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208-2025 - Execução PCI - HNR - SES\Anexo IV\"/>
    </mc:Choice>
  </mc:AlternateContent>
  <xr:revisionPtr revIDLastSave="0" documentId="13_ncr:1_{13ED9082-E63F-4B8B-AC9B-D27906E6830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Proposta!$A$18:$Q$113</definedName>
    <definedName name="_xlnm._FilterDatabase" localSheetId="1" hidden="1">Referencial!$A$18:$Q$113</definedName>
  </definedNames>
  <calcPr calcId="191029"/>
</workbook>
</file>

<file path=xl/calcChain.xml><?xml version="1.0" encoding="utf-8"?>
<calcChain xmlns="http://schemas.openxmlformats.org/spreadsheetml/2006/main">
  <c r="K113" i="2" l="1"/>
  <c r="J113" i="2"/>
  <c r="H113" i="2"/>
  <c r="L106" i="2"/>
  <c r="O106" i="2" s="1"/>
  <c r="M106" i="2" s="1"/>
  <c r="K106" i="2"/>
  <c r="J106" i="2"/>
  <c r="H106" i="2"/>
  <c r="K105" i="2"/>
  <c r="J105" i="2"/>
  <c r="H105" i="2"/>
  <c r="L103" i="2"/>
  <c r="O103" i="2" s="1"/>
  <c r="K103" i="2"/>
  <c r="J103" i="2"/>
  <c r="H103" i="2"/>
  <c r="K102" i="2"/>
  <c r="L102" i="2" s="1"/>
  <c r="O102" i="2" s="1"/>
  <c r="J102" i="2"/>
  <c r="H102" i="2"/>
  <c r="K101" i="2"/>
  <c r="J101" i="2"/>
  <c r="L101" i="2" s="1"/>
  <c r="O101" i="2" s="1"/>
  <c r="P101" i="2" s="1"/>
  <c r="H101" i="2"/>
  <c r="K99" i="2"/>
  <c r="J99" i="2"/>
  <c r="H99" i="2"/>
  <c r="K98" i="2"/>
  <c r="J98" i="2"/>
  <c r="L98" i="2" s="1"/>
  <c r="O98" i="2" s="1"/>
  <c r="P98" i="2" s="1"/>
  <c r="H98" i="2"/>
  <c r="K97" i="2"/>
  <c r="J97" i="2"/>
  <c r="H97" i="2"/>
  <c r="K96" i="2"/>
  <c r="L96" i="2" s="1"/>
  <c r="O96" i="2" s="1"/>
  <c r="J96" i="2"/>
  <c r="H96" i="2"/>
  <c r="K95" i="2"/>
  <c r="J95" i="2"/>
  <c r="H95" i="2"/>
  <c r="K94" i="2"/>
  <c r="J94" i="2"/>
  <c r="H94" i="2"/>
  <c r="K93" i="2"/>
  <c r="J93" i="2"/>
  <c r="L93" i="2" s="1"/>
  <c r="O93" i="2" s="1"/>
  <c r="P93" i="2" s="1"/>
  <c r="H93" i="2"/>
  <c r="N92" i="2"/>
  <c r="M92" i="2"/>
  <c r="L92" i="2"/>
  <c r="O92" i="2" s="1"/>
  <c r="P92" i="2" s="1"/>
  <c r="K92" i="2"/>
  <c r="J92" i="2"/>
  <c r="H92" i="2"/>
  <c r="K91" i="2"/>
  <c r="L91" i="2" s="1"/>
  <c r="O91" i="2" s="1"/>
  <c r="J91" i="2"/>
  <c r="H91" i="2"/>
  <c r="K90" i="2"/>
  <c r="J90" i="2"/>
  <c r="H90" i="2"/>
  <c r="K89" i="2"/>
  <c r="J89" i="2"/>
  <c r="H89" i="2"/>
  <c r="K88" i="2"/>
  <c r="J88" i="2"/>
  <c r="H88" i="2"/>
  <c r="K87" i="2"/>
  <c r="L87" i="2" s="1"/>
  <c r="O87" i="2" s="1"/>
  <c r="P87" i="2" s="1"/>
  <c r="J87" i="2"/>
  <c r="H87" i="2"/>
  <c r="K86" i="2"/>
  <c r="L86" i="2" s="1"/>
  <c r="O86" i="2" s="1"/>
  <c r="J86" i="2"/>
  <c r="H86" i="2"/>
  <c r="K85" i="2"/>
  <c r="J85" i="2"/>
  <c r="H85" i="2"/>
  <c r="K84" i="2"/>
  <c r="J84" i="2"/>
  <c r="H84" i="2"/>
  <c r="K83" i="2"/>
  <c r="J83" i="2"/>
  <c r="L83" i="2" s="1"/>
  <c r="O83" i="2" s="1"/>
  <c r="P83" i="2" s="1"/>
  <c r="H83" i="2"/>
  <c r="N82" i="2"/>
  <c r="M82" i="2"/>
  <c r="L82" i="2"/>
  <c r="O82" i="2" s="1"/>
  <c r="P82" i="2" s="1"/>
  <c r="K82" i="2"/>
  <c r="J82" i="2"/>
  <c r="H82" i="2"/>
  <c r="K81" i="2"/>
  <c r="L81" i="2" s="1"/>
  <c r="O81" i="2" s="1"/>
  <c r="J81" i="2"/>
  <c r="H81" i="2"/>
  <c r="L80" i="2"/>
  <c r="O80" i="2" s="1"/>
  <c r="P80" i="2" s="1"/>
  <c r="K80" i="2"/>
  <c r="J80" i="2"/>
  <c r="H80" i="2"/>
  <c r="M79" i="2"/>
  <c r="L79" i="2"/>
  <c r="O79" i="2" s="1"/>
  <c r="P79" i="2" s="1"/>
  <c r="K79" i="2"/>
  <c r="J79" i="2"/>
  <c r="H79" i="2"/>
  <c r="K77" i="2"/>
  <c r="J77" i="2"/>
  <c r="H77" i="2"/>
  <c r="K76" i="2"/>
  <c r="L76" i="2" s="1"/>
  <c r="O76" i="2" s="1"/>
  <c r="P76" i="2" s="1"/>
  <c r="J76" i="2"/>
  <c r="H76" i="2"/>
  <c r="K75" i="2"/>
  <c r="L75" i="2" s="1"/>
  <c r="O75" i="2" s="1"/>
  <c r="J75" i="2"/>
  <c r="H75" i="2"/>
  <c r="K74" i="2"/>
  <c r="J74" i="2"/>
  <c r="H74" i="2"/>
  <c r="K73" i="2"/>
  <c r="J73" i="2"/>
  <c r="L73" i="2" s="1"/>
  <c r="O73" i="2" s="1"/>
  <c r="P73" i="2" s="1"/>
  <c r="H73" i="2"/>
  <c r="K72" i="2"/>
  <c r="J72" i="2"/>
  <c r="L72" i="2" s="1"/>
  <c r="O72" i="2" s="1"/>
  <c r="P72" i="2" s="1"/>
  <c r="H72" i="2"/>
  <c r="L71" i="2"/>
  <c r="O71" i="2" s="1"/>
  <c r="P71" i="2" s="1"/>
  <c r="K71" i="2"/>
  <c r="J71" i="2"/>
  <c r="H71" i="2"/>
  <c r="K70" i="2"/>
  <c r="L70" i="2" s="1"/>
  <c r="O70" i="2" s="1"/>
  <c r="J70" i="2"/>
  <c r="H70" i="2"/>
  <c r="K69" i="2"/>
  <c r="J69" i="2"/>
  <c r="H69" i="2"/>
  <c r="K68" i="2"/>
  <c r="L68" i="2" s="1"/>
  <c r="O68" i="2" s="1"/>
  <c r="J68" i="2"/>
  <c r="H68" i="2"/>
  <c r="K67" i="2"/>
  <c r="J67" i="2"/>
  <c r="H67" i="2"/>
  <c r="K66" i="2"/>
  <c r="L66" i="2" s="1"/>
  <c r="O66" i="2" s="1"/>
  <c r="J66" i="2"/>
  <c r="H66" i="2"/>
  <c r="P65" i="2"/>
  <c r="K65" i="2"/>
  <c r="L65" i="2" s="1"/>
  <c r="O65" i="2" s="1"/>
  <c r="J65" i="2"/>
  <c r="H65" i="2"/>
  <c r="K64" i="2"/>
  <c r="J64" i="2"/>
  <c r="H64" i="2"/>
  <c r="K63" i="2"/>
  <c r="J63" i="2"/>
  <c r="H63" i="2"/>
  <c r="K62" i="2"/>
  <c r="J62" i="2"/>
  <c r="L62" i="2" s="1"/>
  <c r="O62" i="2" s="1"/>
  <c r="P62" i="2" s="1"/>
  <c r="H62" i="2"/>
  <c r="L61" i="2"/>
  <c r="O61" i="2" s="1"/>
  <c r="P61" i="2" s="1"/>
  <c r="K61" i="2"/>
  <c r="J61" i="2"/>
  <c r="H61" i="2"/>
  <c r="K60" i="2"/>
  <c r="L60" i="2" s="1"/>
  <c r="O60" i="2" s="1"/>
  <c r="J60" i="2"/>
  <c r="H60" i="2"/>
  <c r="K59" i="2"/>
  <c r="J59" i="2"/>
  <c r="H59" i="2"/>
  <c r="K58" i="2"/>
  <c r="J58" i="2"/>
  <c r="H58" i="2"/>
  <c r="K57" i="2"/>
  <c r="J57" i="2"/>
  <c r="L57" i="2" s="1"/>
  <c r="O57" i="2" s="1"/>
  <c r="P57" i="2" s="1"/>
  <c r="H57" i="2"/>
  <c r="K56" i="2"/>
  <c r="J56" i="2"/>
  <c r="H56" i="2"/>
  <c r="K55" i="2"/>
  <c r="L55" i="2" s="1"/>
  <c r="O55" i="2" s="1"/>
  <c r="J55" i="2"/>
  <c r="H55" i="2"/>
  <c r="K54" i="2"/>
  <c r="J54" i="2"/>
  <c r="L54" i="2" s="1"/>
  <c r="O54" i="2" s="1"/>
  <c r="P54" i="2" s="1"/>
  <c r="H54" i="2"/>
  <c r="K53" i="2"/>
  <c r="J53" i="2"/>
  <c r="H53" i="2"/>
  <c r="K52" i="2"/>
  <c r="J52" i="2"/>
  <c r="H52" i="2"/>
  <c r="L51" i="2"/>
  <c r="O51" i="2" s="1"/>
  <c r="P51" i="2" s="1"/>
  <c r="K51" i="2"/>
  <c r="J51" i="2"/>
  <c r="H51" i="2"/>
  <c r="K50" i="2"/>
  <c r="J50" i="2"/>
  <c r="L50" i="2" s="1"/>
  <c r="O50" i="2" s="1"/>
  <c r="H50" i="2"/>
  <c r="K49" i="2"/>
  <c r="J49" i="2"/>
  <c r="H49" i="2"/>
  <c r="K48" i="2"/>
  <c r="J48" i="2"/>
  <c r="H48" i="2"/>
  <c r="K46" i="2"/>
  <c r="J46" i="2"/>
  <c r="L46" i="2" s="1"/>
  <c r="O46" i="2" s="1"/>
  <c r="P46" i="2" s="1"/>
  <c r="H46" i="2"/>
  <c r="K45" i="2"/>
  <c r="J45" i="2"/>
  <c r="H45" i="2"/>
  <c r="K44" i="2"/>
  <c r="J44" i="2"/>
  <c r="L44" i="2" s="1"/>
  <c r="O44" i="2" s="1"/>
  <c r="H44" i="2"/>
  <c r="K43" i="2"/>
  <c r="J43" i="2"/>
  <c r="H43" i="2"/>
  <c r="K42" i="2"/>
  <c r="J42" i="2"/>
  <c r="H42" i="2"/>
  <c r="K41" i="2"/>
  <c r="J41" i="2"/>
  <c r="H41" i="2"/>
  <c r="L40" i="2"/>
  <c r="O40" i="2" s="1"/>
  <c r="P40" i="2" s="1"/>
  <c r="K40" i="2"/>
  <c r="J40" i="2"/>
  <c r="H40" i="2"/>
  <c r="N39" i="2"/>
  <c r="M39" i="2"/>
  <c r="K39" i="2"/>
  <c r="J39" i="2"/>
  <c r="L39" i="2" s="1"/>
  <c r="O39" i="2" s="1"/>
  <c r="P39" i="2" s="1"/>
  <c r="H39" i="2"/>
  <c r="K38" i="2"/>
  <c r="J38" i="2"/>
  <c r="L38" i="2" s="1"/>
  <c r="O38" i="2" s="1"/>
  <c r="P38" i="2" s="1"/>
  <c r="H38" i="2"/>
  <c r="K37" i="2"/>
  <c r="J37" i="2"/>
  <c r="H37" i="2"/>
  <c r="K36" i="2"/>
  <c r="J36" i="2"/>
  <c r="L36" i="2" s="1"/>
  <c r="O36" i="2" s="1"/>
  <c r="P36" i="2" s="1"/>
  <c r="H36" i="2"/>
  <c r="K35" i="2"/>
  <c r="J35" i="2"/>
  <c r="H35" i="2"/>
  <c r="K34" i="2"/>
  <c r="J34" i="2"/>
  <c r="L34" i="2" s="1"/>
  <c r="O34" i="2" s="1"/>
  <c r="P34" i="2" s="1"/>
  <c r="H34" i="2"/>
  <c r="K33" i="2"/>
  <c r="J33" i="2"/>
  <c r="H33" i="2"/>
  <c r="K32" i="2"/>
  <c r="J32" i="2"/>
  <c r="H32" i="2"/>
  <c r="K31" i="2"/>
  <c r="J31" i="2"/>
  <c r="H31" i="2"/>
  <c r="O24" i="2"/>
  <c r="L24" i="2"/>
  <c r="K24" i="2"/>
  <c r="J24" i="2"/>
  <c r="H24" i="2"/>
  <c r="K22" i="2"/>
  <c r="J22" i="2"/>
  <c r="H22" i="2"/>
  <c r="L21" i="2"/>
  <c r="O21" i="2" s="1"/>
  <c r="K21" i="2"/>
  <c r="J21" i="2"/>
  <c r="H21" i="2"/>
  <c r="K113" i="1"/>
  <c r="J113" i="1"/>
  <c r="N113" i="1" s="1"/>
  <c r="H113" i="1"/>
  <c r="K106" i="1"/>
  <c r="J106" i="1"/>
  <c r="N106" i="1" s="1"/>
  <c r="H106" i="1"/>
  <c r="K105" i="1"/>
  <c r="J105" i="1"/>
  <c r="N105" i="1" s="1"/>
  <c r="H105" i="1"/>
  <c r="K103" i="1"/>
  <c r="J103" i="1"/>
  <c r="H103" i="1"/>
  <c r="O102" i="1"/>
  <c r="N102" i="1"/>
  <c r="M102" i="1"/>
  <c r="K102" i="1"/>
  <c r="J102" i="1"/>
  <c r="L102" i="1" s="1"/>
  <c r="H102" i="1"/>
  <c r="N101" i="1"/>
  <c r="M101" i="1"/>
  <c r="L101" i="1"/>
  <c r="O101" i="1" s="1"/>
  <c r="K101" i="1"/>
  <c r="J101" i="1"/>
  <c r="H101" i="1"/>
  <c r="K99" i="1"/>
  <c r="N99" i="1" s="1"/>
  <c r="J99" i="1"/>
  <c r="H99" i="1"/>
  <c r="K98" i="1"/>
  <c r="J98" i="1"/>
  <c r="H98" i="1"/>
  <c r="O97" i="1"/>
  <c r="M97" i="1"/>
  <c r="L97" i="1"/>
  <c r="K97" i="1"/>
  <c r="J97" i="1"/>
  <c r="H97" i="1"/>
  <c r="K96" i="1"/>
  <c r="J96" i="1"/>
  <c r="H96" i="1"/>
  <c r="K95" i="1"/>
  <c r="N95" i="1" s="1"/>
  <c r="J95" i="1"/>
  <c r="L95" i="1" s="1"/>
  <c r="O95" i="1" s="1"/>
  <c r="H95" i="1"/>
  <c r="K94" i="1"/>
  <c r="J94" i="1"/>
  <c r="N94" i="1" s="1"/>
  <c r="H94" i="1"/>
  <c r="K93" i="1"/>
  <c r="J93" i="1"/>
  <c r="H93" i="1"/>
  <c r="N92" i="1"/>
  <c r="K92" i="1"/>
  <c r="J92" i="1"/>
  <c r="M92" i="1" s="1"/>
  <c r="H92" i="1"/>
  <c r="K91" i="1"/>
  <c r="N91" i="1" s="1"/>
  <c r="J91" i="1"/>
  <c r="H91" i="1"/>
  <c r="N90" i="1"/>
  <c r="M90" i="1"/>
  <c r="L90" i="1"/>
  <c r="O90" i="1" s="1"/>
  <c r="K90" i="1"/>
  <c r="J90" i="1"/>
  <c r="H90" i="1"/>
  <c r="K89" i="1"/>
  <c r="J89" i="1"/>
  <c r="N89" i="1" s="1"/>
  <c r="H89" i="1"/>
  <c r="N88" i="1"/>
  <c r="M88" i="1"/>
  <c r="L88" i="1"/>
  <c r="O88" i="1" s="1"/>
  <c r="K88" i="1"/>
  <c r="J88" i="1"/>
  <c r="H88" i="1"/>
  <c r="K87" i="1"/>
  <c r="J87" i="1"/>
  <c r="H87" i="1"/>
  <c r="N86" i="1"/>
  <c r="L86" i="1"/>
  <c r="O86" i="1" s="1"/>
  <c r="K86" i="1"/>
  <c r="J86" i="1"/>
  <c r="M86" i="1" s="1"/>
  <c r="H86" i="1"/>
  <c r="K85" i="1"/>
  <c r="J85" i="1"/>
  <c r="N85" i="1" s="1"/>
  <c r="H85" i="1"/>
  <c r="K84" i="1"/>
  <c r="J84" i="1"/>
  <c r="H84" i="1"/>
  <c r="K83" i="1"/>
  <c r="J83" i="1"/>
  <c r="N83" i="1" s="1"/>
  <c r="H83" i="1"/>
  <c r="K82" i="1"/>
  <c r="L82" i="1" s="1"/>
  <c r="O82" i="1" s="1"/>
  <c r="J82" i="1"/>
  <c r="H82" i="1"/>
  <c r="N81" i="1"/>
  <c r="M81" i="1"/>
  <c r="K81" i="1"/>
  <c r="J81" i="1"/>
  <c r="L81" i="1" s="1"/>
  <c r="O81" i="1" s="1"/>
  <c r="H81" i="1"/>
  <c r="N80" i="1"/>
  <c r="M80" i="1"/>
  <c r="L80" i="1"/>
  <c r="O80" i="1" s="1"/>
  <c r="K80" i="1"/>
  <c r="J80" i="1"/>
  <c r="H80" i="1"/>
  <c r="O79" i="1"/>
  <c r="N79" i="1"/>
  <c r="M79" i="1"/>
  <c r="L79" i="1"/>
  <c r="K79" i="1"/>
  <c r="J79" i="1"/>
  <c r="H79" i="1"/>
  <c r="K77" i="1"/>
  <c r="J77" i="1"/>
  <c r="H77" i="1"/>
  <c r="K76" i="1"/>
  <c r="J76" i="1"/>
  <c r="H76" i="1"/>
  <c r="K75" i="1"/>
  <c r="J75" i="1"/>
  <c r="H75" i="1"/>
  <c r="K74" i="1"/>
  <c r="J74" i="1"/>
  <c r="L74" i="1" s="1"/>
  <c r="O74" i="1" s="1"/>
  <c r="H74" i="1"/>
  <c r="K73" i="1"/>
  <c r="J73" i="1"/>
  <c r="N73" i="1" s="1"/>
  <c r="H73" i="1"/>
  <c r="L72" i="1"/>
  <c r="O72" i="1" s="1"/>
  <c r="K72" i="1"/>
  <c r="J72" i="1"/>
  <c r="H72" i="1"/>
  <c r="N71" i="1"/>
  <c r="K71" i="1"/>
  <c r="J71" i="1"/>
  <c r="M71" i="1" s="1"/>
  <c r="H71" i="1"/>
  <c r="K70" i="1"/>
  <c r="L70" i="1" s="1"/>
  <c r="O70" i="1" s="1"/>
  <c r="J70" i="1"/>
  <c r="N70" i="1" s="1"/>
  <c r="H70" i="1"/>
  <c r="N69" i="1"/>
  <c r="M69" i="1"/>
  <c r="L69" i="1"/>
  <c r="O69" i="1" s="1"/>
  <c r="K69" i="1"/>
  <c r="J69" i="1"/>
  <c r="H69" i="1"/>
  <c r="K68" i="1"/>
  <c r="J68" i="1"/>
  <c r="H68" i="1"/>
  <c r="N67" i="1"/>
  <c r="M67" i="1"/>
  <c r="K67" i="1"/>
  <c r="J67" i="1"/>
  <c r="L67" i="1" s="1"/>
  <c r="O67" i="1" s="1"/>
  <c r="H67" i="1"/>
  <c r="K66" i="1"/>
  <c r="J66" i="1"/>
  <c r="H66" i="1"/>
  <c r="K65" i="1"/>
  <c r="J65" i="1"/>
  <c r="H65" i="1"/>
  <c r="K64" i="1"/>
  <c r="J64" i="1"/>
  <c r="H64" i="1"/>
  <c r="O63" i="1"/>
  <c r="L63" i="1"/>
  <c r="K63" i="1"/>
  <c r="J63" i="1"/>
  <c r="H63" i="1"/>
  <c r="K62" i="1"/>
  <c r="J62" i="1"/>
  <c r="N62" i="1" s="1"/>
  <c r="H62" i="1"/>
  <c r="K61" i="1"/>
  <c r="J61" i="1"/>
  <c r="H61" i="1"/>
  <c r="O60" i="1"/>
  <c r="Q60" i="1" s="1"/>
  <c r="N60" i="1"/>
  <c r="M60" i="1"/>
  <c r="K60" i="1"/>
  <c r="J60" i="1"/>
  <c r="L60" i="1" s="1"/>
  <c r="H60" i="1"/>
  <c r="K59" i="1"/>
  <c r="J59" i="1"/>
  <c r="N59" i="1" s="1"/>
  <c r="H59" i="1"/>
  <c r="N58" i="1"/>
  <c r="M58" i="1"/>
  <c r="K58" i="1"/>
  <c r="L58" i="1" s="1"/>
  <c r="O58" i="1" s="1"/>
  <c r="J58" i="1"/>
  <c r="H58" i="1"/>
  <c r="M57" i="1"/>
  <c r="L57" i="1"/>
  <c r="O57" i="1" s="1"/>
  <c r="K57" i="1"/>
  <c r="J57" i="1"/>
  <c r="H57" i="1"/>
  <c r="M56" i="1"/>
  <c r="K56" i="1"/>
  <c r="J56" i="1"/>
  <c r="N56" i="1" s="1"/>
  <c r="H56" i="1"/>
  <c r="K55" i="1"/>
  <c r="J55" i="1"/>
  <c r="H55" i="1"/>
  <c r="K54" i="1"/>
  <c r="M54" i="1" s="1"/>
  <c r="J54" i="1"/>
  <c r="H54" i="1"/>
  <c r="K53" i="1"/>
  <c r="J53" i="1"/>
  <c r="N53" i="1" s="1"/>
  <c r="H53" i="1"/>
  <c r="N52" i="1"/>
  <c r="K52" i="1"/>
  <c r="M52" i="1" s="1"/>
  <c r="J52" i="1"/>
  <c r="H52" i="1"/>
  <c r="N51" i="1"/>
  <c r="K51" i="1"/>
  <c r="J51" i="1"/>
  <c r="M51" i="1" s="1"/>
  <c r="H51" i="1"/>
  <c r="K50" i="1"/>
  <c r="J50" i="1"/>
  <c r="N50" i="1" s="1"/>
  <c r="H50" i="1"/>
  <c r="O49" i="1"/>
  <c r="N49" i="1"/>
  <c r="M49" i="1"/>
  <c r="L49" i="1"/>
  <c r="K49" i="1"/>
  <c r="J49" i="1"/>
  <c r="H49" i="1"/>
  <c r="N48" i="1"/>
  <c r="K48" i="1"/>
  <c r="J48" i="1"/>
  <c r="M48" i="1" s="1"/>
  <c r="H48" i="1"/>
  <c r="N46" i="1"/>
  <c r="K46" i="1"/>
  <c r="J46" i="1"/>
  <c r="M46" i="1" s="1"/>
  <c r="H46" i="1"/>
  <c r="L45" i="1"/>
  <c r="O45" i="1" s="1"/>
  <c r="K45" i="1"/>
  <c r="J45" i="1"/>
  <c r="H45" i="1"/>
  <c r="K44" i="1"/>
  <c r="J44" i="1"/>
  <c r="M44" i="1" s="1"/>
  <c r="H44" i="1"/>
  <c r="K43" i="1"/>
  <c r="J43" i="1"/>
  <c r="H43" i="1"/>
  <c r="O42" i="1"/>
  <c r="N42" i="1"/>
  <c r="M42" i="1"/>
  <c r="K42" i="1"/>
  <c r="J42" i="1"/>
  <c r="L42" i="1" s="1"/>
  <c r="H42" i="1"/>
  <c r="K41" i="1"/>
  <c r="J41" i="1"/>
  <c r="N41" i="1" s="1"/>
  <c r="H41" i="1"/>
  <c r="K40" i="1"/>
  <c r="J40" i="1"/>
  <c r="N40" i="1" s="1"/>
  <c r="H40" i="1"/>
  <c r="N39" i="1"/>
  <c r="M39" i="1"/>
  <c r="K39" i="1"/>
  <c r="J39" i="1"/>
  <c r="L39" i="1" s="1"/>
  <c r="O39" i="1" s="1"/>
  <c r="P39" i="1" s="1"/>
  <c r="H39" i="1"/>
  <c r="K38" i="1"/>
  <c r="J38" i="1"/>
  <c r="H38" i="1"/>
  <c r="N37" i="1"/>
  <c r="K37" i="1"/>
  <c r="M37" i="1" s="1"/>
  <c r="J37" i="1"/>
  <c r="H37" i="1"/>
  <c r="K36" i="1"/>
  <c r="J36" i="1"/>
  <c r="H36" i="1"/>
  <c r="L35" i="1"/>
  <c r="O35" i="1" s="1"/>
  <c r="K35" i="1"/>
  <c r="J35" i="1"/>
  <c r="H35" i="1"/>
  <c r="K34" i="1"/>
  <c r="J34" i="1"/>
  <c r="H34" i="1"/>
  <c r="M33" i="1"/>
  <c r="K33" i="1"/>
  <c r="J33" i="1"/>
  <c r="H33" i="1"/>
  <c r="K32" i="1"/>
  <c r="J32" i="1"/>
  <c r="L32" i="1" s="1"/>
  <c r="O32" i="1" s="1"/>
  <c r="H32" i="1"/>
  <c r="K31" i="1"/>
  <c r="N31" i="1" s="1"/>
  <c r="J31" i="1"/>
  <c r="H31" i="1"/>
  <c r="K24" i="1"/>
  <c r="J24" i="1"/>
  <c r="N24" i="1" s="1"/>
  <c r="H24" i="1"/>
  <c r="K22" i="1"/>
  <c r="J22" i="1"/>
  <c r="N22" i="1" s="1"/>
  <c r="H22" i="1"/>
  <c r="N21" i="1"/>
  <c r="M21" i="1"/>
  <c r="K21" i="1"/>
  <c r="J21" i="1"/>
  <c r="L21" i="1" s="1"/>
  <c r="O21" i="1" s="1"/>
  <c r="H21" i="1"/>
  <c r="O25" i="1" l="1"/>
  <c r="Q21" i="1"/>
  <c r="P21" i="1"/>
  <c r="Q67" i="1"/>
  <c r="M48" i="2"/>
  <c r="N35" i="2"/>
  <c r="P66" i="2"/>
  <c r="N66" i="2"/>
  <c r="M66" i="2"/>
  <c r="M97" i="2"/>
  <c r="P42" i="1"/>
  <c r="P21" i="2"/>
  <c r="P68" i="2"/>
  <c r="M68" i="2"/>
  <c r="Q35" i="1"/>
  <c r="P35" i="1"/>
  <c r="N68" i="1"/>
  <c r="M68" i="1"/>
  <c r="L68" i="1"/>
  <c r="O68" i="1" s="1"/>
  <c r="M37" i="2"/>
  <c r="Q88" i="1"/>
  <c r="P88" i="1"/>
  <c r="M61" i="2"/>
  <c r="N84" i="2"/>
  <c r="L89" i="2"/>
  <c r="O89" i="2" s="1"/>
  <c r="P89" i="2" s="1"/>
  <c r="L31" i="1"/>
  <c r="O31" i="1" s="1"/>
  <c r="N36" i="1"/>
  <c r="M36" i="1"/>
  <c r="L36" i="1"/>
  <c r="O36" i="1" s="1"/>
  <c r="L50" i="1"/>
  <c r="O50" i="1" s="1"/>
  <c r="P79" i="1"/>
  <c r="Q79" i="1"/>
  <c r="N61" i="2"/>
  <c r="M31" i="1"/>
  <c r="M50" i="1"/>
  <c r="P74" i="1"/>
  <c r="N44" i="2"/>
  <c r="M44" i="2"/>
  <c r="P44" i="2"/>
  <c r="L84" i="2"/>
  <c r="O84" i="2" s="1"/>
  <c r="P84" i="2" s="1"/>
  <c r="L46" i="1"/>
  <c r="O46" i="1" s="1"/>
  <c r="N64" i="1"/>
  <c r="L64" i="1"/>
  <c r="O64" i="1" s="1"/>
  <c r="M64" i="1"/>
  <c r="N84" i="1"/>
  <c r="M84" i="1"/>
  <c r="L84" i="1"/>
  <c r="O84" i="1" s="1"/>
  <c r="N80" i="2"/>
  <c r="P102" i="2"/>
  <c r="M102" i="2"/>
  <c r="Q102" i="1"/>
  <c r="M21" i="2"/>
  <c r="N21" i="2"/>
  <c r="N102" i="2"/>
  <c r="L75" i="1"/>
  <c r="O75" i="1" s="1"/>
  <c r="M75" i="1"/>
  <c r="N75" i="1"/>
  <c r="N103" i="1"/>
  <c r="M103" i="1"/>
  <c r="M80" i="2"/>
  <c r="P60" i="1"/>
  <c r="L103" i="1"/>
  <c r="O103" i="1" s="1"/>
  <c r="P70" i="1"/>
  <c r="Q70" i="1"/>
  <c r="N75" i="2"/>
  <c r="M75" i="2"/>
  <c r="Q86" i="1"/>
  <c r="P86" i="1"/>
  <c r="Q80" i="1"/>
  <c r="P80" i="1"/>
  <c r="P103" i="2"/>
  <c r="N103" i="2"/>
  <c r="M103" i="2"/>
  <c r="N76" i="1"/>
  <c r="M76" i="1"/>
  <c r="L35" i="2"/>
  <c r="O35" i="2" s="1"/>
  <c r="P35" i="2" s="1"/>
  <c r="M95" i="1"/>
  <c r="M35" i="2"/>
  <c r="Q57" i="1"/>
  <c r="P57" i="1"/>
  <c r="P70" i="2"/>
  <c r="M70" i="2"/>
  <c r="P24" i="2"/>
  <c r="N24" i="2"/>
  <c r="M24" i="2"/>
  <c r="N31" i="2"/>
  <c r="Q49" i="1"/>
  <c r="N72" i="1"/>
  <c r="M72" i="1"/>
  <c r="M91" i="1"/>
  <c r="M42" i="2"/>
  <c r="L49" i="2"/>
  <c r="O49" i="2" s="1"/>
  <c r="L97" i="2"/>
  <c r="O97" i="2" s="1"/>
  <c r="P97" i="2" s="1"/>
  <c r="N53" i="2"/>
  <c r="N61" i="1"/>
  <c r="L61" i="1"/>
  <c r="O61" i="1" s="1"/>
  <c r="M61" i="1"/>
  <c r="L99" i="1"/>
  <c r="O99" i="1" s="1"/>
  <c r="P75" i="2"/>
  <c r="L76" i="1"/>
  <c r="O76" i="1" s="1"/>
  <c r="M99" i="1"/>
  <c r="L53" i="2"/>
  <c r="O53" i="2" s="1"/>
  <c r="P53" i="2" s="1"/>
  <c r="L48" i="2"/>
  <c r="O48" i="2" s="1"/>
  <c r="P48" i="2" s="1"/>
  <c r="N70" i="2"/>
  <c r="Q82" i="1"/>
  <c r="P82" i="1"/>
  <c r="L91" i="1"/>
  <c r="O91" i="1" s="1"/>
  <c r="N35" i="1"/>
  <c r="M35" i="1"/>
  <c r="Q72" i="1"/>
  <c r="P72" i="1"/>
  <c r="N94" i="2"/>
  <c r="N45" i="2"/>
  <c r="Q39" i="1"/>
  <c r="L32" i="2"/>
  <c r="O32" i="2" s="1"/>
  <c r="P32" i="2" s="1"/>
  <c r="M32" i="2"/>
  <c r="Q101" i="1"/>
  <c r="P101" i="1"/>
  <c r="M40" i="2"/>
  <c r="M71" i="2"/>
  <c r="P81" i="2"/>
  <c r="M81" i="2"/>
  <c r="N90" i="2"/>
  <c r="L40" i="1"/>
  <c r="O40" i="1" s="1"/>
  <c r="M65" i="1"/>
  <c r="L65" i="1"/>
  <c r="O65" i="1" s="1"/>
  <c r="N65" i="1"/>
  <c r="P50" i="2"/>
  <c r="M50" i="2"/>
  <c r="M94" i="2"/>
  <c r="M40" i="1"/>
  <c r="N54" i="1"/>
  <c r="L106" i="1"/>
  <c r="O106" i="1" s="1"/>
  <c r="L45" i="2"/>
  <c r="O45" i="2" s="1"/>
  <c r="P45" i="2" s="1"/>
  <c r="N59" i="2"/>
  <c r="L63" i="2"/>
  <c r="O63" i="2" s="1"/>
  <c r="P63" i="2" s="1"/>
  <c r="M76" i="2"/>
  <c r="N86" i="2"/>
  <c r="M86" i="2"/>
  <c r="L90" i="2"/>
  <c r="O90" i="2" s="1"/>
  <c r="P90" i="2" s="1"/>
  <c r="L89" i="1"/>
  <c r="O89" i="1" s="1"/>
  <c r="M106" i="1"/>
  <c r="M45" i="2"/>
  <c r="N50" i="2"/>
  <c r="M63" i="2"/>
  <c r="N76" i="2"/>
  <c r="P86" i="2"/>
  <c r="M90" i="2"/>
  <c r="L99" i="2"/>
  <c r="O99" i="2" s="1"/>
  <c r="P99" i="2" s="1"/>
  <c r="L22" i="1"/>
  <c r="O22" i="1" s="1"/>
  <c r="L33" i="1"/>
  <c r="O33" i="1" s="1"/>
  <c r="N33" i="1"/>
  <c r="L37" i="1"/>
  <c r="O37" i="1" s="1"/>
  <c r="N77" i="1"/>
  <c r="M77" i="1"/>
  <c r="L77" i="1"/>
  <c r="O77" i="1" s="1"/>
  <c r="M89" i="1"/>
  <c r="L37" i="2"/>
  <c r="O37" i="2" s="1"/>
  <c r="P37" i="2" s="1"/>
  <c r="N55" i="2"/>
  <c r="M55" i="2"/>
  <c r="L59" i="2"/>
  <c r="O59" i="2" s="1"/>
  <c r="P59" i="2" s="1"/>
  <c r="N106" i="2"/>
  <c r="M22" i="1"/>
  <c r="N55" i="1"/>
  <c r="M55" i="1"/>
  <c r="L55" i="1"/>
  <c r="O55" i="1" s="1"/>
  <c r="M66" i="1"/>
  <c r="N66" i="1"/>
  <c r="L66" i="1"/>
  <c r="O66" i="1" s="1"/>
  <c r="N82" i="1"/>
  <c r="M82" i="1"/>
  <c r="L93" i="1"/>
  <c r="O93" i="1" s="1"/>
  <c r="M93" i="1"/>
  <c r="N93" i="1"/>
  <c r="P55" i="2"/>
  <c r="M59" i="2"/>
  <c r="Q90" i="1"/>
  <c r="P90" i="1"/>
  <c r="M98" i="1"/>
  <c r="N98" i="1"/>
  <c r="L42" i="2"/>
  <c r="O42" i="2" s="1"/>
  <c r="P42" i="2" s="1"/>
  <c r="M51" i="2"/>
  <c r="P60" i="2"/>
  <c r="M60" i="2"/>
  <c r="N69" i="2"/>
  <c r="M87" i="2"/>
  <c r="N96" i="2"/>
  <c r="M96" i="2"/>
  <c r="P106" i="2"/>
  <c r="L58" i="2"/>
  <c r="O58" i="2" s="1"/>
  <c r="P58" i="2" s="1"/>
  <c r="N43" i="1"/>
  <c r="M43" i="1"/>
  <c r="L43" i="1"/>
  <c r="O43" i="1" s="1"/>
  <c r="Q81" i="1"/>
  <c r="P81" i="1"/>
  <c r="N73" i="2"/>
  <c r="P91" i="2"/>
  <c r="M91" i="2"/>
  <c r="N101" i="2"/>
  <c r="N91" i="2"/>
  <c r="M70" i="1"/>
  <c r="L52" i="1"/>
  <c r="O52" i="1" s="1"/>
  <c r="M59" i="1"/>
  <c r="P102" i="1"/>
  <c r="N51" i="2"/>
  <c r="L56" i="2"/>
  <c r="O56" i="2" s="1"/>
  <c r="N60" i="2"/>
  <c r="M73" i="2"/>
  <c r="N87" i="2"/>
  <c r="P96" i="2"/>
  <c r="M101" i="2"/>
  <c r="L94" i="2"/>
  <c r="O94" i="2" s="1"/>
  <c r="P94" i="2" s="1"/>
  <c r="Q32" i="1"/>
  <c r="N40" i="2"/>
  <c r="N71" i="2"/>
  <c r="N81" i="2"/>
  <c r="N42" i="2"/>
  <c r="N34" i="2"/>
  <c r="M34" i="2"/>
  <c r="N38" i="2"/>
  <c r="L59" i="1"/>
  <c r="O59" i="1" s="1"/>
  <c r="M34" i="1"/>
  <c r="N34" i="1"/>
  <c r="L34" i="1"/>
  <c r="O34" i="1" s="1"/>
  <c r="M38" i="1"/>
  <c r="N38" i="1"/>
  <c r="L38" i="1"/>
  <c r="O38" i="1" s="1"/>
  <c r="L56" i="1"/>
  <c r="O56" i="1" s="1"/>
  <c r="N63" i="1"/>
  <c r="M63" i="1"/>
  <c r="L98" i="1"/>
  <c r="O98" i="1" s="1"/>
  <c r="M38" i="2"/>
  <c r="N65" i="2"/>
  <c r="M65" i="2"/>
  <c r="L69" i="2"/>
  <c r="O69" i="2" s="1"/>
  <c r="P69" i="1" s="1"/>
  <c r="N45" i="1"/>
  <c r="M45" i="1"/>
  <c r="M96" i="1"/>
  <c r="L96" i="1"/>
  <c r="O96" i="1" s="1"/>
  <c r="N96" i="1"/>
  <c r="N67" i="2"/>
  <c r="N77" i="2"/>
  <c r="N85" i="2"/>
  <c r="N87" i="1"/>
  <c r="M87" i="1"/>
  <c r="L87" i="1"/>
  <c r="O87" i="1" s="1"/>
  <c r="M74" i="1"/>
  <c r="N113" i="2"/>
  <c r="M113" i="2"/>
  <c r="N74" i="2"/>
  <c r="P32" i="1"/>
  <c r="L44" i="1"/>
  <c r="O44" i="1" s="1"/>
  <c r="L48" i="1"/>
  <c r="O48" i="1" s="1"/>
  <c r="N57" i="1"/>
  <c r="N74" i="1"/>
  <c r="N97" i="1"/>
  <c r="L33" i="2"/>
  <c r="O33" i="2" s="1"/>
  <c r="P33" i="2" s="1"/>
  <c r="L43" i="2"/>
  <c r="O43" i="2" s="1"/>
  <c r="P43" i="2" s="1"/>
  <c r="L64" i="2"/>
  <c r="O64" i="2" s="1"/>
  <c r="P64" i="2" s="1"/>
  <c r="L74" i="2"/>
  <c r="O74" i="2" s="1"/>
  <c r="L85" i="2"/>
  <c r="O85" i="2" s="1"/>
  <c r="P85" i="2" s="1"/>
  <c r="L95" i="2"/>
  <c r="O95" i="2" s="1"/>
  <c r="P95" i="2" s="1"/>
  <c r="N54" i="2"/>
  <c r="N44" i="1"/>
  <c r="L54" i="1"/>
  <c r="O54" i="1" s="1"/>
  <c r="N37" i="2"/>
  <c r="N48" i="2"/>
  <c r="M54" i="2"/>
  <c r="N68" i="2"/>
  <c r="M74" i="2"/>
  <c r="N79" i="2"/>
  <c r="M85" i="2"/>
  <c r="M95" i="2"/>
  <c r="N99" i="2"/>
  <c r="L113" i="2"/>
  <c r="O113" i="2" s="1"/>
  <c r="L31" i="2"/>
  <c r="O31" i="2" s="1"/>
  <c r="L41" i="2"/>
  <c r="O41" i="2" s="1"/>
  <c r="P41" i="2" s="1"/>
  <c r="L52" i="2"/>
  <c r="O52" i="2" s="1"/>
  <c r="P52" i="2" s="1"/>
  <c r="L105" i="2"/>
  <c r="O105" i="2" s="1"/>
  <c r="P105" i="2" s="1"/>
  <c r="L53" i="1"/>
  <c r="O53" i="1" s="1"/>
  <c r="L73" i="1"/>
  <c r="O73" i="1" s="1"/>
  <c r="M85" i="1"/>
  <c r="L94" i="1"/>
  <c r="O94" i="1" s="1"/>
  <c r="L113" i="1"/>
  <c r="O113" i="1" s="1"/>
  <c r="M31" i="2"/>
  <c r="M36" i="2"/>
  <c r="M41" i="2"/>
  <c r="M46" i="2"/>
  <c r="M52" i="2"/>
  <c r="M57" i="2"/>
  <c r="M62" i="2"/>
  <c r="M67" i="2"/>
  <c r="M72" i="2"/>
  <c r="M77" i="2"/>
  <c r="M83" i="2"/>
  <c r="M88" i="2"/>
  <c r="M93" i="2"/>
  <c r="M98" i="2"/>
  <c r="M105" i="2"/>
  <c r="L85" i="1"/>
  <c r="O85" i="1" s="1"/>
  <c r="L67" i="2"/>
  <c r="O67" i="2" s="1"/>
  <c r="P67" i="2" s="1"/>
  <c r="L77" i="2"/>
  <c r="O77" i="2" s="1"/>
  <c r="P77" i="2" s="1"/>
  <c r="L88" i="2"/>
  <c r="O88" i="2" s="1"/>
  <c r="P88" i="2" s="1"/>
  <c r="L24" i="1"/>
  <c r="O24" i="1" s="1"/>
  <c r="M32" i="1"/>
  <c r="L41" i="1"/>
  <c r="O41" i="1" s="1"/>
  <c r="M53" i="1"/>
  <c r="L62" i="1"/>
  <c r="O62" i="1" s="1"/>
  <c r="M73" i="1"/>
  <c r="L83" i="1"/>
  <c r="O83" i="1" s="1"/>
  <c r="M94" i="1"/>
  <c r="L105" i="1"/>
  <c r="O105" i="1" s="1"/>
  <c r="M113" i="1"/>
  <c r="N36" i="2"/>
  <c r="N46" i="2"/>
  <c r="N57" i="2"/>
  <c r="N62" i="2"/>
  <c r="N72" i="2"/>
  <c r="N83" i="2"/>
  <c r="N93" i="2"/>
  <c r="N98" i="2"/>
  <c r="M24" i="1"/>
  <c r="N32" i="1"/>
  <c r="M41" i="1"/>
  <c r="L51" i="1"/>
  <c r="O51" i="1" s="1"/>
  <c r="M62" i="1"/>
  <c r="L71" i="1"/>
  <c r="O71" i="1" s="1"/>
  <c r="M83" i="1"/>
  <c r="L92" i="1"/>
  <c r="O92" i="1" s="1"/>
  <c r="M105" i="1"/>
  <c r="L22" i="2"/>
  <c r="O22" i="2" s="1"/>
  <c r="O25" i="2" s="1"/>
  <c r="P85" i="1" l="1"/>
  <c r="Q85" i="1"/>
  <c r="P53" i="1"/>
  <c r="Q53" i="1"/>
  <c r="Q54" i="1"/>
  <c r="P54" i="1"/>
  <c r="Q98" i="1"/>
  <c r="P98" i="1"/>
  <c r="M22" i="2"/>
  <c r="Q87" i="1"/>
  <c r="P87" i="1"/>
  <c r="N105" i="2"/>
  <c r="Q77" i="1"/>
  <c r="P77" i="1"/>
  <c r="Q76" i="1"/>
  <c r="P76" i="1"/>
  <c r="M84" i="2"/>
  <c r="Q50" i="1"/>
  <c r="P50" i="1"/>
  <c r="Q56" i="1"/>
  <c r="P56" i="1"/>
  <c r="Q36" i="1"/>
  <c r="P36" i="1"/>
  <c r="P31" i="2"/>
  <c r="O107" i="2"/>
  <c r="A117" i="2" s="1"/>
  <c r="N95" i="2"/>
  <c r="P38" i="1"/>
  <c r="Q38" i="1"/>
  <c r="P43" i="1"/>
  <c r="Q43" i="1"/>
  <c r="P37" i="1"/>
  <c r="Q37" i="1"/>
  <c r="P99" i="1"/>
  <c r="Q99" i="1"/>
  <c r="Q84" i="1"/>
  <c r="P84" i="1"/>
  <c r="O114" i="2"/>
  <c r="P113" i="2"/>
  <c r="P74" i="2"/>
  <c r="Q74" i="1"/>
  <c r="N88" i="2"/>
  <c r="P93" i="1"/>
  <c r="Q93" i="1"/>
  <c r="Q106" i="1"/>
  <c r="P106" i="1"/>
  <c r="N32" i="2"/>
  <c r="Q22" i="1"/>
  <c r="P22" i="1"/>
  <c r="Q66" i="1"/>
  <c r="P66" i="1"/>
  <c r="Q52" i="1"/>
  <c r="P52" i="1"/>
  <c r="Q71" i="1"/>
  <c r="P71" i="1"/>
  <c r="Q44" i="1"/>
  <c r="P44" i="1"/>
  <c r="Q41" i="1"/>
  <c r="P41" i="1"/>
  <c r="Q51" i="1"/>
  <c r="P51" i="1"/>
  <c r="Q24" i="1"/>
  <c r="P24" i="1"/>
  <c r="N43" i="2"/>
  <c r="Q42" i="1"/>
  <c r="Q61" i="1"/>
  <c r="P61" i="1"/>
  <c r="Q105" i="1"/>
  <c r="P105" i="1"/>
  <c r="N64" i="2"/>
  <c r="P49" i="2"/>
  <c r="P49" i="1"/>
  <c r="P46" i="1"/>
  <c r="Q46" i="1"/>
  <c r="M49" i="2"/>
  <c r="Q63" i="1"/>
  <c r="M64" i="2"/>
  <c r="Q91" i="1"/>
  <c r="P91" i="1"/>
  <c r="Q94" i="1"/>
  <c r="P94" i="1"/>
  <c r="M43" i="2"/>
  <c r="N33" i="2"/>
  <c r="Q89" i="1"/>
  <c r="P89" i="1"/>
  <c r="P67" i="1"/>
  <c r="A117" i="1"/>
  <c r="O115" i="1"/>
  <c r="P33" i="1"/>
  <c r="Q33" i="1"/>
  <c r="Q34" i="1"/>
  <c r="P34" i="1"/>
  <c r="M99" i="2"/>
  <c r="P64" i="1"/>
  <c r="Q64" i="1"/>
  <c r="Q59" i="1"/>
  <c r="P59" i="1"/>
  <c r="Q96" i="1"/>
  <c r="P96" i="1"/>
  <c r="Q62" i="1"/>
  <c r="P62" i="1"/>
  <c r="N49" i="2"/>
  <c r="P63" i="1"/>
  <c r="N41" i="2"/>
  <c r="Q75" i="1"/>
  <c r="P75" i="1"/>
  <c r="P97" i="1"/>
  <c r="Q58" i="1"/>
  <c r="P45" i="1"/>
  <c r="P95" i="1"/>
  <c r="O107" i="1"/>
  <c r="Q31" i="1"/>
  <c r="P31" i="1"/>
  <c r="N56" i="2"/>
  <c r="P56" i="2"/>
  <c r="N89" i="2"/>
  <c r="Q103" i="1"/>
  <c r="P103" i="1"/>
  <c r="P22" i="2"/>
  <c r="N22" i="2"/>
  <c r="N97" i="2"/>
  <c r="Q83" i="1"/>
  <c r="P83" i="1"/>
  <c r="Q92" i="1"/>
  <c r="P92" i="1"/>
  <c r="Q55" i="1"/>
  <c r="P55" i="1"/>
  <c r="P48" i="1"/>
  <c r="Q48" i="1"/>
  <c r="P65" i="1"/>
  <c r="Q65" i="1"/>
  <c r="M58" i="2"/>
  <c r="M56" i="2"/>
  <c r="M89" i="2"/>
  <c r="N58" i="2"/>
  <c r="Q40" i="1"/>
  <c r="P40" i="1"/>
  <c r="N52" i="2"/>
  <c r="P68" i="1"/>
  <c r="Q68" i="1"/>
  <c r="Q113" i="1"/>
  <c r="P113" i="1"/>
  <c r="O114" i="1"/>
  <c r="P69" i="2"/>
  <c r="M69" i="2"/>
  <c r="Q73" i="1"/>
  <c r="P73" i="1"/>
  <c r="M33" i="2"/>
  <c r="Q69" i="1"/>
  <c r="Q97" i="1"/>
  <c r="N63" i="2"/>
  <c r="M53" i="2"/>
  <c r="P58" i="1"/>
  <c r="Q45" i="1"/>
  <c r="Q95" i="1"/>
  <c r="I10" i="1" l="1"/>
  <c r="H10" i="1"/>
  <c r="O115" i="2"/>
  <c r="H10" i="2" l="1"/>
  <c r="I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3" authorId="0" shapeId="0" xr:uid="{00000000-0006-0000-0000-000058000000}">
      <text>
        <r>
          <rPr>
            <sz val="11"/>
            <color indexed="8"/>
            <rFont val="Calibri"/>
            <family val="2"/>
            <scheme val="minor"/>
          </rPr>
          <t xml:space="preserve">Tabelas de Referência disponíveis:
1. 33 - Tabela Referencial de Preço Sinapi 2020 Janeiro Desonerada
2. 108 - Tabela Referencial de Preço Sinapi 2021 Dezembro Desonerada 
3. 177 - Tabela Referencial de Preço SINAPI 2023 SETEMBRO Desonerada
4. 239 - Tabela Referencial de Preço SINAPI 2025 ABRIL Onerada
</t>
        </r>
      </text>
    </commen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R$ 93,23
Equipamento: R$ 0,00
Incidencia: R$ 0,00
Subserviço: R$ 1067,88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R$ 400,00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0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1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R$ 68,56
Equipamento: R$ 0,00
Incidencia: R$ 0,00
Subserviço: R$ 0,00
</t>
        </r>
      </text>
    </comment>
    <comment ref="F32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R$ 1,04
Equipamento: R$ 0,00
Incidencia: R$ 0,00
Subserviço: R$ 0,00
</t>
        </r>
      </text>
    </comment>
    <comment ref="F33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R$ 9,59
Equipamento: R$ 0,00
Incidencia: R$ 0,00
Subserviço: R$ 0,00
</t>
        </r>
      </text>
    </comment>
    <comment ref="F34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R$ 16,45
Equipamento: R$ 0,00
Incidencia: R$ 0,00
Subserviço: R$ 0,00
</t>
        </r>
      </text>
    </comment>
    <comment ref="F35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R$ 9,87
Equipamento: R$ 0,00
Incidencia: R$ 0,00
Subserviço: R$ 0,00
</t>
        </r>
      </text>
    </comment>
    <comment ref="F36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R$ 61,90
Equipamento: R$ 0,00
Incidencia: R$ 0,00
Subserviço: R$ 0,00
</t>
        </r>
      </text>
    </comment>
    <comment ref="F37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R$ 53,33
Equipamento: R$ 0,00
Incidencia: R$ 0,00
Subserviço: R$ 0,00
</t>
        </r>
      </text>
    </comment>
    <comment ref="F38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R$ 61,27
Equipamento: R$ 0,00
Incidencia: R$ 0,00
Subserviço: R$ 27,10
</t>
        </r>
      </text>
    </comment>
    <comment ref="F39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R$ 9,23
Equipamento: R$ 0,00
Incidencia: R$ 0,00
Subserviço: R$ 28,14
</t>
        </r>
      </text>
    </comment>
    <comment ref="F40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R$ 38,20
Equipamento: R$ 0,00
Incidencia: R$ 0,00
Subserviço: R$ 8,43
</t>
        </r>
      </text>
    </comment>
    <comment ref="F41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R$ 9,23
Equipamento: R$ 0,00
Incidencia: R$ 0,00
Subserviço: R$ 28,14
</t>
        </r>
      </text>
    </comment>
    <comment ref="F42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R$ 20,85
Equipamento: R$ 0,00
Incidencia: R$ 0,00
Subserviço: R$ 0,00
</t>
        </r>
      </text>
    </comment>
    <comment ref="F43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R$ 94,62
Equipamento: R$ 0,00
Incidencia: R$ 0,00
Subserviço: R$ 165,32
</t>
        </r>
      </text>
    </comment>
    <comment ref="F44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R$ 7,84
Equipamento: R$ 0,00
Incidencia: R$ 0,00
Subserviço: R$ 35,18
</t>
        </r>
      </text>
    </comment>
    <comment ref="F45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R$ 378,07
Equipamento: R$ 0,00
Incidencia: R$ 0,00
Subserviço: R$ 98,77
</t>
        </r>
      </text>
    </comment>
    <comment ref="F46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R$ 2,29
Equipamento: R$ 0,00
Incidencia: R$ 0,00
Subserviço: R$ 3,64
</t>
        </r>
      </text>
    </comment>
    <comment ref="F47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8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R$ 143,04
Equipamento: R$ 0,00
Incidencia: R$ 0,00
Subserviço: R$ 12,62
</t>
        </r>
      </text>
    </comment>
    <comment ref="F49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R$ 277,31
Equipamento: R$ 0,00
Incidencia: R$ 0,00
Subserviço: R$ 9,82
</t>
        </r>
      </text>
    </comment>
    <comment ref="F50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R$ 277,31
Equipamento: R$ 0,00
Incidencia: R$ 0,00
Subserviço: R$ 9,82
</t>
        </r>
      </text>
    </comment>
    <comment ref="F51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R$ 69,11
Equipamento: R$ 0,00
Incidencia: R$ 0,00
Subserviço: R$ 27,82
</t>
        </r>
      </text>
    </comment>
    <comment ref="F52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R$ 5799,90
Equipamento: R$ 0,00
Incidencia: R$ 0,00
Subserviço: R$ 0,00
</t>
        </r>
      </text>
    </comment>
    <comment ref="F53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R$ 876,09
</t>
        </r>
      </text>
    </comment>
    <comment ref="F54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R$ 154,90
Equipamento: R$ 0,00
Incidencia: R$ 0,00
Subserviço: R$ 9,82
</t>
        </r>
      </text>
    </comment>
    <comment ref="F55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R$ 96,50
Equipamento: R$ 0,00
Incidencia: R$ 0,00
Subserviço: R$ 9,82
</t>
        </r>
      </text>
    </comment>
    <comment ref="F56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R$ 269,50
Equipamento: R$ 0,00
Incidencia: R$ 0,00
Subserviço: R$ 9,82
</t>
        </r>
      </text>
    </comment>
    <comment ref="F57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R$ 67,35
Equipamento: R$ 0,00
Incidencia: R$ 0,00
Subserviço: R$ 9,82
</t>
        </r>
      </text>
    </comment>
    <comment ref="F58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R$ 103,95
Equipamento: R$ 0,00
Incidencia: R$ 0,00
Subserviço: R$ 9,82
</t>
        </r>
      </text>
    </comment>
    <comment ref="F59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R$ 6,01
Equipamento: R$ 0,00
Incidencia: R$ 0,00
Subserviço: R$ 0,00
</t>
        </r>
      </text>
    </comment>
    <comment ref="F60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R$ 3,95
Equipamento: R$ 0,00
Incidencia: R$ 0,00
Subserviço: R$ 0,00
</t>
        </r>
      </text>
    </comment>
    <comment ref="F61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R$ 2,86
Equipamento: R$ 0,00
Incidencia: R$ 0,00
Subserviço: R$ 0,00
</t>
        </r>
      </text>
    </comment>
    <comment ref="F62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R$ 3,39
Equipamento: R$ 0,00
Incidencia: R$ 0,00
Subserviço: R$ 0,00
</t>
        </r>
      </text>
    </comment>
    <comment ref="F63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R$ 7,91
Equipamento: R$ 0,00
Incidencia: R$ 0,00
Subserviço: R$ 13,64
</t>
        </r>
      </text>
    </comment>
    <comment ref="F64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Material: R$ 9,59
Equipamento: R$ 0,00
Incidencia: R$ 0,00
Subserviço: R$ 0,00
</t>
        </r>
      </text>
    </comment>
    <comment ref="F65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Material: R$ 7,10
Equipamento: R$ 0,00
Incidencia: R$ 0,00
Subserviço: R$ 0,00
</t>
        </r>
      </text>
    </comment>
    <comment ref="F66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Material: R$ 5,58
Equipamento: R$ 0,00
Incidencia: R$ 0,00
Subserviço: R$ 0,00
</t>
        </r>
      </text>
    </comment>
    <comment ref="F67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Material: R$ 24,61
Equipamento: R$ 0,00
Incidencia: R$ 0,00
Subserviço: R$ 0,00
</t>
        </r>
      </text>
    </comment>
    <comment ref="F68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Material: R$ 1,04
Equipamento: R$ 0,00
Incidencia: R$ 0,00
Subserviço: R$ 0,00
</t>
        </r>
      </text>
    </comment>
    <comment ref="F69" authorId="0" shapeId="0" xr:uid="{00000000-0006-0000-0000-00002F000000}">
      <text>
        <r>
          <rPr>
            <sz val="11"/>
            <color indexed="8"/>
            <rFont val="Calibri"/>
            <family val="2"/>
            <scheme val="minor"/>
          </rPr>
          <t xml:space="preserve">Material: R$ 21,45
Equipamento: R$ 0,00
Incidencia: R$ 0,00
Subserviço: R$ 0,00
</t>
        </r>
      </text>
    </comment>
    <comment ref="F70" authorId="0" shapeId="0" xr:uid="{00000000-0006-0000-0000-000030000000}">
      <text>
        <r>
          <rPr>
            <sz val="11"/>
            <color indexed="8"/>
            <rFont val="Calibri"/>
            <family val="2"/>
            <scheme val="minor"/>
          </rPr>
          <t xml:space="preserve">Material: R$ 465,37
Equipamento: R$ 0,00
Incidencia: R$ 0,00
Subserviço: R$ 175,92
</t>
        </r>
      </text>
    </comment>
    <comment ref="F71" authorId="0" shapeId="0" xr:uid="{00000000-0006-0000-0000-000031000000}">
      <text>
        <r>
          <rPr>
            <sz val="11"/>
            <color indexed="8"/>
            <rFont val="Calibri"/>
            <family val="2"/>
            <scheme val="minor"/>
          </rPr>
          <t xml:space="preserve">Material: R$ 10,02
Equipamento: R$ 0,00
Incidencia: R$ 0,00
Subserviço: R$ 0,00
</t>
        </r>
      </text>
    </comment>
    <comment ref="F72" authorId="0" shapeId="0" xr:uid="{00000000-0006-0000-0000-000032000000}">
      <text>
        <r>
          <rPr>
            <sz val="11"/>
            <color indexed="8"/>
            <rFont val="Calibri"/>
            <family val="2"/>
            <scheme val="minor"/>
          </rPr>
          <t xml:space="preserve">Material: R$ 9,47
Equipamento: R$ 0,00
Incidencia: R$ 0,00
Subserviço: R$ 0,00
</t>
        </r>
      </text>
    </comment>
    <comment ref="F73" authorId="0" shapeId="0" xr:uid="{00000000-0006-0000-0000-000033000000}">
      <text>
        <r>
          <rPr>
            <sz val="11"/>
            <color indexed="8"/>
            <rFont val="Calibri"/>
            <family val="2"/>
            <scheme val="minor"/>
          </rPr>
          <t xml:space="preserve">Material: R$ 0,61
Equipamento: R$ 0,00
Incidencia: R$ 0,00
Subserviço: R$ 0,00
</t>
        </r>
      </text>
    </comment>
    <comment ref="F74" authorId="0" shapeId="0" xr:uid="{00000000-0006-0000-0000-000034000000}">
      <text>
        <r>
          <rPr>
            <sz val="11"/>
            <color indexed="8"/>
            <rFont val="Calibri"/>
            <family val="2"/>
            <scheme val="minor"/>
          </rPr>
          <t xml:space="preserve">Material: R$ 34,12
Equipamento: R$ 0,00
Incidencia: R$ 0,00
Subserviço: R$ 28,91
</t>
        </r>
      </text>
    </comment>
    <comment ref="F75" authorId="0" shapeId="0" xr:uid="{00000000-0006-0000-0000-000035000000}">
      <text>
        <r>
          <rPr>
            <sz val="11"/>
            <color indexed="8"/>
            <rFont val="Calibri"/>
            <family val="2"/>
            <scheme val="minor"/>
          </rPr>
          <t xml:space="preserve">Material: R$ 5,36
Equipamento: R$ 0,00
Incidencia: R$ 0,00
Subserviço: R$ 3,79
</t>
        </r>
      </text>
    </comment>
    <comment ref="F76" authorId="0" shapeId="0" xr:uid="{00000000-0006-0000-0000-000036000000}">
      <text>
        <r>
          <rPr>
            <sz val="11"/>
            <color indexed="8"/>
            <rFont val="Calibri"/>
            <family val="2"/>
            <scheme val="minor"/>
          </rPr>
          <t xml:space="preserve">Material: R$ 17,06
Equipamento: R$ 0,00
Incidencia: R$ 0,00
Subserviço: R$ 28,91
</t>
        </r>
      </text>
    </comment>
    <comment ref="F77" authorId="0" shapeId="0" xr:uid="{00000000-0006-0000-0000-000037000000}">
      <text>
        <r>
          <rPr>
            <sz val="11"/>
            <color indexed="8"/>
            <rFont val="Calibri"/>
            <family val="2"/>
            <scheme val="minor"/>
          </rPr>
          <t xml:space="preserve">Material: R$ 28,95
Equipamento: R$ 0,00
Incidencia: R$ 0,00
Subserviço: R$ 2684,44
</t>
        </r>
      </text>
    </comment>
    <comment ref="F78" authorId="0" shapeId="0" xr:uid="{00000000-0006-0000-0000-00003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9" authorId="0" shapeId="0" xr:uid="{00000000-0006-0000-0000-000039000000}">
      <text>
        <r>
          <rPr>
            <sz val="11"/>
            <color indexed="8"/>
            <rFont val="Calibri"/>
            <family val="2"/>
            <scheme val="minor"/>
          </rPr>
          <t xml:space="preserve">Material: R$ 19,85
Equipamento: R$ 0,00
Incidencia: R$ 0,00
Subserviço: R$ 0,00
</t>
        </r>
      </text>
    </comment>
    <comment ref="F80" authorId="0" shapeId="0" xr:uid="{00000000-0006-0000-0000-00003A000000}">
      <text>
        <r>
          <rPr>
            <sz val="11"/>
            <color indexed="8"/>
            <rFont val="Calibri"/>
            <family val="2"/>
            <scheme val="minor"/>
          </rPr>
          <t xml:space="preserve">Material: R$ 49,44
Equipamento: R$ 0,00
Incidencia: R$ 0,00
Subserviço: R$ 0,00
</t>
        </r>
      </text>
    </comment>
    <comment ref="F81" authorId="0" shapeId="0" xr:uid="{00000000-0006-0000-0000-00003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R$ 34,57
</t>
        </r>
      </text>
    </comment>
    <comment ref="F82" authorId="0" shapeId="0" xr:uid="{00000000-0006-0000-0000-00003C000000}">
      <text>
        <r>
          <rPr>
            <sz val="11"/>
            <color indexed="8"/>
            <rFont val="Calibri"/>
            <family val="2"/>
            <scheme val="minor"/>
          </rPr>
          <t xml:space="preserve">Material: R$ 2,50
Equipamento: R$ 0,00
Incidencia: R$ 0,00
Subserviço: R$ 0,00
</t>
        </r>
      </text>
    </comment>
    <comment ref="F83" authorId="0" shapeId="0" xr:uid="{00000000-0006-0000-0000-00003D000000}">
      <text>
        <r>
          <rPr>
            <sz val="11"/>
            <color indexed="8"/>
            <rFont val="Calibri"/>
            <family val="2"/>
            <scheme val="minor"/>
          </rPr>
          <t xml:space="preserve">Material: R$ 93,32
Equipamento: R$ 0,00
Incidencia: R$ 0,00
Subserviço: R$ 0,00
</t>
        </r>
      </text>
    </comment>
    <comment ref="F84" authorId="0" shapeId="0" xr:uid="{00000000-0006-0000-0000-00003E000000}">
      <text>
        <r>
          <rPr>
            <sz val="11"/>
            <color indexed="8"/>
            <rFont val="Calibri"/>
            <family val="2"/>
            <scheme val="minor"/>
          </rPr>
          <t xml:space="preserve">Material: R$ 1190,19
Equipamento: R$ 0,00
Incidencia: R$ 0,00
Subserviço: R$ 0,00
</t>
        </r>
      </text>
    </comment>
    <comment ref="F85" authorId="0" shapeId="0" xr:uid="{00000000-0006-0000-0000-00003F000000}">
      <text>
        <r>
          <rPr>
            <sz val="11"/>
            <color indexed="8"/>
            <rFont val="Calibri"/>
            <family val="2"/>
            <scheme val="minor"/>
          </rPr>
          <t xml:space="preserve">Material: R$ 106,12
Equipamento: R$ 0,00
Incidencia: R$ 0,00
Subserviço: R$ 0,00
</t>
        </r>
      </text>
    </comment>
    <comment ref="F86" authorId="0" shapeId="0" xr:uid="{00000000-0006-0000-0000-000040000000}">
      <text>
        <r>
          <rPr>
            <sz val="11"/>
            <color indexed="8"/>
            <rFont val="Calibri"/>
            <family val="2"/>
            <scheme val="minor"/>
          </rPr>
          <t xml:space="preserve">Material: R$ 151,88
Equipamento: R$ 0,00
Incidencia: R$ 0,00
Subserviço: R$ 0,00
</t>
        </r>
      </text>
    </comment>
    <comment ref="F87" authorId="0" shapeId="0" xr:uid="{00000000-0006-0000-0000-000041000000}">
      <text>
        <r>
          <rPr>
            <sz val="11"/>
            <color indexed="8"/>
            <rFont val="Calibri"/>
            <family val="2"/>
            <scheme val="minor"/>
          </rPr>
          <t xml:space="preserve">Material: R$ 193,94
Equipamento: R$ 0,00
Incidencia: R$ 0,00
Subserviço: R$ 0,00
</t>
        </r>
      </text>
    </comment>
    <comment ref="F88" authorId="0" shapeId="0" xr:uid="{00000000-0006-0000-0000-000042000000}">
      <text>
        <r>
          <rPr>
            <sz val="11"/>
            <color indexed="8"/>
            <rFont val="Calibri"/>
            <family val="2"/>
            <scheme val="minor"/>
          </rPr>
          <t xml:space="preserve">Material: R$ 65,89
Equipamento: R$ 0,00
Incidencia: R$ 0,00
Subserviço: R$ 0,00
</t>
        </r>
      </text>
    </comment>
    <comment ref="F89" authorId="0" shapeId="0" xr:uid="{00000000-0006-0000-0000-000043000000}">
      <text>
        <r>
          <rPr>
            <sz val="11"/>
            <color indexed="8"/>
            <rFont val="Calibri"/>
            <family val="2"/>
            <scheme val="minor"/>
          </rPr>
          <t xml:space="preserve">Material: R$ 59,58
Equipamento: R$ 0,00
Incidencia: R$ 0,00
Subserviço: R$ 62,33
</t>
        </r>
      </text>
    </comment>
    <comment ref="F90" authorId="0" shapeId="0" xr:uid="{00000000-0006-0000-0000-000044000000}">
      <text>
        <r>
          <rPr>
            <sz val="11"/>
            <color indexed="8"/>
            <rFont val="Calibri"/>
            <family val="2"/>
            <scheme val="minor"/>
          </rPr>
          <t xml:space="preserve">Material: R$ 2,62
Equipamento: R$ 0,00
Incidencia: R$ 0,00
Subserviço: R$ 0,00
</t>
        </r>
      </text>
    </comment>
    <comment ref="F91" authorId="0" shapeId="0" xr:uid="{00000000-0006-0000-0000-000045000000}">
      <text>
        <r>
          <rPr>
            <sz val="11"/>
            <color indexed="8"/>
            <rFont val="Calibri"/>
            <family val="2"/>
            <scheme val="minor"/>
          </rPr>
          <t xml:space="preserve">Material: R$ 17,97
Equipamento: R$ 0,00
Incidencia: R$ 0,00
Subserviço: R$ 0,00
</t>
        </r>
      </text>
    </comment>
    <comment ref="F92" authorId="0" shapeId="0" xr:uid="{00000000-0006-0000-0000-000046000000}">
      <text>
        <r>
          <rPr>
            <sz val="11"/>
            <color indexed="8"/>
            <rFont val="Calibri"/>
            <family val="2"/>
            <scheme val="minor"/>
          </rPr>
          <t xml:space="preserve">Material: R$ 727,80
Equipamento: R$ 0,00
Incidencia: R$ 0,00
Subserviço: R$ 0,00
</t>
        </r>
      </text>
    </comment>
    <comment ref="F93" authorId="0" shapeId="0" xr:uid="{00000000-0006-0000-0000-000047000000}">
      <text>
        <r>
          <rPr>
            <sz val="11"/>
            <color indexed="8"/>
            <rFont val="Calibri"/>
            <family val="2"/>
            <scheme val="minor"/>
          </rPr>
          <t xml:space="preserve">Material: R$ 89,84
Equipamento: R$ 0,00
Incidencia: R$ 0,00
Subserviço: R$ 61,82
</t>
        </r>
      </text>
    </comment>
    <comment ref="F94" authorId="0" shapeId="0" xr:uid="{00000000-0006-0000-0000-000048000000}">
      <text>
        <r>
          <rPr>
            <sz val="11"/>
            <color indexed="8"/>
            <rFont val="Calibri"/>
            <family val="2"/>
            <scheme val="minor"/>
          </rPr>
          <t xml:space="preserve">Material: R$ 18,42
Equipamento: R$ 0,00
Incidencia: R$ 0,00
Subserviço: R$ 0,00
</t>
        </r>
      </text>
    </comment>
    <comment ref="F95" authorId="0" shapeId="0" xr:uid="{00000000-0006-0000-0000-000049000000}">
      <text>
        <r>
          <rPr>
            <sz val="11"/>
            <color indexed="8"/>
            <rFont val="Calibri"/>
            <family val="2"/>
            <scheme val="minor"/>
          </rPr>
          <t xml:space="preserve">Material: R$ 1858,45
Equipamento: R$ 0,00
Incidencia: R$ 0,00
Subserviço: R$ 0,00
</t>
        </r>
      </text>
    </comment>
    <comment ref="F96" authorId="0" shapeId="0" xr:uid="{00000000-0006-0000-0000-00004A000000}">
      <text>
        <r>
          <rPr>
            <sz val="11"/>
            <color indexed="8"/>
            <rFont val="Calibri"/>
            <family val="2"/>
            <scheme val="minor"/>
          </rPr>
          <t xml:space="preserve">Material: R$ 715,69
Equipamento: R$ 0,00
Incidencia: R$ 0,00
Subserviço: R$ 0,00
</t>
        </r>
      </text>
    </comment>
    <comment ref="F97" authorId="0" shapeId="0" xr:uid="{00000000-0006-0000-0000-00004B000000}">
      <text>
        <r>
          <rPr>
            <sz val="11"/>
            <color indexed="8"/>
            <rFont val="Calibri"/>
            <family val="2"/>
            <scheme val="minor"/>
          </rPr>
          <t xml:space="preserve">Material: R$ 67,75
Equipamento: R$ 0,00
Incidencia: R$ 0,00
Subserviço: R$ 0,00
</t>
        </r>
      </text>
    </comment>
    <comment ref="F98" authorId="0" shapeId="0" xr:uid="{00000000-0006-0000-0000-00004C000000}">
      <text>
        <r>
          <rPr>
            <sz val="11"/>
            <color indexed="8"/>
            <rFont val="Calibri"/>
            <family val="2"/>
            <scheme val="minor"/>
          </rPr>
          <t xml:space="preserve">Material: R$ 77691,03
Equipamento: R$ 0,00
Incidencia: R$ 0,00
Subserviço: R$ 0,00
</t>
        </r>
      </text>
    </comment>
    <comment ref="F99" authorId="0" shapeId="0" xr:uid="{00000000-0006-0000-0000-00004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0" authorId="0" shapeId="0" xr:uid="{00000000-0006-0000-0000-00004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1" authorId="0" shapeId="0" xr:uid="{00000000-0006-0000-0000-00004F000000}">
      <text>
        <r>
          <rPr>
            <sz val="11"/>
            <color indexed="8"/>
            <rFont val="Calibri"/>
            <family val="2"/>
            <scheme val="minor"/>
          </rPr>
          <t xml:space="preserve">Material: R$ 213,97
Equipamento: R$ 0,00
Incidencia: R$ 0,00
Subserviço: R$ 0,00
</t>
        </r>
      </text>
    </comment>
    <comment ref="F102" authorId="0" shapeId="0" xr:uid="{00000000-0006-0000-0000-000050000000}">
      <text>
        <r>
          <rPr>
            <sz val="11"/>
            <color indexed="8"/>
            <rFont val="Calibri"/>
            <family val="2"/>
            <scheme val="minor"/>
          </rPr>
          <t xml:space="preserve">Material: R$ 661,84
Equipamento: R$ 0,00
Incidencia: R$ 0,00
Subserviço: R$ 28,91
</t>
        </r>
      </text>
    </comment>
    <comment ref="F103" authorId="0" shapeId="0" xr:uid="{00000000-0006-0000-0000-000051000000}">
      <text>
        <r>
          <rPr>
            <sz val="11"/>
            <color indexed="8"/>
            <rFont val="Calibri"/>
            <family val="2"/>
            <scheme val="minor"/>
          </rPr>
          <t xml:space="preserve">Material: R$ 239,00
Equipamento: R$ 0,00
Incidencia: R$ 0,00
Subserviço: R$ 28,91
</t>
        </r>
      </text>
    </comment>
    <comment ref="F104" authorId="0" shapeId="0" xr:uid="{00000000-0006-0000-0000-00005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5" authorId="0" shapeId="0" xr:uid="{00000000-0006-0000-0000-000053000000}">
      <text>
        <r>
          <rPr>
            <sz val="11"/>
            <color indexed="8"/>
            <rFont val="Calibri"/>
            <family val="2"/>
            <scheme val="minor"/>
          </rPr>
          <t xml:space="preserve">Material: R$ 1091,20
Equipamento: R$ 0,00
Incidencia: R$ 0,00
Subserviço: R$ 2096,50
</t>
        </r>
      </text>
    </comment>
    <comment ref="F106" authorId="0" shapeId="0" xr:uid="{00000000-0006-0000-0000-00005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R$ 1255,37
</t>
        </r>
      </text>
    </comment>
    <comment ref="F111" authorId="0" shapeId="0" xr:uid="{00000000-0006-0000-0000-00005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2" authorId="0" shapeId="0" xr:uid="{00000000-0006-0000-0000-00005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3" authorId="0" shapeId="0" xr:uid="{00000000-0006-0000-0000-00005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R$ 6,14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3" authorId="0" shapeId="0" xr:uid="{00000000-0006-0000-0100-000058000000}">
      <text>
        <r>
          <rPr>
            <sz val="11"/>
            <color indexed="8"/>
            <rFont val="Calibri"/>
            <family val="2"/>
            <scheme val="minor"/>
          </rPr>
          <t xml:space="preserve">Tabelas de Referência disponíveis:
1. 33 - Tabela Referencial de Preço Sinapi 2020 Janeiro Desonerada
2. 108 - Tabela Referencial de Preço Sinapi 2021 Dezembro Desonerada 
3. 177 - Tabela Referencial de Preço SINAPI 2023 SETEMBRO Desonerada
4. 239 - Tabela Referencial de Preço SINAPI 2025 ABRIL Onerada
</t>
        </r>
      </text>
    </commen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R$ 93,23
Equipamento: R$ 0,00
Incidencia: R$ 0,00
Subserviço: R$ 1067,88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R$ 400,00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0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1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R$ 68,56
Equipamento: R$ 0,00
Incidencia: R$ 0,00
Subserviço: R$ 0,00
</t>
        </r>
      </text>
    </comment>
    <comment ref="F32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R$ 1,04
Equipamento: R$ 0,00
Incidencia: R$ 0,00
Subserviço: R$ 0,00
</t>
        </r>
      </text>
    </comment>
    <comment ref="F33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R$ 9,59
Equipamento: R$ 0,00
Incidencia: R$ 0,00
Subserviço: R$ 0,00
</t>
        </r>
      </text>
    </comment>
    <comment ref="F34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R$ 16,45
Equipamento: R$ 0,00
Incidencia: R$ 0,00
Subserviço: R$ 0,00
</t>
        </r>
      </text>
    </comment>
    <comment ref="F35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R$ 9,87
Equipamento: R$ 0,00
Incidencia: R$ 0,00
Subserviço: R$ 0,00
</t>
        </r>
      </text>
    </comment>
    <comment ref="F36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R$ 61,90
Equipamento: R$ 0,00
Incidencia: R$ 0,00
Subserviço: R$ 0,00
</t>
        </r>
      </text>
    </comment>
    <comment ref="F37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R$ 53,33
Equipamento: R$ 0,00
Incidencia: R$ 0,00
Subserviço: R$ 0,00
</t>
        </r>
      </text>
    </comment>
    <comment ref="F38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R$ 61,27
Equipamento: R$ 0,00
Incidencia: R$ 0,00
Subserviço: R$ 27,10
</t>
        </r>
      </text>
    </comment>
    <comment ref="F39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R$ 9,23
Equipamento: R$ 0,00
Incidencia: R$ 0,00
Subserviço: R$ 28,14
</t>
        </r>
      </text>
    </comment>
    <comment ref="F40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R$ 38,20
Equipamento: R$ 0,00
Incidencia: R$ 0,00
Subserviço: R$ 8,43
</t>
        </r>
      </text>
    </comment>
    <comment ref="F41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R$ 9,23
Equipamento: R$ 0,00
Incidencia: R$ 0,00
Subserviço: R$ 28,14
</t>
        </r>
      </text>
    </comment>
    <comment ref="F42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R$ 20,85
Equipamento: R$ 0,00
Incidencia: R$ 0,00
Subserviço: R$ 0,00
</t>
        </r>
      </text>
    </comment>
    <comment ref="F43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R$ 94,62
Equipamento: R$ 0,00
Incidencia: R$ 0,00
Subserviço: R$ 165,32
</t>
        </r>
      </text>
    </comment>
    <comment ref="F44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R$ 7,84
Equipamento: R$ 0,00
Incidencia: R$ 0,00
Subserviço: R$ 35,18
</t>
        </r>
      </text>
    </comment>
    <comment ref="F45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R$ 378,07
Equipamento: R$ 0,00
Incidencia: R$ 0,00
Subserviço: R$ 98,77
</t>
        </r>
      </text>
    </comment>
    <comment ref="F46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R$ 2,29
Equipamento: R$ 0,00
Incidencia: R$ 0,00
Subserviço: R$ 3,64
</t>
        </r>
      </text>
    </comment>
    <comment ref="F47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8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R$ 143,04
Equipamento: R$ 0,00
Incidencia: R$ 0,00
Subserviço: R$ 12,62
</t>
        </r>
      </text>
    </comment>
    <comment ref="F49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R$ 277,31
Equipamento: R$ 0,00
Incidencia: R$ 0,00
Subserviço: R$ 9,82
</t>
        </r>
      </text>
    </comment>
    <comment ref="F50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R$ 277,31
Equipamento: R$ 0,00
Incidencia: R$ 0,00
Subserviço: R$ 9,82
</t>
        </r>
      </text>
    </comment>
    <comment ref="F51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R$ 69,11
Equipamento: R$ 0,00
Incidencia: R$ 0,00
Subserviço: R$ 27,82
</t>
        </r>
      </text>
    </comment>
    <comment ref="F52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R$ 5799,90
Equipamento: R$ 0,00
Incidencia: R$ 0,00
Subserviço: R$ 0,00
</t>
        </r>
      </text>
    </comment>
    <comment ref="F53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R$ 876,09
</t>
        </r>
      </text>
    </comment>
    <comment ref="F54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R$ 154,90
Equipamento: R$ 0,00
Incidencia: R$ 0,00
Subserviço: R$ 9,82
</t>
        </r>
      </text>
    </comment>
    <comment ref="F55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R$ 96,50
Equipamento: R$ 0,00
Incidencia: R$ 0,00
Subserviço: R$ 9,82
</t>
        </r>
      </text>
    </comment>
    <comment ref="F56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R$ 269,50
Equipamento: R$ 0,00
Incidencia: R$ 0,00
Subserviço: R$ 9,82
</t>
        </r>
      </text>
    </comment>
    <comment ref="F57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R$ 67,35
Equipamento: R$ 0,00
Incidencia: R$ 0,00
Subserviço: R$ 9,82
</t>
        </r>
      </text>
    </comment>
    <comment ref="F58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R$ 103,95
Equipamento: R$ 0,00
Incidencia: R$ 0,00
Subserviço: R$ 9,82
</t>
        </r>
      </text>
    </comment>
    <comment ref="F59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R$ 6,01
Equipamento: R$ 0,00
Incidencia: R$ 0,00
Subserviço: R$ 0,00
</t>
        </r>
      </text>
    </comment>
    <comment ref="F60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R$ 3,95
Equipamento: R$ 0,00
Incidencia: R$ 0,00
Subserviço: R$ 0,00
</t>
        </r>
      </text>
    </comment>
    <comment ref="F61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R$ 2,86
Equipamento: R$ 0,00
Incidencia: R$ 0,00
Subserviço: R$ 0,00
</t>
        </r>
      </text>
    </comment>
    <comment ref="F62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R$ 3,39
Equipamento: R$ 0,00
Incidencia: R$ 0,00
Subserviço: R$ 0,00
</t>
        </r>
      </text>
    </comment>
    <comment ref="F63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R$ 7,91
Equipamento: R$ 0,00
Incidencia: R$ 0,00
Subserviço: R$ 13,64
</t>
        </r>
      </text>
    </comment>
    <comment ref="F64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Material: R$ 9,59
Equipamento: R$ 0,00
Incidencia: R$ 0,00
Subserviço: R$ 0,00
</t>
        </r>
      </text>
    </comment>
    <comment ref="F65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Material: R$ 7,10
Equipamento: R$ 0,00
Incidencia: R$ 0,00
Subserviço: R$ 0,00
</t>
        </r>
      </text>
    </comment>
    <comment ref="F66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Material: R$ 5,58
Equipamento: R$ 0,00
Incidencia: R$ 0,00
Subserviço: R$ 0,00
</t>
        </r>
      </text>
    </comment>
    <comment ref="F67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Material: R$ 24,61
Equipamento: R$ 0,00
Incidencia: R$ 0,00
Subserviço: R$ 0,00
</t>
        </r>
      </text>
    </comment>
    <comment ref="F68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Material: R$ 1,04
Equipamento: R$ 0,00
Incidencia: R$ 0,00
Subserviço: R$ 0,00
</t>
        </r>
      </text>
    </comment>
    <comment ref="F69" authorId="0" shapeId="0" xr:uid="{00000000-0006-0000-0100-00002F000000}">
      <text>
        <r>
          <rPr>
            <sz val="11"/>
            <color indexed="8"/>
            <rFont val="Calibri"/>
            <family val="2"/>
            <scheme val="minor"/>
          </rPr>
          <t xml:space="preserve">Material: R$ 21,45
Equipamento: R$ 0,00
Incidencia: R$ 0,00
Subserviço: R$ 0,00
</t>
        </r>
      </text>
    </comment>
    <comment ref="F70" authorId="0" shapeId="0" xr:uid="{00000000-0006-0000-0100-000030000000}">
      <text>
        <r>
          <rPr>
            <sz val="11"/>
            <color indexed="8"/>
            <rFont val="Calibri"/>
            <family val="2"/>
            <scheme val="minor"/>
          </rPr>
          <t xml:space="preserve">Material: R$ 465,37
Equipamento: R$ 0,00
Incidencia: R$ 0,00
Subserviço: R$ 175,92
</t>
        </r>
      </text>
    </comment>
    <comment ref="F71" authorId="0" shapeId="0" xr:uid="{00000000-0006-0000-0100-000031000000}">
      <text>
        <r>
          <rPr>
            <sz val="11"/>
            <color indexed="8"/>
            <rFont val="Calibri"/>
            <family val="2"/>
            <scheme val="minor"/>
          </rPr>
          <t xml:space="preserve">Material: R$ 10,02
Equipamento: R$ 0,00
Incidencia: R$ 0,00
Subserviço: R$ 0,00
</t>
        </r>
      </text>
    </comment>
    <comment ref="F72" authorId="0" shapeId="0" xr:uid="{00000000-0006-0000-0100-000032000000}">
      <text>
        <r>
          <rPr>
            <sz val="11"/>
            <color indexed="8"/>
            <rFont val="Calibri"/>
            <family val="2"/>
            <scheme val="minor"/>
          </rPr>
          <t xml:space="preserve">Material: R$ 9,47
Equipamento: R$ 0,00
Incidencia: R$ 0,00
Subserviço: R$ 0,00
</t>
        </r>
      </text>
    </comment>
    <comment ref="F73" authorId="0" shapeId="0" xr:uid="{00000000-0006-0000-0100-000033000000}">
      <text>
        <r>
          <rPr>
            <sz val="11"/>
            <color indexed="8"/>
            <rFont val="Calibri"/>
            <family val="2"/>
            <scheme val="minor"/>
          </rPr>
          <t xml:space="preserve">Material: R$ 0,61
Equipamento: R$ 0,00
Incidencia: R$ 0,00
Subserviço: R$ 0,00
</t>
        </r>
      </text>
    </comment>
    <comment ref="F74" authorId="0" shapeId="0" xr:uid="{00000000-0006-0000-0100-000034000000}">
      <text>
        <r>
          <rPr>
            <sz val="11"/>
            <color indexed="8"/>
            <rFont val="Calibri"/>
            <family val="2"/>
            <scheme val="minor"/>
          </rPr>
          <t xml:space="preserve">Material: R$ 34,12
Equipamento: R$ 0,00
Incidencia: R$ 0,00
Subserviço: R$ 28,91
</t>
        </r>
      </text>
    </comment>
    <comment ref="F75" authorId="0" shapeId="0" xr:uid="{00000000-0006-0000-0100-000035000000}">
      <text>
        <r>
          <rPr>
            <sz val="11"/>
            <color indexed="8"/>
            <rFont val="Calibri"/>
            <family val="2"/>
            <scheme val="minor"/>
          </rPr>
          <t xml:space="preserve">Material: R$ 5,36
Equipamento: R$ 0,00
Incidencia: R$ 0,00
Subserviço: R$ 3,79
</t>
        </r>
      </text>
    </comment>
    <comment ref="F76" authorId="0" shapeId="0" xr:uid="{00000000-0006-0000-0100-000036000000}">
      <text>
        <r>
          <rPr>
            <sz val="11"/>
            <color indexed="8"/>
            <rFont val="Calibri"/>
            <family val="2"/>
            <scheme val="minor"/>
          </rPr>
          <t xml:space="preserve">Material: R$ 17,06
Equipamento: R$ 0,00
Incidencia: R$ 0,00
Subserviço: R$ 28,91
</t>
        </r>
      </text>
    </comment>
    <comment ref="F77" authorId="0" shapeId="0" xr:uid="{00000000-0006-0000-0100-000037000000}">
      <text>
        <r>
          <rPr>
            <sz val="11"/>
            <color indexed="8"/>
            <rFont val="Calibri"/>
            <family val="2"/>
            <scheme val="minor"/>
          </rPr>
          <t xml:space="preserve">Material: R$ 28,95
Equipamento: R$ 0,00
Incidencia: R$ 0,00
Subserviço: R$ 2684,44
</t>
        </r>
      </text>
    </comment>
    <comment ref="F78" authorId="0" shapeId="0" xr:uid="{00000000-0006-0000-0100-00003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79" authorId="0" shapeId="0" xr:uid="{00000000-0006-0000-0100-000039000000}">
      <text>
        <r>
          <rPr>
            <sz val="11"/>
            <color indexed="8"/>
            <rFont val="Calibri"/>
            <family val="2"/>
            <scheme val="minor"/>
          </rPr>
          <t xml:space="preserve">Material: R$ 19,85
Equipamento: R$ 0,00
Incidencia: R$ 0,00
Subserviço: R$ 0,00
</t>
        </r>
      </text>
    </comment>
    <comment ref="F80" authorId="0" shapeId="0" xr:uid="{00000000-0006-0000-0100-00003A000000}">
      <text>
        <r>
          <rPr>
            <sz val="11"/>
            <color indexed="8"/>
            <rFont val="Calibri"/>
            <family val="2"/>
            <scheme val="minor"/>
          </rPr>
          <t xml:space="preserve">Material: R$ 49,44
Equipamento: R$ 0,00
Incidencia: R$ 0,00
Subserviço: R$ 0,00
</t>
        </r>
      </text>
    </comment>
    <comment ref="F81" authorId="0" shapeId="0" xr:uid="{00000000-0006-0000-0100-00003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R$ 34,57
</t>
        </r>
      </text>
    </comment>
    <comment ref="F82" authorId="0" shapeId="0" xr:uid="{00000000-0006-0000-0100-00003C000000}">
      <text>
        <r>
          <rPr>
            <sz val="11"/>
            <color indexed="8"/>
            <rFont val="Calibri"/>
            <family val="2"/>
            <scheme val="minor"/>
          </rPr>
          <t xml:space="preserve">Material: R$ 2,50
Equipamento: R$ 0,00
Incidencia: R$ 0,00
Subserviço: R$ 0,00
</t>
        </r>
      </text>
    </comment>
    <comment ref="F83" authorId="0" shapeId="0" xr:uid="{00000000-0006-0000-0100-00003D000000}">
      <text>
        <r>
          <rPr>
            <sz val="11"/>
            <color indexed="8"/>
            <rFont val="Calibri"/>
            <family val="2"/>
            <scheme val="minor"/>
          </rPr>
          <t xml:space="preserve">Material: R$ 93,32
Equipamento: R$ 0,00
Incidencia: R$ 0,00
Subserviço: R$ 0,00
</t>
        </r>
      </text>
    </comment>
    <comment ref="F84" authorId="0" shapeId="0" xr:uid="{00000000-0006-0000-0100-00003E000000}">
      <text>
        <r>
          <rPr>
            <sz val="11"/>
            <color indexed="8"/>
            <rFont val="Calibri"/>
            <family val="2"/>
            <scheme val="minor"/>
          </rPr>
          <t xml:space="preserve">Material: R$ 1190,19
Equipamento: R$ 0,00
Incidencia: R$ 0,00
Subserviço: R$ 0,00
</t>
        </r>
      </text>
    </comment>
    <comment ref="F85" authorId="0" shapeId="0" xr:uid="{00000000-0006-0000-0100-00003F000000}">
      <text>
        <r>
          <rPr>
            <sz val="11"/>
            <color indexed="8"/>
            <rFont val="Calibri"/>
            <family val="2"/>
            <scheme val="minor"/>
          </rPr>
          <t xml:space="preserve">Material: R$ 106,12
Equipamento: R$ 0,00
Incidencia: R$ 0,00
Subserviço: R$ 0,00
</t>
        </r>
      </text>
    </comment>
    <comment ref="F86" authorId="0" shapeId="0" xr:uid="{00000000-0006-0000-0100-000040000000}">
      <text>
        <r>
          <rPr>
            <sz val="11"/>
            <color indexed="8"/>
            <rFont val="Calibri"/>
            <family val="2"/>
            <scheme val="minor"/>
          </rPr>
          <t xml:space="preserve">Material: R$ 151,88
Equipamento: R$ 0,00
Incidencia: R$ 0,00
Subserviço: R$ 0,00
</t>
        </r>
      </text>
    </comment>
    <comment ref="F87" authorId="0" shapeId="0" xr:uid="{00000000-0006-0000-0100-000041000000}">
      <text>
        <r>
          <rPr>
            <sz val="11"/>
            <color indexed="8"/>
            <rFont val="Calibri"/>
            <family val="2"/>
            <scheme val="minor"/>
          </rPr>
          <t xml:space="preserve">Material: R$ 193,94
Equipamento: R$ 0,00
Incidencia: R$ 0,00
Subserviço: R$ 0,00
</t>
        </r>
      </text>
    </comment>
    <comment ref="F88" authorId="0" shapeId="0" xr:uid="{00000000-0006-0000-0100-000042000000}">
      <text>
        <r>
          <rPr>
            <sz val="11"/>
            <color indexed="8"/>
            <rFont val="Calibri"/>
            <family val="2"/>
            <scheme val="minor"/>
          </rPr>
          <t xml:space="preserve">Material: R$ 65,89
Equipamento: R$ 0,00
Incidencia: R$ 0,00
Subserviço: R$ 0,00
</t>
        </r>
      </text>
    </comment>
    <comment ref="F89" authorId="0" shapeId="0" xr:uid="{00000000-0006-0000-0100-000043000000}">
      <text>
        <r>
          <rPr>
            <sz val="11"/>
            <color indexed="8"/>
            <rFont val="Calibri"/>
            <family val="2"/>
            <scheme val="minor"/>
          </rPr>
          <t xml:space="preserve">Material: R$ 59,58
Equipamento: R$ 0,00
Incidencia: R$ 0,00
Subserviço: R$ 62,33
</t>
        </r>
      </text>
    </comment>
    <comment ref="F90" authorId="0" shapeId="0" xr:uid="{00000000-0006-0000-0100-000044000000}">
      <text>
        <r>
          <rPr>
            <sz val="11"/>
            <color indexed="8"/>
            <rFont val="Calibri"/>
            <family val="2"/>
            <scheme val="minor"/>
          </rPr>
          <t xml:space="preserve">Material: R$ 2,62
Equipamento: R$ 0,00
Incidencia: R$ 0,00
Subserviço: R$ 0,00
</t>
        </r>
      </text>
    </comment>
    <comment ref="F91" authorId="0" shapeId="0" xr:uid="{00000000-0006-0000-0100-000045000000}">
      <text>
        <r>
          <rPr>
            <sz val="11"/>
            <color indexed="8"/>
            <rFont val="Calibri"/>
            <family val="2"/>
            <scheme val="minor"/>
          </rPr>
          <t xml:space="preserve">Material: R$ 17,97
Equipamento: R$ 0,00
Incidencia: R$ 0,00
Subserviço: R$ 0,00
</t>
        </r>
      </text>
    </comment>
    <comment ref="F92" authorId="0" shapeId="0" xr:uid="{00000000-0006-0000-0100-000046000000}">
      <text>
        <r>
          <rPr>
            <sz val="11"/>
            <color indexed="8"/>
            <rFont val="Calibri"/>
            <family val="2"/>
            <scheme val="minor"/>
          </rPr>
          <t xml:space="preserve">Material: R$ 727,80
Equipamento: R$ 0,00
Incidencia: R$ 0,00
Subserviço: R$ 0,00
</t>
        </r>
      </text>
    </comment>
    <comment ref="F93" authorId="0" shapeId="0" xr:uid="{00000000-0006-0000-0100-000047000000}">
      <text>
        <r>
          <rPr>
            <sz val="11"/>
            <color indexed="8"/>
            <rFont val="Calibri"/>
            <family val="2"/>
            <scheme val="minor"/>
          </rPr>
          <t xml:space="preserve">Material: R$ 89,84
Equipamento: R$ 0,00
Incidencia: R$ 0,00
Subserviço: R$ 61,82
</t>
        </r>
      </text>
    </comment>
    <comment ref="F94" authorId="0" shapeId="0" xr:uid="{00000000-0006-0000-0100-000048000000}">
      <text>
        <r>
          <rPr>
            <sz val="11"/>
            <color indexed="8"/>
            <rFont val="Calibri"/>
            <family val="2"/>
            <scheme val="minor"/>
          </rPr>
          <t xml:space="preserve">Material: R$ 18,42
Equipamento: R$ 0,00
Incidencia: R$ 0,00
Subserviço: R$ 0,00
</t>
        </r>
      </text>
    </comment>
    <comment ref="F95" authorId="0" shapeId="0" xr:uid="{00000000-0006-0000-0100-000049000000}">
      <text>
        <r>
          <rPr>
            <sz val="11"/>
            <color indexed="8"/>
            <rFont val="Calibri"/>
            <family val="2"/>
            <scheme val="minor"/>
          </rPr>
          <t xml:space="preserve">Material: R$ 1858,45
Equipamento: R$ 0,00
Incidencia: R$ 0,00
Subserviço: R$ 0,00
</t>
        </r>
      </text>
    </comment>
    <comment ref="F96" authorId="0" shapeId="0" xr:uid="{00000000-0006-0000-0100-00004A000000}">
      <text>
        <r>
          <rPr>
            <sz val="11"/>
            <color indexed="8"/>
            <rFont val="Calibri"/>
            <family val="2"/>
            <scheme val="minor"/>
          </rPr>
          <t xml:space="preserve">Material: R$ 715,69
Equipamento: R$ 0,00
Incidencia: R$ 0,00
Subserviço: R$ 0,00
</t>
        </r>
      </text>
    </comment>
    <comment ref="F97" authorId="0" shapeId="0" xr:uid="{00000000-0006-0000-0100-00004B000000}">
      <text>
        <r>
          <rPr>
            <sz val="11"/>
            <color indexed="8"/>
            <rFont val="Calibri"/>
            <family val="2"/>
            <scheme val="minor"/>
          </rPr>
          <t xml:space="preserve">Material: R$ 67,75
Equipamento: R$ 0,00
Incidencia: R$ 0,00
Subserviço: R$ 0,00
</t>
        </r>
      </text>
    </comment>
    <comment ref="F98" authorId="0" shapeId="0" xr:uid="{00000000-0006-0000-0100-00004C000000}">
      <text>
        <r>
          <rPr>
            <sz val="11"/>
            <color indexed="8"/>
            <rFont val="Calibri"/>
            <family val="2"/>
            <scheme val="minor"/>
          </rPr>
          <t xml:space="preserve">Material: R$ 77691,03
Equipamento: R$ 0,00
Incidencia: R$ 0,00
Subserviço: R$ 0,00
</t>
        </r>
      </text>
    </comment>
    <comment ref="F99" authorId="0" shapeId="0" xr:uid="{00000000-0006-0000-0100-00004D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0" authorId="0" shapeId="0" xr:uid="{00000000-0006-0000-0100-00004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1" authorId="0" shapeId="0" xr:uid="{00000000-0006-0000-0100-00004F000000}">
      <text>
        <r>
          <rPr>
            <sz val="11"/>
            <color indexed="8"/>
            <rFont val="Calibri"/>
            <family val="2"/>
            <scheme val="minor"/>
          </rPr>
          <t xml:space="preserve">Material: R$ 213,97
Equipamento: R$ 0,00
Incidencia: R$ 0,00
Subserviço: R$ 0,00
</t>
        </r>
      </text>
    </comment>
    <comment ref="F102" authorId="0" shapeId="0" xr:uid="{00000000-0006-0000-0100-000050000000}">
      <text>
        <r>
          <rPr>
            <sz val="11"/>
            <color indexed="8"/>
            <rFont val="Calibri"/>
            <family val="2"/>
            <scheme val="minor"/>
          </rPr>
          <t xml:space="preserve">Material: R$ 661,84
Equipamento: R$ 0,00
Incidencia: R$ 0,00
Subserviço: R$ 28,91
</t>
        </r>
      </text>
    </comment>
    <comment ref="F103" authorId="0" shapeId="0" xr:uid="{00000000-0006-0000-0100-000051000000}">
      <text>
        <r>
          <rPr>
            <sz val="11"/>
            <color indexed="8"/>
            <rFont val="Calibri"/>
            <family val="2"/>
            <scheme val="minor"/>
          </rPr>
          <t xml:space="preserve">Material: R$ 239,00
Equipamento: R$ 0,00
Incidencia: R$ 0,00
Subserviço: R$ 28,91
</t>
        </r>
      </text>
    </comment>
    <comment ref="F104" authorId="0" shapeId="0" xr:uid="{00000000-0006-0000-0100-00005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05" authorId="0" shapeId="0" xr:uid="{00000000-0006-0000-0100-000053000000}">
      <text>
        <r>
          <rPr>
            <sz val="11"/>
            <color indexed="8"/>
            <rFont val="Calibri"/>
            <family val="2"/>
            <scheme val="minor"/>
          </rPr>
          <t xml:space="preserve">Material: R$ 1091,20
Equipamento: R$ 0,00
Incidencia: R$ 0,00
Subserviço: R$ 2096,50
</t>
        </r>
      </text>
    </comment>
    <comment ref="F106" authorId="0" shapeId="0" xr:uid="{00000000-0006-0000-0100-00005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R$ 1255,37
</t>
        </r>
      </text>
    </comment>
    <comment ref="F111" authorId="0" shapeId="0" xr:uid="{00000000-0006-0000-0100-00005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2" authorId="0" shapeId="0" xr:uid="{00000000-0006-0000-0100-00005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113" authorId="0" shapeId="0" xr:uid="{00000000-0006-0000-0100-00005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R$ 6,14
</t>
        </r>
      </text>
    </comment>
  </commentList>
</comments>
</file>

<file path=xl/sharedStrings.xml><?xml version="1.0" encoding="utf-8"?>
<sst xmlns="http://schemas.openxmlformats.org/spreadsheetml/2006/main" count="936" uniqueCount="207">
  <si>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</si>
  <si>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</si>
  <si>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</si>
  <si>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</si>
  <si>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</si>
  <si>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</si>
  <si>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</si>
  <si>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</si>
  <si>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</si>
  <si>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</si>
  <si>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</si>
  <si>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</si>
  <si>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</si>
  <si>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</si>
  <si>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</si>
  <si>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</si>
  <si>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</si>
  <si>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</si>
  <si>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</si>
  <si>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</si>
  <si>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</si>
  <si>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Iniciais</t>
  </si>
  <si>
    <t>Canteiro da Obra</t>
  </si>
  <si>
    <t>Tabela Referencial de Preço SINAPI 2025 ABRIL Onerada</t>
  </si>
  <si>
    <t>93207</t>
  </si>
  <si>
    <t>EXECUÇÃO DE ESCRITÓRIO EM CANTEIRO DE OBRA EM CHAPA DE MADEIRA COMPENSADA, NÃO INCLUSO MOBILIÁRIO E EQUIPAMENTOS. AF_02/2016</t>
  </si>
  <si>
    <t>M2</t>
  </si>
  <si>
    <t/>
  </si>
  <si>
    <t>4813</t>
  </si>
  <si>
    <t>PLACA DE OBRA (PARA CONSTRUCAO CIVIL) EM CHAPA GALVANIZADA *N. 22*, ADESIVADA, DE *2,4 X 1,2* M (SEM POSTES PARA FIXACAO)</t>
  </si>
  <si>
    <t>Administração Local</t>
  </si>
  <si>
    <t>CPU91424</t>
  </si>
  <si>
    <t>Administração Local (conforme Acórdão nº 2622/2013-TCU-Plenário) - 6,23% do total da obra.</t>
  </si>
  <si>
    <t>UN</t>
  </si>
  <si>
    <t xml:space="preserve">Total do Grupo: </t>
  </si>
  <si>
    <t>9065 - Instalações Preventivas De Incêndio</t>
  </si>
  <si>
    <t>Instalações Preventivas De Incêndio</t>
  </si>
  <si>
    <t>SPDA - Sistema de Prevenção contra Descargas Atmosféricas - fornecimento e instalação</t>
  </si>
  <si>
    <t>96985</t>
  </si>
  <si>
    <t>HASTE DE ATERRAMENTO, DIÂMETRO 5/8", COM 3 METROS - FORNECIMENTO E INSTALAÇÃO. AF_08/2023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</si>
  <si>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</si>
  <si>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</si>
  <si>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M</t>
  </si>
  <si>
    <t>91872</t>
  </si>
  <si>
    <t>ELETRODUTO RÍGIDO ROSCÁVEL, PVC, DN 32 MM (1"), PARA CIRCUITOS TERMINAIS, INSTALADO EM PAREDE - FORNECIMENTO E INSTALAÇÃO. AF_03/2023</t>
  </si>
  <si>
    <t>95778</t>
  </si>
  <si>
    <t>CONDULETE DE ALUMÍNIO, TIPO C, PARA ELETRODUTO DE AÇO GALVANIZADO DN 20 MM (3/4''), APARENTE - FORNECIMENTO E INSTALAÇÃO. AF_10/2022</t>
  </si>
  <si>
    <t>11854</t>
  </si>
  <si>
    <t>CONECTOR METALICO TIPO PARAFUSO FENDIDO (SPLIT BOLT), PARA CABOS ATE 35 MM2</t>
  </si>
  <si>
    <t>96977</t>
  </si>
  <si>
    <t>CORDOALHA DE COBRE NU 50 MM², ENTERRADA - FORNECIMENTO E INSTALAÇÃO. AF_08/2023</t>
  </si>
  <si>
    <t>96973</t>
  </si>
  <si>
    <t>CORDOALHA DE COBRE NU 35 MM², NÃO ENTERRADA, COM ISOLADOR - FORNECIMENTO E INSTALAÇÃO. AF_08/2023</t>
  </si>
  <si>
    <t>COT.01</t>
  </si>
  <si>
    <t>FITA DE COBRE NU 20x2 MM OU (1/2''X 1/8'')</t>
  </si>
  <si>
    <t>72263A</t>
  </si>
  <si>
    <t>SOLDA EXOTÉRMICA PARA CABO NU 50MM2</t>
  </si>
  <si>
    <t>PC</t>
  </si>
  <si>
    <t>COT.02</t>
  </si>
  <si>
    <t>CONECTOR PROLONGAMENTO PARA MEDIÇÃO DE ATERRAMENTO</t>
  </si>
  <si>
    <t>72263B</t>
  </si>
  <si>
    <t>SOLDA EXOTÉRMICA PARA CABO 35,0MM2</t>
  </si>
  <si>
    <t>39961</t>
  </si>
  <si>
    <t>SILICONE ACETICO USO GERAL INCOLOR 280 G</t>
  </si>
  <si>
    <t>83446.</t>
  </si>
  <si>
    <t>CAIXA DE INSPEÇÃO DE ATERRAMENTO NO SOLO, 30 X 30 X 30 CM, DE CONCRETO</t>
  </si>
  <si>
    <t>72315.</t>
  </si>
  <si>
    <t>CAPTOR AÉREO DE INSERÇÃO DE AÇO GALVANIZADO, 330 CM DE COMPRIMENTO</t>
  </si>
  <si>
    <t>COT.03</t>
  </si>
  <si>
    <t>CAIXA DE EQUALIZAÇÃO DE POTENCIAIS 200MM X 200 MM, COM BARRAMENTO DE COBRE DE 200 MM X 6 MM, TERMINAIS DE PRESSÃO PARA CABOS DE 35,0 MM² E 50,0 MM², CONFORME NECESSIDADE</t>
  </si>
  <si>
    <t>91677</t>
  </si>
  <si>
    <t>ENGENHEIRO ELETRICISTA COM ENCARGOS COMPLEMENTARES</t>
  </si>
  <si>
    <t>H</t>
  </si>
  <si>
    <t>Sinalização, Iluminação de Emergência e Alarme</t>
  </si>
  <si>
    <t>COT.04</t>
  </si>
  <si>
    <t>DETECTOR ÓPTICO DE FUMAÇA ENDEREÇÁVEL PROJETADO PARA INSTALAR EM SISTEMAS DE ALARME DE INCÊNDIO ENDEREÇÁVEIS - ALTURA DA INSTALAÇÃO H&lt;8M / RAIO DE COBERTURA R&lt;6,3M</t>
  </si>
  <si>
    <t>COT.05</t>
  </si>
  <si>
    <t>DETECTOR ÓDE TEMPERATURA ENDEREÇÁVEL PROJETADO PARA INSTALAR EM SISTEMAS DE ALARME DE INCÊNDIO ENDEREÇÁVEIS - ALTURA DA INSTALAÇÃO H&lt;5M / RAIO DE COBERTURA R&lt;4,2M</t>
  </si>
  <si>
    <t>COT.06</t>
  </si>
  <si>
    <t>ACIONADOR MANUAL ENDEREÇÁVEL. CONSTRUÍDO RESPEITANDO AS NORMAS EN-54 O ACIONADOR MANUAL MCP150 F, COM MATERIAL ABS (POLICARBONATO VERMELHO) SUPORTAR TEMPERATURAS DE -10 ATÉ 50°C</t>
  </si>
  <si>
    <t>COT.07</t>
  </si>
  <si>
    <t>AUDIVISUAL COM SIRENE CONVENCIONAL DE ALARME DE INCÊNDIO SF105 , TIPO PIEZO</t>
  </si>
  <si>
    <t>COT.08</t>
  </si>
  <si>
    <t>CENTRAL DE ALARME DE INCÊNDIO IRIS ENDEREÇÁVEL POSSUI DE 1 A 4 LOOPS DE ATÉ 250 PONTOS POR LOOP, COBERTURA DE ATÉ 96 ZONAS DE ALARMES.</t>
  </si>
  <si>
    <t>CPU91439</t>
  </si>
  <si>
    <t>INSTALAÇÃO DA CENTRAL DE ALARME DE INCÊNDIO.</t>
  </si>
  <si>
    <t>COT.09</t>
  </si>
  <si>
    <t>BLOCO LED PARA ILUMINAÇÃO DE EMERGÊNCIA AUTÔNOMO, IP20, 2X12W, 100~240 VCA, ABS BRANCO, COM 2(DOIS) PROJETORES DE LED COM INTENSIDADE LUMINOSA DE 2.000 LM, AUTONOMIA DE 2 HORAS</t>
  </si>
  <si>
    <t>COT.10</t>
  </si>
  <si>
    <t>BLOCO LED PARA ILUMINAÇÃO DE EMERGÊNCIA AUTÔNOMO, IP65, 9W, 90~240 VCA, COM INTENSIDADE LUMINOSA DE 900 LM, AUTONOMIA DE 2 HORAS</t>
  </si>
  <si>
    <t>COT.11</t>
  </si>
  <si>
    <t>LUMINÁRIA INDICATIVA DE SAÍDA DE EMERGÊNCIA, AUTÔNOMO, DIMENSÕES 500 X 320 MM. CONSTRUÍDA EM ALUMÍNIO COM ACABAMENTO EM PINTURA EPÓXI, COM ADESIVOS DE SETAS PARA DIREITA E ESQUERDA. IP20, 15W, 127~220 VCA, COM INTENSIDADE LUMINOSA DE 30 LM, AUTONOMIA DE 4 HORAS</t>
  </si>
  <si>
    <t>COT.12</t>
  </si>
  <si>
    <t>LUMINÁRIA INDICATIVA DE SAÍDA DE EMERGÊNCIA, AUTÔNOMO, DIMENSÕES 240 X 180 MM. CONSTRUÍDA EM ALUMÍNIO COM ACABAMENTO EM PINTURA EPÓXI, COM ADESIVOS DE SETAS PARA DIREITA E ESQUERDA. IP20, 9W, 127~220 VCA, COM INTENSIDADE LUMINOSA DE 30 LM, AUTONOMIA DE 4 HORAS</t>
  </si>
  <si>
    <t>COT.13</t>
  </si>
  <si>
    <t>SINALIZAÇÃO DE ROTAS DE FUGA CONTINUADA, COM FITA ADESIVA FOTOLUMINESCENTE, PARA PISO, 55X10 CM</t>
  </si>
  <si>
    <t>91929</t>
  </si>
  <si>
    <t>CABO DE COBRE FLEXÍVEL ISOLADO, 4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</si>
  <si>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</si>
  <si>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</si>
  <si>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91925</t>
  </si>
  <si>
    <t>CABO DE COBRE FLEXÍVEL ISOLADO, 1,5 MM², ANTI-CHAMA 0,6/1,0 KV, PARA CIRCUITOS TERMINAIS - FORNECIMENTO E INSTALAÇÃO. AF_03/2023</t>
  </si>
  <si>
    <t>91859</t>
  </si>
  <si>
    <t>ELETRODUTO FLEXÍVEL LISO, PEAD, DN 32 MM (1"), PARA CIRCUITOS TERMINAIS, INSTALADO EM PAREDE - FORNECIMENTO E INSTALAÇÃO. AF_03/2023</t>
  </si>
  <si>
    <t>91872B</t>
  </si>
  <si>
    <t>ELETRODUTO RÍGIDO ROSCÁVEL, PVC, DN 32 MM (1"), PARA CIRCUITOS TERMINAIS</t>
  </si>
  <si>
    <t>91917</t>
  </si>
  <si>
    <t>CURVA 90 GRAUS PARA ELETRODUTO, PVC, ROSCÁVEL, DN 32 MM (1"), PARA CIRCUITOS TERMINAIS, INSTALADA EM PAREDE - FORNECIMENTO E INSTALAÇÃO. AF_03/2023</t>
  </si>
  <si>
    <t>93013</t>
  </si>
  <si>
    <t>LUVA PARA ELETRODUTO, PVC, ROSCÁVEL, DN 50 MM (1 1/2"), PARA REDE ENTERRADA DE DISTRIBUIÇÃO DE ENERGIA ELÉTRICA - FORNECIMENTO E INSTALAÇÃO. AF_12/2021</t>
  </si>
  <si>
    <t>95818</t>
  </si>
  <si>
    <t>CONDULETE DE PVC, TIPO X, PARA ELETRODUTO DE PVC SOLDÁVEL DN 32 MM (1''), APARENTE - FORNECIMENTO E INSTALAÇÃO. AF_10/2022</t>
  </si>
  <si>
    <t>91993</t>
  </si>
  <si>
    <t>TOMADA ALTA DE EMBUTIR (1 MÓDULO), 2P+T 20 A, INCLUINDO SUPORTE E PLACA - FORNECIMENTO E INSTALAÇÃO. AF_03/2023</t>
  </si>
  <si>
    <t>74131/4.</t>
  </si>
  <si>
    <t>QUADROS DE DISTRIBUIÇÃO METÁLICOS NO FUSE COM BARRAMENTO 100 A + GERAL PARA DISJUNTORES DIN, NAS DIMENSÕES DE 394X334X100MM, COM CAPACIDADE DE ACONDICIONAMENTO DE  18 MÓDULOS DE DISJUNTORES TIPO DIN, PARA PROTEÇÃO INDIVIDUAL DOS CIRCUITOS E PROTEÇÃO GERAL</t>
  </si>
  <si>
    <t>93656</t>
  </si>
  <si>
    <t>DISJUNTOR MONOPOLAR TIPO DIN, CORRENTE NOMINAL DE 25A - FORNECIMENTO E INSTALAÇÃO. AF_10/2020</t>
  </si>
  <si>
    <t>93653</t>
  </si>
  <si>
    <t>DISJUNTOR MONOPOLAR TIPO DIN, CORRENTE NOMINAL DE 10A - FORNECIMENTO E INSTALAÇÃO. AF_10/2020</t>
  </si>
  <si>
    <t>7568</t>
  </si>
  <si>
    <t>BUCHA DE NYLON SEM ABA S10, COM PARAFUSO DE 6,10 X 65 MM EM ACO ZINCADO COM ROSCA SOBERBA, CABECA CHATA E FENDA PHILLIPS</t>
  </si>
  <si>
    <t>COMP. 2</t>
  </si>
  <si>
    <t>PLACAS INDICATIVAS DE CAMINHAMENTO - SAÍDAS DE EMERGÊNCIA INSTALADAS EM CONFORMIDADE COM PLANTA DE EMERGÊNCIA MODELO PADRÃO</t>
  </si>
  <si>
    <t>COT.14</t>
  </si>
  <si>
    <t>PLAQUETAS METÁLICAS OU ACRÍLICO PARA IDENTIFICAÇÃO DOS DISJUNTORES</t>
  </si>
  <si>
    <t>COT.15</t>
  </si>
  <si>
    <t>FITA ANTIDERRAPANTE PARA ESCADAS</t>
  </si>
  <si>
    <t>COMP. 3</t>
  </si>
  <si>
    <t>SUBSTITUIÇÃO DE 2 PORTAS DE VÃOS VARIADOS COM ACRÉSCIMO DE VÃO LIVRE PARA PADRÃO 2,00M - DUAS PORTAS EM CORREDORES NOVOS A SEREM REALIZADOS NO PAVIMENTO TÉRREO/ÁREA DE CIRCULAÇÃO, COM O SENTIDO DO FLUXO PARA FORA APÓS A INSTALAÇÃO DE NOVAS PORTAS.</t>
  </si>
  <si>
    <t>Sistema Hidráulico Preventivo e Saídas de Emergência</t>
  </si>
  <si>
    <t>97624</t>
  </si>
  <si>
    <t>DEMOLIÇÃO DE ALVENARIA DE TIJOLO MACIÇO, DE FORMA MANUAL, SEM REAPROVEITAMENTO. AF_09/2023</t>
  </si>
  <si>
    <t>M3</t>
  </si>
  <si>
    <t>97628</t>
  </si>
  <si>
    <t>DEMOLIÇÃO DE LAJES, EM CONCRETO ARMADO, DE FORMA MANUAL, SEM REAPROVEITAMENTO. AF_09/2023</t>
  </si>
  <si>
    <t>72897</t>
  </si>
  <si>
    <t>CARGA MANUAL DE ENTULHO EM CAMINHAO BASCULANTE 6 M3</t>
  </si>
  <si>
    <t>97914</t>
  </si>
  <si>
    <t>TRANSPORTE COM CAMINHÃO BASCULANTE DE 6 M³, EM VIA URBANA PAVIMENTADA, DMT ATÉ 30 KM (UNIDADE: M3XKM). AF_07/2020</t>
  </si>
  <si>
    <t>M3XKM</t>
  </si>
  <si>
    <t>92336</t>
  </si>
  <si>
    <t>TUBO DE AÇO GALVANIZADO COM COSTURA, CLASSE MÉDIA, CONEXÃO RANHURADA, DN 65 (2 1/2"), INSTALADO EM PRUMADAS - FORNECIMENTO E INSTALAÇÃO. AF_10/2020</t>
  </si>
  <si>
    <t>96765</t>
  </si>
  <si>
    <t>ABRIGO PARA HIDRANTE, 90X60X17CM, COM REGISTRO GLOBO ANGULAR 45 GRAUS 2 1/2", ADAPTADOR STORZ 2 1/2", MANGUEIRA DE INCÊNDIO 20M, REDUÇÃO 2 1/2" X 1 1/2" E ESGUICHO EM LATÃO 1 1/2" - FORNECIMENTO E INSTALAÇÃO. AF_10/2020</t>
  </si>
  <si>
    <t>94473</t>
  </si>
  <si>
    <t>COTOVELO 90 GRAUS, EM FERRO GALVANIZADO, CONEXÃO ROSQUEADA, DN 65 MM (2 1/2"), INSTALADO EM RESERVAÇÃO PREDIAL DE ÁGUA - FORNECIMENTO E INSTALAÇÃO. AF_04/2024</t>
  </si>
  <si>
    <t>92357</t>
  </si>
  <si>
    <t>TÊ, EM FERRO GALVANIZADO, DN 65 (2 1/2"), CONEXÃO ROSQUEADA, INSTALADO EM PRUMADAS - FORNECIMENTO E INSTALAÇÃO. AF_10/2020</t>
  </si>
  <si>
    <t>92890</t>
  </si>
  <si>
    <t>UNIÃO, EM FERRO GALVANIZADO, DN 65 (2 1/2"), CONEXÃO ROSQUEADA, INSTALADO EM PRUMADAS - FORNECIMENTO E INSTALAÇÃO. AF_10/2020</t>
  </si>
  <si>
    <t>92346</t>
  </si>
  <si>
    <t>NIPLE, EM FERRO GALVANIZADO, DN 65 (2 1/2"), CONEXÃO ROSQUEADA, INSTALADO EM PRUMADAS - FORNECIMENTO E INSTALAÇÃO. AF_10/2020</t>
  </si>
  <si>
    <t>87487</t>
  </si>
  <si>
    <t>ALVENARIA DE VEDAÇÃO DE BLOCOS CERÂMICOS FURADOS NA VERTICAL DE 19X19X39CM (ESPESSURA 19CM) DE PAREDES COM ÁREA LÍQUIDA MENOR QUE 6M² COM VÃOS E ARGAMASSA DE ASSENTAMENTO COM PREPARO EM BETONEIRA. AF_06/2014</t>
  </si>
  <si>
    <t>87893</t>
  </si>
  <si>
    <t>CHAPISCO APLICADO EM ALVENARIA (SEM PRESENÇA DE VÃOS) E ESTRUTURAS DE CONCRETO DE FACHADA, COM COLHER DE PEDREIRO. ARGAMASSA TRAÇO 1:3 COM PREPARO MANUAL. AF_10/2022</t>
  </si>
  <si>
    <t>87529</t>
  </si>
  <si>
    <t>MASSA ÚNICA, EM ARGAMASSA TRAÇO 1:2:8, PREPARO MECÂNICO, APLICADA MANUALMENTE EM PAREDES INTERNAS DE AMBIENTES COM ÁREA ENTRE 5M² E 10M², E = 17,5MM, COM TALISCAS. AF_03/2024</t>
  </si>
  <si>
    <t>94991</t>
  </si>
  <si>
    <t>EXECUÇÃO DE PASSEIO (CALÇADA) OU PISO DE CONCRETO COM CONCRETO MOLDADO IN LOCO, USINADO C20, ACABAMENTO CONVENCIONAL, NÃO ARMADO. AF_08/2022</t>
  </si>
  <si>
    <t>74141/2</t>
  </si>
  <si>
    <t>LAJE PRE-MOLD BETA 12 P/3,5KN/M2 VAO 4,1M INCL VIGOTAS TIJOLOS ARMADU-RA NEGATIVA CAPEAMENTO 3CM CONCRETO 15MPA ESCORAMENTO MATERIAIS E MAO DE OBRA.</t>
  </si>
  <si>
    <t>100762</t>
  </si>
  <si>
    <t>PINTURA COM TINTA ALQUÍDICA DE ACABAMENTO (ESMALTE SINTÉTICO FOSCO) APLICADA A ROLO OU PINCEL SOBRE SUPERFÍCIES METÁLICAS (EXCETO PERFIL) EXECUTADO EM OBRA (02 DEMÃOS). AF_01/2020</t>
  </si>
  <si>
    <t>COMP. 5</t>
  </si>
  <si>
    <t>INSTALAÇÕES DE MANGUEIRAS 15 METROS EM CAIXAS DE HIDRANTES NOVAS A SEREM INSTALADAS E TAMPÕES DE LATÃO PARA PROTEÇÃO DE REGISTRO NA CAIXA DE HIDRANTES</t>
  </si>
  <si>
    <t>100701</t>
  </si>
  <si>
    <t>PORTA DE FERRO, DE ABRIR, TIPO GRADE COM CHAPA, COM GUARNIÇÕES. AF_12/2019</t>
  </si>
  <si>
    <t>99855</t>
  </si>
  <si>
    <t>CORRIMÃO SIMPLES, DIÂMETRO EXTERNO = 1 1/2", EM AÇO GALVANIZADO. AF_04/2019_PS</t>
  </si>
  <si>
    <t>COT.16</t>
  </si>
  <si>
    <t>CONJUNTO DE BOMBAS (SKID) CONFORME PROJETO CONTENDO: 1 BOMBA ELÉTRICA 5 CV, 1 BOMBO JOCKEY ¾ CV, 1 BOMBA COMBUSTÃO 13 CV, 1 QUADRO DE COMANDO. INCLUSO DO CONJUNTO DE SKID, CONEXÕES (TE, CURVA, NÍPEL...), MANÔMETROS E PRESSOSTATOS</t>
  </si>
  <si>
    <t>CPU91438</t>
  </si>
  <si>
    <t>INSTALAÇÃO DO CONJUNTO DE BOMBAS (SKID) CONFORME PROJETO.</t>
  </si>
  <si>
    <t>Extintores</t>
  </si>
  <si>
    <t>101905</t>
  </si>
  <si>
    <t>EXTINTOR DE INCÊNDIO PORTÁTIL COM CARGA DE ÁGUA PRESSURIZADA DE 10 L, CLASSE A - FORNECIMENTO E INSTALAÇÃO. AF_10/2020_PE</t>
  </si>
  <si>
    <t>83634</t>
  </si>
  <si>
    <t>EXTINTOR DE INCÊNDIO PORTÁTIL COM CARGA DE GÁS CARBÔNICO CO2 DE 4 KG, CLASSE BC. COMPLETO. INCLUSIVE SUPORTE NA PAREDE PARA CARGA COMPLETA. FORNECIMENTO E INSTALAÇÃO COM SINALIZAÇÃO</t>
  </si>
  <si>
    <t>83635</t>
  </si>
  <si>
    <t>EXTINTOR DE INCÊNDIO PORTÁTIL COM CARGA DE PÓ QUÍMICO SECO PQS DE 4 KG, CLASSE BC. COMPLETO. INCLUSIVE SUPORTE NA PAREDE PARA CARGA COMPLETA. FORNECIMENTO E INSTALAÇÃO COM SINALIZAÇÃO</t>
  </si>
  <si>
    <t>Instalações de Gás Canalizado</t>
  </si>
  <si>
    <t>COMP. 4</t>
  </si>
  <si>
    <t>INSTALÇÕES DE GÁS CANALIZADO: INSLAÇÃO DE NOVAS CAIXAS DE PASSAGEM COM REGISTRO DE CORTE PARA CONTROLE DE FLUXO EM AMBIENTES INTERNOS</t>
  </si>
  <si>
    <t>COMP. 1</t>
  </si>
  <si>
    <t>ABERTURA DE VENTILAÇÃO EM ALVENARIA PARA EXTRAÇÃO DE GASES DA ÁREA DE COZINHAS</t>
  </si>
  <si>
    <t>46 - Limpeza e Manutenção</t>
  </si>
  <si>
    <t>Limpeza e Manutenção</t>
  </si>
  <si>
    <t>Limpeza Final</t>
  </si>
  <si>
    <t>COMP. 6</t>
  </si>
  <si>
    <t>LIMPEZA FINAL DA OBRA - SINAPI 99802 / 99803 / 99806 / 99814</t>
  </si>
  <si>
    <t xml:space="preserve">Total da Proposta: </t>
  </si>
  <si>
    <t>Sistema Integrado de Controle de Obras Públicas</t>
  </si>
  <si>
    <t>Emitido em: 16/10/2025</t>
  </si>
  <si>
    <t>Obra:</t>
  </si>
  <si>
    <t>Obra de reforma para execução do projeto preventivo de incêndio do HNR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</si>
  <si>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</si>
  <si>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</si>
  <si>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</si>
  <si>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</si>
  <si>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</si>
  <si>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</si>
  <si>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</si>
  <si>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</si>
  <si>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</si>
  <si>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33 - Tabela Referencial de Preço Sinapi 2020 Janeiro Desonerada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</si>
</sst>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400000</xdr:colOff>
      <xdr:row>118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400000</xdr:colOff>
      <xdr:row>118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0"/>
  <sheetViews>
    <sheetView tabSelected="1" workbookViewId="0">
      <selection activeCell="I21" sqref="I2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195</v>
      </c>
      <c r="B6" s="17" t="s">
        <v>196</v>
      </c>
      <c r="C6" s="17"/>
      <c r="D6" s="17"/>
      <c r="H6" s="9" t="s">
        <v>203</v>
      </c>
    </row>
    <row r="7" spans="1:9">
      <c r="A7" s="10" t="s">
        <v>197</v>
      </c>
      <c r="B7" s="6"/>
    </row>
    <row r="8" spans="1:9">
      <c r="A8" s="10" t="s">
        <v>198</v>
      </c>
      <c r="B8" s="6"/>
    </row>
    <row r="9" spans="1:9">
      <c r="A9" s="10" t="s">
        <v>199</v>
      </c>
      <c r="B9" s="6"/>
      <c r="H9" s="12" t="s">
        <v>204</v>
      </c>
      <c r="I9" s="12" t="s">
        <v>205</v>
      </c>
    </row>
    <row r="10" spans="1:9">
      <c r="A10" s="10" t="s">
        <v>200</v>
      </c>
      <c r="B10" s="13" t="s">
        <v>27</v>
      </c>
      <c r="D10" s="10" t="s">
        <v>201</v>
      </c>
      <c r="E10" s="13" t="s">
        <v>27</v>
      </c>
      <c r="H10" s="13" t="e">
        <f>SUM(M:M)/O115</f>
        <v>#VALUE!</v>
      </c>
      <c r="I10" s="13" t="e">
        <f>SUM(N:N)/O115</f>
        <v>#VALUE!</v>
      </c>
    </row>
    <row r="11" spans="1:9">
      <c r="A11" s="10" t="s">
        <v>201</v>
      </c>
      <c r="B11" s="13">
        <v>0.21510000000000001</v>
      </c>
      <c r="D11" s="10" t="s">
        <v>202</v>
      </c>
      <c r="E11" s="13" t="s">
        <v>27</v>
      </c>
    </row>
    <row r="13" spans="1:9" ht="24.95" customHeight="1">
      <c r="A13" s="10" t="s">
        <v>4</v>
      </c>
      <c r="B13" s="18" t="s">
        <v>206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/>
      <c r="B20" s="3"/>
      <c r="C20" s="3" t="s">
        <v>22</v>
      </c>
      <c r="D20" s="3"/>
      <c r="E20" s="3">
        <v>0</v>
      </c>
      <c r="F20" s="1"/>
      <c r="G20" s="1"/>
      <c r="H20" s="3"/>
      <c r="I20" s="5"/>
      <c r="J20" s="3"/>
      <c r="K20" s="3"/>
      <c r="L20" s="3"/>
      <c r="M20" s="3"/>
      <c r="N20" s="3"/>
      <c r="O20" s="3"/>
      <c r="P20" s="3"/>
      <c r="Q20" s="2"/>
    </row>
    <row r="21" spans="1:17" ht="24.95" customHeight="1">
      <c r="A21" s="3" t="s">
        <v>23</v>
      </c>
      <c r="B21" s="3" t="s">
        <v>24</v>
      </c>
      <c r="C21" s="3" t="s">
        <v>25</v>
      </c>
      <c r="D21" s="3" t="s">
        <v>26</v>
      </c>
      <c r="E21" s="3">
        <v>12</v>
      </c>
      <c r="F21" s="1" t="s">
        <v>27</v>
      </c>
      <c r="G21" s="1" t="s">
        <v>27</v>
      </c>
      <c r="H21" s="2" t="e">
        <f>F21+G21</f>
        <v>#VALUE!</v>
      </c>
      <c r="I21" s="5">
        <v>21.51</v>
      </c>
      <c r="J21" s="2" t="e">
        <f>F21+(I21/100*F21)</f>
        <v>#VALUE!</v>
      </c>
      <c r="K21" s="2" t="e">
        <f>G21+(I21/100*G21)</f>
        <v>#VALUE!</v>
      </c>
      <c r="L21" s="2" t="e">
        <f>TRUNC(J21+K21,2)</f>
        <v>#VALUE!</v>
      </c>
      <c r="M21" s="2" t="e">
        <f>TRUNC(IF((J21+K21), (J21/(J21+K21)*O21), 0), 2)</f>
        <v>#VALUE!</v>
      </c>
      <c r="N21" s="2" t="e">
        <f>TRUNC(IF((J21+K21), (K21/(J21+K21)*O21), 0), 2)</f>
        <v>#VALUE!</v>
      </c>
      <c r="O21" s="2" t="e">
        <f>TRUNC(L21*E21,2)</f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23</v>
      </c>
      <c r="B22" s="3" t="s">
        <v>28</v>
      </c>
      <c r="C22" s="3" t="s">
        <v>29</v>
      </c>
      <c r="D22" s="3"/>
      <c r="E22" s="3">
        <v>3</v>
      </c>
      <c r="F22" s="1" t="s">
        <v>27</v>
      </c>
      <c r="G22" s="1" t="s">
        <v>27</v>
      </c>
      <c r="H22" s="2" t="e">
        <f>F22+G22</f>
        <v>#VALUE!</v>
      </c>
      <c r="I22" s="5">
        <v>21.51</v>
      </c>
      <c r="J22" s="2" t="e">
        <f>F22+(I22/100*F22)</f>
        <v>#VALUE!</v>
      </c>
      <c r="K22" s="2" t="e">
        <f>G22+(I22/100*G22)</f>
        <v>#VALUE!</v>
      </c>
      <c r="L22" s="2" t="e">
        <f>TRUNC(J22+K22,2)</f>
        <v>#VALUE!</v>
      </c>
      <c r="M22" s="2" t="e">
        <f>TRUNC(IF((J22+K22), (J22/(J22+K22)*O22), 0), 2)</f>
        <v>#VALUE!</v>
      </c>
      <c r="N22" s="2" t="e">
        <f>TRUNC(IF((J22+K22), (K22/(J22+K22)*O22), 0), 2)</f>
        <v>#VALUE!</v>
      </c>
      <c r="O22" s="2" t="e">
        <f>TRUNC(L22*E22,2)</f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/>
      <c r="B23" s="3"/>
      <c r="C23" s="3" t="s">
        <v>30</v>
      </c>
      <c r="D23" s="3"/>
      <c r="E23" s="3">
        <v>0</v>
      </c>
      <c r="F23" s="1"/>
      <c r="G23" s="1"/>
      <c r="H23" s="3"/>
      <c r="I23" s="5"/>
      <c r="J23" s="3"/>
      <c r="K23" s="3"/>
      <c r="L23" s="3"/>
      <c r="M23" s="3"/>
      <c r="N23" s="3"/>
      <c r="O23" s="3"/>
      <c r="P23" s="3"/>
      <c r="Q23" s="2"/>
    </row>
    <row r="24" spans="1:17" ht="24.95" customHeight="1">
      <c r="A24" s="3" t="s">
        <v>23</v>
      </c>
      <c r="B24" s="3" t="s">
        <v>31</v>
      </c>
      <c r="C24" s="3" t="s">
        <v>32</v>
      </c>
      <c r="D24" s="3" t="s">
        <v>33</v>
      </c>
      <c r="E24" s="3">
        <v>1</v>
      </c>
      <c r="F24" s="1" t="s">
        <v>27</v>
      </c>
      <c r="G24" s="1" t="s">
        <v>27</v>
      </c>
      <c r="H24" s="2" t="e">
        <f>F24+G24</f>
        <v>#VALUE!</v>
      </c>
      <c r="I24" s="5">
        <v>0</v>
      </c>
      <c r="J24" s="2" t="e">
        <f>F24+(I24/100*F24)</f>
        <v>#VALUE!</v>
      </c>
      <c r="K24" s="2" t="e">
        <f>G24+(I24/100*G24)</f>
        <v>#VALUE!</v>
      </c>
      <c r="L24" s="2" t="e">
        <f>TRUNC(J24+K24,2)</f>
        <v>#VALUE!</v>
      </c>
      <c r="M24" s="2" t="e">
        <f>TRUNC(IF((J24+K24), (J24/(J24+K24)*O24), 0), 2)</f>
        <v>#VALUE!</v>
      </c>
      <c r="N24" s="2" t="e">
        <f>TRUNC(IF((J24+K24), (K24/(J24+K24)*O24), 0), 2)</f>
        <v>#VALUE!</v>
      </c>
      <c r="O24" s="2" t="e">
        <f>TRUNC(L24*E24,2)</f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>
      <c r="N25" s="7" t="s">
        <v>34</v>
      </c>
      <c r="O25" s="8" t="e">
        <f>TRUNC(SUM(O17:O24), 2)</f>
        <v>#VALUE!</v>
      </c>
    </row>
    <row r="27" spans="1:17">
      <c r="A27" s="9" t="s">
        <v>35</v>
      </c>
    </row>
    <row r="28" spans="1:17">
      <c r="A28" s="11" t="s">
        <v>4</v>
      </c>
      <c r="B28" s="11" t="s">
        <v>5</v>
      </c>
      <c r="C28" s="11" t="s">
        <v>6</v>
      </c>
      <c r="D28" s="11" t="s">
        <v>7</v>
      </c>
      <c r="E28" s="11" t="s">
        <v>8</v>
      </c>
      <c r="F28" s="1" t="s">
        <v>9</v>
      </c>
      <c r="G28" s="1" t="s">
        <v>10</v>
      </c>
      <c r="H28" s="11" t="s">
        <v>12</v>
      </c>
      <c r="I28" s="11" t="s">
        <v>13</v>
      </c>
      <c r="J28" s="11" t="s">
        <v>14</v>
      </c>
      <c r="K28" s="11" t="s">
        <v>15</v>
      </c>
      <c r="L28" s="11" t="s">
        <v>11</v>
      </c>
      <c r="M28" s="11" t="s">
        <v>16</v>
      </c>
      <c r="N28" s="11" t="s">
        <v>17</v>
      </c>
      <c r="O28" s="11" t="s">
        <v>18</v>
      </c>
      <c r="P28" s="11" t="s">
        <v>19</v>
      </c>
      <c r="Q28" s="11" t="s">
        <v>20</v>
      </c>
    </row>
    <row r="29" spans="1:17" ht="24.95" customHeight="1">
      <c r="A29" s="3"/>
      <c r="B29" s="3"/>
      <c r="C29" s="3" t="s">
        <v>36</v>
      </c>
      <c r="D29" s="3"/>
      <c r="E29" s="3">
        <v>0</v>
      </c>
      <c r="F29" s="1"/>
      <c r="G29" s="1"/>
      <c r="H29" s="3"/>
      <c r="I29" s="5"/>
      <c r="J29" s="3"/>
      <c r="K29" s="3"/>
      <c r="L29" s="3"/>
      <c r="M29" s="3"/>
      <c r="N29" s="3"/>
      <c r="O29" s="3"/>
      <c r="P29" s="3"/>
      <c r="Q29" s="2"/>
    </row>
    <row r="30" spans="1:17" ht="24.95" customHeight="1">
      <c r="A30" s="3"/>
      <c r="B30" s="3"/>
      <c r="C30" s="3" t="s">
        <v>37</v>
      </c>
      <c r="D30" s="3"/>
      <c r="E30" s="3">
        <v>0</v>
      </c>
      <c r="F30" s="1"/>
      <c r="G30" s="1"/>
      <c r="H30" s="3"/>
      <c r="I30" s="5"/>
      <c r="J30" s="3"/>
      <c r="K30" s="3"/>
      <c r="L30" s="3"/>
      <c r="M30" s="3"/>
      <c r="N30" s="3"/>
      <c r="O30" s="3"/>
      <c r="P30" s="3"/>
      <c r="Q30" s="2"/>
    </row>
    <row r="31" spans="1:17" ht="24.95" customHeight="1">
      <c r="A31" s="3" t="s">
        <v>23</v>
      </c>
      <c r="B31" s="3" t="s">
        <v>38</v>
      </c>
      <c r="C31" s="3" t="s">
        <v>39</v>
      </c>
      <c r="D31" s="3" t="s">
        <v>33</v>
      </c>
      <c r="E31" s="3">
        <v>115</v>
      </c>
      <c r="F31" s="1" t="s">
        <v>27</v>
      </c>
      <c r="G31" s="1" t="s">
        <v>27</v>
      </c>
      <c r="H31" s="2" t="e">
        <f t="shared" ref="H31:H46" si="0">F31+G31</f>
        <v>#VALUE!</v>
      </c>
      <c r="I31" s="5">
        <v>21.51</v>
      </c>
      <c r="J31" s="2" t="e">
        <f t="shared" ref="J31:J46" si="1">F31+(I31/100*F31)</f>
        <v>#VALUE!</v>
      </c>
      <c r="K31" s="2" t="e">
        <f t="shared" ref="K31:K46" si="2">G31+(I31/100*G31)</f>
        <v>#VALUE!</v>
      </c>
      <c r="L31" s="2" t="e">
        <f t="shared" ref="L31:L46" si="3">TRUNC(J31+K31,2)</f>
        <v>#VALUE!</v>
      </c>
      <c r="M31" s="2" t="e">
        <f t="shared" ref="M31:M46" si="4">TRUNC(IF((J31+K31), (J31/(J31+K31)*O31), 0), 2)</f>
        <v>#VALUE!</v>
      </c>
      <c r="N31" s="2" t="e">
        <f t="shared" ref="N31:N46" si="5">TRUNC(IF((J31+K31), (K31/(J31+K31)*O31), 0), 2)</f>
        <v>#VALUE!</v>
      </c>
      <c r="O31" s="2" t="e">
        <f t="shared" ref="O31:O46" si="6">TRUNC(L31*E31,2)</f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23</v>
      </c>
      <c r="B32" s="3" t="s">
        <v>40</v>
      </c>
      <c r="C32" s="3" t="s">
        <v>41</v>
      </c>
      <c r="D32" s="3" t="s">
        <v>42</v>
      </c>
      <c r="E32" s="3">
        <v>115</v>
      </c>
      <c r="F32" s="1" t="s">
        <v>27</v>
      </c>
      <c r="G32" s="1" t="s">
        <v>27</v>
      </c>
      <c r="H32" s="2" t="e">
        <f t="shared" si="0"/>
        <v>#VALUE!</v>
      </c>
      <c r="I32" s="5">
        <v>21.51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23</v>
      </c>
      <c r="B33" s="3" t="s">
        <v>43</v>
      </c>
      <c r="C33" s="3" t="s">
        <v>44</v>
      </c>
      <c r="D33" s="3" t="s">
        <v>42</v>
      </c>
      <c r="E33" s="3">
        <v>345</v>
      </c>
      <c r="F33" s="1" t="s">
        <v>27</v>
      </c>
      <c r="G33" s="1" t="s">
        <v>27</v>
      </c>
      <c r="H33" s="2" t="e">
        <f t="shared" si="0"/>
        <v>#VALUE!</v>
      </c>
      <c r="I33" s="5">
        <v>21.51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23</v>
      </c>
      <c r="B34" s="3" t="s">
        <v>45</v>
      </c>
      <c r="C34" s="3" t="s">
        <v>46</v>
      </c>
      <c r="D34" s="3" t="s">
        <v>33</v>
      </c>
      <c r="E34" s="3">
        <v>115</v>
      </c>
      <c r="F34" s="1" t="s">
        <v>27</v>
      </c>
      <c r="G34" s="1" t="s">
        <v>27</v>
      </c>
      <c r="H34" s="2" t="e">
        <f t="shared" si="0"/>
        <v>#VALUE!</v>
      </c>
      <c r="I34" s="5">
        <v>21.51</v>
      </c>
      <c r="J34" s="2" t="e">
        <f t="shared" si="1"/>
        <v>#VALUE!</v>
      </c>
      <c r="K34" s="2" t="e">
        <f t="shared" si="2"/>
        <v>#VALUE!</v>
      </c>
      <c r="L34" s="2" t="e">
        <f t="shared" si="3"/>
        <v>#VALUE!</v>
      </c>
      <c r="M34" s="2" t="e">
        <f t="shared" si="4"/>
        <v>#VALUE!</v>
      </c>
      <c r="N34" s="2" t="e">
        <f t="shared" si="5"/>
        <v>#VALUE!</v>
      </c>
      <c r="O34" s="2" t="e">
        <f t="shared" si="6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23</v>
      </c>
      <c r="B35" s="3" t="s">
        <v>47</v>
      </c>
      <c r="C35" s="3" t="s">
        <v>48</v>
      </c>
      <c r="D35" s="3"/>
      <c r="E35" s="3">
        <v>320</v>
      </c>
      <c r="F35" s="1" t="s">
        <v>27</v>
      </c>
      <c r="G35" s="1" t="s">
        <v>27</v>
      </c>
      <c r="H35" s="2" t="e">
        <f t="shared" si="0"/>
        <v>#VALUE!</v>
      </c>
      <c r="I35" s="5">
        <v>21.51</v>
      </c>
      <c r="J35" s="2" t="e">
        <f t="shared" si="1"/>
        <v>#VALUE!</v>
      </c>
      <c r="K35" s="2" t="e">
        <f t="shared" si="2"/>
        <v>#VALUE!</v>
      </c>
      <c r="L35" s="2" t="e">
        <f t="shared" si="3"/>
        <v>#VALUE!</v>
      </c>
      <c r="M35" s="2" t="e">
        <f t="shared" si="4"/>
        <v>#VALUE!</v>
      </c>
      <c r="N35" s="2" t="e">
        <f t="shared" si="5"/>
        <v>#VALUE!</v>
      </c>
      <c r="O35" s="2" t="e">
        <f t="shared" si="6"/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23</v>
      </c>
      <c r="B36" s="3" t="s">
        <v>49</v>
      </c>
      <c r="C36" s="3" t="s">
        <v>50</v>
      </c>
      <c r="D36" s="3" t="s">
        <v>42</v>
      </c>
      <c r="E36" s="3">
        <v>1250</v>
      </c>
      <c r="F36" s="1" t="s">
        <v>27</v>
      </c>
      <c r="G36" s="1" t="s">
        <v>27</v>
      </c>
      <c r="H36" s="2" t="e">
        <f t="shared" si="0"/>
        <v>#VALUE!</v>
      </c>
      <c r="I36" s="5">
        <v>21.51</v>
      </c>
      <c r="J36" s="2" t="e">
        <f t="shared" si="1"/>
        <v>#VALUE!</v>
      </c>
      <c r="K36" s="2" t="e">
        <f t="shared" si="2"/>
        <v>#VALUE!</v>
      </c>
      <c r="L36" s="2" t="e">
        <f t="shared" si="3"/>
        <v>#VALUE!</v>
      </c>
      <c r="M36" s="2" t="e">
        <f t="shared" si="4"/>
        <v>#VALUE!</v>
      </c>
      <c r="N36" s="2" t="e">
        <f t="shared" si="5"/>
        <v>#VALUE!</v>
      </c>
      <c r="O36" s="2" t="e">
        <f t="shared" si="6"/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23</v>
      </c>
      <c r="B37" s="3" t="s">
        <v>51</v>
      </c>
      <c r="C37" s="3" t="s">
        <v>52</v>
      </c>
      <c r="D37" s="3" t="s">
        <v>42</v>
      </c>
      <c r="E37" s="3">
        <v>3250</v>
      </c>
      <c r="F37" s="1" t="s">
        <v>27</v>
      </c>
      <c r="G37" s="1" t="s">
        <v>27</v>
      </c>
      <c r="H37" s="2" t="e">
        <f t="shared" si="0"/>
        <v>#VALUE!</v>
      </c>
      <c r="I37" s="5">
        <v>21.51</v>
      </c>
      <c r="J37" s="2" t="e">
        <f t="shared" si="1"/>
        <v>#VALUE!</v>
      </c>
      <c r="K37" s="2" t="e">
        <f t="shared" si="2"/>
        <v>#VALUE!</v>
      </c>
      <c r="L37" s="2" t="e">
        <f t="shared" si="3"/>
        <v>#VALUE!</v>
      </c>
      <c r="M37" s="2" t="e">
        <f t="shared" si="4"/>
        <v>#VALUE!</v>
      </c>
      <c r="N37" s="2" t="e">
        <f t="shared" si="5"/>
        <v>#VALUE!</v>
      </c>
      <c r="O37" s="2" t="e">
        <f t="shared" si="6"/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23</v>
      </c>
      <c r="B38" s="3" t="s">
        <v>53</v>
      </c>
      <c r="C38" s="3" t="s">
        <v>54</v>
      </c>
      <c r="D38" s="3" t="s">
        <v>42</v>
      </c>
      <c r="E38" s="3">
        <v>780</v>
      </c>
      <c r="F38" s="1" t="s">
        <v>27</v>
      </c>
      <c r="G38" s="1" t="s">
        <v>27</v>
      </c>
      <c r="H38" s="2" t="e">
        <f t="shared" si="0"/>
        <v>#VALUE!</v>
      </c>
      <c r="I38" s="5">
        <v>21.51</v>
      </c>
      <c r="J38" s="2" t="e">
        <f t="shared" si="1"/>
        <v>#VALUE!</v>
      </c>
      <c r="K38" s="2" t="e">
        <f t="shared" si="2"/>
        <v>#VALUE!</v>
      </c>
      <c r="L38" s="2" t="e">
        <f t="shared" si="3"/>
        <v>#VALUE!</v>
      </c>
      <c r="M38" s="2" t="e">
        <f t="shared" si="4"/>
        <v>#VALUE!</v>
      </c>
      <c r="N38" s="2" t="e">
        <f t="shared" si="5"/>
        <v>#VALUE!</v>
      </c>
      <c r="O38" s="2" t="e">
        <f t="shared" si="6"/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23</v>
      </c>
      <c r="B39" s="3" t="s">
        <v>55</v>
      </c>
      <c r="C39" s="3" t="s">
        <v>56</v>
      </c>
      <c r="D39" s="3" t="s">
        <v>57</v>
      </c>
      <c r="E39" s="3">
        <v>115</v>
      </c>
      <c r="F39" s="1" t="s">
        <v>27</v>
      </c>
      <c r="G39" s="1" t="s">
        <v>27</v>
      </c>
      <c r="H39" s="2" t="e">
        <f t="shared" si="0"/>
        <v>#VALUE!</v>
      </c>
      <c r="I39" s="5">
        <v>21.51</v>
      </c>
      <c r="J39" s="2" t="e">
        <f t="shared" si="1"/>
        <v>#VALUE!</v>
      </c>
      <c r="K39" s="2" t="e">
        <f t="shared" si="2"/>
        <v>#VALUE!</v>
      </c>
      <c r="L39" s="2" t="e">
        <f t="shared" si="3"/>
        <v>#VALUE!</v>
      </c>
      <c r="M39" s="2" t="e">
        <f t="shared" si="4"/>
        <v>#VALUE!</v>
      </c>
      <c r="N39" s="2" t="e">
        <f t="shared" si="5"/>
        <v>#VALUE!</v>
      </c>
      <c r="O39" s="2" t="e">
        <f t="shared" si="6"/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23</v>
      </c>
      <c r="B40" s="3" t="s">
        <v>58</v>
      </c>
      <c r="C40" s="3" t="s">
        <v>59</v>
      </c>
      <c r="D40" s="3" t="s">
        <v>57</v>
      </c>
      <c r="E40" s="3">
        <v>115</v>
      </c>
      <c r="F40" s="1" t="s">
        <v>27</v>
      </c>
      <c r="G40" s="1" t="s">
        <v>27</v>
      </c>
      <c r="H40" s="2" t="e">
        <f t="shared" si="0"/>
        <v>#VALUE!</v>
      </c>
      <c r="I40" s="5">
        <v>21.51</v>
      </c>
      <c r="J40" s="2" t="e">
        <f t="shared" si="1"/>
        <v>#VALUE!</v>
      </c>
      <c r="K40" s="2" t="e">
        <f t="shared" si="2"/>
        <v>#VALUE!</v>
      </c>
      <c r="L40" s="2" t="e">
        <f t="shared" si="3"/>
        <v>#VALUE!</v>
      </c>
      <c r="M40" s="2" t="e">
        <f t="shared" si="4"/>
        <v>#VALUE!</v>
      </c>
      <c r="N40" s="2" t="e">
        <f t="shared" si="5"/>
        <v>#VALUE!</v>
      </c>
      <c r="O40" s="2" t="e">
        <f t="shared" si="6"/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23</v>
      </c>
      <c r="B41" s="3" t="s">
        <v>60</v>
      </c>
      <c r="C41" s="3" t="s">
        <v>61</v>
      </c>
      <c r="D41" s="3" t="s">
        <v>57</v>
      </c>
      <c r="E41" s="3">
        <v>150</v>
      </c>
      <c r="F41" s="1" t="s">
        <v>27</v>
      </c>
      <c r="G41" s="1" t="s">
        <v>27</v>
      </c>
      <c r="H41" s="2" t="e">
        <f t="shared" si="0"/>
        <v>#VALUE!</v>
      </c>
      <c r="I41" s="5">
        <v>21.51</v>
      </c>
      <c r="J41" s="2" t="e">
        <f t="shared" si="1"/>
        <v>#VALUE!</v>
      </c>
      <c r="K41" s="2" t="e">
        <f t="shared" si="2"/>
        <v>#VALUE!</v>
      </c>
      <c r="L41" s="2" t="e">
        <f t="shared" si="3"/>
        <v>#VALUE!</v>
      </c>
      <c r="M41" s="2" t="e">
        <f t="shared" si="4"/>
        <v>#VALUE!</v>
      </c>
      <c r="N41" s="2" t="e">
        <f t="shared" si="5"/>
        <v>#VALUE!</v>
      </c>
      <c r="O41" s="2" t="e">
        <f t="shared" si="6"/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 ht="24.95" customHeight="1">
      <c r="A42" s="3" t="s">
        <v>23</v>
      </c>
      <c r="B42" s="3" t="s">
        <v>62</v>
      </c>
      <c r="C42" s="3" t="s">
        <v>63</v>
      </c>
      <c r="D42" s="3"/>
      <c r="E42" s="3">
        <v>50</v>
      </c>
      <c r="F42" s="1" t="s">
        <v>27</v>
      </c>
      <c r="G42" s="1" t="s">
        <v>27</v>
      </c>
      <c r="H42" s="2" t="e">
        <f t="shared" si="0"/>
        <v>#VALUE!</v>
      </c>
      <c r="I42" s="5">
        <v>21.51</v>
      </c>
      <c r="J42" s="2" t="e">
        <f t="shared" si="1"/>
        <v>#VALUE!</v>
      </c>
      <c r="K42" s="2" t="e">
        <f t="shared" si="2"/>
        <v>#VALUE!</v>
      </c>
      <c r="L42" s="2" t="e">
        <f t="shared" si="3"/>
        <v>#VALUE!</v>
      </c>
      <c r="M42" s="2" t="e">
        <f t="shared" si="4"/>
        <v>#VALUE!</v>
      </c>
      <c r="N42" s="2" t="e">
        <f t="shared" si="5"/>
        <v>#VALUE!</v>
      </c>
      <c r="O42" s="2" t="e">
        <f t="shared" si="6"/>
        <v>#VALUE!</v>
      </c>
      <c r="P42" s="3" t="e">
        <f>IF(O42&lt;=(Referencial!O42*1.05),"PREÇO VÁLIDO","PREÇO INVÁLIDO")</f>
        <v>#VALUE!</v>
      </c>
      <c r="Q42" s="2" t="e">
        <f>(O42/Referencial!O42)-1</f>
        <v>#VALUE!</v>
      </c>
    </row>
    <row r="43" spans="1:17" ht="24.95" customHeight="1">
      <c r="A43" s="3" t="s">
        <v>23</v>
      </c>
      <c r="B43" s="3" t="s">
        <v>64</v>
      </c>
      <c r="C43" s="3" t="s">
        <v>65</v>
      </c>
      <c r="D43" s="3" t="s">
        <v>57</v>
      </c>
      <c r="E43" s="3">
        <v>17</v>
      </c>
      <c r="F43" s="1" t="s">
        <v>27</v>
      </c>
      <c r="G43" s="1" t="s">
        <v>27</v>
      </c>
      <c r="H43" s="2" t="e">
        <f t="shared" si="0"/>
        <v>#VALUE!</v>
      </c>
      <c r="I43" s="5">
        <v>21.51</v>
      </c>
      <c r="J43" s="2" t="e">
        <f t="shared" si="1"/>
        <v>#VALUE!</v>
      </c>
      <c r="K43" s="2" t="e">
        <f t="shared" si="2"/>
        <v>#VALUE!</v>
      </c>
      <c r="L43" s="2" t="e">
        <f t="shared" si="3"/>
        <v>#VALUE!</v>
      </c>
      <c r="M43" s="2" t="e">
        <f t="shared" si="4"/>
        <v>#VALUE!</v>
      </c>
      <c r="N43" s="2" t="e">
        <f t="shared" si="5"/>
        <v>#VALUE!</v>
      </c>
      <c r="O43" s="2" t="e">
        <f t="shared" si="6"/>
        <v>#VALUE!</v>
      </c>
      <c r="P43" s="3" t="e">
        <f>IF(O43&lt;=(Referencial!O43*1.05),"PREÇO VÁLIDO","PREÇO INVÁLIDO")</f>
        <v>#VALUE!</v>
      </c>
      <c r="Q43" s="2" t="e">
        <f>(O43/Referencial!O43)-1</f>
        <v>#VALUE!</v>
      </c>
    </row>
    <row r="44" spans="1:17" ht="24.95" customHeight="1">
      <c r="A44" s="3" t="s">
        <v>23</v>
      </c>
      <c r="B44" s="3" t="s">
        <v>66</v>
      </c>
      <c r="C44" s="3" t="s">
        <v>67</v>
      </c>
      <c r="D44" s="3" t="s">
        <v>57</v>
      </c>
      <c r="E44" s="3">
        <v>360</v>
      </c>
      <c r="F44" s="1" t="s">
        <v>27</v>
      </c>
      <c r="G44" s="1" t="s">
        <v>27</v>
      </c>
      <c r="H44" s="2" t="e">
        <f t="shared" si="0"/>
        <v>#VALUE!</v>
      </c>
      <c r="I44" s="5">
        <v>21.51</v>
      </c>
      <c r="J44" s="2" t="e">
        <f t="shared" si="1"/>
        <v>#VALUE!</v>
      </c>
      <c r="K44" s="2" t="e">
        <f t="shared" si="2"/>
        <v>#VALUE!</v>
      </c>
      <c r="L44" s="2" t="e">
        <f t="shared" si="3"/>
        <v>#VALUE!</v>
      </c>
      <c r="M44" s="2" t="e">
        <f t="shared" si="4"/>
        <v>#VALUE!</v>
      </c>
      <c r="N44" s="2" t="e">
        <f t="shared" si="5"/>
        <v>#VALUE!</v>
      </c>
      <c r="O44" s="2" t="e">
        <f t="shared" si="6"/>
        <v>#VALUE!</v>
      </c>
      <c r="P44" s="3" t="e">
        <f>IF(O44&lt;=(Referencial!O44*1.05),"PREÇO VÁLIDO","PREÇO INVÁLIDO")</f>
        <v>#VALUE!</v>
      </c>
      <c r="Q44" s="2" t="e">
        <f>(O44/Referencial!O44)-1</f>
        <v>#VALUE!</v>
      </c>
    </row>
    <row r="45" spans="1:17" ht="24.95" customHeight="1">
      <c r="A45" s="3" t="s">
        <v>23</v>
      </c>
      <c r="B45" s="3" t="s">
        <v>68</v>
      </c>
      <c r="C45" s="3" t="s">
        <v>69</v>
      </c>
      <c r="D45" s="3" t="s">
        <v>57</v>
      </c>
      <c r="E45" s="3">
        <v>1</v>
      </c>
      <c r="F45" s="1" t="s">
        <v>27</v>
      </c>
      <c r="G45" s="1" t="s">
        <v>27</v>
      </c>
      <c r="H45" s="2" t="e">
        <f t="shared" si="0"/>
        <v>#VALUE!</v>
      </c>
      <c r="I45" s="5">
        <v>21.51</v>
      </c>
      <c r="J45" s="2" t="e">
        <f t="shared" si="1"/>
        <v>#VALUE!</v>
      </c>
      <c r="K45" s="2" t="e">
        <f t="shared" si="2"/>
        <v>#VALUE!</v>
      </c>
      <c r="L45" s="2" t="e">
        <f t="shared" si="3"/>
        <v>#VALUE!</v>
      </c>
      <c r="M45" s="2" t="e">
        <f t="shared" si="4"/>
        <v>#VALUE!</v>
      </c>
      <c r="N45" s="2" t="e">
        <f t="shared" si="5"/>
        <v>#VALUE!</v>
      </c>
      <c r="O45" s="2" t="e">
        <f t="shared" si="6"/>
        <v>#VALUE!</v>
      </c>
      <c r="P45" s="3" t="e">
        <f>IF(O45&lt;=(Referencial!O45*1.05),"PREÇO VÁLIDO","PREÇO INVÁLIDO")</f>
        <v>#VALUE!</v>
      </c>
      <c r="Q45" s="2" t="e">
        <f>(O45/Referencial!O45)-1</f>
        <v>#VALUE!</v>
      </c>
    </row>
    <row r="46" spans="1:17" ht="24.95" customHeight="1">
      <c r="A46" s="3" t="s">
        <v>23</v>
      </c>
      <c r="B46" s="3" t="s">
        <v>70</v>
      </c>
      <c r="C46" s="3" t="s">
        <v>71</v>
      </c>
      <c r="D46" s="3" t="s">
        <v>72</v>
      </c>
      <c r="E46" s="3">
        <v>7</v>
      </c>
      <c r="F46" s="1" t="s">
        <v>27</v>
      </c>
      <c r="G46" s="1" t="s">
        <v>27</v>
      </c>
      <c r="H46" s="2" t="e">
        <f t="shared" si="0"/>
        <v>#VALUE!</v>
      </c>
      <c r="I46" s="5">
        <v>21.51</v>
      </c>
      <c r="J46" s="2" t="e">
        <f t="shared" si="1"/>
        <v>#VALUE!</v>
      </c>
      <c r="K46" s="2" t="e">
        <f t="shared" si="2"/>
        <v>#VALUE!</v>
      </c>
      <c r="L46" s="2" t="e">
        <f t="shared" si="3"/>
        <v>#VALUE!</v>
      </c>
      <c r="M46" s="2" t="e">
        <f t="shared" si="4"/>
        <v>#VALUE!</v>
      </c>
      <c r="N46" s="2" t="e">
        <f t="shared" si="5"/>
        <v>#VALUE!</v>
      </c>
      <c r="O46" s="2" t="e">
        <f t="shared" si="6"/>
        <v>#VALUE!</v>
      </c>
      <c r="P46" s="3" t="e">
        <f>IF(O46&lt;=(Referencial!O46*1.05),"PREÇO VÁLIDO","PREÇO INVÁLIDO")</f>
        <v>#VALUE!</v>
      </c>
      <c r="Q46" s="2" t="e">
        <f>(O46/Referencial!O46)-1</f>
        <v>#VALUE!</v>
      </c>
    </row>
    <row r="47" spans="1:17" ht="24.95" customHeight="1">
      <c r="A47" s="3"/>
      <c r="B47" s="3"/>
      <c r="C47" s="3" t="s">
        <v>73</v>
      </c>
      <c r="D47" s="3"/>
      <c r="E47" s="3">
        <v>0</v>
      </c>
      <c r="F47" s="1"/>
      <c r="G47" s="1"/>
      <c r="H47" s="3"/>
      <c r="I47" s="5"/>
      <c r="J47" s="3"/>
      <c r="K47" s="3"/>
      <c r="L47" s="3"/>
      <c r="M47" s="3"/>
      <c r="N47" s="3"/>
      <c r="O47" s="3"/>
      <c r="P47" s="3"/>
      <c r="Q47" s="2"/>
    </row>
    <row r="48" spans="1:17" ht="24.95" customHeight="1">
      <c r="A48" s="3" t="s">
        <v>23</v>
      </c>
      <c r="B48" s="3" t="s">
        <v>74</v>
      </c>
      <c r="C48" s="3" t="s">
        <v>75</v>
      </c>
      <c r="D48" s="3" t="s">
        <v>57</v>
      </c>
      <c r="E48" s="3">
        <v>93</v>
      </c>
      <c r="F48" s="1" t="s">
        <v>27</v>
      </c>
      <c r="G48" s="1" t="s">
        <v>27</v>
      </c>
      <c r="H48" s="2" t="e">
        <f t="shared" ref="H48:H77" si="7">F48+G48</f>
        <v>#VALUE!</v>
      </c>
      <c r="I48" s="5">
        <v>21.51</v>
      </c>
      <c r="J48" s="2" t="e">
        <f t="shared" ref="J48:J77" si="8">F48+(I48/100*F48)</f>
        <v>#VALUE!</v>
      </c>
      <c r="K48" s="2" t="e">
        <f t="shared" ref="K48:K77" si="9">G48+(I48/100*G48)</f>
        <v>#VALUE!</v>
      </c>
      <c r="L48" s="2" t="e">
        <f t="shared" ref="L48:L77" si="10">TRUNC(J48+K48,2)</f>
        <v>#VALUE!</v>
      </c>
      <c r="M48" s="2" t="e">
        <f t="shared" ref="M48:M77" si="11">TRUNC(IF((J48+K48), (J48/(J48+K48)*O48), 0), 2)</f>
        <v>#VALUE!</v>
      </c>
      <c r="N48" s="2" t="e">
        <f t="shared" ref="N48:N77" si="12">TRUNC(IF((J48+K48), (K48/(J48+K48)*O48), 0), 2)</f>
        <v>#VALUE!</v>
      </c>
      <c r="O48" s="2" t="e">
        <f t="shared" ref="O48:O77" si="13">TRUNC(L48*E48,2)</f>
        <v>#VALUE!</v>
      </c>
      <c r="P48" s="3" t="e">
        <f>IF(O48&lt;=(Referencial!O48*1.05),"PREÇO VÁLIDO","PREÇO INVÁLIDO")</f>
        <v>#VALUE!</v>
      </c>
      <c r="Q48" s="2" t="e">
        <f>(O48/Referencial!O48)-1</f>
        <v>#VALUE!</v>
      </c>
    </row>
    <row r="49" spans="1:17" ht="24.95" customHeight="1">
      <c r="A49" s="3" t="s">
        <v>23</v>
      </c>
      <c r="B49" s="3" t="s">
        <v>76</v>
      </c>
      <c r="C49" s="3" t="s">
        <v>77</v>
      </c>
      <c r="D49" s="3" t="s">
        <v>57</v>
      </c>
      <c r="E49" s="3">
        <v>5</v>
      </c>
      <c r="F49" s="1" t="s">
        <v>27</v>
      </c>
      <c r="G49" s="1" t="s">
        <v>27</v>
      </c>
      <c r="H49" s="2" t="e">
        <f t="shared" si="7"/>
        <v>#VALUE!</v>
      </c>
      <c r="I49" s="5">
        <v>21.51</v>
      </c>
      <c r="J49" s="2" t="e">
        <f t="shared" si="8"/>
        <v>#VALUE!</v>
      </c>
      <c r="K49" s="2" t="e">
        <f t="shared" si="9"/>
        <v>#VALUE!</v>
      </c>
      <c r="L49" s="2" t="e">
        <f t="shared" si="10"/>
        <v>#VALUE!</v>
      </c>
      <c r="M49" s="2" t="e">
        <f t="shared" si="11"/>
        <v>#VALUE!</v>
      </c>
      <c r="N49" s="2" t="e">
        <f t="shared" si="12"/>
        <v>#VALUE!</v>
      </c>
      <c r="O49" s="2" t="e">
        <f t="shared" si="13"/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23</v>
      </c>
      <c r="B50" s="3" t="s">
        <v>78</v>
      </c>
      <c r="C50" s="3" t="s">
        <v>79</v>
      </c>
      <c r="D50" s="3" t="s">
        <v>57</v>
      </c>
      <c r="E50" s="3">
        <v>29</v>
      </c>
      <c r="F50" s="1" t="s">
        <v>27</v>
      </c>
      <c r="G50" s="1" t="s">
        <v>27</v>
      </c>
      <c r="H50" s="2" t="e">
        <f t="shared" si="7"/>
        <v>#VALUE!</v>
      </c>
      <c r="I50" s="5">
        <v>21.51</v>
      </c>
      <c r="J50" s="2" t="e">
        <f t="shared" si="8"/>
        <v>#VALUE!</v>
      </c>
      <c r="K50" s="2" t="e">
        <f t="shared" si="9"/>
        <v>#VALUE!</v>
      </c>
      <c r="L50" s="2" t="e">
        <f t="shared" si="10"/>
        <v>#VALUE!</v>
      </c>
      <c r="M50" s="2" t="e">
        <f t="shared" si="11"/>
        <v>#VALUE!</v>
      </c>
      <c r="N50" s="2" t="e">
        <f t="shared" si="12"/>
        <v>#VALUE!</v>
      </c>
      <c r="O50" s="2" t="e">
        <f t="shared" si="13"/>
        <v>#VALUE!</v>
      </c>
      <c r="P50" s="3" t="e">
        <f>IF(O50&lt;=(Referencial!O50*1.05),"PREÇO VÁLIDO","PREÇO INVÁLIDO")</f>
        <v>#VALUE!</v>
      </c>
      <c r="Q50" s="2" t="e">
        <f>(O50/Referencial!O50)-1</f>
        <v>#VALUE!</v>
      </c>
    </row>
    <row r="51" spans="1:17" ht="24.95" customHeight="1">
      <c r="A51" s="3" t="s">
        <v>23</v>
      </c>
      <c r="B51" s="3" t="s">
        <v>80</v>
      </c>
      <c r="C51" s="3" t="s">
        <v>81</v>
      </c>
      <c r="D51" s="3" t="s">
        <v>57</v>
      </c>
      <c r="E51" s="3">
        <v>29</v>
      </c>
      <c r="F51" s="1" t="s">
        <v>27</v>
      </c>
      <c r="G51" s="1" t="s">
        <v>27</v>
      </c>
      <c r="H51" s="2" t="e">
        <f t="shared" si="7"/>
        <v>#VALUE!</v>
      </c>
      <c r="I51" s="5">
        <v>21.51</v>
      </c>
      <c r="J51" s="2" t="e">
        <f t="shared" si="8"/>
        <v>#VALUE!</v>
      </c>
      <c r="K51" s="2" t="e">
        <f t="shared" si="9"/>
        <v>#VALUE!</v>
      </c>
      <c r="L51" s="2" t="e">
        <f t="shared" si="10"/>
        <v>#VALUE!</v>
      </c>
      <c r="M51" s="2" t="e">
        <f t="shared" si="11"/>
        <v>#VALUE!</v>
      </c>
      <c r="N51" s="2" t="e">
        <f t="shared" si="12"/>
        <v>#VALUE!</v>
      </c>
      <c r="O51" s="2" t="e">
        <f t="shared" si="13"/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23</v>
      </c>
      <c r="B52" s="3" t="s">
        <v>82</v>
      </c>
      <c r="C52" s="3" t="s">
        <v>83</v>
      </c>
      <c r="D52" s="3" t="s">
        <v>57</v>
      </c>
      <c r="E52" s="3">
        <v>1</v>
      </c>
      <c r="F52" s="1" t="s">
        <v>27</v>
      </c>
      <c r="G52" s="1" t="s">
        <v>27</v>
      </c>
      <c r="H52" s="2" t="e">
        <f t="shared" si="7"/>
        <v>#VALUE!</v>
      </c>
      <c r="I52" s="5">
        <v>15.64</v>
      </c>
      <c r="J52" s="2" t="e">
        <f t="shared" si="8"/>
        <v>#VALUE!</v>
      </c>
      <c r="K52" s="2" t="e">
        <f t="shared" si="9"/>
        <v>#VALUE!</v>
      </c>
      <c r="L52" s="2" t="e">
        <f t="shared" si="10"/>
        <v>#VALUE!</v>
      </c>
      <c r="M52" s="2" t="e">
        <f t="shared" si="11"/>
        <v>#VALUE!</v>
      </c>
      <c r="N52" s="2" t="e">
        <f t="shared" si="12"/>
        <v>#VALUE!</v>
      </c>
      <c r="O52" s="2" t="e">
        <f t="shared" si="13"/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 t="s">
        <v>23</v>
      </c>
      <c r="B53" s="3" t="s">
        <v>84</v>
      </c>
      <c r="C53" s="3" t="s">
        <v>85</v>
      </c>
      <c r="D53" s="3" t="s">
        <v>33</v>
      </c>
      <c r="E53" s="3">
        <v>1</v>
      </c>
      <c r="F53" s="1" t="s">
        <v>27</v>
      </c>
      <c r="G53" s="1" t="s">
        <v>27</v>
      </c>
      <c r="H53" s="2" t="e">
        <f t="shared" si="7"/>
        <v>#VALUE!</v>
      </c>
      <c r="I53" s="5">
        <v>21.51</v>
      </c>
      <c r="J53" s="2" t="e">
        <f t="shared" si="8"/>
        <v>#VALUE!</v>
      </c>
      <c r="K53" s="2" t="e">
        <f t="shared" si="9"/>
        <v>#VALUE!</v>
      </c>
      <c r="L53" s="2" t="e">
        <f t="shared" si="10"/>
        <v>#VALUE!</v>
      </c>
      <c r="M53" s="2" t="e">
        <f t="shared" si="11"/>
        <v>#VALUE!</v>
      </c>
      <c r="N53" s="2" t="e">
        <f t="shared" si="12"/>
        <v>#VALUE!</v>
      </c>
      <c r="O53" s="2" t="e">
        <f t="shared" si="13"/>
        <v>#VALUE!</v>
      </c>
      <c r="P53" s="3" t="e">
        <f>IF(O53&lt;=(Referencial!O53*1.05),"PREÇO VÁLIDO","PREÇO INVÁLIDO")</f>
        <v>#VALUE!</v>
      </c>
      <c r="Q53" s="2" t="e">
        <f>(O53/Referencial!O53)-1</f>
        <v>#VALUE!</v>
      </c>
    </row>
    <row r="54" spans="1:17" ht="24.95" customHeight="1">
      <c r="A54" s="3" t="s">
        <v>23</v>
      </c>
      <c r="B54" s="3" t="s">
        <v>86</v>
      </c>
      <c r="C54" s="3" t="s">
        <v>87</v>
      </c>
      <c r="D54" s="3" t="s">
        <v>57</v>
      </c>
      <c r="E54" s="3">
        <v>104</v>
      </c>
      <c r="F54" s="1" t="s">
        <v>27</v>
      </c>
      <c r="G54" s="1" t="s">
        <v>27</v>
      </c>
      <c r="H54" s="2" t="e">
        <f t="shared" si="7"/>
        <v>#VALUE!</v>
      </c>
      <c r="I54" s="5">
        <v>21.51</v>
      </c>
      <c r="J54" s="2" t="e">
        <f t="shared" si="8"/>
        <v>#VALUE!</v>
      </c>
      <c r="K54" s="2" t="e">
        <f t="shared" si="9"/>
        <v>#VALUE!</v>
      </c>
      <c r="L54" s="2" t="e">
        <f t="shared" si="10"/>
        <v>#VALUE!</v>
      </c>
      <c r="M54" s="2" t="e">
        <f t="shared" si="11"/>
        <v>#VALUE!</v>
      </c>
      <c r="N54" s="2" t="e">
        <f t="shared" si="12"/>
        <v>#VALUE!</v>
      </c>
      <c r="O54" s="2" t="e">
        <f t="shared" si="13"/>
        <v>#VALUE!</v>
      </c>
      <c r="P54" s="3" t="e">
        <f>IF(O54&lt;=(Referencial!O54*1.05),"PREÇO VÁLIDO","PREÇO INVÁLIDO")</f>
        <v>#VALUE!</v>
      </c>
      <c r="Q54" s="2" t="e">
        <f>(O54/Referencial!O54)-1</f>
        <v>#VALUE!</v>
      </c>
    </row>
    <row r="55" spans="1:17" ht="24.95" customHeight="1">
      <c r="A55" s="3" t="s">
        <v>23</v>
      </c>
      <c r="B55" s="3" t="s">
        <v>88</v>
      </c>
      <c r="C55" s="3" t="s">
        <v>89</v>
      </c>
      <c r="D55" s="3" t="s">
        <v>57</v>
      </c>
      <c r="E55" s="3">
        <v>106</v>
      </c>
      <c r="F55" s="1" t="s">
        <v>27</v>
      </c>
      <c r="G55" s="1" t="s">
        <v>27</v>
      </c>
      <c r="H55" s="2" t="e">
        <f t="shared" si="7"/>
        <v>#VALUE!</v>
      </c>
      <c r="I55" s="5">
        <v>21.51</v>
      </c>
      <c r="J55" s="2" t="e">
        <f t="shared" si="8"/>
        <v>#VALUE!</v>
      </c>
      <c r="K55" s="2" t="e">
        <f t="shared" si="9"/>
        <v>#VALUE!</v>
      </c>
      <c r="L55" s="2" t="e">
        <f t="shared" si="10"/>
        <v>#VALUE!</v>
      </c>
      <c r="M55" s="2" t="e">
        <f t="shared" si="11"/>
        <v>#VALUE!</v>
      </c>
      <c r="N55" s="2" t="e">
        <f t="shared" si="12"/>
        <v>#VALUE!</v>
      </c>
      <c r="O55" s="2" t="e">
        <f t="shared" si="13"/>
        <v>#VALUE!</v>
      </c>
      <c r="P55" s="3" t="e">
        <f>IF(O55&lt;=(Referencial!O55*1.05),"PREÇO VÁLIDO","PREÇO INVÁLIDO")</f>
        <v>#VALUE!</v>
      </c>
      <c r="Q55" s="2" t="e">
        <f>(O55/Referencial!O55)-1</f>
        <v>#VALUE!</v>
      </c>
    </row>
    <row r="56" spans="1:17" ht="24.95" customHeight="1">
      <c r="A56" s="3" t="s">
        <v>23</v>
      </c>
      <c r="B56" s="3" t="s">
        <v>90</v>
      </c>
      <c r="C56" s="3" t="s">
        <v>91</v>
      </c>
      <c r="D56" s="3" t="s">
        <v>57</v>
      </c>
      <c r="E56" s="3">
        <v>1</v>
      </c>
      <c r="F56" s="1" t="s">
        <v>27</v>
      </c>
      <c r="G56" s="1" t="s">
        <v>27</v>
      </c>
      <c r="H56" s="2" t="e">
        <f t="shared" si="7"/>
        <v>#VALUE!</v>
      </c>
      <c r="I56" s="5">
        <v>21.51</v>
      </c>
      <c r="J56" s="2" t="e">
        <f t="shared" si="8"/>
        <v>#VALUE!</v>
      </c>
      <c r="K56" s="2" t="e">
        <f t="shared" si="9"/>
        <v>#VALUE!</v>
      </c>
      <c r="L56" s="2" t="e">
        <f t="shared" si="10"/>
        <v>#VALUE!</v>
      </c>
      <c r="M56" s="2" t="e">
        <f t="shared" si="11"/>
        <v>#VALUE!</v>
      </c>
      <c r="N56" s="2" t="e">
        <f t="shared" si="12"/>
        <v>#VALUE!</v>
      </c>
      <c r="O56" s="2" t="e">
        <f t="shared" si="13"/>
        <v>#VALUE!</v>
      </c>
      <c r="P56" s="3" t="e">
        <f>IF(O56&lt;=(Referencial!O56*1.05),"PREÇO VÁLIDO","PREÇO INVÁLIDO")</f>
        <v>#VALUE!</v>
      </c>
      <c r="Q56" s="2" t="e">
        <f>(O56/Referencial!O56)-1</f>
        <v>#VALUE!</v>
      </c>
    </row>
    <row r="57" spans="1:17" ht="24.95" customHeight="1">
      <c r="A57" s="3" t="s">
        <v>23</v>
      </c>
      <c r="B57" s="3" t="s">
        <v>92</v>
      </c>
      <c r="C57" s="3" t="s">
        <v>93</v>
      </c>
      <c r="D57" s="3" t="s">
        <v>57</v>
      </c>
      <c r="E57" s="3">
        <v>109</v>
      </c>
      <c r="F57" s="1" t="s">
        <v>27</v>
      </c>
      <c r="G57" s="1" t="s">
        <v>27</v>
      </c>
      <c r="H57" s="2" t="e">
        <f t="shared" si="7"/>
        <v>#VALUE!</v>
      </c>
      <c r="I57" s="5">
        <v>21.51</v>
      </c>
      <c r="J57" s="2" t="e">
        <f t="shared" si="8"/>
        <v>#VALUE!</v>
      </c>
      <c r="K57" s="2" t="e">
        <f t="shared" si="9"/>
        <v>#VALUE!</v>
      </c>
      <c r="L57" s="2" t="e">
        <f t="shared" si="10"/>
        <v>#VALUE!</v>
      </c>
      <c r="M57" s="2" t="e">
        <f t="shared" si="11"/>
        <v>#VALUE!</v>
      </c>
      <c r="N57" s="2" t="e">
        <f t="shared" si="12"/>
        <v>#VALUE!</v>
      </c>
      <c r="O57" s="2" t="e">
        <f t="shared" si="13"/>
        <v>#VALUE!</v>
      </c>
      <c r="P57" s="3" t="e">
        <f>IF(O57&lt;=(Referencial!O57*1.05),"PREÇO VÁLIDO","PREÇO INVÁLIDO")</f>
        <v>#VALUE!</v>
      </c>
      <c r="Q57" s="2" t="e">
        <f>(O57/Referencial!O57)-1</f>
        <v>#VALUE!</v>
      </c>
    </row>
    <row r="58" spans="1:17" ht="24.95" customHeight="1">
      <c r="A58" s="3" t="s">
        <v>23</v>
      </c>
      <c r="B58" s="3" t="s">
        <v>94</v>
      </c>
      <c r="C58" s="3" t="s">
        <v>95</v>
      </c>
      <c r="D58" s="3" t="s">
        <v>57</v>
      </c>
      <c r="E58" s="3">
        <v>280</v>
      </c>
      <c r="F58" s="1" t="s">
        <v>27</v>
      </c>
      <c r="G58" s="1" t="s">
        <v>27</v>
      </c>
      <c r="H58" s="2" t="e">
        <f t="shared" si="7"/>
        <v>#VALUE!</v>
      </c>
      <c r="I58" s="5">
        <v>21.51</v>
      </c>
      <c r="J58" s="2" t="e">
        <f t="shared" si="8"/>
        <v>#VALUE!</v>
      </c>
      <c r="K58" s="2" t="e">
        <f t="shared" si="9"/>
        <v>#VALUE!</v>
      </c>
      <c r="L58" s="2" t="e">
        <f t="shared" si="10"/>
        <v>#VALUE!</v>
      </c>
      <c r="M58" s="2" t="e">
        <f t="shared" si="11"/>
        <v>#VALUE!</v>
      </c>
      <c r="N58" s="2" t="e">
        <f t="shared" si="12"/>
        <v>#VALUE!</v>
      </c>
      <c r="O58" s="2" t="e">
        <f t="shared" si="13"/>
        <v>#VALUE!</v>
      </c>
      <c r="P58" s="3" t="e">
        <f>IF(O58&lt;=(Referencial!O58*1.05),"PREÇO VÁLIDO","PREÇO INVÁLIDO")</f>
        <v>#VALUE!</v>
      </c>
      <c r="Q58" s="2" t="e">
        <f>(O58/Referencial!O58)-1</f>
        <v>#VALUE!</v>
      </c>
    </row>
    <row r="59" spans="1:17" ht="24.95" customHeight="1">
      <c r="A59" s="3" t="s">
        <v>23</v>
      </c>
      <c r="B59" s="3" t="s">
        <v>96</v>
      </c>
      <c r="C59" s="3" t="s">
        <v>97</v>
      </c>
      <c r="D59" s="3" t="s">
        <v>42</v>
      </c>
      <c r="E59" s="3">
        <v>250</v>
      </c>
      <c r="F59" s="1" t="s">
        <v>27</v>
      </c>
      <c r="G59" s="1" t="s">
        <v>27</v>
      </c>
      <c r="H59" s="2" t="e">
        <f t="shared" si="7"/>
        <v>#VALUE!</v>
      </c>
      <c r="I59" s="5">
        <v>21.51</v>
      </c>
      <c r="J59" s="2" t="e">
        <f t="shared" si="8"/>
        <v>#VALUE!</v>
      </c>
      <c r="K59" s="2" t="e">
        <f t="shared" si="9"/>
        <v>#VALUE!</v>
      </c>
      <c r="L59" s="2" t="e">
        <f t="shared" si="10"/>
        <v>#VALUE!</v>
      </c>
      <c r="M59" s="2" t="e">
        <f t="shared" si="11"/>
        <v>#VALUE!</v>
      </c>
      <c r="N59" s="2" t="e">
        <f t="shared" si="12"/>
        <v>#VALUE!</v>
      </c>
      <c r="O59" s="2" t="e">
        <f t="shared" si="13"/>
        <v>#VALUE!</v>
      </c>
      <c r="P59" s="3" t="e">
        <f>IF(O59&lt;=(Referencial!O59*1.05),"PREÇO VÁLIDO","PREÇO INVÁLIDO")</f>
        <v>#VALUE!</v>
      </c>
      <c r="Q59" s="2" t="e">
        <f>(O59/Referencial!O59)-1</f>
        <v>#VALUE!</v>
      </c>
    </row>
    <row r="60" spans="1:17" ht="24.95" customHeight="1">
      <c r="A60" s="3" t="s">
        <v>23</v>
      </c>
      <c r="B60" s="3" t="s">
        <v>98</v>
      </c>
      <c r="C60" s="3" t="s">
        <v>99</v>
      </c>
      <c r="D60" s="3" t="s">
        <v>42</v>
      </c>
      <c r="E60" s="3">
        <v>4500</v>
      </c>
      <c r="F60" s="1" t="s">
        <v>27</v>
      </c>
      <c r="G60" s="1" t="s">
        <v>27</v>
      </c>
      <c r="H60" s="2" t="e">
        <f t="shared" si="7"/>
        <v>#VALUE!</v>
      </c>
      <c r="I60" s="5">
        <v>21.51</v>
      </c>
      <c r="J60" s="2" t="e">
        <f t="shared" si="8"/>
        <v>#VALUE!</v>
      </c>
      <c r="K60" s="2" t="e">
        <f t="shared" si="9"/>
        <v>#VALUE!</v>
      </c>
      <c r="L60" s="2" t="e">
        <f t="shared" si="10"/>
        <v>#VALUE!</v>
      </c>
      <c r="M60" s="2" t="e">
        <f t="shared" si="11"/>
        <v>#VALUE!</v>
      </c>
      <c r="N60" s="2" t="e">
        <f t="shared" si="12"/>
        <v>#VALUE!</v>
      </c>
      <c r="O60" s="2" t="e">
        <f t="shared" si="13"/>
        <v>#VALUE!</v>
      </c>
      <c r="P60" s="3" t="e">
        <f>IF(O60&lt;=(Referencial!O60*1.05),"PREÇO VÁLIDO","PREÇO INVÁLIDO")</f>
        <v>#VALUE!</v>
      </c>
      <c r="Q60" s="2" t="e">
        <f>(O60/Referencial!O60)-1</f>
        <v>#VALUE!</v>
      </c>
    </row>
    <row r="61" spans="1:17" ht="24.95" customHeight="1">
      <c r="A61" s="3" t="s">
        <v>23</v>
      </c>
      <c r="B61" s="3" t="s">
        <v>100</v>
      </c>
      <c r="C61" s="3" t="s">
        <v>101</v>
      </c>
      <c r="D61" s="3" t="s">
        <v>42</v>
      </c>
      <c r="E61" s="3">
        <v>3150</v>
      </c>
      <c r="F61" s="1" t="s">
        <v>27</v>
      </c>
      <c r="G61" s="1" t="s">
        <v>27</v>
      </c>
      <c r="H61" s="2" t="e">
        <f t="shared" si="7"/>
        <v>#VALUE!</v>
      </c>
      <c r="I61" s="5">
        <v>21.51</v>
      </c>
      <c r="J61" s="2" t="e">
        <f t="shared" si="8"/>
        <v>#VALUE!</v>
      </c>
      <c r="K61" s="2" t="e">
        <f t="shared" si="9"/>
        <v>#VALUE!</v>
      </c>
      <c r="L61" s="2" t="e">
        <f t="shared" si="10"/>
        <v>#VALUE!</v>
      </c>
      <c r="M61" s="2" t="e">
        <f t="shared" si="11"/>
        <v>#VALUE!</v>
      </c>
      <c r="N61" s="2" t="e">
        <f t="shared" si="12"/>
        <v>#VALUE!</v>
      </c>
      <c r="O61" s="2" t="e">
        <f t="shared" si="13"/>
        <v>#VALUE!</v>
      </c>
      <c r="P61" s="3" t="e">
        <f>IF(O61&lt;=(Referencial!O61*1.05),"PREÇO VÁLIDO","PREÇO INVÁLIDO")</f>
        <v>#VALUE!</v>
      </c>
      <c r="Q61" s="2" t="e">
        <f>(O61/Referencial!O61)-1</f>
        <v>#VALUE!</v>
      </c>
    </row>
    <row r="62" spans="1:17" ht="24.95" customHeight="1">
      <c r="A62" s="3" t="s">
        <v>23</v>
      </c>
      <c r="B62" s="3" t="s">
        <v>102</v>
      </c>
      <c r="C62" s="3" t="s">
        <v>103</v>
      </c>
      <c r="D62" s="3" t="s">
        <v>42</v>
      </c>
      <c r="E62" s="3">
        <v>80</v>
      </c>
      <c r="F62" s="1" t="s">
        <v>27</v>
      </c>
      <c r="G62" s="1" t="s">
        <v>27</v>
      </c>
      <c r="H62" s="2" t="e">
        <f t="shared" si="7"/>
        <v>#VALUE!</v>
      </c>
      <c r="I62" s="5">
        <v>21.51</v>
      </c>
      <c r="J62" s="2" t="e">
        <f t="shared" si="8"/>
        <v>#VALUE!</v>
      </c>
      <c r="K62" s="2" t="e">
        <f t="shared" si="9"/>
        <v>#VALUE!</v>
      </c>
      <c r="L62" s="2" t="e">
        <f t="shared" si="10"/>
        <v>#VALUE!</v>
      </c>
      <c r="M62" s="2" t="e">
        <f t="shared" si="11"/>
        <v>#VALUE!</v>
      </c>
      <c r="N62" s="2" t="e">
        <f t="shared" si="12"/>
        <v>#VALUE!</v>
      </c>
      <c r="O62" s="2" t="e">
        <f t="shared" si="13"/>
        <v>#VALUE!</v>
      </c>
      <c r="P62" s="3" t="e">
        <f>IF(O62&lt;=(Referencial!O62*1.05),"PREÇO VÁLIDO","PREÇO INVÁLIDO")</f>
        <v>#VALUE!</v>
      </c>
      <c r="Q62" s="2" t="e">
        <f>(O62/Referencial!O62)-1</f>
        <v>#VALUE!</v>
      </c>
    </row>
    <row r="63" spans="1:17" ht="24.95" customHeight="1">
      <c r="A63" s="3" t="s">
        <v>23</v>
      </c>
      <c r="B63" s="3" t="s">
        <v>104</v>
      </c>
      <c r="C63" s="3" t="s">
        <v>105</v>
      </c>
      <c r="D63" s="3" t="s">
        <v>42</v>
      </c>
      <c r="E63" s="3">
        <v>1600</v>
      </c>
      <c r="F63" s="1" t="s">
        <v>27</v>
      </c>
      <c r="G63" s="1" t="s">
        <v>27</v>
      </c>
      <c r="H63" s="2" t="e">
        <f t="shared" si="7"/>
        <v>#VALUE!</v>
      </c>
      <c r="I63" s="5">
        <v>21.51</v>
      </c>
      <c r="J63" s="2" t="e">
        <f t="shared" si="8"/>
        <v>#VALUE!</v>
      </c>
      <c r="K63" s="2" t="e">
        <f t="shared" si="9"/>
        <v>#VALUE!</v>
      </c>
      <c r="L63" s="2" t="e">
        <f t="shared" si="10"/>
        <v>#VALUE!</v>
      </c>
      <c r="M63" s="2" t="e">
        <f t="shared" si="11"/>
        <v>#VALUE!</v>
      </c>
      <c r="N63" s="2" t="e">
        <f t="shared" si="12"/>
        <v>#VALUE!</v>
      </c>
      <c r="O63" s="2" t="e">
        <f t="shared" si="13"/>
        <v>#VALUE!</v>
      </c>
      <c r="P63" s="3" t="e">
        <f>IF(O63&lt;=(Referencial!O63*1.05),"PREÇO VÁLIDO","PREÇO INVÁLIDO")</f>
        <v>#VALUE!</v>
      </c>
      <c r="Q63" s="2" t="e">
        <f>(O63/Referencial!O63)-1</f>
        <v>#VALUE!</v>
      </c>
    </row>
    <row r="64" spans="1:17" ht="24.95" customHeight="1">
      <c r="A64" s="3" t="s">
        <v>23</v>
      </c>
      <c r="B64" s="3" t="s">
        <v>43</v>
      </c>
      <c r="C64" s="3" t="s">
        <v>44</v>
      </c>
      <c r="D64" s="3" t="s">
        <v>42</v>
      </c>
      <c r="E64" s="3">
        <v>1600</v>
      </c>
      <c r="F64" s="1" t="s">
        <v>27</v>
      </c>
      <c r="G64" s="1" t="s">
        <v>27</v>
      </c>
      <c r="H64" s="2" t="e">
        <f t="shared" si="7"/>
        <v>#VALUE!</v>
      </c>
      <c r="I64" s="5">
        <v>21.51</v>
      </c>
      <c r="J64" s="2" t="e">
        <f t="shared" si="8"/>
        <v>#VALUE!</v>
      </c>
      <c r="K64" s="2" t="e">
        <f t="shared" si="9"/>
        <v>#VALUE!</v>
      </c>
      <c r="L64" s="2" t="e">
        <f t="shared" si="10"/>
        <v>#VALUE!</v>
      </c>
      <c r="M64" s="2" t="e">
        <f t="shared" si="11"/>
        <v>#VALUE!</v>
      </c>
      <c r="N64" s="2" t="e">
        <f t="shared" si="12"/>
        <v>#VALUE!</v>
      </c>
      <c r="O64" s="2" t="e">
        <f t="shared" si="13"/>
        <v>#VALUE!</v>
      </c>
      <c r="P64" s="3" t="e">
        <f>IF(O64&lt;=(Referencial!O64*1.05),"PREÇO VÁLIDO","PREÇO INVÁLIDO")</f>
        <v>#VALUE!</v>
      </c>
      <c r="Q64" s="2" t="e">
        <f>(O64/Referencial!O64)-1</f>
        <v>#VALUE!</v>
      </c>
    </row>
    <row r="65" spans="1:17" ht="24.95" customHeight="1">
      <c r="A65" s="3" t="s">
        <v>23</v>
      </c>
      <c r="B65" s="3" t="s">
        <v>106</v>
      </c>
      <c r="C65" s="3" t="s">
        <v>107</v>
      </c>
      <c r="D65" s="3" t="s">
        <v>33</v>
      </c>
      <c r="E65" s="3">
        <v>75</v>
      </c>
      <c r="F65" s="1" t="s">
        <v>27</v>
      </c>
      <c r="G65" s="1" t="s">
        <v>27</v>
      </c>
      <c r="H65" s="2" t="e">
        <f t="shared" si="7"/>
        <v>#VALUE!</v>
      </c>
      <c r="I65" s="5">
        <v>21.51</v>
      </c>
      <c r="J65" s="2" t="e">
        <f t="shared" si="8"/>
        <v>#VALUE!</v>
      </c>
      <c r="K65" s="2" t="e">
        <f t="shared" si="9"/>
        <v>#VALUE!</v>
      </c>
      <c r="L65" s="2" t="e">
        <f t="shared" si="10"/>
        <v>#VALUE!</v>
      </c>
      <c r="M65" s="2" t="e">
        <f t="shared" si="11"/>
        <v>#VALUE!</v>
      </c>
      <c r="N65" s="2" t="e">
        <f t="shared" si="12"/>
        <v>#VALUE!</v>
      </c>
      <c r="O65" s="2" t="e">
        <f t="shared" si="13"/>
        <v>#VALUE!</v>
      </c>
      <c r="P65" s="3" t="e">
        <f>IF(O65&lt;=(Referencial!O65*1.05),"PREÇO VÁLIDO","PREÇO INVÁLIDO")</f>
        <v>#VALUE!</v>
      </c>
      <c r="Q65" s="2" t="e">
        <f>(O65/Referencial!O65)-1</f>
        <v>#VALUE!</v>
      </c>
    </row>
    <row r="66" spans="1:17" ht="24.95" customHeight="1">
      <c r="A66" s="3" t="s">
        <v>23</v>
      </c>
      <c r="B66" s="3" t="s">
        <v>108</v>
      </c>
      <c r="C66" s="3" t="s">
        <v>109</v>
      </c>
      <c r="D66" s="3" t="s">
        <v>33</v>
      </c>
      <c r="E66" s="3">
        <v>380</v>
      </c>
      <c r="F66" s="1" t="s">
        <v>27</v>
      </c>
      <c r="G66" s="1" t="s">
        <v>27</v>
      </c>
      <c r="H66" s="2" t="e">
        <f t="shared" si="7"/>
        <v>#VALUE!</v>
      </c>
      <c r="I66" s="5">
        <v>21.51</v>
      </c>
      <c r="J66" s="2" t="e">
        <f t="shared" si="8"/>
        <v>#VALUE!</v>
      </c>
      <c r="K66" s="2" t="e">
        <f t="shared" si="9"/>
        <v>#VALUE!</v>
      </c>
      <c r="L66" s="2" t="e">
        <f t="shared" si="10"/>
        <v>#VALUE!</v>
      </c>
      <c r="M66" s="2" t="e">
        <f t="shared" si="11"/>
        <v>#VALUE!</v>
      </c>
      <c r="N66" s="2" t="e">
        <f t="shared" si="12"/>
        <v>#VALUE!</v>
      </c>
      <c r="O66" s="2" t="e">
        <f t="shared" si="13"/>
        <v>#VALUE!</v>
      </c>
      <c r="P66" s="3" t="e">
        <f>IF(O66&lt;=(Referencial!O66*1.05),"PREÇO VÁLIDO","PREÇO INVÁLIDO")</f>
        <v>#VALUE!</v>
      </c>
      <c r="Q66" s="2" t="e">
        <f>(O66/Referencial!O66)-1</f>
        <v>#VALUE!</v>
      </c>
    </row>
    <row r="67" spans="1:17" ht="24.95" customHeight="1">
      <c r="A67" s="3" t="s">
        <v>23</v>
      </c>
      <c r="B67" s="3" t="s">
        <v>110</v>
      </c>
      <c r="C67" s="3" t="s">
        <v>111</v>
      </c>
      <c r="D67" s="3" t="s">
        <v>33</v>
      </c>
      <c r="E67" s="3">
        <v>252</v>
      </c>
      <c r="F67" s="1" t="s">
        <v>27</v>
      </c>
      <c r="G67" s="1" t="s">
        <v>27</v>
      </c>
      <c r="H67" s="2" t="e">
        <f t="shared" si="7"/>
        <v>#VALUE!</v>
      </c>
      <c r="I67" s="5">
        <v>21.51</v>
      </c>
      <c r="J67" s="2" t="e">
        <f t="shared" si="8"/>
        <v>#VALUE!</v>
      </c>
      <c r="K67" s="2" t="e">
        <f t="shared" si="9"/>
        <v>#VALUE!</v>
      </c>
      <c r="L67" s="2" t="e">
        <f t="shared" si="10"/>
        <v>#VALUE!</v>
      </c>
      <c r="M67" s="2" t="e">
        <f t="shared" si="11"/>
        <v>#VALUE!</v>
      </c>
      <c r="N67" s="2" t="e">
        <f t="shared" si="12"/>
        <v>#VALUE!</v>
      </c>
      <c r="O67" s="2" t="e">
        <f t="shared" si="13"/>
        <v>#VALUE!</v>
      </c>
      <c r="P67" s="3" t="e">
        <f>IF(O67&lt;=(Referencial!O67*1.05),"PREÇO VÁLIDO","PREÇO INVÁLIDO")</f>
        <v>#VALUE!</v>
      </c>
      <c r="Q67" s="2" t="e">
        <f>(O67/Referencial!O67)-1</f>
        <v>#VALUE!</v>
      </c>
    </row>
    <row r="68" spans="1:17" ht="24.95" customHeight="1">
      <c r="A68" s="3" t="s">
        <v>23</v>
      </c>
      <c r="B68" s="3" t="s">
        <v>40</v>
      </c>
      <c r="C68" s="3" t="s">
        <v>41</v>
      </c>
      <c r="D68" s="3" t="s">
        <v>42</v>
      </c>
      <c r="E68" s="3">
        <v>550</v>
      </c>
      <c r="F68" s="1" t="s">
        <v>27</v>
      </c>
      <c r="G68" s="1" t="s">
        <v>27</v>
      </c>
      <c r="H68" s="2" t="e">
        <f t="shared" si="7"/>
        <v>#VALUE!</v>
      </c>
      <c r="I68" s="5">
        <v>21.51</v>
      </c>
      <c r="J68" s="2" t="e">
        <f t="shared" si="8"/>
        <v>#VALUE!</v>
      </c>
      <c r="K68" s="2" t="e">
        <f t="shared" si="9"/>
        <v>#VALUE!</v>
      </c>
      <c r="L68" s="2" t="e">
        <f t="shared" si="10"/>
        <v>#VALUE!</v>
      </c>
      <c r="M68" s="2" t="e">
        <f t="shared" si="11"/>
        <v>#VALUE!</v>
      </c>
      <c r="N68" s="2" t="e">
        <f t="shared" si="12"/>
        <v>#VALUE!</v>
      </c>
      <c r="O68" s="2" t="e">
        <f t="shared" si="13"/>
        <v>#VALUE!</v>
      </c>
      <c r="P68" s="3" t="e">
        <f>IF(O68&lt;=(Referencial!O68*1.05),"PREÇO VÁLIDO","PREÇO INVÁLIDO")</f>
        <v>#VALUE!</v>
      </c>
      <c r="Q68" s="2" t="e">
        <f>(O68/Referencial!O68)-1</f>
        <v>#VALUE!</v>
      </c>
    </row>
    <row r="69" spans="1:17" ht="24.95" customHeight="1">
      <c r="A69" s="3" t="s">
        <v>23</v>
      </c>
      <c r="B69" s="3" t="s">
        <v>112</v>
      </c>
      <c r="C69" s="3" t="s">
        <v>113</v>
      </c>
      <c r="D69" s="3" t="s">
        <v>33</v>
      </c>
      <c r="E69" s="3">
        <v>320</v>
      </c>
      <c r="F69" s="1" t="s">
        <v>27</v>
      </c>
      <c r="G69" s="1" t="s">
        <v>27</v>
      </c>
      <c r="H69" s="2" t="e">
        <f t="shared" si="7"/>
        <v>#VALUE!</v>
      </c>
      <c r="I69" s="5">
        <v>21.51</v>
      </c>
      <c r="J69" s="2" t="e">
        <f t="shared" si="8"/>
        <v>#VALUE!</v>
      </c>
      <c r="K69" s="2" t="e">
        <f t="shared" si="9"/>
        <v>#VALUE!</v>
      </c>
      <c r="L69" s="2" t="e">
        <f t="shared" si="10"/>
        <v>#VALUE!</v>
      </c>
      <c r="M69" s="2" t="e">
        <f t="shared" si="11"/>
        <v>#VALUE!</v>
      </c>
      <c r="N69" s="2" t="e">
        <f t="shared" si="12"/>
        <v>#VALUE!</v>
      </c>
      <c r="O69" s="2" t="e">
        <f t="shared" si="13"/>
        <v>#VALUE!</v>
      </c>
      <c r="P69" s="3" t="e">
        <f>IF(O69&lt;=(Referencial!O69*1.05),"PREÇO VÁLIDO","PREÇO INVÁLIDO")</f>
        <v>#VALUE!</v>
      </c>
      <c r="Q69" s="2" t="e">
        <f>(O69/Referencial!O69)-1</f>
        <v>#VALUE!</v>
      </c>
    </row>
    <row r="70" spans="1:17" ht="24.95" customHeight="1">
      <c r="A70" s="3" t="s">
        <v>23</v>
      </c>
      <c r="B70" s="3" t="s">
        <v>114</v>
      </c>
      <c r="C70" s="3" t="s">
        <v>115</v>
      </c>
      <c r="D70" s="3" t="s">
        <v>57</v>
      </c>
      <c r="E70" s="3">
        <v>3</v>
      </c>
      <c r="F70" s="1" t="s">
        <v>27</v>
      </c>
      <c r="G70" s="1" t="s">
        <v>27</v>
      </c>
      <c r="H70" s="2" t="e">
        <f t="shared" si="7"/>
        <v>#VALUE!</v>
      </c>
      <c r="I70" s="5">
        <v>21.51</v>
      </c>
      <c r="J70" s="2" t="e">
        <f t="shared" si="8"/>
        <v>#VALUE!</v>
      </c>
      <c r="K70" s="2" t="e">
        <f t="shared" si="9"/>
        <v>#VALUE!</v>
      </c>
      <c r="L70" s="2" t="e">
        <f t="shared" si="10"/>
        <v>#VALUE!</v>
      </c>
      <c r="M70" s="2" t="e">
        <f t="shared" si="11"/>
        <v>#VALUE!</v>
      </c>
      <c r="N70" s="2" t="e">
        <f t="shared" si="12"/>
        <v>#VALUE!</v>
      </c>
      <c r="O70" s="2" t="e">
        <f t="shared" si="13"/>
        <v>#VALUE!</v>
      </c>
      <c r="P70" s="3" t="e">
        <f>IF(O70&lt;=(Referencial!O70*1.05),"PREÇO VÁLIDO","PREÇO INVÁLIDO")</f>
        <v>#VALUE!</v>
      </c>
      <c r="Q70" s="2" t="e">
        <f>(O70/Referencial!O70)-1</f>
        <v>#VALUE!</v>
      </c>
    </row>
    <row r="71" spans="1:17" ht="24.95" customHeight="1">
      <c r="A71" s="3" t="s">
        <v>23</v>
      </c>
      <c r="B71" s="3" t="s">
        <v>116</v>
      </c>
      <c r="C71" s="3" t="s">
        <v>117</v>
      </c>
      <c r="D71" s="3" t="s">
        <v>33</v>
      </c>
      <c r="E71" s="3">
        <v>6</v>
      </c>
      <c r="F71" s="1" t="s">
        <v>27</v>
      </c>
      <c r="G71" s="1" t="s">
        <v>27</v>
      </c>
      <c r="H71" s="2" t="e">
        <f t="shared" si="7"/>
        <v>#VALUE!</v>
      </c>
      <c r="I71" s="5">
        <v>21.51</v>
      </c>
      <c r="J71" s="2" t="e">
        <f t="shared" si="8"/>
        <v>#VALUE!</v>
      </c>
      <c r="K71" s="2" t="e">
        <f t="shared" si="9"/>
        <v>#VALUE!</v>
      </c>
      <c r="L71" s="2" t="e">
        <f t="shared" si="10"/>
        <v>#VALUE!</v>
      </c>
      <c r="M71" s="2" t="e">
        <f t="shared" si="11"/>
        <v>#VALUE!</v>
      </c>
      <c r="N71" s="2" t="e">
        <f t="shared" si="12"/>
        <v>#VALUE!</v>
      </c>
      <c r="O71" s="2" t="e">
        <f t="shared" si="13"/>
        <v>#VALUE!</v>
      </c>
      <c r="P71" s="3" t="e">
        <f>IF(O71&lt;=(Referencial!O71*1.05),"PREÇO VÁLIDO","PREÇO INVÁLIDO")</f>
        <v>#VALUE!</v>
      </c>
      <c r="Q71" s="2" t="e">
        <f>(O71/Referencial!O71)-1</f>
        <v>#VALUE!</v>
      </c>
    </row>
    <row r="72" spans="1:17" ht="24.95" customHeight="1">
      <c r="A72" s="3" t="s">
        <v>23</v>
      </c>
      <c r="B72" s="3" t="s">
        <v>118</v>
      </c>
      <c r="C72" s="3" t="s">
        <v>119</v>
      </c>
      <c r="D72" s="3" t="s">
        <v>33</v>
      </c>
      <c r="E72" s="3">
        <v>15</v>
      </c>
      <c r="F72" s="1" t="s">
        <v>27</v>
      </c>
      <c r="G72" s="1" t="s">
        <v>27</v>
      </c>
      <c r="H72" s="2" t="e">
        <f t="shared" si="7"/>
        <v>#VALUE!</v>
      </c>
      <c r="I72" s="5">
        <v>21.51</v>
      </c>
      <c r="J72" s="2" t="e">
        <f t="shared" si="8"/>
        <v>#VALUE!</v>
      </c>
      <c r="K72" s="2" t="e">
        <f t="shared" si="9"/>
        <v>#VALUE!</v>
      </c>
      <c r="L72" s="2" t="e">
        <f t="shared" si="10"/>
        <v>#VALUE!</v>
      </c>
      <c r="M72" s="2" t="e">
        <f t="shared" si="11"/>
        <v>#VALUE!</v>
      </c>
      <c r="N72" s="2" t="e">
        <f t="shared" si="12"/>
        <v>#VALUE!</v>
      </c>
      <c r="O72" s="2" t="e">
        <f t="shared" si="13"/>
        <v>#VALUE!</v>
      </c>
      <c r="P72" s="3" t="e">
        <f>IF(O72&lt;=(Referencial!O72*1.05),"PREÇO VÁLIDO","PREÇO INVÁLIDO")</f>
        <v>#VALUE!</v>
      </c>
      <c r="Q72" s="2" t="e">
        <f>(O72/Referencial!O72)-1</f>
        <v>#VALUE!</v>
      </c>
    </row>
    <row r="73" spans="1:17" ht="24.95" customHeight="1">
      <c r="A73" s="3" t="s">
        <v>23</v>
      </c>
      <c r="B73" s="3" t="s">
        <v>120</v>
      </c>
      <c r="C73" s="3" t="s">
        <v>121</v>
      </c>
      <c r="D73" s="3"/>
      <c r="E73" s="3">
        <v>2000</v>
      </c>
      <c r="F73" s="1" t="s">
        <v>27</v>
      </c>
      <c r="G73" s="1" t="s">
        <v>27</v>
      </c>
      <c r="H73" s="2" t="e">
        <f t="shared" si="7"/>
        <v>#VALUE!</v>
      </c>
      <c r="I73" s="5">
        <v>21.51</v>
      </c>
      <c r="J73" s="2" t="e">
        <f t="shared" si="8"/>
        <v>#VALUE!</v>
      </c>
      <c r="K73" s="2" t="e">
        <f t="shared" si="9"/>
        <v>#VALUE!</v>
      </c>
      <c r="L73" s="2" t="e">
        <f t="shared" si="10"/>
        <v>#VALUE!</v>
      </c>
      <c r="M73" s="2" t="e">
        <f t="shared" si="11"/>
        <v>#VALUE!</v>
      </c>
      <c r="N73" s="2" t="e">
        <f t="shared" si="12"/>
        <v>#VALUE!</v>
      </c>
      <c r="O73" s="2" t="e">
        <f t="shared" si="13"/>
        <v>#VALUE!</v>
      </c>
      <c r="P73" s="3" t="e">
        <f>IF(O73&lt;=(Referencial!O73*1.05),"PREÇO VÁLIDO","PREÇO INVÁLIDO")</f>
        <v>#VALUE!</v>
      </c>
      <c r="Q73" s="2" t="e">
        <f>(O73/Referencial!O73)-1</f>
        <v>#VALUE!</v>
      </c>
    </row>
    <row r="74" spans="1:17" ht="24.95" customHeight="1">
      <c r="A74" s="3" t="s">
        <v>23</v>
      </c>
      <c r="B74" s="3" t="s">
        <v>122</v>
      </c>
      <c r="C74" s="3" t="s">
        <v>123</v>
      </c>
      <c r="D74" s="3" t="s">
        <v>33</v>
      </c>
      <c r="E74" s="3">
        <v>21</v>
      </c>
      <c r="F74" s="1" t="s">
        <v>27</v>
      </c>
      <c r="G74" s="1" t="s">
        <v>27</v>
      </c>
      <c r="H74" s="2" t="e">
        <f t="shared" si="7"/>
        <v>#VALUE!</v>
      </c>
      <c r="I74" s="5">
        <v>21.51</v>
      </c>
      <c r="J74" s="2" t="e">
        <f t="shared" si="8"/>
        <v>#VALUE!</v>
      </c>
      <c r="K74" s="2" t="e">
        <f t="shared" si="9"/>
        <v>#VALUE!</v>
      </c>
      <c r="L74" s="2" t="e">
        <f t="shared" si="10"/>
        <v>#VALUE!</v>
      </c>
      <c r="M74" s="2" t="e">
        <f t="shared" si="11"/>
        <v>#VALUE!</v>
      </c>
      <c r="N74" s="2" t="e">
        <f t="shared" si="12"/>
        <v>#VALUE!</v>
      </c>
      <c r="O74" s="2" t="e">
        <f t="shared" si="13"/>
        <v>#VALUE!</v>
      </c>
      <c r="P74" s="3" t="e">
        <f>IF(O74&lt;=(Referencial!O74*1.05),"PREÇO VÁLIDO","PREÇO INVÁLIDO")</f>
        <v>#VALUE!</v>
      </c>
      <c r="Q74" s="2" t="e">
        <f>(O74/Referencial!O74)-1</f>
        <v>#VALUE!</v>
      </c>
    </row>
    <row r="75" spans="1:17" ht="24.95" customHeight="1">
      <c r="A75" s="3" t="s">
        <v>23</v>
      </c>
      <c r="B75" s="3" t="s">
        <v>124</v>
      </c>
      <c r="C75" s="3" t="s">
        <v>125</v>
      </c>
      <c r="D75" s="3" t="s">
        <v>57</v>
      </c>
      <c r="E75" s="3">
        <v>21</v>
      </c>
      <c r="F75" s="1" t="s">
        <v>27</v>
      </c>
      <c r="G75" s="1" t="s">
        <v>27</v>
      </c>
      <c r="H75" s="2" t="e">
        <f t="shared" si="7"/>
        <v>#VALUE!</v>
      </c>
      <c r="I75" s="5">
        <v>21.51</v>
      </c>
      <c r="J75" s="2" t="e">
        <f t="shared" si="8"/>
        <v>#VALUE!</v>
      </c>
      <c r="K75" s="2" t="e">
        <f t="shared" si="9"/>
        <v>#VALUE!</v>
      </c>
      <c r="L75" s="2" t="e">
        <f t="shared" si="10"/>
        <v>#VALUE!</v>
      </c>
      <c r="M75" s="2" t="e">
        <f t="shared" si="11"/>
        <v>#VALUE!</v>
      </c>
      <c r="N75" s="2" t="e">
        <f t="shared" si="12"/>
        <v>#VALUE!</v>
      </c>
      <c r="O75" s="2" t="e">
        <f t="shared" si="13"/>
        <v>#VALUE!</v>
      </c>
      <c r="P75" s="3" t="e">
        <f>IF(O75&lt;=(Referencial!O75*1.05),"PREÇO VÁLIDO","PREÇO INVÁLIDO")</f>
        <v>#VALUE!</v>
      </c>
      <c r="Q75" s="2" t="e">
        <f>(O75/Referencial!O75)-1</f>
        <v>#VALUE!</v>
      </c>
    </row>
    <row r="76" spans="1:17" ht="24.95" customHeight="1">
      <c r="A76" s="3" t="s">
        <v>23</v>
      </c>
      <c r="B76" s="3" t="s">
        <v>126</v>
      </c>
      <c r="C76" s="3" t="s">
        <v>127</v>
      </c>
      <c r="D76" s="3" t="s">
        <v>42</v>
      </c>
      <c r="E76" s="3">
        <v>363.75</v>
      </c>
      <c r="F76" s="1" t="s">
        <v>27</v>
      </c>
      <c r="G76" s="1" t="s">
        <v>27</v>
      </c>
      <c r="H76" s="2" t="e">
        <f t="shared" si="7"/>
        <v>#VALUE!</v>
      </c>
      <c r="I76" s="5">
        <v>21.51</v>
      </c>
      <c r="J76" s="2" t="e">
        <f t="shared" si="8"/>
        <v>#VALUE!</v>
      </c>
      <c r="K76" s="2" t="e">
        <f t="shared" si="9"/>
        <v>#VALUE!</v>
      </c>
      <c r="L76" s="2" t="e">
        <f t="shared" si="10"/>
        <v>#VALUE!</v>
      </c>
      <c r="M76" s="2" t="e">
        <f t="shared" si="11"/>
        <v>#VALUE!</v>
      </c>
      <c r="N76" s="2" t="e">
        <f t="shared" si="12"/>
        <v>#VALUE!</v>
      </c>
      <c r="O76" s="2" t="e">
        <f t="shared" si="13"/>
        <v>#VALUE!</v>
      </c>
      <c r="P76" s="3" t="e">
        <f>IF(O76&lt;=(Referencial!O76*1.05),"PREÇO VÁLIDO","PREÇO INVÁLIDO")</f>
        <v>#VALUE!</v>
      </c>
      <c r="Q76" s="2" t="e">
        <f>(O76/Referencial!O76)-1</f>
        <v>#VALUE!</v>
      </c>
    </row>
    <row r="77" spans="1:17" ht="24.95" customHeight="1">
      <c r="A77" s="3" t="s">
        <v>23</v>
      </c>
      <c r="B77" s="3" t="s">
        <v>128</v>
      </c>
      <c r="C77" s="3" t="s">
        <v>129</v>
      </c>
      <c r="D77" s="3" t="s">
        <v>33</v>
      </c>
      <c r="E77" s="3">
        <v>2</v>
      </c>
      <c r="F77" s="1" t="s">
        <v>27</v>
      </c>
      <c r="G77" s="1" t="s">
        <v>27</v>
      </c>
      <c r="H77" s="2" t="e">
        <f t="shared" si="7"/>
        <v>#VALUE!</v>
      </c>
      <c r="I77" s="5">
        <v>21.51</v>
      </c>
      <c r="J77" s="2" t="e">
        <f t="shared" si="8"/>
        <v>#VALUE!</v>
      </c>
      <c r="K77" s="2" t="e">
        <f t="shared" si="9"/>
        <v>#VALUE!</v>
      </c>
      <c r="L77" s="2" t="e">
        <f t="shared" si="10"/>
        <v>#VALUE!</v>
      </c>
      <c r="M77" s="2" t="e">
        <f t="shared" si="11"/>
        <v>#VALUE!</v>
      </c>
      <c r="N77" s="2" t="e">
        <f t="shared" si="12"/>
        <v>#VALUE!</v>
      </c>
      <c r="O77" s="2" t="e">
        <f t="shared" si="13"/>
        <v>#VALUE!</v>
      </c>
      <c r="P77" s="3" t="e">
        <f>IF(O77&lt;=(Referencial!O77*1.05),"PREÇO VÁLIDO","PREÇO INVÁLIDO")</f>
        <v>#VALUE!</v>
      </c>
      <c r="Q77" s="2" t="e">
        <f>(O77/Referencial!O77)-1</f>
        <v>#VALUE!</v>
      </c>
    </row>
    <row r="78" spans="1:17" ht="24.95" customHeight="1">
      <c r="A78" s="3"/>
      <c r="B78" s="3"/>
      <c r="C78" s="3" t="s">
        <v>130</v>
      </c>
      <c r="D78" s="3"/>
      <c r="E78" s="3">
        <v>0</v>
      </c>
      <c r="F78" s="1"/>
      <c r="G78" s="1"/>
      <c r="H78" s="3"/>
      <c r="I78" s="5"/>
      <c r="J78" s="3"/>
      <c r="K78" s="3"/>
      <c r="L78" s="3"/>
      <c r="M78" s="3"/>
      <c r="N78" s="3"/>
      <c r="O78" s="3"/>
      <c r="P78" s="3"/>
      <c r="Q78" s="2"/>
    </row>
    <row r="79" spans="1:17" ht="24.95" customHeight="1">
      <c r="A79" s="3" t="s">
        <v>23</v>
      </c>
      <c r="B79" s="3" t="s">
        <v>131</v>
      </c>
      <c r="C79" s="3" t="s">
        <v>132</v>
      </c>
      <c r="D79" s="3" t="s">
        <v>133</v>
      </c>
      <c r="E79" s="3">
        <v>7</v>
      </c>
      <c r="F79" s="1" t="s">
        <v>27</v>
      </c>
      <c r="G79" s="1" t="s">
        <v>27</v>
      </c>
      <c r="H79" s="2" t="e">
        <f t="shared" ref="H79:H99" si="14">F79+G79</f>
        <v>#VALUE!</v>
      </c>
      <c r="I79" s="5">
        <v>21.51</v>
      </c>
      <c r="J79" s="2" t="e">
        <f t="shared" ref="J79:J99" si="15">F79+(I79/100*F79)</f>
        <v>#VALUE!</v>
      </c>
      <c r="K79" s="2" t="e">
        <f t="shared" ref="K79:K99" si="16">G79+(I79/100*G79)</f>
        <v>#VALUE!</v>
      </c>
      <c r="L79" s="2" t="e">
        <f t="shared" ref="L79:L99" si="17">TRUNC(J79+K79,2)</f>
        <v>#VALUE!</v>
      </c>
      <c r="M79" s="2" t="e">
        <f t="shared" ref="M79:M99" si="18">TRUNC(IF((J79+K79), (J79/(J79+K79)*O79), 0), 2)</f>
        <v>#VALUE!</v>
      </c>
      <c r="N79" s="2" t="e">
        <f t="shared" ref="N79:N99" si="19">TRUNC(IF((J79+K79), (K79/(J79+K79)*O79), 0), 2)</f>
        <v>#VALUE!</v>
      </c>
      <c r="O79" s="2" t="e">
        <f t="shared" ref="O79:O99" si="20">TRUNC(L79*E79,2)</f>
        <v>#VALUE!</v>
      </c>
      <c r="P79" s="3" t="e">
        <f>IF(O79&lt;=(Referencial!O79*1.05),"PREÇO VÁLIDO","PREÇO INVÁLIDO")</f>
        <v>#VALUE!</v>
      </c>
      <c r="Q79" s="2" t="e">
        <f>(O79/Referencial!O79)-1</f>
        <v>#VALUE!</v>
      </c>
    </row>
    <row r="80" spans="1:17" ht="24.95" customHeight="1">
      <c r="A80" s="3" t="s">
        <v>23</v>
      </c>
      <c r="B80" s="3" t="s">
        <v>134</v>
      </c>
      <c r="C80" s="3" t="s">
        <v>135</v>
      </c>
      <c r="D80" s="3" t="s">
        <v>133</v>
      </c>
      <c r="E80" s="3">
        <v>1</v>
      </c>
      <c r="F80" s="1" t="s">
        <v>27</v>
      </c>
      <c r="G80" s="1" t="s">
        <v>27</v>
      </c>
      <c r="H80" s="2" t="e">
        <f t="shared" si="14"/>
        <v>#VALUE!</v>
      </c>
      <c r="I80" s="5">
        <v>21.51</v>
      </c>
      <c r="J80" s="2" t="e">
        <f t="shared" si="15"/>
        <v>#VALUE!</v>
      </c>
      <c r="K80" s="2" t="e">
        <f t="shared" si="16"/>
        <v>#VALUE!</v>
      </c>
      <c r="L80" s="2" t="e">
        <f t="shared" si="17"/>
        <v>#VALUE!</v>
      </c>
      <c r="M80" s="2" t="e">
        <f t="shared" si="18"/>
        <v>#VALUE!</v>
      </c>
      <c r="N80" s="2" t="e">
        <f t="shared" si="19"/>
        <v>#VALUE!</v>
      </c>
      <c r="O80" s="2" t="e">
        <f t="shared" si="20"/>
        <v>#VALUE!</v>
      </c>
      <c r="P80" s="3" t="e">
        <f>IF(O80&lt;=(Referencial!O80*1.05),"PREÇO VÁLIDO","PREÇO INVÁLIDO")</f>
        <v>#VALUE!</v>
      </c>
      <c r="Q80" s="2" t="e">
        <f>(O80/Referencial!O80)-1</f>
        <v>#VALUE!</v>
      </c>
    </row>
    <row r="81" spans="1:17" ht="24.95" customHeight="1">
      <c r="A81" s="3" t="s">
        <v>23</v>
      </c>
      <c r="B81" s="3" t="s">
        <v>136</v>
      </c>
      <c r="C81" s="3" t="s">
        <v>137</v>
      </c>
      <c r="D81" s="3" t="s">
        <v>133</v>
      </c>
      <c r="E81" s="3">
        <v>11</v>
      </c>
      <c r="F81" s="1" t="s">
        <v>27</v>
      </c>
      <c r="G81" s="1" t="s">
        <v>27</v>
      </c>
      <c r="H81" s="2" t="e">
        <f t="shared" si="14"/>
        <v>#VALUE!</v>
      </c>
      <c r="I81" s="5">
        <v>21.51</v>
      </c>
      <c r="J81" s="2" t="e">
        <f t="shared" si="15"/>
        <v>#VALUE!</v>
      </c>
      <c r="K81" s="2" t="e">
        <f t="shared" si="16"/>
        <v>#VALUE!</v>
      </c>
      <c r="L81" s="2" t="e">
        <f t="shared" si="17"/>
        <v>#VALUE!</v>
      </c>
      <c r="M81" s="2" t="e">
        <f t="shared" si="18"/>
        <v>#VALUE!</v>
      </c>
      <c r="N81" s="2" t="e">
        <f t="shared" si="19"/>
        <v>#VALUE!</v>
      </c>
      <c r="O81" s="2" t="e">
        <f t="shared" si="20"/>
        <v>#VALUE!</v>
      </c>
      <c r="P81" s="3" t="e">
        <f>IF(O81&lt;=(Referencial!O81*1.05),"PREÇO VÁLIDO","PREÇO INVÁLIDO")</f>
        <v>#VALUE!</v>
      </c>
      <c r="Q81" s="2" t="e">
        <f>(O81/Referencial!O81)-1</f>
        <v>#VALUE!</v>
      </c>
    </row>
    <row r="82" spans="1:17" ht="24.95" customHeight="1">
      <c r="A82" s="3" t="s">
        <v>23</v>
      </c>
      <c r="B82" s="3" t="s">
        <v>138</v>
      </c>
      <c r="C82" s="3" t="s">
        <v>139</v>
      </c>
      <c r="D82" s="3" t="s">
        <v>140</v>
      </c>
      <c r="E82" s="3">
        <v>330</v>
      </c>
      <c r="F82" s="1" t="s">
        <v>27</v>
      </c>
      <c r="G82" s="1" t="s">
        <v>27</v>
      </c>
      <c r="H82" s="2" t="e">
        <f t="shared" si="14"/>
        <v>#VALUE!</v>
      </c>
      <c r="I82" s="5">
        <v>21.51</v>
      </c>
      <c r="J82" s="2" t="e">
        <f t="shared" si="15"/>
        <v>#VALUE!</v>
      </c>
      <c r="K82" s="2" t="e">
        <f t="shared" si="16"/>
        <v>#VALUE!</v>
      </c>
      <c r="L82" s="2" t="e">
        <f t="shared" si="17"/>
        <v>#VALUE!</v>
      </c>
      <c r="M82" s="2" t="e">
        <f t="shared" si="18"/>
        <v>#VALUE!</v>
      </c>
      <c r="N82" s="2" t="e">
        <f t="shared" si="19"/>
        <v>#VALUE!</v>
      </c>
      <c r="O82" s="2" t="e">
        <f t="shared" si="20"/>
        <v>#VALUE!</v>
      </c>
      <c r="P82" s="3" t="e">
        <f>IF(O82&lt;=(Referencial!O82*1.05),"PREÇO VÁLIDO","PREÇO INVÁLIDO")</f>
        <v>#VALUE!</v>
      </c>
      <c r="Q82" s="2" t="e">
        <f>(O82/Referencial!O82)-1</f>
        <v>#VALUE!</v>
      </c>
    </row>
    <row r="83" spans="1:17" ht="24.95" customHeight="1">
      <c r="A83" s="3" t="s">
        <v>23</v>
      </c>
      <c r="B83" s="3" t="s">
        <v>141</v>
      </c>
      <c r="C83" s="3" t="s">
        <v>142</v>
      </c>
      <c r="D83" s="3" t="s">
        <v>42</v>
      </c>
      <c r="E83" s="3">
        <v>28</v>
      </c>
      <c r="F83" s="1" t="s">
        <v>27</v>
      </c>
      <c r="G83" s="1" t="s">
        <v>27</v>
      </c>
      <c r="H83" s="2" t="e">
        <f t="shared" si="14"/>
        <v>#VALUE!</v>
      </c>
      <c r="I83" s="5">
        <v>21.51</v>
      </c>
      <c r="J83" s="2" t="e">
        <f t="shared" si="15"/>
        <v>#VALUE!</v>
      </c>
      <c r="K83" s="2" t="e">
        <f t="shared" si="16"/>
        <v>#VALUE!</v>
      </c>
      <c r="L83" s="2" t="e">
        <f t="shared" si="17"/>
        <v>#VALUE!</v>
      </c>
      <c r="M83" s="2" t="e">
        <f t="shared" si="18"/>
        <v>#VALUE!</v>
      </c>
      <c r="N83" s="2" t="e">
        <f t="shared" si="19"/>
        <v>#VALUE!</v>
      </c>
      <c r="O83" s="2" t="e">
        <f t="shared" si="20"/>
        <v>#VALUE!</v>
      </c>
      <c r="P83" s="3" t="e">
        <f>IF(O83&lt;=(Referencial!O83*1.05),"PREÇO VÁLIDO","PREÇO INVÁLIDO")</f>
        <v>#VALUE!</v>
      </c>
      <c r="Q83" s="2" t="e">
        <f>(O83/Referencial!O83)-1</f>
        <v>#VALUE!</v>
      </c>
    </row>
    <row r="84" spans="1:17" ht="24.95" customHeight="1">
      <c r="A84" s="3" t="s">
        <v>23</v>
      </c>
      <c r="B84" s="3" t="s">
        <v>143</v>
      </c>
      <c r="C84" s="3" t="s">
        <v>144</v>
      </c>
      <c r="D84" s="3" t="s">
        <v>33</v>
      </c>
      <c r="E84" s="3">
        <v>17</v>
      </c>
      <c r="F84" s="1" t="s">
        <v>27</v>
      </c>
      <c r="G84" s="1" t="s">
        <v>27</v>
      </c>
      <c r="H84" s="2" t="e">
        <f t="shared" si="14"/>
        <v>#VALUE!</v>
      </c>
      <c r="I84" s="5">
        <v>21.51</v>
      </c>
      <c r="J84" s="2" t="e">
        <f t="shared" si="15"/>
        <v>#VALUE!</v>
      </c>
      <c r="K84" s="2" t="e">
        <f t="shared" si="16"/>
        <v>#VALUE!</v>
      </c>
      <c r="L84" s="2" t="e">
        <f t="shared" si="17"/>
        <v>#VALUE!</v>
      </c>
      <c r="M84" s="2" t="e">
        <f t="shared" si="18"/>
        <v>#VALUE!</v>
      </c>
      <c r="N84" s="2" t="e">
        <f t="shared" si="19"/>
        <v>#VALUE!</v>
      </c>
      <c r="O84" s="2" t="e">
        <f t="shared" si="20"/>
        <v>#VALUE!</v>
      </c>
      <c r="P84" s="3" t="e">
        <f>IF(O84&lt;=(Referencial!O84*1.05),"PREÇO VÁLIDO","PREÇO INVÁLIDO")</f>
        <v>#VALUE!</v>
      </c>
      <c r="Q84" s="2" t="e">
        <f>(O84/Referencial!O84)-1</f>
        <v>#VALUE!</v>
      </c>
    </row>
    <row r="85" spans="1:17" ht="24.95" customHeight="1">
      <c r="A85" s="3" t="s">
        <v>23</v>
      </c>
      <c r="B85" s="3" t="s">
        <v>145</v>
      </c>
      <c r="C85" s="3" t="s">
        <v>146</v>
      </c>
      <c r="D85" s="3" t="s">
        <v>33</v>
      </c>
      <c r="E85" s="3">
        <v>8</v>
      </c>
      <c r="F85" s="1" t="s">
        <v>27</v>
      </c>
      <c r="G85" s="1" t="s">
        <v>27</v>
      </c>
      <c r="H85" s="2" t="e">
        <f t="shared" si="14"/>
        <v>#VALUE!</v>
      </c>
      <c r="I85" s="5">
        <v>21.51</v>
      </c>
      <c r="J85" s="2" t="e">
        <f t="shared" si="15"/>
        <v>#VALUE!</v>
      </c>
      <c r="K85" s="2" t="e">
        <f t="shared" si="16"/>
        <v>#VALUE!</v>
      </c>
      <c r="L85" s="2" t="e">
        <f t="shared" si="17"/>
        <v>#VALUE!</v>
      </c>
      <c r="M85" s="2" t="e">
        <f t="shared" si="18"/>
        <v>#VALUE!</v>
      </c>
      <c r="N85" s="2" t="e">
        <f t="shared" si="19"/>
        <v>#VALUE!</v>
      </c>
      <c r="O85" s="2" t="e">
        <f t="shared" si="20"/>
        <v>#VALUE!</v>
      </c>
      <c r="P85" s="3" t="e">
        <f>IF(O85&lt;=(Referencial!O85*1.05),"PREÇO VÁLIDO","PREÇO INVÁLIDO")</f>
        <v>#VALUE!</v>
      </c>
      <c r="Q85" s="2" t="e">
        <f>(O85/Referencial!O85)-1</f>
        <v>#VALUE!</v>
      </c>
    </row>
    <row r="86" spans="1:17" ht="24.95" customHeight="1">
      <c r="A86" s="3" t="s">
        <v>23</v>
      </c>
      <c r="B86" s="3" t="s">
        <v>147</v>
      </c>
      <c r="C86" s="3" t="s">
        <v>148</v>
      </c>
      <c r="D86" s="3" t="s">
        <v>33</v>
      </c>
      <c r="E86" s="3">
        <v>3</v>
      </c>
      <c r="F86" s="1" t="s">
        <v>27</v>
      </c>
      <c r="G86" s="1" t="s">
        <v>27</v>
      </c>
      <c r="H86" s="2" t="e">
        <f t="shared" si="14"/>
        <v>#VALUE!</v>
      </c>
      <c r="I86" s="5">
        <v>21.51</v>
      </c>
      <c r="J86" s="2" t="e">
        <f t="shared" si="15"/>
        <v>#VALUE!</v>
      </c>
      <c r="K86" s="2" t="e">
        <f t="shared" si="16"/>
        <v>#VALUE!</v>
      </c>
      <c r="L86" s="2" t="e">
        <f t="shared" si="17"/>
        <v>#VALUE!</v>
      </c>
      <c r="M86" s="2" t="e">
        <f t="shared" si="18"/>
        <v>#VALUE!</v>
      </c>
      <c r="N86" s="2" t="e">
        <f t="shared" si="19"/>
        <v>#VALUE!</v>
      </c>
      <c r="O86" s="2" t="e">
        <f t="shared" si="20"/>
        <v>#VALUE!</v>
      </c>
      <c r="P86" s="3" t="e">
        <f>IF(O86&lt;=(Referencial!O86*1.05),"PREÇO VÁLIDO","PREÇO INVÁLIDO")</f>
        <v>#VALUE!</v>
      </c>
      <c r="Q86" s="2" t="e">
        <f>(O86/Referencial!O86)-1</f>
        <v>#VALUE!</v>
      </c>
    </row>
    <row r="87" spans="1:17" ht="24.95" customHeight="1">
      <c r="A87" s="3" t="s">
        <v>23</v>
      </c>
      <c r="B87" s="3" t="s">
        <v>149</v>
      </c>
      <c r="C87" s="3" t="s">
        <v>150</v>
      </c>
      <c r="D87" s="3" t="s">
        <v>33</v>
      </c>
      <c r="E87" s="3">
        <v>2</v>
      </c>
      <c r="F87" s="1" t="s">
        <v>27</v>
      </c>
      <c r="G87" s="1" t="s">
        <v>27</v>
      </c>
      <c r="H87" s="2" t="e">
        <f t="shared" si="14"/>
        <v>#VALUE!</v>
      </c>
      <c r="I87" s="5">
        <v>21.51</v>
      </c>
      <c r="J87" s="2" t="e">
        <f t="shared" si="15"/>
        <v>#VALUE!</v>
      </c>
      <c r="K87" s="2" t="e">
        <f t="shared" si="16"/>
        <v>#VALUE!</v>
      </c>
      <c r="L87" s="2" t="e">
        <f t="shared" si="17"/>
        <v>#VALUE!</v>
      </c>
      <c r="M87" s="2" t="e">
        <f t="shared" si="18"/>
        <v>#VALUE!</v>
      </c>
      <c r="N87" s="2" t="e">
        <f t="shared" si="19"/>
        <v>#VALUE!</v>
      </c>
      <c r="O87" s="2" t="e">
        <f t="shared" si="20"/>
        <v>#VALUE!</v>
      </c>
      <c r="P87" s="3" t="e">
        <f>IF(O87&lt;=(Referencial!O87*1.05),"PREÇO VÁLIDO","PREÇO INVÁLIDO")</f>
        <v>#VALUE!</v>
      </c>
      <c r="Q87" s="2" t="e">
        <f>(O87/Referencial!O87)-1</f>
        <v>#VALUE!</v>
      </c>
    </row>
    <row r="88" spans="1:17" ht="24.95" customHeight="1">
      <c r="A88" s="3" t="s">
        <v>23</v>
      </c>
      <c r="B88" s="3" t="s">
        <v>151</v>
      </c>
      <c r="C88" s="3" t="s">
        <v>152</v>
      </c>
      <c r="D88" s="3" t="s">
        <v>33</v>
      </c>
      <c r="E88" s="3">
        <v>2</v>
      </c>
      <c r="F88" s="1" t="s">
        <v>27</v>
      </c>
      <c r="G88" s="1" t="s">
        <v>27</v>
      </c>
      <c r="H88" s="2" t="e">
        <f t="shared" si="14"/>
        <v>#VALUE!</v>
      </c>
      <c r="I88" s="5">
        <v>21.51</v>
      </c>
      <c r="J88" s="2" t="e">
        <f t="shared" si="15"/>
        <v>#VALUE!</v>
      </c>
      <c r="K88" s="2" t="e">
        <f t="shared" si="16"/>
        <v>#VALUE!</v>
      </c>
      <c r="L88" s="2" t="e">
        <f t="shared" si="17"/>
        <v>#VALUE!</v>
      </c>
      <c r="M88" s="2" t="e">
        <f t="shared" si="18"/>
        <v>#VALUE!</v>
      </c>
      <c r="N88" s="2" t="e">
        <f t="shared" si="19"/>
        <v>#VALUE!</v>
      </c>
      <c r="O88" s="2" t="e">
        <f t="shared" si="20"/>
        <v>#VALUE!</v>
      </c>
      <c r="P88" s="3" t="e">
        <f>IF(O88&lt;=(Referencial!O88*1.05),"PREÇO VÁLIDO","PREÇO INVÁLIDO")</f>
        <v>#VALUE!</v>
      </c>
      <c r="Q88" s="2" t="e">
        <f>(O88/Referencial!O88)-1</f>
        <v>#VALUE!</v>
      </c>
    </row>
    <row r="89" spans="1:17" ht="24.95" customHeight="1">
      <c r="A89" s="3" t="s">
        <v>23</v>
      </c>
      <c r="B89" s="3" t="s">
        <v>153</v>
      </c>
      <c r="C89" s="3" t="s">
        <v>154</v>
      </c>
      <c r="D89" s="3" t="s">
        <v>26</v>
      </c>
      <c r="E89" s="3">
        <v>116</v>
      </c>
      <c r="F89" s="1" t="s">
        <v>27</v>
      </c>
      <c r="G89" s="1" t="s">
        <v>27</v>
      </c>
      <c r="H89" s="2" t="e">
        <f t="shared" si="14"/>
        <v>#VALUE!</v>
      </c>
      <c r="I89" s="5">
        <v>21.51</v>
      </c>
      <c r="J89" s="2" t="e">
        <f t="shared" si="15"/>
        <v>#VALUE!</v>
      </c>
      <c r="K89" s="2" t="e">
        <f t="shared" si="16"/>
        <v>#VALUE!</v>
      </c>
      <c r="L89" s="2" t="e">
        <f t="shared" si="17"/>
        <v>#VALUE!</v>
      </c>
      <c r="M89" s="2" t="e">
        <f t="shared" si="18"/>
        <v>#VALUE!</v>
      </c>
      <c r="N89" s="2" t="e">
        <f t="shared" si="19"/>
        <v>#VALUE!</v>
      </c>
      <c r="O89" s="2" t="e">
        <f t="shared" si="20"/>
        <v>#VALUE!</v>
      </c>
      <c r="P89" s="3" t="e">
        <f>IF(O89&lt;=(Referencial!O89*1.05),"PREÇO VÁLIDO","PREÇO INVÁLIDO")</f>
        <v>#VALUE!</v>
      </c>
      <c r="Q89" s="2" t="e">
        <f>(O89/Referencial!O89)-1</f>
        <v>#VALUE!</v>
      </c>
    </row>
    <row r="90" spans="1:17" ht="24.95" customHeight="1">
      <c r="A90" s="3" t="s">
        <v>23</v>
      </c>
      <c r="B90" s="3" t="s">
        <v>155</v>
      </c>
      <c r="C90" s="3" t="s">
        <v>156</v>
      </c>
      <c r="D90" s="3" t="s">
        <v>26</v>
      </c>
      <c r="E90" s="3">
        <v>116</v>
      </c>
      <c r="F90" s="1" t="s">
        <v>27</v>
      </c>
      <c r="G90" s="1" t="s">
        <v>27</v>
      </c>
      <c r="H90" s="2" t="e">
        <f t="shared" si="14"/>
        <v>#VALUE!</v>
      </c>
      <c r="I90" s="5">
        <v>21.51</v>
      </c>
      <c r="J90" s="2" t="e">
        <f t="shared" si="15"/>
        <v>#VALUE!</v>
      </c>
      <c r="K90" s="2" t="e">
        <f t="shared" si="16"/>
        <v>#VALUE!</v>
      </c>
      <c r="L90" s="2" t="e">
        <f t="shared" si="17"/>
        <v>#VALUE!</v>
      </c>
      <c r="M90" s="2" t="e">
        <f t="shared" si="18"/>
        <v>#VALUE!</v>
      </c>
      <c r="N90" s="2" t="e">
        <f t="shared" si="19"/>
        <v>#VALUE!</v>
      </c>
      <c r="O90" s="2" t="e">
        <f t="shared" si="20"/>
        <v>#VALUE!</v>
      </c>
      <c r="P90" s="3" t="e">
        <f>IF(O90&lt;=(Referencial!O90*1.05),"PREÇO VÁLIDO","PREÇO INVÁLIDO")</f>
        <v>#VALUE!</v>
      </c>
      <c r="Q90" s="2" t="e">
        <f>(O90/Referencial!O90)-1</f>
        <v>#VALUE!</v>
      </c>
    </row>
    <row r="91" spans="1:17" ht="24.95" customHeight="1">
      <c r="A91" s="3" t="s">
        <v>23</v>
      </c>
      <c r="B91" s="3" t="s">
        <v>157</v>
      </c>
      <c r="C91" s="3" t="s">
        <v>158</v>
      </c>
      <c r="D91" s="3" t="s">
        <v>26</v>
      </c>
      <c r="E91" s="3">
        <v>116</v>
      </c>
      <c r="F91" s="1" t="s">
        <v>27</v>
      </c>
      <c r="G91" s="1" t="s">
        <v>27</v>
      </c>
      <c r="H91" s="2" t="e">
        <f t="shared" si="14"/>
        <v>#VALUE!</v>
      </c>
      <c r="I91" s="5">
        <v>21.51</v>
      </c>
      <c r="J91" s="2" t="e">
        <f t="shared" si="15"/>
        <v>#VALUE!</v>
      </c>
      <c r="K91" s="2" t="e">
        <f t="shared" si="16"/>
        <v>#VALUE!</v>
      </c>
      <c r="L91" s="2" t="e">
        <f t="shared" si="17"/>
        <v>#VALUE!</v>
      </c>
      <c r="M91" s="2" t="e">
        <f t="shared" si="18"/>
        <v>#VALUE!</v>
      </c>
      <c r="N91" s="2" t="e">
        <f t="shared" si="19"/>
        <v>#VALUE!</v>
      </c>
      <c r="O91" s="2" t="e">
        <f t="shared" si="20"/>
        <v>#VALUE!</v>
      </c>
      <c r="P91" s="3" t="e">
        <f>IF(O91&lt;=(Referencial!O91*1.05),"PREÇO VÁLIDO","PREÇO INVÁLIDO")</f>
        <v>#VALUE!</v>
      </c>
      <c r="Q91" s="2" t="e">
        <f>(O91/Referencial!O91)-1</f>
        <v>#VALUE!</v>
      </c>
    </row>
    <row r="92" spans="1:17" ht="24.95" customHeight="1">
      <c r="A92" s="3" t="s">
        <v>23</v>
      </c>
      <c r="B92" s="3" t="s">
        <v>159</v>
      </c>
      <c r="C92" s="3" t="s">
        <v>160</v>
      </c>
      <c r="D92" s="3" t="s">
        <v>133</v>
      </c>
      <c r="E92" s="3">
        <v>6.3</v>
      </c>
      <c r="F92" s="1" t="s">
        <v>27</v>
      </c>
      <c r="G92" s="1" t="s">
        <v>27</v>
      </c>
      <c r="H92" s="2" t="e">
        <f t="shared" si="14"/>
        <v>#VALUE!</v>
      </c>
      <c r="I92" s="5">
        <v>21.51</v>
      </c>
      <c r="J92" s="2" t="e">
        <f t="shared" si="15"/>
        <v>#VALUE!</v>
      </c>
      <c r="K92" s="2" t="e">
        <f t="shared" si="16"/>
        <v>#VALUE!</v>
      </c>
      <c r="L92" s="2" t="e">
        <f t="shared" si="17"/>
        <v>#VALUE!</v>
      </c>
      <c r="M92" s="2" t="e">
        <f t="shared" si="18"/>
        <v>#VALUE!</v>
      </c>
      <c r="N92" s="2" t="e">
        <f t="shared" si="19"/>
        <v>#VALUE!</v>
      </c>
      <c r="O92" s="2" t="e">
        <f t="shared" si="20"/>
        <v>#VALUE!</v>
      </c>
      <c r="P92" s="3" t="e">
        <f>IF(O92&lt;=(Referencial!O92*1.05),"PREÇO VÁLIDO","PREÇO INVÁLIDO")</f>
        <v>#VALUE!</v>
      </c>
      <c r="Q92" s="2" t="e">
        <f>(O92/Referencial!O92)-1</f>
        <v>#VALUE!</v>
      </c>
    </row>
    <row r="93" spans="1:17" ht="24.95" customHeight="1">
      <c r="A93" s="3" t="s">
        <v>23</v>
      </c>
      <c r="B93" s="3" t="s">
        <v>161</v>
      </c>
      <c r="C93" s="3" t="s">
        <v>162</v>
      </c>
      <c r="D93" s="3" t="s">
        <v>26</v>
      </c>
      <c r="E93" s="3">
        <v>21</v>
      </c>
      <c r="F93" s="1" t="s">
        <v>27</v>
      </c>
      <c r="G93" s="1" t="s">
        <v>27</v>
      </c>
      <c r="H93" s="2" t="e">
        <f t="shared" si="14"/>
        <v>#VALUE!</v>
      </c>
      <c r="I93" s="5">
        <v>21.51</v>
      </c>
      <c r="J93" s="2" t="e">
        <f t="shared" si="15"/>
        <v>#VALUE!</v>
      </c>
      <c r="K93" s="2" t="e">
        <f t="shared" si="16"/>
        <v>#VALUE!</v>
      </c>
      <c r="L93" s="2" t="e">
        <f t="shared" si="17"/>
        <v>#VALUE!</v>
      </c>
      <c r="M93" s="2" t="e">
        <f t="shared" si="18"/>
        <v>#VALUE!</v>
      </c>
      <c r="N93" s="2" t="e">
        <f t="shared" si="19"/>
        <v>#VALUE!</v>
      </c>
      <c r="O93" s="2" t="e">
        <f t="shared" si="20"/>
        <v>#VALUE!</v>
      </c>
      <c r="P93" s="3" t="e">
        <f>IF(O93&lt;=(Referencial!O93*1.05),"PREÇO VÁLIDO","PREÇO INVÁLIDO")</f>
        <v>#VALUE!</v>
      </c>
      <c r="Q93" s="2" t="e">
        <f>(O93/Referencial!O93)-1</f>
        <v>#VALUE!</v>
      </c>
    </row>
    <row r="94" spans="1:17" ht="24.95" customHeight="1">
      <c r="A94" s="3" t="s">
        <v>23</v>
      </c>
      <c r="B94" s="3" t="s">
        <v>163</v>
      </c>
      <c r="C94" s="3" t="s">
        <v>164</v>
      </c>
      <c r="D94" s="3" t="s">
        <v>26</v>
      </c>
      <c r="E94" s="3">
        <v>9.2899999999999991</v>
      </c>
      <c r="F94" s="1" t="s">
        <v>27</v>
      </c>
      <c r="G94" s="1" t="s">
        <v>27</v>
      </c>
      <c r="H94" s="2" t="e">
        <f t="shared" si="14"/>
        <v>#VALUE!</v>
      </c>
      <c r="I94" s="5">
        <v>21.51</v>
      </c>
      <c r="J94" s="2" t="e">
        <f t="shared" si="15"/>
        <v>#VALUE!</v>
      </c>
      <c r="K94" s="2" t="e">
        <f t="shared" si="16"/>
        <v>#VALUE!</v>
      </c>
      <c r="L94" s="2" t="e">
        <f t="shared" si="17"/>
        <v>#VALUE!</v>
      </c>
      <c r="M94" s="2" t="e">
        <f t="shared" si="18"/>
        <v>#VALUE!</v>
      </c>
      <c r="N94" s="2" t="e">
        <f t="shared" si="19"/>
        <v>#VALUE!</v>
      </c>
      <c r="O94" s="2" t="e">
        <f t="shared" si="20"/>
        <v>#VALUE!</v>
      </c>
      <c r="P94" s="3" t="e">
        <f>IF(O94&lt;=(Referencial!O94*1.05),"PREÇO VÁLIDO","PREÇO INVÁLIDO")</f>
        <v>#VALUE!</v>
      </c>
      <c r="Q94" s="2" t="e">
        <f>(O94/Referencial!O94)-1</f>
        <v>#VALUE!</v>
      </c>
    </row>
    <row r="95" spans="1:17" ht="24.95" customHeight="1">
      <c r="A95" s="3" t="s">
        <v>23</v>
      </c>
      <c r="B95" s="3" t="s">
        <v>165</v>
      </c>
      <c r="C95" s="3" t="s">
        <v>166</v>
      </c>
      <c r="D95" s="3" t="s">
        <v>33</v>
      </c>
      <c r="E95" s="3">
        <v>17</v>
      </c>
      <c r="F95" s="1" t="s">
        <v>27</v>
      </c>
      <c r="G95" s="1" t="s">
        <v>27</v>
      </c>
      <c r="H95" s="2" t="e">
        <f t="shared" si="14"/>
        <v>#VALUE!</v>
      </c>
      <c r="I95" s="5">
        <v>21.51</v>
      </c>
      <c r="J95" s="2" t="e">
        <f t="shared" si="15"/>
        <v>#VALUE!</v>
      </c>
      <c r="K95" s="2" t="e">
        <f t="shared" si="16"/>
        <v>#VALUE!</v>
      </c>
      <c r="L95" s="2" t="e">
        <f t="shared" si="17"/>
        <v>#VALUE!</v>
      </c>
      <c r="M95" s="2" t="e">
        <f t="shared" si="18"/>
        <v>#VALUE!</v>
      </c>
      <c r="N95" s="2" t="e">
        <f t="shared" si="19"/>
        <v>#VALUE!</v>
      </c>
      <c r="O95" s="2" t="e">
        <f t="shared" si="20"/>
        <v>#VALUE!</v>
      </c>
      <c r="P95" s="3" t="e">
        <f>IF(O95&lt;=(Referencial!O95*1.05),"PREÇO VÁLIDO","PREÇO INVÁLIDO")</f>
        <v>#VALUE!</v>
      </c>
      <c r="Q95" s="2" t="e">
        <f>(O95/Referencial!O95)-1</f>
        <v>#VALUE!</v>
      </c>
    </row>
    <row r="96" spans="1:17" ht="24.95" customHeight="1">
      <c r="A96" s="3" t="s">
        <v>23</v>
      </c>
      <c r="B96" s="3" t="s">
        <v>167</v>
      </c>
      <c r="C96" s="3" t="s">
        <v>168</v>
      </c>
      <c r="D96" s="3" t="s">
        <v>26</v>
      </c>
      <c r="E96" s="3">
        <v>2.2000000000000002</v>
      </c>
      <c r="F96" s="1" t="s">
        <v>27</v>
      </c>
      <c r="G96" s="1" t="s">
        <v>27</v>
      </c>
      <c r="H96" s="2" t="e">
        <f t="shared" si="14"/>
        <v>#VALUE!</v>
      </c>
      <c r="I96" s="5">
        <v>21.51</v>
      </c>
      <c r="J96" s="2" t="e">
        <f t="shared" si="15"/>
        <v>#VALUE!</v>
      </c>
      <c r="K96" s="2" t="e">
        <f t="shared" si="16"/>
        <v>#VALUE!</v>
      </c>
      <c r="L96" s="2" t="e">
        <f t="shared" si="17"/>
        <v>#VALUE!</v>
      </c>
      <c r="M96" s="2" t="e">
        <f t="shared" si="18"/>
        <v>#VALUE!</v>
      </c>
      <c r="N96" s="2" t="e">
        <f t="shared" si="19"/>
        <v>#VALUE!</v>
      </c>
      <c r="O96" s="2" t="e">
        <f t="shared" si="20"/>
        <v>#VALUE!</v>
      </c>
      <c r="P96" s="3" t="e">
        <f>IF(O96&lt;=(Referencial!O96*1.05),"PREÇO VÁLIDO","PREÇO INVÁLIDO")</f>
        <v>#VALUE!</v>
      </c>
      <c r="Q96" s="2" t="e">
        <f>(O96/Referencial!O96)-1</f>
        <v>#VALUE!</v>
      </c>
    </row>
    <row r="97" spans="1:17" ht="24.95" customHeight="1">
      <c r="A97" s="3" t="s">
        <v>23</v>
      </c>
      <c r="B97" s="3" t="s">
        <v>169</v>
      </c>
      <c r="C97" s="3" t="s">
        <v>170</v>
      </c>
      <c r="D97" s="3" t="s">
        <v>42</v>
      </c>
      <c r="E97" s="3">
        <v>126</v>
      </c>
      <c r="F97" s="1" t="s">
        <v>27</v>
      </c>
      <c r="G97" s="1" t="s">
        <v>27</v>
      </c>
      <c r="H97" s="2" t="e">
        <f t="shared" si="14"/>
        <v>#VALUE!</v>
      </c>
      <c r="I97" s="5">
        <v>21.51</v>
      </c>
      <c r="J97" s="2" t="e">
        <f t="shared" si="15"/>
        <v>#VALUE!</v>
      </c>
      <c r="K97" s="2" t="e">
        <f t="shared" si="16"/>
        <v>#VALUE!</v>
      </c>
      <c r="L97" s="2" t="e">
        <f t="shared" si="17"/>
        <v>#VALUE!</v>
      </c>
      <c r="M97" s="2" t="e">
        <f t="shared" si="18"/>
        <v>#VALUE!</v>
      </c>
      <c r="N97" s="2" t="e">
        <f t="shared" si="19"/>
        <v>#VALUE!</v>
      </c>
      <c r="O97" s="2" t="e">
        <f t="shared" si="20"/>
        <v>#VALUE!</v>
      </c>
      <c r="P97" s="3" t="e">
        <f>IF(O97&lt;=(Referencial!O97*1.05),"PREÇO VÁLIDO","PREÇO INVÁLIDO")</f>
        <v>#VALUE!</v>
      </c>
      <c r="Q97" s="2" t="e">
        <f>(O97/Referencial!O97)-1</f>
        <v>#VALUE!</v>
      </c>
    </row>
    <row r="98" spans="1:17" ht="24.95" customHeight="1">
      <c r="A98" s="3" t="s">
        <v>23</v>
      </c>
      <c r="B98" s="3" t="s">
        <v>171</v>
      </c>
      <c r="C98" s="3" t="s">
        <v>172</v>
      </c>
      <c r="D98" s="3" t="s">
        <v>33</v>
      </c>
      <c r="E98" s="3">
        <v>1</v>
      </c>
      <c r="F98" s="1" t="s">
        <v>27</v>
      </c>
      <c r="G98" s="1" t="s">
        <v>27</v>
      </c>
      <c r="H98" s="2" t="e">
        <f t="shared" si="14"/>
        <v>#VALUE!</v>
      </c>
      <c r="I98" s="5">
        <v>15.64</v>
      </c>
      <c r="J98" s="2" t="e">
        <f t="shared" si="15"/>
        <v>#VALUE!</v>
      </c>
      <c r="K98" s="2" t="e">
        <f t="shared" si="16"/>
        <v>#VALUE!</v>
      </c>
      <c r="L98" s="2" t="e">
        <f t="shared" si="17"/>
        <v>#VALUE!</v>
      </c>
      <c r="M98" s="2" t="e">
        <f t="shared" si="18"/>
        <v>#VALUE!</v>
      </c>
      <c r="N98" s="2" t="e">
        <f t="shared" si="19"/>
        <v>#VALUE!</v>
      </c>
      <c r="O98" s="2" t="e">
        <f t="shared" si="20"/>
        <v>#VALUE!</v>
      </c>
      <c r="P98" s="3" t="e">
        <f>IF(O98&lt;=(Referencial!O98*1.05),"PREÇO VÁLIDO","PREÇO INVÁLIDO")</f>
        <v>#VALUE!</v>
      </c>
      <c r="Q98" s="2" t="e">
        <f>(O98/Referencial!O98)-1</f>
        <v>#VALUE!</v>
      </c>
    </row>
    <row r="99" spans="1:17" ht="24.95" customHeight="1">
      <c r="A99" s="3" t="s">
        <v>23</v>
      </c>
      <c r="B99" s="3" t="s">
        <v>173</v>
      </c>
      <c r="C99" s="3" t="s">
        <v>174</v>
      </c>
      <c r="D99" s="3" t="s">
        <v>33</v>
      </c>
      <c r="E99" s="3">
        <v>1</v>
      </c>
      <c r="F99" s="1" t="s">
        <v>27</v>
      </c>
      <c r="G99" s="1" t="s">
        <v>27</v>
      </c>
      <c r="H99" s="2" t="e">
        <f t="shared" si="14"/>
        <v>#VALUE!</v>
      </c>
      <c r="I99" s="5">
        <v>21.51</v>
      </c>
      <c r="J99" s="2" t="e">
        <f t="shared" si="15"/>
        <v>#VALUE!</v>
      </c>
      <c r="K99" s="2" t="e">
        <f t="shared" si="16"/>
        <v>#VALUE!</v>
      </c>
      <c r="L99" s="2" t="e">
        <f t="shared" si="17"/>
        <v>#VALUE!</v>
      </c>
      <c r="M99" s="2" t="e">
        <f t="shared" si="18"/>
        <v>#VALUE!</v>
      </c>
      <c r="N99" s="2" t="e">
        <f t="shared" si="19"/>
        <v>#VALUE!</v>
      </c>
      <c r="O99" s="2" t="e">
        <f t="shared" si="20"/>
        <v>#VALUE!</v>
      </c>
      <c r="P99" s="3" t="e">
        <f>IF(O99&lt;=(Referencial!O99*1.05),"PREÇO VÁLIDO","PREÇO INVÁLIDO")</f>
        <v>#VALUE!</v>
      </c>
      <c r="Q99" s="2" t="e">
        <f>(O99/Referencial!O99)-1</f>
        <v>#VALUE!</v>
      </c>
    </row>
    <row r="100" spans="1:17" ht="24.95" customHeight="1">
      <c r="A100" s="3"/>
      <c r="B100" s="3"/>
      <c r="C100" s="3" t="s">
        <v>175</v>
      </c>
      <c r="D100" s="3"/>
      <c r="E100" s="3">
        <v>0</v>
      </c>
      <c r="F100" s="1"/>
      <c r="G100" s="1"/>
      <c r="H100" s="3"/>
      <c r="I100" s="5"/>
      <c r="J100" s="3"/>
      <c r="K100" s="3"/>
      <c r="L100" s="3"/>
      <c r="M100" s="3"/>
      <c r="N100" s="3"/>
      <c r="O100" s="3"/>
      <c r="P100" s="3"/>
      <c r="Q100" s="2"/>
    </row>
    <row r="101" spans="1:17" ht="24.95" customHeight="1">
      <c r="A101" s="3" t="s">
        <v>23</v>
      </c>
      <c r="B101" s="3" t="s">
        <v>176</v>
      </c>
      <c r="C101" s="3" t="s">
        <v>177</v>
      </c>
      <c r="D101" s="3" t="s">
        <v>33</v>
      </c>
      <c r="E101" s="3">
        <v>10</v>
      </c>
      <c r="F101" s="1" t="s">
        <v>27</v>
      </c>
      <c r="G101" s="1" t="s">
        <v>27</v>
      </c>
      <c r="H101" s="2" t="e">
        <f>F101+G101</f>
        <v>#VALUE!</v>
      </c>
      <c r="I101" s="5">
        <v>21.51</v>
      </c>
      <c r="J101" s="2" t="e">
        <f>F101+(I101/100*F101)</f>
        <v>#VALUE!</v>
      </c>
      <c r="K101" s="2" t="e">
        <f>G101+(I101/100*G101)</f>
        <v>#VALUE!</v>
      </c>
      <c r="L101" s="2" t="e">
        <f>TRUNC(J101+K101,2)</f>
        <v>#VALUE!</v>
      </c>
      <c r="M101" s="2" t="e">
        <f>TRUNC(IF((J101+K101), (J101/(J101+K101)*O101), 0), 2)</f>
        <v>#VALUE!</v>
      </c>
      <c r="N101" s="2" t="e">
        <f>TRUNC(IF((J101+K101), (K101/(J101+K101)*O101), 0), 2)</f>
        <v>#VALUE!</v>
      </c>
      <c r="O101" s="2" t="e">
        <f>TRUNC(L101*E101,2)</f>
        <v>#VALUE!</v>
      </c>
      <c r="P101" s="3" t="e">
        <f>IF(O101&lt;=(Referencial!O101*1.05),"PREÇO VÁLIDO","PREÇO INVÁLIDO")</f>
        <v>#VALUE!</v>
      </c>
      <c r="Q101" s="2" t="e">
        <f>(O101/Referencial!O101)-1</f>
        <v>#VALUE!</v>
      </c>
    </row>
    <row r="102" spans="1:17" ht="24.95" customHeight="1">
      <c r="A102" s="3" t="s">
        <v>23</v>
      </c>
      <c r="B102" s="3" t="s">
        <v>178</v>
      </c>
      <c r="C102" s="3" t="s">
        <v>179</v>
      </c>
      <c r="D102" s="3" t="s">
        <v>33</v>
      </c>
      <c r="E102" s="3">
        <v>13</v>
      </c>
      <c r="F102" s="1" t="s">
        <v>27</v>
      </c>
      <c r="G102" s="1" t="s">
        <v>27</v>
      </c>
      <c r="H102" s="2" t="e">
        <f>F102+G102</f>
        <v>#VALUE!</v>
      </c>
      <c r="I102" s="5">
        <v>21.51</v>
      </c>
      <c r="J102" s="2" t="e">
        <f>F102+(I102/100*F102)</f>
        <v>#VALUE!</v>
      </c>
      <c r="K102" s="2" t="e">
        <f>G102+(I102/100*G102)</f>
        <v>#VALUE!</v>
      </c>
      <c r="L102" s="2" t="e">
        <f>TRUNC(J102+K102,2)</f>
        <v>#VALUE!</v>
      </c>
      <c r="M102" s="2" t="e">
        <f>TRUNC(IF((J102+K102), (J102/(J102+K102)*O102), 0), 2)</f>
        <v>#VALUE!</v>
      </c>
      <c r="N102" s="2" t="e">
        <f>TRUNC(IF((J102+K102), (K102/(J102+K102)*O102), 0), 2)</f>
        <v>#VALUE!</v>
      </c>
      <c r="O102" s="2" t="e">
        <f>TRUNC(L102*E102,2)</f>
        <v>#VALUE!</v>
      </c>
      <c r="P102" s="3" t="e">
        <f>IF(O102&lt;=(Referencial!O102*1.05),"PREÇO VÁLIDO","PREÇO INVÁLIDO")</f>
        <v>#VALUE!</v>
      </c>
      <c r="Q102" s="2" t="e">
        <f>(O102/Referencial!O102)-1</f>
        <v>#VALUE!</v>
      </c>
    </row>
    <row r="103" spans="1:17" ht="24.95" customHeight="1">
      <c r="A103" s="3" t="s">
        <v>23</v>
      </c>
      <c r="B103" s="3" t="s">
        <v>180</v>
      </c>
      <c r="C103" s="3" t="s">
        <v>181</v>
      </c>
      <c r="D103" s="3" t="s">
        <v>33</v>
      </c>
      <c r="E103" s="3">
        <v>32</v>
      </c>
      <c r="F103" s="1" t="s">
        <v>27</v>
      </c>
      <c r="G103" s="1" t="s">
        <v>27</v>
      </c>
      <c r="H103" s="2" t="e">
        <f>F103+G103</f>
        <v>#VALUE!</v>
      </c>
      <c r="I103" s="5">
        <v>21.51</v>
      </c>
      <c r="J103" s="2" t="e">
        <f>F103+(I103/100*F103)</f>
        <v>#VALUE!</v>
      </c>
      <c r="K103" s="2" t="e">
        <f>G103+(I103/100*G103)</f>
        <v>#VALUE!</v>
      </c>
      <c r="L103" s="2" t="e">
        <f>TRUNC(J103+K103,2)</f>
        <v>#VALUE!</v>
      </c>
      <c r="M103" s="2" t="e">
        <f>TRUNC(IF((J103+K103), (J103/(J103+K103)*O103), 0), 2)</f>
        <v>#VALUE!</v>
      </c>
      <c r="N103" s="2" t="e">
        <f>TRUNC(IF((J103+K103), (K103/(J103+K103)*O103), 0), 2)</f>
        <v>#VALUE!</v>
      </c>
      <c r="O103" s="2" t="e">
        <f>TRUNC(L103*E103,2)</f>
        <v>#VALUE!</v>
      </c>
      <c r="P103" s="3" t="e">
        <f>IF(O103&lt;=(Referencial!O103*1.05),"PREÇO VÁLIDO","PREÇO INVÁLIDO")</f>
        <v>#VALUE!</v>
      </c>
      <c r="Q103" s="2" t="e">
        <f>(O103/Referencial!O103)-1</f>
        <v>#VALUE!</v>
      </c>
    </row>
    <row r="104" spans="1:17" ht="24.95" customHeight="1">
      <c r="A104" s="3"/>
      <c r="B104" s="3"/>
      <c r="C104" s="3" t="s">
        <v>182</v>
      </c>
      <c r="D104" s="3"/>
      <c r="E104" s="3">
        <v>0</v>
      </c>
      <c r="F104" s="1"/>
      <c r="G104" s="1"/>
      <c r="H104" s="3"/>
      <c r="I104" s="5"/>
      <c r="J104" s="3"/>
      <c r="K104" s="3"/>
      <c r="L104" s="3"/>
      <c r="M104" s="3"/>
      <c r="N104" s="3"/>
      <c r="O104" s="3"/>
      <c r="P104" s="3"/>
      <c r="Q104" s="2"/>
    </row>
    <row r="105" spans="1:17" ht="24.95" customHeight="1">
      <c r="A105" s="3" t="s">
        <v>23</v>
      </c>
      <c r="B105" s="3" t="s">
        <v>183</v>
      </c>
      <c r="C105" s="3" t="s">
        <v>184</v>
      </c>
      <c r="D105" s="3" t="s">
        <v>33</v>
      </c>
      <c r="E105" s="3">
        <v>1</v>
      </c>
      <c r="F105" s="1" t="s">
        <v>27</v>
      </c>
      <c r="G105" s="1" t="s">
        <v>27</v>
      </c>
      <c r="H105" s="2" t="e">
        <f>F105+G105</f>
        <v>#VALUE!</v>
      </c>
      <c r="I105" s="5">
        <v>21.51</v>
      </c>
      <c r="J105" s="2" t="e">
        <f>F105+(I105/100*F105)</f>
        <v>#VALUE!</v>
      </c>
      <c r="K105" s="2" t="e">
        <f>G105+(I105/100*G105)</f>
        <v>#VALUE!</v>
      </c>
      <c r="L105" s="2" t="e">
        <f>TRUNC(J105+K105,2)</f>
        <v>#VALUE!</v>
      </c>
      <c r="M105" s="2" t="e">
        <f>TRUNC(IF((J105+K105), (J105/(J105+K105)*O105), 0), 2)</f>
        <v>#VALUE!</v>
      </c>
      <c r="N105" s="2" t="e">
        <f>TRUNC(IF((J105+K105), (K105/(J105+K105)*O105), 0), 2)</f>
        <v>#VALUE!</v>
      </c>
      <c r="O105" s="2" t="e">
        <f>TRUNC(L105*E105,2)</f>
        <v>#VALUE!</v>
      </c>
      <c r="P105" s="3" t="e">
        <f>IF(O105&lt;=(Referencial!O105*1.05),"PREÇO VÁLIDO","PREÇO INVÁLIDO")</f>
        <v>#VALUE!</v>
      </c>
      <c r="Q105" s="2" t="e">
        <f>(O105/Referencial!O105)-1</f>
        <v>#VALUE!</v>
      </c>
    </row>
    <row r="106" spans="1:17" ht="24.95" customHeight="1">
      <c r="A106" s="3" t="s">
        <v>23</v>
      </c>
      <c r="B106" s="3" t="s">
        <v>185</v>
      </c>
      <c r="C106" s="3" t="s">
        <v>186</v>
      </c>
      <c r="D106" s="3" t="s">
        <v>33</v>
      </c>
      <c r="E106" s="3">
        <v>2</v>
      </c>
      <c r="F106" s="1" t="s">
        <v>27</v>
      </c>
      <c r="G106" s="1" t="s">
        <v>27</v>
      </c>
      <c r="H106" s="2" t="e">
        <f>F106+G106</f>
        <v>#VALUE!</v>
      </c>
      <c r="I106" s="5">
        <v>21.51</v>
      </c>
      <c r="J106" s="2" t="e">
        <f>F106+(I106/100*F106)</f>
        <v>#VALUE!</v>
      </c>
      <c r="K106" s="2" t="e">
        <f>G106+(I106/100*G106)</f>
        <v>#VALUE!</v>
      </c>
      <c r="L106" s="2" t="e">
        <f>TRUNC(J106+K106,2)</f>
        <v>#VALUE!</v>
      </c>
      <c r="M106" s="2" t="e">
        <f>TRUNC(IF((J106+K106), (J106/(J106+K106)*O106), 0), 2)</f>
        <v>#VALUE!</v>
      </c>
      <c r="N106" s="2" t="e">
        <f>TRUNC(IF((J106+K106), (K106/(J106+K106)*O106), 0), 2)</f>
        <v>#VALUE!</v>
      </c>
      <c r="O106" s="2" t="e">
        <f>TRUNC(L106*E106,2)</f>
        <v>#VALUE!</v>
      </c>
      <c r="P106" s="3" t="e">
        <f>IF(O106&lt;=(Referencial!O106*1.05),"PREÇO VÁLIDO","PREÇO INVÁLIDO")</f>
        <v>#VALUE!</v>
      </c>
      <c r="Q106" s="2" t="e">
        <f>(O106/Referencial!O106)-1</f>
        <v>#VALUE!</v>
      </c>
    </row>
    <row r="107" spans="1:17">
      <c r="N107" s="7" t="s">
        <v>34</v>
      </c>
      <c r="O107" s="8" t="e">
        <f>TRUNC(SUM(O27:O106), 2)</f>
        <v>#VALUE!</v>
      </c>
    </row>
    <row r="109" spans="1:17">
      <c r="A109" s="9" t="s">
        <v>187</v>
      </c>
    </row>
    <row r="110" spans="1:17">
      <c r="A110" s="11" t="s">
        <v>4</v>
      </c>
      <c r="B110" s="11" t="s">
        <v>5</v>
      </c>
      <c r="C110" s="11" t="s">
        <v>6</v>
      </c>
      <c r="D110" s="11" t="s">
        <v>7</v>
      </c>
      <c r="E110" s="11" t="s">
        <v>8</v>
      </c>
      <c r="F110" s="1" t="s">
        <v>9</v>
      </c>
      <c r="G110" s="1" t="s">
        <v>10</v>
      </c>
      <c r="H110" s="11" t="s">
        <v>12</v>
      </c>
      <c r="I110" s="11" t="s">
        <v>13</v>
      </c>
      <c r="J110" s="11" t="s">
        <v>14</v>
      </c>
      <c r="K110" s="11" t="s">
        <v>15</v>
      </c>
      <c r="L110" s="11" t="s">
        <v>11</v>
      </c>
      <c r="M110" s="11" t="s">
        <v>16</v>
      </c>
      <c r="N110" s="11" t="s">
        <v>17</v>
      </c>
      <c r="O110" s="11" t="s">
        <v>18</v>
      </c>
      <c r="P110" s="11" t="s">
        <v>19</v>
      </c>
      <c r="Q110" s="11" t="s">
        <v>20</v>
      </c>
    </row>
    <row r="111" spans="1:17" ht="24.95" customHeight="1">
      <c r="A111" s="3"/>
      <c r="B111" s="3"/>
      <c r="C111" s="3" t="s">
        <v>188</v>
      </c>
      <c r="D111" s="3"/>
      <c r="E111" s="3">
        <v>0</v>
      </c>
      <c r="F111" s="1"/>
      <c r="G111" s="1"/>
      <c r="H111" s="3"/>
      <c r="I111" s="5"/>
      <c r="J111" s="3"/>
      <c r="K111" s="3"/>
      <c r="L111" s="3"/>
      <c r="M111" s="3"/>
      <c r="N111" s="3"/>
      <c r="O111" s="3"/>
      <c r="P111" s="3"/>
      <c r="Q111" s="2"/>
    </row>
    <row r="112" spans="1:17" ht="24.95" customHeight="1">
      <c r="A112" s="3"/>
      <c r="B112" s="3"/>
      <c r="C112" s="3" t="s">
        <v>189</v>
      </c>
      <c r="D112" s="3"/>
      <c r="E112" s="3">
        <v>0</v>
      </c>
      <c r="F112" s="1"/>
      <c r="G112" s="1"/>
      <c r="H112" s="3"/>
      <c r="I112" s="5"/>
      <c r="J112" s="3"/>
      <c r="K112" s="3"/>
      <c r="L112" s="3"/>
      <c r="M112" s="3"/>
      <c r="N112" s="3"/>
      <c r="O112" s="3"/>
      <c r="P112" s="3"/>
      <c r="Q112" s="2"/>
    </row>
    <row r="113" spans="1:17" ht="24.95" customHeight="1">
      <c r="A113" s="3" t="s">
        <v>23</v>
      </c>
      <c r="B113" s="3" t="s">
        <v>190</v>
      </c>
      <c r="C113" s="3" t="s">
        <v>191</v>
      </c>
      <c r="D113" s="3" t="s">
        <v>26</v>
      </c>
      <c r="E113" s="3">
        <v>866.63</v>
      </c>
      <c r="F113" s="1" t="s">
        <v>27</v>
      </c>
      <c r="G113" s="1" t="s">
        <v>27</v>
      </c>
      <c r="H113" s="2" t="e">
        <f>F113+G113</f>
        <v>#VALUE!</v>
      </c>
      <c r="I113" s="5">
        <v>21.51</v>
      </c>
      <c r="J113" s="2" t="e">
        <f>F113+(I113/100*F113)</f>
        <v>#VALUE!</v>
      </c>
      <c r="K113" s="2" t="e">
        <f>G113+(I113/100*G113)</f>
        <v>#VALUE!</v>
      </c>
      <c r="L113" s="2" t="e">
        <f>TRUNC(J113+K113,2)</f>
        <v>#VALUE!</v>
      </c>
      <c r="M113" s="2" t="e">
        <f>TRUNC(IF((J113+K113), (J113/(J113+K113)*O113), 0), 2)</f>
        <v>#VALUE!</v>
      </c>
      <c r="N113" s="2" t="e">
        <f>TRUNC(IF((J113+K113), (K113/(J113+K113)*O113), 0), 2)</f>
        <v>#VALUE!</v>
      </c>
      <c r="O113" s="2" t="e">
        <f>TRUNC(L113*E113,2)</f>
        <v>#VALUE!</v>
      </c>
      <c r="P113" s="3" t="e">
        <f>IF(O113&lt;=(Referencial!O113*1.05),"PREÇO VÁLIDO","PREÇO INVÁLIDO")</f>
        <v>#VALUE!</v>
      </c>
      <c r="Q113" s="2" t="e">
        <f>(O113/Referencial!O113)-1</f>
        <v>#VALUE!</v>
      </c>
    </row>
    <row r="114" spans="1:17">
      <c r="N114" s="7" t="s">
        <v>34</v>
      </c>
      <c r="O114" s="8" t="e">
        <f>TRUNC(SUM(O109:O113), 2)</f>
        <v>#VALUE!</v>
      </c>
    </row>
    <row r="115" spans="1:17">
      <c r="N115" s="7" t="s">
        <v>192</v>
      </c>
      <c r="O115" s="8" t="e">
        <f>TRUNC(SUM(O25,O107,O114), 2)</f>
        <v>#VALUE!</v>
      </c>
    </row>
    <row r="117" spans="1:17">
      <c r="A117" t="e">
        <f>CONCATENATE("Importa o presente valor total proposto em: ", TEXT(SUM(O25,O107,O114), "R$ #.###,#0"))</f>
        <v>#VALUE!</v>
      </c>
    </row>
    <row r="119" spans="1:17">
      <c r="B119" s="9" t="s">
        <v>193</v>
      </c>
    </row>
    <row r="120" spans="1:17">
      <c r="B120" s="9" t="s">
        <v>194</v>
      </c>
    </row>
  </sheetData>
  <sheetProtection password="E889" sheet="1" objects="1" scenarios="1" selectLockedCells="1"/>
  <autoFilter ref="A18:Q113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0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195</v>
      </c>
      <c r="B6" s="17" t="s">
        <v>196</v>
      </c>
      <c r="C6" s="17"/>
      <c r="D6" s="17"/>
      <c r="H6" s="9" t="s">
        <v>203</v>
      </c>
    </row>
    <row r="7" spans="1:9">
      <c r="A7" s="10" t="s">
        <v>197</v>
      </c>
      <c r="B7" s="6"/>
    </row>
    <row r="8" spans="1:9">
      <c r="A8" s="10" t="s">
        <v>198</v>
      </c>
      <c r="B8" s="6"/>
    </row>
    <row r="9" spans="1:9">
      <c r="A9" s="10" t="s">
        <v>199</v>
      </c>
      <c r="B9" s="6"/>
      <c r="H9" s="12" t="s">
        <v>204</v>
      </c>
      <c r="I9" s="12" t="s">
        <v>205</v>
      </c>
    </row>
    <row r="10" spans="1:9">
      <c r="A10" s="10" t="s">
        <v>200</v>
      </c>
      <c r="B10" s="13" t="s">
        <v>27</v>
      </c>
      <c r="D10" s="10" t="s">
        <v>201</v>
      </c>
      <c r="E10" s="13" t="s">
        <v>27</v>
      </c>
      <c r="H10" s="13">
        <f>SUM(M:M)/O115</f>
        <v>0.7574876241926245</v>
      </c>
      <c r="I10" s="13">
        <f>SUM(N:N)/O115</f>
        <v>0.24251210601988535</v>
      </c>
    </row>
    <row r="11" spans="1:9">
      <c r="A11" s="10" t="s">
        <v>201</v>
      </c>
      <c r="B11" s="13">
        <v>0.21510000000000001</v>
      </c>
      <c r="D11" s="10" t="s">
        <v>202</v>
      </c>
      <c r="E11" s="13" t="s">
        <v>27</v>
      </c>
    </row>
    <row r="13" spans="1:9" ht="24.95" customHeight="1">
      <c r="A13" s="10" t="s">
        <v>4</v>
      </c>
      <c r="B13" s="18" t="s">
        <v>206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/>
      <c r="B20" s="3"/>
      <c r="C20" s="3" t="s">
        <v>22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 t="s">
        <v>23</v>
      </c>
      <c r="B21" s="3" t="s">
        <v>24</v>
      </c>
      <c r="C21" s="3" t="s">
        <v>25</v>
      </c>
      <c r="D21" s="3" t="s">
        <v>26</v>
      </c>
      <c r="E21" s="3">
        <v>12</v>
      </c>
      <c r="F21" s="2">
        <v>1161.1100000000001</v>
      </c>
      <c r="G21" s="2">
        <v>0</v>
      </c>
      <c r="H21" s="2">
        <f>F21+G21</f>
        <v>1161.1100000000001</v>
      </c>
      <c r="I21" s="4">
        <v>21.51</v>
      </c>
      <c r="J21" s="2">
        <f>F21+(I21/100*F21)</f>
        <v>1410.8647610000003</v>
      </c>
      <c r="K21" s="2">
        <f>G21+(I21/100*G21)</f>
        <v>0</v>
      </c>
      <c r="L21" s="2">
        <f>TRUNC(J21+K21,2)</f>
        <v>1410.86</v>
      </c>
      <c r="M21" s="2">
        <f>TRUNC(IF((J21+K21), (J21/(J21+K21)*O21), 0), 2)</f>
        <v>16930.32</v>
      </c>
      <c r="N21" s="2">
        <f>TRUNC(IF((J21+K21), (K21/(J21+K21)*O21), 0), 2)</f>
        <v>0</v>
      </c>
      <c r="O21" s="2">
        <f>TRUNC(L21*E21,2)</f>
        <v>16930.32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23</v>
      </c>
      <c r="B22" s="3" t="s">
        <v>28</v>
      </c>
      <c r="C22" s="3" t="s">
        <v>29</v>
      </c>
      <c r="D22" s="3"/>
      <c r="E22" s="3">
        <v>3</v>
      </c>
      <c r="F22" s="2">
        <v>400</v>
      </c>
      <c r="G22" s="2">
        <v>0</v>
      </c>
      <c r="H22" s="2">
        <f>F22+G22</f>
        <v>400</v>
      </c>
      <c r="I22" s="4">
        <v>21.51</v>
      </c>
      <c r="J22" s="2">
        <f>F22+(I22/100*F22)</f>
        <v>486.04</v>
      </c>
      <c r="K22" s="2">
        <f>G22+(I22/100*G22)</f>
        <v>0</v>
      </c>
      <c r="L22" s="2">
        <f>TRUNC(J22+K22,2)</f>
        <v>486.04</v>
      </c>
      <c r="M22" s="2">
        <f>TRUNC(IF((J22+K22), (J22/(J22+K22)*O22), 0), 2)</f>
        <v>1458.12</v>
      </c>
      <c r="N22" s="2">
        <f>TRUNC(IF((J22+K22), (K22/(J22+K22)*O22), 0), 2)</f>
        <v>0</v>
      </c>
      <c r="O22" s="2">
        <f>TRUNC(L22*E22,2)</f>
        <v>1458.12</v>
      </c>
      <c r="P22" s="3" t="str">
        <f>IF(O22&lt;=(Referencial!O22*1.05),"PREÇO VÁLIDO","PREÇO INVÁLIDO")</f>
        <v>PREÇO VÁLIDO</v>
      </c>
    </row>
    <row r="23" spans="1:17" ht="24.95" customHeight="1">
      <c r="A23" s="3"/>
      <c r="B23" s="3"/>
      <c r="C23" s="3" t="s">
        <v>30</v>
      </c>
      <c r="D23" s="3"/>
      <c r="E23" s="3">
        <v>0</v>
      </c>
      <c r="F23" s="2"/>
      <c r="G23" s="2"/>
      <c r="H23" s="3"/>
      <c r="I23" s="4"/>
      <c r="J23" s="3"/>
      <c r="K23" s="3"/>
      <c r="L23" s="3"/>
      <c r="M23" s="3"/>
      <c r="N23" s="3"/>
      <c r="O23" s="3"/>
      <c r="P23" s="3"/>
    </row>
    <row r="24" spans="1:17" ht="24.95" customHeight="1">
      <c r="A24" s="3" t="s">
        <v>23</v>
      </c>
      <c r="B24" s="3" t="s">
        <v>31</v>
      </c>
      <c r="C24" s="3" t="s">
        <v>32</v>
      </c>
      <c r="D24" s="3" t="s">
        <v>33</v>
      </c>
      <c r="E24" s="3">
        <v>1</v>
      </c>
      <c r="F24" s="2">
        <v>0</v>
      </c>
      <c r="G24" s="2">
        <v>76082.91</v>
      </c>
      <c r="H24" s="2">
        <f>F24+G24</f>
        <v>76082.91</v>
      </c>
      <c r="I24" s="4">
        <v>0</v>
      </c>
      <c r="J24" s="2">
        <f>F24+(I24/100*F24)</f>
        <v>0</v>
      </c>
      <c r="K24" s="2">
        <f>G24+(I24/100*G24)</f>
        <v>76082.91</v>
      </c>
      <c r="L24" s="2">
        <f>TRUNC(J24+K24,2)</f>
        <v>76082.91</v>
      </c>
      <c r="M24" s="2">
        <f>TRUNC(IF((J24+K24), (J24/(J24+K24)*O24), 0), 2)</f>
        <v>0</v>
      </c>
      <c r="N24" s="2">
        <f>TRUNC(IF((J24+K24), (K24/(J24+K24)*O24), 0), 2)</f>
        <v>76082.91</v>
      </c>
      <c r="O24" s="2">
        <f>TRUNC(L24*E24,2)</f>
        <v>76082.91</v>
      </c>
      <c r="P24" s="3" t="str">
        <f>IF(O24&lt;=(Referencial!O24*1.05),"PREÇO VÁLIDO","PREÇO INVÁLIDO")</f>
        <v>PREÇO VÁLIDO</v>
      </c>
    </row>
    <row r="25" spans="1:17">
      <c r="N25" s="7" t="s">
        <v>34</v>
      </c>
      <c r="O25" s="8">
        <f>TRUNC(SUM(O17:O24), 2)</f>
        <v>94471.35</v>
      </c>
    </row>
    <row r="27" spans="1:17">
      <c r="A27" s="9" t="s">
        <v>35</v>
      </c>
    </row>
    <row r="28" spans="1:17">
      <c r="A28" s="11" t="s">
        <v>4</v>
      </c>
      <c r="B28" s="11" t="s">
        <v>5</v>
      </c>
      <c r="C28" s="11" t="s">
        <v>6</v>
      </c>
      <c r="D28" s="11" t="s">
        <v>7</v>
      </c>
      <c r="E28" s="11" t="s">
        <v>8</v>
      </c>
      <c r="F28" s="11" t="s">
        <v>9</v>
      </c>
      <c r="G28" s="11" t="s">
        <v>10</v>
      </c>
      <c r="H28" s="11" t="s">
        <v>12</v>
      </c>
      <c r="I28" s="11" t="s">
        <v>13</v>
      </c>
      <c r="J28" s="11" t="s">
        <v>14</v>
      </c>
      <c r="K28" s="11" t="s">
        <v>15</v>
      </c>
      <c r="L28" s="11" t="s">
        <v>11</v>
      </c>
      <c r="M28" s="11" t="s">
        <v>16</v>
      </c>
      <c r="N28" s="11" t="s">
        <v>17</v>
      </c>
      <c r="O28" s="11" t="s">
        <v>18</v>
      </c>
      <c r="P28" s="11" t="s">
        <v>19</v>
      </c>
      <c r="Q28" s="11" t="s">
        <v>20</v>
      </c>
    </row>
    <row r="29" spans="1:17" ht="24.95" customHeight="1">
      <c r="A29" s="3"/>
      <c r="B29" s="3"/>
      <c r="C29" s="3" t="s">
        <v>36</v>
      </c>
      <c r="D29" s="3"/>
      <c r="E29" s="3">
        <v>0</v>
      </c>
      <c r="F29" s="2"/>
      <c r="G29" s="2"/>
      <c r="H29" s="3"/>
      <c r="I29" s="4"/>
      <c r="J29" s="3"/>
      <c r="K29" s="3"/>
      <c r="L29" s="3"/>
      <c r="M29" s="3"/>
      <c r="N29" s="3"/>
      <c r="O29" s="3"/>
      <c r="P29" s="3"/>
    </row>
    <row r="30" spans="1:17" ht="24.95" customHeight="1">
      <c r="A30" s="3"/>
      <c r="B30" s="3"/>
      <c r="C30" s="3" t="s">
        <v>37</v>
      </c>
      <c r="D30" s="3"/>
      <c r="E30" s="3">
        <v>0</v>
      </c>
      <c r="F30" s="2"/>
      <c r="G30" s="2"/>
      <c r="H30" s="3"/>
      <c r="I30" s="4"/>
      <c r="J30" s="3"/>
      <c r="K30" s="3"/>
      <c r="L30" s="3"/>
      <c r="M30" s="3"/>
      <c r="N30" s="3"/>
      <c r="O30" s="3"/>
      <c r="P30" s="3"/>
    </row>
    <row r="31" spans="1:17" ht="24.95" customHeight="1">
      <c r="A31" s="3" t="s">
        <v>23</v>
      </c>
      <c r="B31" s="3" t="s">
        <v>38</v>
      </c>
      <c r="C31" s="3" t="s">
        <v>39</v>
      </c>
      <c r="D31" s="3" t="s">
        <v>33</v>
      </c>
      <c r="E31" s="3">
        <v>115</v>
      </c>
      <c r="F31" s="2">
        <v>68.56</v>
      </c>
      <c r="G31" s="2">
        <v>15.36</v>
      </c>
      <c r="H31" s="2">
        <f t="shared" ref="H31:H46" si="0">F31+G31</f>
        <v>83.92</v>
      </c>
      <c r="I31" s="4">
        <v>21.51</v>
      </c>
      <c r="J31" s="2">
        <f t="shared" ref="J31:J46" si="1">F31+(I31/100*F31)</f>
        <v>83.30725600000001</v>
      </c>
      <c r="K31" s="2">
        <f t="shared" ref="K31:K46" si="2">G31+(I31/100*G31)</f>
        <v>18.663936</v>
      </c>
      <c r="L31" s="2">
        <f t="shared" ref="L31:L46" si="3">TRUNC(J31+K31,2)</f>
        <v>101.97</v>
      </c>
      <c r="M31" s="2">
        <f t="shared" ref="M31:M46" si="4">TRUNC(IF((J31+K31), (J31/(J31+K31)*O31), 0), 2)</f>
        <v>9580.2199999999993</v>
      </c>
      <c r="N31" s="2">
        <f t="shared" ref="N31:N46" si="5">TRUNC(IF((J31+K31), (K31/(J31+K31)*O31), 0), 2)</f>
        <v>2146.3200000000002</v>
      </c>
      <c r="O31" s="2">
        <f t="shared" ref="O31:O46" si="6">TRUNC(L31*E31,2)</f>
        <v>11726.55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23</v>
      </c>
      <c r="B32" s="3" t="s">
        <v>40</v>
      </c>
      <c r="C32" s="3" t="s">
        <v>41</v>
      </c>
      <c r="D32" s="3" t="s">
        <v>42</v>
      </c>
      <c r="E32" s="3">
        <v>115</v>
      </c>
      <c r="F32" s="2">
        <v>1.04</v>
      </c>
      <c r="G32" s="2">
        <v>2.76</v>
      </c>
      <c r="H32" s="2">
        <f t="shared" si="0"/>
        <v>3.8</v>
      </c>
      <c r="I32" s="4">
        <v>21.51</v>
      </c>
      <c r="J32" s="2">
        <f t="shared" si="1"/>
        <v>1.2637040000000002</v>
      </c>
      <c r="K32" s="2">
        <f t="shared" si="2"/>
        <v>3.3536759999999997</v>
      </c>
      <c r="L32" s="2">
        <f t="shared" si="3"/>
        <v>4.6100000000000003</v>
      </c>
      <c r="M32" s="2">
        <f t="shared" si="4"/>
        <v>145.09</v>
      </c>
      <c r="N32" s="2">
        <f t="shared" si="5"/>
        <v>385.05</v>
      </c>
      <c r="O32" s="2">
        <f t="shared" si="6"/>
        <v>530.15</v>
      </c>
      <c r="P32" s="3" t="str">
        <f>IF(O32&lt;=(Referencial!O32*1.05),"PREÇO VÁLIDO","PREÇO INVÁLIDO")</f>
        <v>PREÇO VÁLIDO</v>
      </c>
    </row>
    <row r="33" spans="1:16" ht="24.95" customHeight="1">
      <c r="A33" s="3" t="s">
        <v>23</v>
      </c>
      <c r="B33" s="3" t="s">
        <v>43</v>
      </c>
      <c r="C33" s="3" t="s">
        <v>44</v>
      </c>
      <c r="D33" s="3" t="s">
        <v>42</v>
      </c>
      <c r="E33" s="3">
        <v>345</v>
      </c>
      <c r="F33" s="2">
        <v>9.59</v>
      </c>
      <c r="G33" s="2">
        <v>12.17</v>
      </c>
      <c r="H33" s="2">
        <f t="shared" si="0"/>
        <v>21.759999999999998</v>
      </c>
      <c r="I33" s="4">
        <v>21.51</v>
      </c>
      <c r="J33" s="2">
        <f t="shared" si="1"/>
        <v>11.652809</v>
      </c>
      <c r="K33" s="2">
        <f t="shared" si="2"/>
        <v>14.787767000000001</v>
      </c>
      <c r="L33" s="2">
        <f t="shared" si="3"/>
        <v>26.44</v>
      </c>
      <c r="M33" s="2">
        <f t="shared" si="4"/>
        <v>4020.13</v>
      </c>
      <c r="N33" s="2">
        <f t="shared" si="5"/>
        <v>5101.66</v>
      </c>
      <c r="O33" s="2">
        <f t="shared" si="6"/>
        <v>9121.7999999999993</v>
      </c>
      <c r="P33" s="3" t="str">
        <f>IF(O33&lt;=(Referencial!O33*1.05),"PREÇO VÁLIDO","PREÇO INVÁLIDO")</f>
        <v>PREÇO VÁLIDO</v>
      </c>
    </row>
    <row r="34" spans="1:16" ht="24.95" customHeight="1">
      <c r="A34" s="3" t="s">
        <v>23</v>
      </c>
      <c r="B34" s="3" t="s">
        <v>45</v>
      </c>
      <c r="C34" s="3" t="s">
        <v>46</v>
      </c>
      <c r="D34" s="3" t="s">
        <v>33</v>
      </c>
      <c r="E34" s="3">
        <v>115</v>
      </c>
      <c r="F34" s="2">
        <v>16.45</v>
      </c>
      <c r="G34" s="2">
        <v>16.87</v>
      </c>
      <c r="H34" s="2">
        <f t="shared" si="0"/>
        <v>33.32</v>
      </c>
      <c r="I34" s="4">
        <v>21.51</v>
      </c>
      <c r="J34" s="2">
        <f t="shared" si="1"/>
        <v>19.988395000000001</v>
      </c>
      <c r="K34" s="2">
        <f t="shared" si="2"/>
        <v>20.498737000000002</v>
      </c>
      <c r="L34" s="2">
        <f t="shared" si="3"/>
        <v>40.479999999999997</v>
      </c>
      <c r="M34" s="2">
        <f t="shared" si="4"/>
        <v>2298.2600000000002</v>
      </c>
      <c r="N34" s="2">
        <f t="shared" si="5"/>
        <v>2356.9299999999998</v>
      </c>
      <c r="O34" s="2">
        <f t="shared" si="6"/>
        <v>4655.2</v>
      </c>
      <c r="P34" s="3" t="str">
        <f>IF(O34&lt;=(Referencial!O34*1.05),"PREÇO VÁLIDO","PREÇO INVÁLIDO")</f>
        <v>PREÇO VÁLIDO</v>
      </c>
    </row>
    <row r="35" spans="1:16" ht="24.95" customHeight="1">
      <c r="A35" s="3" t="s">
        <v>23</v>
      </c>
      <c r="B35" s="3" t="s">
        <v>47</v>
      </c>
      <c r="C35" s="3" t="s">
        <v>48</v>
      </c>
      <c r="D35" s="3"/>
      <c r="E35" s="3">
        <v>320</v>
      </c>
      <c r="F35" s="2">
        <v>9.8699999999999992</v>
      </c>
      <c r="G35" s="2">
        <v>0</v>
      </c>
      <c r="H35" s="2">
        <f t="shared" si="0"/>
        <v>9.8699999999999992</v>
      </c>
      <c r="I35" s="4">
        <v>21.51</v>
      </c>
      <c r="J35" s="2">
        <f t="shared" si="1"/>
        <v>11.993036999999999</v>
      </c>
      <c r="K35" s="2">
        <f t="shared" si="2"/>
        <v>0</v>
      </c>
      <c r="L35" s="2">
        <f t="shared" si="3"/>
        <v>11.99</v>
      </c>
      <c r="M35" s="2">
        <f t="shared" si="4"/>
        <v>3836.8</v>
      </c>
      <c r="N35" s="2">
        <f t="shared" si="5"/>
        <v>0</v>
      </c>
      <c r="O35" s="2">
        <f t="shared" si="6"/>
        <v>3836.8</v>
      </c>
      <c r="P35" s="3" t="str">
        <f>IF(O35&lt;=(Referencial!O35*1.05),"PREÇO VÁLIDO","PREÇO INVÁLIDO")</f>
        <v>PREÇO VÁLIDO</v>
      </c>
    </row>
    <row r="36" spans="1:16" ht="24.95" customHeight="1">
      <c r="A36" s="3" t="s">
        <v>23</v>
      </c>
      <c r="B36" s="3" t="s">
        <v>49</v>
      </c>
      <c r="C36" s="3" t="s">
        <v>50</v>
      </c>
      <c r="D36" s="3" t="s">
        <v>42</v>
      </c>
      <c r="E36" s="3">
        <v>1250</v>
      </c>
      <c r="F36" s="2">
        <v>61.9</v>
      </c>
      <c r="G36" s="2">
        <v>2.04</v>
      </c>
      <c r="H36" s="2">
        <f t="shared" si="0"/>
        <v>63.94</v>
      </c>
      <c r="I36" s="4">
        <v>21.51</v>
      </c>
      <c r="J36" s="2">
        <f t="shared" si="1"/>
        <v>75.214690000000004</v>
      </c>
      <c r="K36" s="2">
        <f t="shared" si="2"/>
        <v>2.4788040000000002</v>
      </c>
      <c r="L36" s="2">
        <f t="shared" si="3"/>
        <v>77.69</v>
      </c>
      <c r="M36" s="2">
        <f t="shared" si="4"/>
        <v>94014.13</v>
      </c>
      <c r="N36" s="2">
        <f t="shared" si="5"/>
        <v>3098.36</v>
      </c>
      <c r="O36" s="2">
        <f t="shared" si="6"/>
        <v>97112.5</v>
      </c>
      <c r="P36" s="3" t="str">
        <f>IF(O36&lt;=(Referencial!O36*1.05),"PREÇO VÁLIDO","PREÇO INVÁLIDO")</f>
        <v>PREÇO VÁLIDO</v>
      </c>
    </row>
    <row r="37" spans="1:16" ht="24.95" customHeight="1">
      <c r="A37" s="3" t="s">
        <v>23</v>
      </c>
      <c r="B37" s="3" t="s">
        <v>51</v>
      </c>
      <c r="C37" s="3" t="s">
        <v>52</v>
      </c>
      <c r="D37" s="3" t="s">
        <v>42</v>
      </c>
      <c r="E37" s="3">
        <v>3250</v>
      </c>
      <c r="F37" s="2">
        <v>53.33</v>
      </c>
      <c r="G37" s="2">
        <v>28.16</v>
      </c>
      <c r="H37" s="2">
        <f t="shared" si="0"/>
        <v>81.489999999999995</v>
      </c>
      <c r="I37" s="4">
        <v>21.51</v>
      </c>
      <c r="J37" s="2">
        <f t="shared" si="1"/>
        <v>64.801282999999998</v>
      </c>
      <c r="K37" s="2">
        <f t="shared" si="2"/>
        <v>34.217216000000001</v>
      </c>
      <c r="L37" s="2">
        <f t="shared" si="3"/>
        <v>99.01</v>
      </c>
      <c r="M37" s="2">
        <f t="shared" si="4"/>
        <v>210586.09</v>
      </c>
      <c r="N37" s="2">
        <f t="shared" si="5"/>
        <v>111196.4</v>
      </c>
      <c r="O37" s="2">
        <f t="shared" si="6"/>
        <v>321782.5</v>
      </c>
      <c r="P37" s="3" t="str">
        <f>IF(O37&lt;=(Referencial!O37*1.05),"PREÇO VÁLIDO","PREÇO INVÁLIDO")</f>
        <v>PREÇO VÁLIDO</v>
      </c>
    </row>
    <row r="38" spans="1:16" ht="24.95" customHeight="1">
      <c r="A38" s="3" t="s">
        <v>23</v>
      </c>
      <c r="B38" s="3" t="s">
        <v>53</v>
      </c>
      <c r="C38" s="3" t="s">
        <v>54</v>
      </c>
      <c r="D38" s="3" t="s">
        <v>42</v>
      </c>
      <c r="E38" s="3">
        <v>780</v>
      </c>
      <c r="F38" s="2">
        <v>88.37</v>
      </c>
      <c r="G38" s="2">
        <v>0</v>
      </c>
      <c r="H38" s="2">
        <f t="shared" si="0"/>
        <v>88.37</v>
      </c>
      <c r="I38" s="4">
        <v>21.51</v>
      </c>
      <c r="J38" s="2">
        <f t="shared" si="1"/>
        <v>107.378387</v>
      </c>
      <c r="K38" s="2">
        <f t="shared" si="2"/>
        <v>0</v>
      </c>
      <c r="L38" s="2">
        <f t="shared" si="3"/>
        <v>107.37</v>
      </c>
      <c r="M38" s="2">
        <f t="shared" si="4"/>
        <v>83748.600000000006</v>
      </c>
      <c r="N38" s="2">
        <f t="shared" si="5"/>
        <v>0</v>
      </c>
      <c r="O38" s="2">
        <f t="shared" si="6"/>
        <v>83748.600000000006</v>
      </c>
      <c r="P38" s="3" t="str">
        <f>IF(O38&lt;=(Referencial!O38*1.05),"PREÇO VÁLIDO","PREÇO INVÁLIDO")</f>
        <v>PREÇO VÁLIDO</v>
      </c>
    </row>
    <row r="39" spans="1:16" ht="24.95" customHeight="1">
      <c r="A39" s="3" t="s">
        <v>23</v>
      </c>
      <c r="B39" s="3" t="s">
        <v>55</v>
      </c>
      <c r="C39" s="3" t="s">
        <v>56</v>
      </c>
      <c r="D39" s="3" t="s">
        <v>57</v>
      </c>
      <c r="E39" s="3">
        <v>115</v>
      </c>
      <c r="F39" s="2">
        <v>37.370000000000005</v>
      </c>
      <c r="G39" s="2">
        <v>0</v>
      </c>
      <c r="H39" s="2">
        <f t="shared" si="0"/>
        <v>37.370000000000005</v>
      </c>
      <c r="I39" s="4">
        <v>21.51</v>
      </c>
      <c r="J39" s="2">
        <f t="shared" si="1"/>
        <v>45.408287000000009</v>
      </c>
      <c r="K39" s="2">
        <f t="shared" si="2"/>
        <v>0</v>
      </c>
      <c r="L39" s="2">
        <f t="shared" si="3"/>
        <v>45.4</v>
      </c>
      <c r="M39" s="2">
        <f t="shared" si="4"/>
        <v>5221</v>
      </c>
      <c r="N39" s="2">
        <f t="shared" si="5"/>
        <v>0</v>
      </c>
      <c r="O39" s="2">
        <f t="shared" si="6"/>
        <v>5221</v>
      </c>
      <c r="P39" s="3" t="str">
        <f>IF(O39&lt;=(Referencial!O39*1.05),"PREÇO VÁLIDO","PREÇO INVÁLIDO")</f>
        <v>PREÇO VÁLIDO</v>
      </c>
    </row>
    <row r="40" spans="1:16" ht="24.95" customHeight="1">
      <c r="A40" s="3" t="s">
        <v>23</v>
      </c>
      <c r="B40" s="3" t="s">
        <v>58</v>
      </c>
      <c r="C40" s="3" t="s">
        <v>59</v>
      </c>
      <c r="D40" s="3" t="s">
        <v>57</v>
      </c>
      <c r="E40" s="3">
        <v>115</v>
      </c>
      <c r="F40" s="2">
        <v>46.63</v>
      </c>
      <c r="G40" s="2">
        <v>0</v>
      </c>
      <c r="H40" s="2">
        <f t="shared" si="0"/>
        <v>46.63</v>
      </c>
      <c r="I40" s="4">
        <v>21.51</v>
      </c>
      <c r="J40" s="2">
        <f t="shared" si="1"/>
        <v>56.660113000000003</v>
      </c>
      <c r="K40" s="2">
        <f t="shared" si="2"/>
        <v>0</v>
      </c>
      <c r="L40" s="2">
        <f t="shared" si="3"/>
        <v>56.66</v>
      </c>
      <c r="M40" s="2">
        <f t="shared" si="4"/>
        <v>6515.9</v>
      </c>
      <c r="N40" s="2">
        <f t="shared" si="5"/>
        <v>0</v>
      </c>
      <c r="O40" s="2">
        <f t="shared" si="6"/>
        <v>6515.9</v>
      </c>
      <c r="P40" s="3" t="str">
        <f>IF(O40&lt;=(Referencial!O40*1.05),"PREÇO VÁLIDO","PREÇO INVÁLIDO")</f>
        <v>PREÇO VÁLIDO</v>
      </c>
    </row>
    <row r="41" spans="1:16" ht="24.95" customHeight="1">
      <c r="A41" s="3" t="s">
        <v>23</v>
      </c>
      <c r="B41" s="3" t="s">
        <v>60</v>
      </c>
      <c r="C41" s="3" t="s">
        <v>61</v>
      </c>
      <c r="D41" s="3" t="s">
        <v>57</v>
      </c>
      <c r="E41" s="3">
        <v>150</v>
      </c>
      <c r="F41" s="2">
        <v>37.370000000000005</v>
      </c>
      <c r="G41" s="2">
        <v>0</v>
      </c>
      <c r="H41" s="2">
        <f t="shared" si="0"/>
        <v>37.370000000000005</v>
      </c>
      <c r="I41" s="4">
        <v>21.51</v>
      </c>
      <c r="J41" s="2">
        <f t="shared" si="1"/>
        <v>45.408287000000009</v>
      </c>
      <c r="K41" s="2">
        <f t="shared" si="2"/>
        <v>0</v>
      </c>
      <c r="L41" s="2">
        <f t="shared" si="3"/>
        <v>45.4</v>
      </c>
      <c r="M41" s="2">
        <f t="shared" si="4"/>
        <v>6810</v>
      </c>
      <c r="N41" s="2">
        <f t="shared" si="5"/>
        <v>0</v>
      </c>
      <c r="O41" s="2">
        <f t="shared" si="6"/>
        <v>6810</v>
      </c>
      <c r="P41" s="3" t="str">
        <f>IF(O41&lt;=(Referencial!O41*1.05),"PREÇO VÁLIDO","PREÇO INVÁLIDO")</f>
        <v>PREÇO VÁLIDO</v>
      </c>
    </row>
    <row r="42" spans="1:16" ht="24.95" customHeight="1">
      <c r="A42" s="3" t="s">
        <v>23</v>
      </c>
      <c r="B42" s="3" t="s">
        <v>62</v>
      </c>
      <c r="C42" s="3" t="s">
        <v>63</v>
      </c>
      <c r="D42" s="3"/>
      <c r="E42" s="3">
        <v>50</v>
      </c>
      <c r="F42" s="2">
        <v>20.85</v>
      </c>
      <c r="G42" s="2">
        <v>0</v>
      </c>
      <c r="H42" s="2">
        <f t="shared" si="0"/>
        <v>20.85</v>
      </c>
      <c r="I42" s="4">
        <v>21.51</v>
      </c>
      <c r="J42" s="2">
        <f t="shared" si="1"/>
        <v>25.334835000000002</v>
      </c>
      <c r="K42" s="2">
        <f t="shared" si="2"/>
        <v>0</v>
      </c>
      <c r="L42" s="2">
        <f t="shared" si="3"/>
        <v>25.33</v>
      </c>
      <c r="M42" s="2">
        <f t="shared" si="4"/>
        <v>1266.5</v>
      </c>
      <c r="N42" s="2">
        <f t="shared" si="5"/>
        <v>0</v>
      </c>
      <c r="O42" s="2">
        <f t="shared" si="6"/>
        <v>1266.5</v>
      </c>
      <c r="P42" s="3" t="str">
        <f>IF(O42&lt;=(Referencial!O42*1.05),"PREÇO VÁLIDO","PREÇO INVÁLIDO")</f>
        <v>PREÇO VÁLIDO</v>
      </c>
    </row>
    <row r="43" spans="1:16" ht="24.95" customHeight="1">
      <c r="A43" s="3" t="s">
        <v>23</v>
      </c>
      <c r="B43" s="3" t="s">
        <v>64</v>
      </c>
      <c r="C43" s="3" t="s">
        <v>65</v>
      </c>
      <c r="D43" s="3" t="s">
        <v>57</v>
      </c>
      <c r="E43" s="3">
        <v>17</v>
      </c>
      <c r="F43" s="2">
        <v>259.94</v>
      </c>
      <c r="G43" s="2">
        <v>0</v>
      </c>
      <c r="H43" s="2">
        <f t="shared" si="0"/>
        <v>259.94</v>
      </c>
      <c r="I43" s="4">
        <v>21.51</v>
      </c>
      <c r="J43" s="2">
        <f t="shared" si="1"/>
        <v>315.853094</v>
      </c>
      <c r="K43" s="2">
        <f t="shared" si="2"/>
        <v>0</v>
      </c>
      <c r="L43" s="2">
        <f t="shared" si="3"/>
        <v>315.85000000000002</v>
      </c>
      <c r="M43" s="2">
        <f t="shared" si="4"/>
        <v>5369.45</v>
      </c>
      <c r="N43" s="2">
        <f t="shared" si="5"/>
        <v>0</v>
      </c>
      <c r="O43" s="2">
        <f t="shared" si="6"/>
        <v>5369.45</v>
      </c>
      <c r="P43" s="3" t="str">
        <f>IF(O43&lt;=(Referencial!O43*1.05),"PREÇO VÁLIDO","PREÇO INVÁLIDO")</f>
        <v>PREÇO VÁLIDO</v>
      </c>
    </row>
    <row r="44" spans="1:16" ht="24.95" customHeight="1">
      <c r="A44" s="3" t="s">
        <v>23</v>
      </c>
      <c r="B44" s="3" t="s">
        <v>66</v>
      </c>
      <c r="C44" s="3" t="s">
        <v>67</v>
      </c>
      <c r="D44" s="3" t="s">
        <v>57</v>
      </c>
      <c r="E44" s="3">
        <v>360</v>
      </c>
      <c r="F44" s="2">
        <v>43.019999999999996</v>
      </c>
      <c r="G44" s="2">
        <v>0</v>
      </c>
      <c r="H44" s="2">
        <f t="shared" si="0"/>
        <v>43.019999999999996</v>
      </c>
      <c r="I44" s="4">
        <v>21.51</v>
      </c>
      <c r="J44" s="2">
        <f t="shared" si="1"/>
        <v>52.273601999999997</v>
      </c>
      <c r="K44" s="2">
        <f t="shared" si="2"/>
        <v>0</v>
      </c>
      <c r="L44" s="2">
        <f t="shared" si="3"/>
        <v>52.27</v>
      </c>
      <c r="M44" s="2">
        <f t="shared" si="4"/>
        <v>18817.2</v>
      </c>
      <c r="N44" s="2">
        <f t="shared" si="5"/>
        <v>0</v>
      </c>
      <c r="O44" s="2">
        <f t="shared" si="6"/>
        <v>18817.2</v>
      </c>
      <c r="P44" s="3" t="str">
        <f>IF(O44&lt;=(Referencial!O44*1.05),"PREÇO VÁLIDO","PREÇO INVÁLIDO")</f>
        <v>PREÇO VÁLIDO</v>
      </c>
    </row>
    <row r="45" spans="1:16" ht="24.95" customHeight="1">
      <c r="A45" s="3" t="s">
        <v>23</v>
      </c>
      <c r="B45" s="3" t="s">
        <v>68</v>
      </c>
      <c r="C45" s="3" t="s">
        <v>69</v>
      </c>
      <c r="D45" s="3" t="s">
        <v>57</v>
      </c>
      <c r="E45" s="3">
        <v>1</v>
      </c>
      <c r="F45" s="2">
        <v>476.84</v>
      </c>
      <c r="G45" s="2">
        <v>0</v>
      </c>
      <c r="H45" s="2">
        <f t="shared" si="0"/>
        <v>476.84</v>
      </c>
      <c r="I45" s="4">
        <v>21.51</v>
      </c>
      <c r="J45" s="2">
        <f t="shared" si="1"/>
        <v>579.40828399999998</v>
      </c>
      <c r="K45" s="2">
        <f t="shared" si="2"/>
        <v>0</v>
      </c>
      <c r="L45" s="2">
        <f t="shared" si="3"/>
        <v>579.4</v>
      </c>
      <c r="M45" s="2">
        <f t="shared" si="4"/>
        <v>579.4</v>
      </c>
      <c r="N45" s="2">
        <f t="shared" si="5"/>
        <v>0</v>
      </c>
      <c r="O45" s="2">
        <f t="shared" si="6"/>
        <v>579.4</v>
      </c>
      <c r="P45" s="3" t="str">
        <f>IF(O45&lt;=(Referencial!O45*1.05),"PREÇO VÁLIDO","PREÇO INVÁLIDO")</f>
        <v>PREÇO VÁLIDO</v>
      </c>
    </row>
    <row r="46" spans="1:16" ht="24.95" customHeight="1">
      <c r="A46" s="3" t="s">
        <v>23</v>
      </c>
      <c r="B46" s="3" t="s">
        <v>70</v>
      </c>
      <c r="C46" s="3" t="s">
        <v>71</v>
      </c>
      <c r="D46" s="3" t="s">
        <v>72</v>
      </c>
      <c r="E46" s="3">
        <v>7</v>
      </c>
      <c r="F46" s="2">
        <v>5.93</v>
      </c>
      <c r="G46" s="2">
        <v>101.83</v>
      </c>
      <c r="H46" s="2">
        <f t="shared" si="0"/>
        <v>107.75999999999999</v>
      </c>
      <c r="I46" s="4">
        <v>21.51</v>
      </c>
      <c r="J46" s="2">
        <f t="shared" si="1"/>
        <v>7.2055429999999996</v>
      </c>
      <c r="K46" s="2">
        <f t="shared" si="2"/>
        <v>123.733633</v>
      </c>
      <c r="L46" s="2">
        <f t="shared" si="3"/>
        <v>130.93</v>
      </c>
      <c r="M46" s="2">
        <f t="shared" si="4"/>
        <v>50.43</v>
      </c>
      <c r="N46" s="2">
        <f t="shared" si="5"/>
        <v>866.07</v>
      </c>
      <c r="O46" s="2">
        <f t="shared" si="6"/>
        <v>916.51</v>
      </c>
      <c r="P46" s="3" t="str">
        <f>IF(O46&lt;=(Referencial!O46*1.05),"PREÇO VÁLIDO","PREÇO INVÁLIDO")</f>
        <v>PREÇO VÁLIDO</v>
      </c>
    </row>
    <row r="47" spans="1:16" ht="24.95" customHeight="1">
      <c r="A47" s="3"/>
      <c r="B47" s="3"/>
      <c r="C47" s="3" t="s">
        <v>73</v>
      </c>
      <c r="D47" s="3"/>
      <c r="E47" s="3">
        <v>0</v>
      </c>
      <c r="F47" s="2"/>
      <c r="G47" s="2"/>
      <c r="H47" s="3"/>
      <c r="I47" s="4"/>
      <c r="J47" s="3"/>
      <c r="K47" s="3"/>
      <c r="L47" s="3"/>
      <c r="M47" s="3"/>
      <c r="N47" s="3"/>
      <c r="O47" s="3"/>
      <c r="P47" s="3"/>
    </row>
    <row r="48" spans="1:16" ht="24.95" customHeight="1">
      <c r="A48" s="3" t="s">
        <v>23</v>
      </c>
      <c r="B48" s="3" t="s">
        <v>74</v>
      </c>
      <c r="C48" s="3" t="s">
        <v>75</v>
      </c>
      <c r="D48" s="3" t="s">
        <v>57</v>
      </c>
      <c r="E48" s="3">
        <v>93</v>
      </c>
      <c r="F48" s="2">
        <v>155.66</v>
      </c>
      <c r="G48" s="2">
        <v>0</v>
      </c>
      <c r="H48" s="2">
        <f t="shared" ref="H48:H77" si="7">F48+G48</f>
        <v>155.66</v>
      </c>
      <c r="I48" s="4">
        <v>21.51</v>
      </c>
      <c r="J48" s="2">
        <f t="shared" ref="J48:J77" si="8">F48+(I48/100*F48)</f>
        <v>189.14246600000001</v>
      </c>
      <c r="K48" s="2">
        <f t="shared" ref="K48:K77" si="9">G48+(I48/100*G48)</f>
        <v>0</v>
      </c>
      <c r="L48" s="2">
        <f t="shared" ref="L48:L77" si="10">TRUNC(J48+K48,2)</f>
        <v>189.14</v>
      </c>
      <c r="M48" s="2">
        <f t="shared" ref="M48:M77" si="11">TRUNC(IF((J48+K48), (J48/(J48+K48)*O48), 0), 2)</f>
        <v>17590.02</v>
      </c>
      <c r="N48" s="2">
        <f t="shared" ref="N48:N77" si="12">TRUNC(IF((J48+K48), (K48/(J48+K48)*O48), 0), 2)</f>
        <v>0</v>
      </c>
      <c r="O48" s="2">
        <f t="shared" ref="O48:O77" si="13">TRUNC(L48*E48,2)</f>
        <v>17590.02</v>
      </c>
      <c r="P48" s="3" t="str">
        <f>IF(O48&lt;=(Referencial!O48*1.05),"PREÇO VÁLIDO","PREÇO INVÁLIDO")</f>
        <v>PREÇO VÁLIDO</v>
      </c>
    </row>
    <row r="49" spans="1:16" ht="24.95" customHeight="1">
      <c r="A49" s="3" t="s">
        <v>23</v>
      </c>
      <c r="B49" s="3" t="s">
        <v>76</v>
      </c>
      <c r="C49" s="3" t="s">
        <v>77</v>
      </c>
      <c r="D49" s="3" t="s">
        <v>57</v>
      </c>
      <c r="E49" s="3">
        <v>5</v>
      </c>
      <c r="F49" s="2">
        <v>287.13</v>
      </c>
      <c r="G49" s="2">
        <v>0</v>
      </c>
      <c r="H49" s="2">
        <f t="shared" si="7"/>
        <v>287.13</v>
      </c>
      <c r="I49" s="4">
        <v>21.51</v>
      </c>
      <c r="J49" s="2">
        <f t="shared" si="8"/>
        <v>348.89166299999999</v>
      </c>
      <c r="K49" s="2">
        <f t="shared" si="9"/>
        <v>0</v>
      </c>
      <c r="L49" s="2">
        <f t="shared" si="10"/>
        <v>348.89</v>
      </c>
      <c r="M49" s="2">
        <f t="shared" si="11"/>
        <v>1744.45</v>
      </c>
      <c r="N49" s="2">
        <f t="shared" si="12"/>
        <v>0</v>
      </c>
      <c r="O49" s="2">
        <f t="shared" si="13"/>
        <v>1744.45</v>
      </c>
      <c r="P49" s="3" t="str">
        <f>IF(O49&lt;=(Referencial!O49*1.05),"PREÇO VÁLIDO","PREÇO INVÁLIDO")</f>
        <v>PREÇO VÁLIDO</v>
      </c>
    </row>
    <row r="50" spans="1:16" ht="24.95" customHeight="1">
      <c r="A50" s="3" t="s">
        <v>23</v>
      </c>
      <c r="B50" s="3" t="s">
        <v>78</v>
      </c>
      <c r="C50" s="3" t="s">
        <v>79</v>
      </c>
      <c r="D50" s="3" t="s">
        <v>57</v>
      </c>
      <c r="E50" s="3">
        <v>29</v>
      </c>
      <c r="F50" s="2">
        <v>287.13</v>
      </c>
      <c r="G50" s="2">
        <v>0</v>
      </c>
      <c r="H50" s="2">
        <f t="shared" si="7"/>
        <v>287.13</v>
      </c>
      <c r="I50" s="4">
        <v>21.51</v>
      </c>
      <c r="J50" s="2">
        <f t="shared" si="8"/>
        <v>348.89166299999999</v>
      </c>
      <c r="K50" s="2">
        <f t="shared" si="9"/>
        <v>0</v>
      </c>
      <c r="L50" s="2">
        <f t="shared" si="10"/>
        <v>348.89</v>
      </c>
      <c r="M50" s="2">
        <f t="shared" si="11"/>
        <v>10117.81</v>
      </c>
      <c r="N50" s="2">
        <f t="shared" si="12"/>
        <v>0</v>
      </c>
      <c r="O50" s="2">
        <f t="shared" si="13"/>
        <v>10117.81</v>
      </c>
      <c r="P50" s="3" t="str">
        <f>IF(O50&lt;=(Referencial!O50*1.05),"PREÇO VÁLIDO","PREÇO INVÁLIDO")</f>
        <v>PREÇO VÁLIDO</v>
      </c>
    </row>
    <row r="51" spans="1:16" ht="24.95" customHeight="1">
      <c r="A51" s="3" t="s">
        <v>23</v>
      </c>
      <c r="B51" s="3" t="s">
        <v>80</v>
      </c>
      <c r="C51" s="3" t="s">
        <v>81</v>
      </c>
      <c r="D51" s="3" t="s">
        <v>57</v>
      </c>
      <c r="E51" s="3">
        <v>29</v>
      </c>
      <c r="F51" s="2">
        <v>96.93</v>
      </c>
      <c r="G51" s="2">
        <v>0</v>
      </c>
      <c r="H51" s="2">
        <f t="shared" si="7"/>
        <v>96.93</v>
      </c>
      <c r="I51" s="4">
        <v>21.51</v>
      </c>
      <c r="J51" s="2">
        <f t="shared" si="8"/>
        <v>117.77964300000001</v>
      </c>
      <c r="K51" s="2">
        <f t="shared" si="9"/>
        <v>0</v>
      </c>
      <c r="L51" s="2">
        <f t="shared" si="10"/>
        <v>117.77</v>
      </c>
      <c r="M51" s="2">
        <f t="shared" si="11"/>
        <v>3415.33</v>
      </c>
      <c r="N51" s="2">
        <f t="shared" si="12"/>
        <v>0</v>
      </c>
      <c r="O51" s="2">
        <f t="shared" si="13"/>
        <v>3415.33</v>
      </c>
      <c r="P51" s="3" t="str">
        <f>IF(O51&lt;=(Referencial!O51*1.05),"PREÇO VÁLIDO","PREÇO INVÁLIDO")</f>
        <v>PREÇO VÁLIDO</v>
      </c>
    </row>
    <row r="52" spans="1:16" ht="24.95" customHeight="1">
      <c r="A52" s="3" t="s">
        <v>23</v>
      </c>
      <c r="B52" s="3" t="s">
        <v>82</v>
      </c>
      <c r="C52" s="3" t="s">
        <v>83</v>
      </c>
      <c r="D52" s="3" t="s">
        <v>57</v>
      </c>
      <c r="E52" s="3">
        <v>1</v>
      </c>
      <c r="F52" s="2">
        <v>5799.9</v>
      </c>
      <c r="G52" s="2">
        <v>0</v>
      </c>
      <c r="H52" s="2">
        <f t="shared" si="7"/>
        <v>5799.9</v>
      </c>
      <c r="I52" s="4">
        <v>15.64</v>
      </c>
      <c r="J52" s="2">
        <f t="shared" si="8"/>
        <v>6707.0043599999999</v>
      </c>
      <c r="K52" s="2">
        <f t="shared" si="9"/>
        <v>0</v>
      </c>
      <c r="L52" s="2">
        <f t="shared" si="10"/>
        <v>6707</v>
      </c>
      <c r="M52" s="2">
        <f t="shared" si="11"/>
        <v>6707</v>
      </c>
      <c r="N52" s="2">
        <f t="shared" si="12"/>
        <v>0</v>
      </c>
      <c r="O52" s="2">
        <f t="shared" si="13"/>
        <v>6707</v>
      </c>
      <c r="P52" s="3" t="str">
        <f>IF(O52&lt;=(Referencial!O52*1.05),"PREÇO VÁLIDO","PREÇO INVÁLIDO")</f>
        <v>PREÇO VÁLIDO</v>
      </c>
    </row>
    <row r="53" spans="1:16" ht="24.95" customHeight="1">
      <c r="A53" s="3" t="s">
        <v>23</v>
      </c>
      <c r="B53" s="3" t="s">
        <v>84</v>
      </c>
      <c r="C53" s="3" t="s">
        <v>85</v>
      </c>
      <c r="D53" s="3" t="s">
        <v>33</v>
      </c>
      <c r="E53" s="3">
        <v>1</v>
      </c>
      <c r="F53" s="2">
        <v>876.09</v>
      </c>
      <c r="G53" s="2">
        <v>0</v>
      </c>
      <c r="H53" s="2">
        <f t="shared" si="7"/>
        <v>876.09</v>
      </c>
      <c r="I53" s="4">
        <v>21.51</v>
      </c>
      <c r="J53" s="2">
        <f t="shared" si="8"/>
        <v>1064.536959</v>
      </c>
      <c r="K53" s="2">
        <f t="shared" si="9"/>
        <v>0</v>
      </c>
      <c r="L53" s="2">
        <f t="shared" si="10"/>
        <v>1064.53</v>
      </c>
      <c r="M53" s="2">
        <f t="shared" si="11"/>
        <v>1064.53</v>
      </c>
      <c r="N53" s="2">
        <f t="shared" si="12"/>
        <v>0</v>
      </c>
      <c r="O53" s="2">
        <f t="shared" si="13"/>
        <v>1064.53</v>
      </c>
      <c r="P53" s="3" t="str">
        <f>IF(O53&lt;=(Referencial!O53*1.05),"PREÇO VÁLIDO","PREÇO INVÁLIDO")</f>
        <v>PREÇO VÁLIDO</v>
      </c>
    </row>
    <row r="54" spans="1:16" ht="24.95" customHeight="1">
      <c r="A54" s="3" t="s">
        <v>23</v>
      </c>
      <c r="B54" s="3" t="s">
        <v>86</v>
      </c>
      <c r="C54" s="3" t="s">
        <v>87</v>
      </c>
      <c r="D54" s="3" t="s">
        <v>57</v>
      </c>
      <c r="E54" s="3">
        <v>104</v>
      </c>
      <c r="F54" s="2">
        <v>164.72</v>
      </c>
      <c r="G54" s="2">
        <v>0</v>
      </c>
      <c r="H54" s="2">
        <f t="shared" si="7"/>
        <v>164.72</v>
      </c>
      <c r="I54" s="4">
        <v>21.51</v>
      </c>
      <c r="J54" s="2">
        <f t="shared" si="8"/>
        <v>200.15127200000001</v>
      </c>
      <c r="K54" s="2">
        <f t="shared" si="9"/>
        <v>0</v>
      </c>
      <c r="L54" s="2">
        <f t="shared" si="10"/>
        <v>200.15</v>
      </c>
      <c r="M54" s="2">
        <f t="shared" si="11"/>
        <v>20815.599999999999</v>
      </c>
      <c r="N54" s="2">
        <f t="shared" si="12"/>
        <v>0</v>
      </c>
      <c r="O54" s="2">
        <f t="shared" si="13"/>
        <v>20815.599999999999</v>
      </c>
      <c r="P54" s="3" t="str">
        <f>IF(O54&lt;=(Referencial!O54*1.05),"PREÇO VÁLIDO","PREÇO INVÁLIDO")</f>
        <v>PREÇO VÁLIDO</v>
      </c>
    </row>
    <row r="55" spans="1:16" ht="24.95" customHeight="1">
      <c r="A55" s="3" t="s">
        <v>23</v>
      </c>
      <c r="B55" s="3" t="s">
        <v>88</v>
      </c>
      <c r="C55" s="3" t="s">
        <v>89</v>
      </c>
      <c r="D55" s="3" t="s">
        <v>57</v>
      </c>
      <c r="E55" s="3">
        <v>106</v>
      </c>
      <c r="F55" s="2">
        <v>106.32</v>
      </c>
      <c r="G55" s="2">
        <v>0</v>
      </c>
      <c r="H55" s="2">
        <f t="shared" si="7"/>
        <v>106.32</v>
      </c>
      <c r="I55" s="4">
        <v>21.51</v>
      </c>
      <c r="J55" s="2">
        <f t="shared" si="8"/>
        <v>129.18943199999998</v>
      </c>
      <c r="K55" s="2">
        <f t="shared" si="9"/>
        <v>0</v>
      </c>
      <c r="L55" s="2">
        <f t="shared" si="10"/>
        <v>129.18</v>
      </c>
      <c r="M55" s="2">
        <f t="shared" si="11"/>
        <v>13693.08</v>
      </c>
      <c r="N55" s="2">
        <f t="shared" si="12"/>
        <v>0</v>
      </c>
      <c r="O55" s="2">
        <f t="shared" si="13"/>
        <v>13693.08</v>
      </c>
      <c r="P55" s="3" t="str">
        <f>IF(O55&lt;=(Referencial!O55*1.05),"PREÇO VÁLIDO","PREÇO INVÁLIDO")</f>
        <v>PREÇO VÁLIDO</v>
      </c>
    </row>
    <row r="56" spans="1:16" ht="24.95" customHeight="1">
      <c r="A56" s="3" t="s">
        <v>23</v>
      </c>
      <c r="B56" s="3" t="s">
        <v>90</v>
      </c>
      <c r="C56" s="3" t="s">
        <v>91</v>
      </c>
      <c r="D56" s="3" t="s">
        <v>57</v>
      </c>
      <c r="E56" s="3">
        <v>1</v>
      </c>
      <c r="F56" s="2">
        <v>279.32</v>
      </c>
      <c r="G56" s="2">
        <v>0</v>
      </c>
      <c r="H56" s="2">
        <f t="shared" si="7"/>
        <v>279.32</v>
      </c>
      <c r="I56" s="4">
        <v>21.51</v>
      </c>
      <c r="J56" s="2">
        <f t="shared" si="8"/>
        <v>339.40173199999998</v>
      </c>
      <c r="K56" s="2">
        <f t="shared" si="9"/>
        <v>0</v>
      </c>
      <c r="L56" s="2">
        <f t="shared" si="10"/>
        <v>339.4</v>
      </c>
      <c r="M56" s="2">
        <f t="shared" si="11"/>
        <v>339.4</v>
      </c>
      <c r="N56" s="2">
        <f t="shared" si="12"/>
        <v>0</v>
      </c>
      <c r="O56" s="2">
        <f t="shared" si="13"/>
        <v>339.4</v>
      </c>
      <c r="P56" s="3" t="str">
        <f>IF(O56&lt;=(Referencial!O56*1.05),"PREÇO VÁLIDO","PREÇO INVÁLIDO")</f>
        <v>PREÇO VÁLIDO</v>
      </c>
    </row>
    <row r="57" spans="1:16" ht="24.95" customHeight="1">
      <c r="A57" s="3" t="s">
        <v>23</v>
      </c>
      <c r="B57" s="3" t="s">
        <v>92</v>
      </c>
      <c r="C57" s="3" t="s">
        <v>93</v>
      </c>
      <c r="D57" s="3" t="s">
        <v>57</v>
      </c>
      <c r="E57" s="3">
        <v>109</v>
      </c>
      <c r="F57" s="2">
        <v>77.169999999999987</v>
      </c>
      <c r="G57" s="2">
        <v>0</v>
      </c>
      <c r="H57" s="2">
        <f t="shared" si="7"/>
        <v>77.169999999999987</v>
      </c>
      <c r="I57" s="4">
        <v>21.51</v>
      </c>
      <c r="J57" s="2">
        <f t="shared" si="8"/>
        <v>93.769266999999985</v>
      </c>
      <c r="K57" s="2">
        <f t="shared" si="9"/>
        <v>0</v>
      </c>
      <c r="L57" s="2">
        <f t="shared" si="10"/>
        <v>93.76</v>
      </c>
      <c r="M57" s="2">
        <f t="shared" si="11"/>
        <v>10219.84</v>
      </c>
      <c r="N57" s="2">
        <f t="shared" si="12"/>
        <v>0</v>
      </c>
      <c r="O57" s="2">
        <f t="shared" si="13"/>
        <v>10219.84</v>
      </c>
      <c r="P57" s="3" t="str">
        <f>IF(O57&lt;=(Referencial!O57*1.05),"PREÇO VÁLIDO","PREÇO INVÁLIDO")</f>
        <v>PREÇO VÁLIDO</v>
      </c>
    </row>
    <row r="58" spans="1:16" ht="24.95" customHeight="1">
      <c r="A58" s="3" t="s">
        <v>23</v>
      </c>
      <c r="B58" s="3" t="s">
        <v>94</v>
      </c>
      <c r="C58" s="3" t="s">
        <v>95</v>
      </c>
      <c r="D58" s="3" t="s">
        <v>57</v>
      </c>
      <c r="E58" s="3">
        <v>280</v>
      </c>
      <c r="F58" s="2">
        <v>113.77000000000001</v>
      </c>
      <c r="G58" s="2">
        <v>0</v>
      </c>
      <c r="H58" s="2">
        <f t="shared" si="7"/>
        <v>113.77000000000001</v>
      </c>
      <c r="I58" s="4">
        <v>21.51</v>
      </c>
      <c r="J58" s="2">
        <f t="shared" si="8"/>
        <v>138.241927</v>
      </c>
      <c r="K58" s="2">
        <f t="shared" si="9"/>
        <v>0</v>
      </c>
      <c r="L58" s="2">
        <f t="shared" si="10"/>
        <v>138.24</v>
      </c>
      <c r="M58" s="2">
        <f t="shared" si="11"/>
        <v>38707.199999999997</v>
      </c>
      <c r="N58" s="2">
        <f t="shared" si="12"/>
        <v>0</v>
      </c>
      <c r="O58" s="2">
        <f t="shared" si="13"/>
        <v>38707.199999999997</v>
      </c>
      <c r="P58" s="3" t="str">
        <f>IF(O58&lt;=(Referencial!O58*1.05),"PREÇO VÁLIDO","PREÇO INVÁLIDO")</f>
        <v>PREÇO VÁLIDO</v>
      </c>
    </row>
    <row r="59" spans="1:16" ht="24.95" customHeight="1">
      <c r="A59" s="3" t="s">
        <v>23</v>
      </c>
      <c r="B59" s="3" t="s">
        <v>96</v>
      </c>
      <c r="C59" s="3" t="s">
        <v>97</v>
      </c>
      <c r="D59" s="3" t="s">
        <v>42</v>
      </c>
      <c r="E59" s="3">
        <v>250</v>
      </c>
      <c r="F59" s="2">
        <v>6.01</v>
      </c>
      <c r="G59" s="2">
        <v>2.4</v>
      </c>
      <c r="H59" s="2">
        <f t="shared" si="7"/>
        <v>8.41</v>
      </c>
      <c r="I59" s="4">
        <v>21.51</v>
      </c>
      <c r="J59" s="2">
        <f t="shared" si="8"/>
        <v>7.3027509999999998</v>
      </c>
      <c r="K59" s="2">
        <f t="shared" si="9"/>
        <v>2.9162400000000002</v>
      </c>
      <c r="L59" s="2">
        <f t="shared" si="10"/>
        <v>10.210000000000001</v>
      </c>
      <c r="M59" s="2">
        <f t="shared" si="11"/>
        <v>1824.08</v>
      </c>
      <c r="N59" s="2">
        <f t="shared" si="12"/>
        <v>728.41</v>
      </c>
      <c r="O59" s="2">
        <f t="shared" si="13"/>
        <v>2552.5</v>
      </c>
      <c r="P59" s="3" t="str">
        <f>IF(O59&lt;=(Referencial!O59*1.05),"PREÇO VÁLIDO","PREÇO INVÁLIDO")</f>
        <v>PREÇO VÁLIDO</v>
      </c>
    </row>
    <row r="60" spans="1:16" ht="24.95" customHeight="1">
      <c r="A60" s="3" t="s">
        <v>23</v>
      </c>
      <c r="B60" s="3" t="s">
        <v>98</v>
      </c>
      <c r="C60" s="3" t="s">
        <v>99</v>
      </c>
      <c r="D60" s="3" t="s">
        <v>42</v>
      </c>
      <c r="E60" s="3">
        <v>4500</v>
      </c>
      <c r="F60" s="2">
        <v>3.95</v>
      </c>
      <c r="G60" s="2">
        <v>1.79</v>
      </c>
      <c r="H60" s="2">
        <f t="shared" si="7"/>
        <v>5.74</v>
      </c>
      <c r="I60" s="4">
        <v>21.51</v>
      </c>
      <c r="J60" s="2">
        <f t="shared" si="8"/>
        <v>4.7996449999999999</v>
      </c>
      <c r="K60" s="2">
        <f t="shared" si="9"/>
        <v>2.1750289999999999</v>
      </c>
      <c r="L60" s="2">
        <f t="shared" si="10"/>
        <v>6.97</v>
      </c>
      <c r="M60" s="2">
        <f t="shared" si="11"/>
        <v>21583.919999999998</v>
      </c>
      <c r="N60" s="2">
        <f t="shared" si="12"/>
        <v>9781.07</v>
      </c>
      <c r="O60" s="2">
        <f t="shared" si="13"/>
        <v>31365</v>
      </c>
      <c r="P60" s="3" t="str">
        <f>IF(O60&lt;=(Referencial!O60*1.05),"PREÇO VÁLIDO","PREÇO INVÁLIDO")</f>
        <v>PREÇO VÁLIDO</v>
      </c>
    </row>
    <row r="61" spans="1:16" ht="24.95" customHeight="1">
      <c r="A61" s="3" t="s">
        <v>23</v>
      </c>
      <c r="B61" s="3" t="s">
        <v>100</v>
      </c>
      <c r="C61" s="3" t="s">
        <v>101</v>
      </c>
      <c r="D61" s="3" t="s">
        <v>42</v>
      </c>
      <c r="E61" s="3">
        <v>3150</v>
      </c>
      <c r="F61" s="2">
        <v>2.86</v>
      </c>
      <c r="G61" s="2">
        <v>1.41</v>
      </c>
      <c r="H61" s="2">
        <f t="shared" si="7"/>
        <v>4.2699999999999996</v>
      </c>
      <c r="I61" s="4">
        <v>21.51</v>
      </c>
      <c r="J61" s="2">
        <f t="shared" si="8"/>
        <v>3.4751859999999999</v>
      </c>
      <c r="K61" s="2">
        <f t="shared" si="9"/>
        <v>1.7132909999999999</v>
      </c>
      <c r="L61" s="2">
        <f t="shared" si="10"/>
        <v>5.18</v>
      </c>
      <c r="M61" s="2">
        <f t="shared" si="11"/>
        <v>10928.95</v>
      </c>
      <c r="N61" s="2">
        <f t="shared" si="12"/>
        <v>5388.04</v>
      </c>
      <c r="O61" s="2">
        <f t="shared" si="13"/>
        <v>16317</v>
      </c>
      <c r="P61" s="3" t="str">
        <f>IF(O61&lt;=(Referencial!O61*1.05),"PREÇO VÁLIDO","PREÇO INVÁLIDO")</f>
        <v>PREÇO VÁLIDO</v>
      </c>
    </row>
    <row r="62" spans="1:16" ht="24.95" customHeight="1">
      <c r="A62" s="3" t="s">
        <v>23</v>
      </c>
      <c r="B62" s="3" t="s">
        <v>102</v>
      </c>
      <c r="C62" s="3" t="s">
        <v>103</v>
      </c>
      <c r="D62" s="3" t="s">
        <v>42</v>
      </c>
      <c r="E62" s="3">
        <v>80</v>
      </c>
      <c r="F62" s="2">
        <v>3.39</v>
      </c>
      <c r="G62" s="2">
        <v>9.1999999999999993</v>
      </c>
      <c r="H62" s="2">
        <f t="shared" si="7"/>
        <v>12.59</v>
      </c>
      <c r="I62" s="4">
        <v>21.51</v>
      </c>
      <c r="J62" s="2">
        <f t="shared" si="8"/>
        <v>4.1191890000000004</v>
      </c>
      <c r="K62" s="2">
        <f t="shared" si="9"/>
        <v>11.17892</v>
      </c>
      <c r="L62" s="2">
        <f t="shared" si="10"/>
        <v>15.29</v>
      </c>
      <c r="M62" s="2">
        <f t="shared" si="11"/>
        <v>329.36</v>
      </c>
      <c r="N62" s="2">
        <f t="shared" si="12"/>
        <v>893.83</v>
      </c>
      <c r="O62" s="2">
        <f t="shared" si="13"/>
        <v>1223.2</v>
      </c>
      <c r="P62" s="3" t="str">
        <f>IF(O62&lt;=(Referencial!O62*1.05),"PREÇO VÁLIDO","PREÇO INVÁLIDO")</f>
        <v>PREÇO VÁLIDO</v>
      </c>
    </row>
    <row r="63" spans="1:16" ht="24.95" customHeight="1">
      <c r="A63" s="3" t="s">
        <v>23</v>
      </c>
      <c r="B63" s="3" t="s">
        <v>104</v>
      </c>
      <c r="C63" s="3" t="s">
        <v>105</v>
      </c>
      <c r="D63" s="3" t="s">
        <v>42</v>
      </c>
      <c r="E63" s="3">
        <v>1600</v>
      </c>
      <c r="F63" s="2">
        <v>21.55</v>
      </c>
      <c r="G63" s="2">
        <v>0</v>
      </c>
      <c r="H63" s="2">
        <f t="shared" si="7"/>
        <v>21.55</v>
      </c>
      <c r="I63" s="4">
        <v>21.51</v>
      </c>
      <c r="J63" s="2">
        <f t="shared" si="8"/>
        <v>26.185405000000003</v>
      </c>
      <c r="K63" s="2">
        <f t="shared" si="9"/>
        <v>0</v>
      </c>
      <c r="L63" s="2">
        <f t="shared" si="10"/>
        <v>26.18</v>
      </c>
      <c r="M63" s="2">
        <f t="shared" si="11"/>
        <v>41888</v>
      </c>
      <c r="N63" s="2">
        <f t="shared" si="12"/>
        <v>0</v>
      </c>
      <c r="O63" s="2">
        <f t="shared" si="13"/>
        <v>41888</v>
      </c>
      <c r="P63" s="3" t="str">
        <f>IF(O63&lt;=(Referencial!O63*1.05),"PREÇO VÁLIDO","PREÇO INVÁLIDO")</f>
        <v>PREÇO VÁLIDO</v>
      </c>
    </row>
    <row r="64" spans="1:16" ht="24.95" customHeight="1">
      <c r="A64" s="3" t="s">
        <v>23</v>
      </c>
      <c r="B64" s="3" t="s">
        <v>43</v>
      </c>
      <c r="C64" s="3" t="s">
        <v>44</v>
      </c>
      <c r="D64" s="3" t="s">
        <v>42</v>
      </c>
      <c r="E64" s="3">
        <v>1600</v>
      </c>
      <c r="F64" s="2">
        <v>9.59</v>
      </c>
      <c r="G64" s="2">
        <v>12.17</v>
      </c>
      <c r="H64" s="2">
        <f t="shared" si="7"/>
        <v>21.759999999999998</v>
      </c>
      <c r="I64" s="4">
        <v>21.51</v>
      </c>
      <c r="J64" s="2">
        <f t="shared" si="8"/>
        <v>11.652809</v>
      </c>
      <c r="K64" s="2">
        <f t="shared" si="9"/>
        <v>14.787767000000001</v>
      </c>
      <c r="L64" s="2">
        <f t="shared" si="10"/>
        <v>26.44</v>
      </c>
      <c r="M64" s="2">
        <f t="shared" si="11"/>
        <v>18644.080000000002</v>
      </c>
      <c r="N64" s="2">
        <f t="shared" si="12"/>
        <v>23659.91</v>
      </c>
      <c r="O64" s="2">
        <f t="shared" si="13"/>
        <v>42304</v>
      </c>
      <c r="P64" s="3" t="str">
        <f>IF(O64&lt;=(Referencial!O64*1.05),"PREÇO VÁLIDO","PREÇO INVÁLIDO")</f>
        <v>PREÇO VÁLIDO</v>
      </c>
    </row>
    <row r="65" spans="1:16" ht="24.95" customHeight="1">
      <c r="A65" s="3" t="s">
        <v>23</v>
      </c>
      <c r="B65" s="3" t="s">
        <v>106</v>
      </c>
      <c r="C65" s="3" t="s">
        <v>107</v>
      </c>
      <c r="D65" s="3" t="s">
        <v>33</v>
      </c>
      <c r="E65" s="3">
        <v>75</v>
      </c>
      <c r="F65" s="2">
        <v>7.1</v>
      </c>
      <c r="G65" s="2">
        <v>20.28</v>
      </c>
      <c r="H65" s="2">
        <f t="shared" si="7"/>
        <v>27.380000000000003</v>
      </c>
      <c r="I65" s="4">
        <v>21.51</v>
      </c>
      <c r="J65" s="2">
        <f t="shared" si="8"/>
        <v>8.6272099999999998</v>
      </c>
      <c r="K65" s="2">
        <f t="shared" si="9"/>
        <v>24.642228000000003</v>
      </c>
      <c r="L65" s="2">
        <f t="shared" si="10"/>
        <v>33.26</v>
      </c>
      <c r="M65" s="2">
        <f t="shared" si="11"/>
        <v>646.85</v>
      </c>
      <c r="N65" s="2">
        <f t="shared" si="12"/>
        <v>1847.64</v>
      </c>
      <c r="O65" s="2">
        <f t="shared" si="13"/>
        <v>2494.5</v>
      </c>
      <c r="P65" s="3" t="str">
        <f>IF(O65&lt;=(Referencial!O65*1.05),"PREÇO VÁLIDO","PREÇO INVÁLIDO")</f>
        <v>PREÇO VÁLIDO</v>
      </c>
    </row>
    <row r="66" spans="1:16" ht="24.95" customHeight="1">
      <c r="A66" s="3" t="s">
        <v>23</v>
      </c>
      <c r="B66" s="3" t="s">
        <v>108</v>
      </c>
      <c r="C66" s="3" t="s">
        <v>109</v>
      </c>
      <c r="D66" s="3" t="s">
        <v>33</v>
      </c>
      <c r="E66" s="3">
        <v>380</v>
      </c>
      <c r="F66" s="2">
        <v>5.58</v>
      </c>
      <c r="G66" s="2">
        <v>13.87</v>
      </c>
      <c r="H66" s="2">
        <f t="shared" si="7"/>
        <v>19.45</v>
      </c>
      <c r="I66" s="4">
        <v>21.51</v>
      </c>
      <c r="J66" s="2">
        <f t="shared" si="8"/>
        <v>6.7802579999999999</v>
      </c>
      <c r="K66" s="2">
        <f t="shared" si="9"/>
        <v>16.853437</v>
      </c>
      <c r="L66" s="2">
        <f t="shared" si="10"/>
        <v>23.63</v>
      </c>
      <c r="M66" s="2">
        <f t="shared" si="11"/>
        <v>2576.09</v>
      </c>
      <c r="N66" s="2">
        <f t="shared" si="12"/>
        <v>6403.3</v>
      </c>
      <c r="O66" s="2">
        <f t="shared" si="13"/>
        <v>8979.4</v>
      </c>
      <c r="P66" s="3" t="str">
        <f>IF(O66&lt;=(Referencial!O66*1.05),"PREÇO VÁLIDO","PREÇO INVÁLIDO")</f>
        <v>PREÇO VÁLIDO</v>
      </c>
    </row>
    <row r="67" spans="1:16" ht="24.95" customHeight="1">
      <c r="A67" s="3" t="s">
        <v>23</v>
      </c>
      <c r="B67" s="3" t="s">
        <v>110</v>
      </c>
      <c r="C67" s="3" t="s">
        <v>111</v>
      </c>
      <c r="D67" s="3" t="s">
        <v>33</v>
      </c>
      <c r="E67" s="3">
        <v>252</v>
      </c>
      <c r="F67" s="2">
        <v>24.61</v>
      </c>
      <c r="G67" s="2">
        <v>38.56</v>
      </c>
      <c r="H67" s="2">
        <f t="shared" si="7"/>
        <v>63.17</v>
      </c>
      <c r="I67" s="4">
        <v>21.51</v>
      </c>
      <c r="J67" s="2">
        <f t="shared" si="8"/>
        <v>29.903610999999998</v>
      </c>
      <c r="K67" s="2">
        <f t="shared" si="9"/>
        <v>46.854256000000007</v>
      </c>
      <c r="L67" s="2">
        <f t="shared" si="10"/>
        <v>76.75</v>
      </c>
      <c r="M67" s="2">
        <f t="shared" si="11"/>
        <v>7534.93</v>
      </c>
      <c r="N67" s="2">
        <f t="shared" si="12"/>
        <v>11806.06</v>
      </c>
      <c r="O67" s="2">
        <f t="shared" si="13"/>
        <v>19341</v>
      </c>
      <c r="P67" s="3" t="str">
        <f>IF(O67&lt;=(Referencial!O67*1.05),"PREÇO VÁLIDO","PREÇO INVÁLIDO")</f>
        <v>PREÇO VÁLIDO</v>
      </c>
    </row>
    <row r="68" spans="1:16" ht="24.95" customHeight="1">
      <c r="A68" s="3" t="s">
        <v>23</v>
      </c>
      <c r="B68" s="3" t="s">
        <v>40</v>
      </c>
      <c r="C68" s="3" t="s">
        <v>41</v>
      </c>
      <c r="D68" s="3" t="s">
        <v>42</v>
      </c>
      <c r="E68" s="3">
        <v>550</v>
      </c>
      <c r="F68" s="2">
        <v>1.04</v>
      </c>
      <c r="G68" s="2">
        <v>2.76</v>
      </c>
      <c r="H68" s="2">
        <f t="shared" si="7"/>
        <v>3.8</v>
      </c>
      <c r="I68" s="4">
        <v>21.51</v>
      </c>
      <c r="J68" s="2">
        <f t="shared" si="8"/>
        <v>1.2637040000000002</v>
      </c>
      <c r="K68" s="2">
        <f t="shared" si="9"/>
        <v>3.3536759999999997</v>
      </c>
      <c r="L68" s="2">
        <f t="shared" si="10"/>
        <v>4.6100000000000003</v>
      </c>
      <c r="M68" s="2">
        <f t="shared" si="11"/>
        <v>693.92</v>
      </c>
      <c r="N68" s="2">
        <f t="shared" si="12"/>
        <v>1841.57</v>
      </c>
      <c r="O68" s="2">
        <f t="shared" si="13"/>
        <v>2535.5</v>
      </c>
      <c r="P68" s="3" t="str">
        <f>IF(O68&lt;=(Referencial!O68*1.05),"PREÇO VÁLIDO","PREÇO INVÁLIDO")</f>
        <v>PREÇO VÁLIDO</v>
      </c>
    </row>
    <row r="69" spans="1:16" ht="24.95" customHeight="1">
      <c r="A69" s="3" t="s">
        <v>23</v>
      </c>
      <c r="B69" s="3" t="s">
        <v>112</v>
      </c>
      <c r="C69" s="3" t="s">
        <v>113</v>
      </c>
      <c r="D69" s="3" t="s">
        <v>33</v>
      </c>
      <c r="E69" s="3">
        <v>320</v>
      </c>
      <c r="F69" s="2">
        <v>21.45</v>
      </c>
      <c r="G69" s="2">
        <v>39.51</v>
      </c>
      <c r="H69" s="2">
        <f t="shared" si="7"/>
        <v>60.959999999999994</v>
      </c>
      <c r="I69" s="4">
        <v>21.51</v>
      </c>
      <c r="J69" s="2">
        <f t="shared" si="8"/>
        <v>26.063894999999999</v>
      </c>
      <c r="K69" s="2">
        <f t="shared" si="9"/>
        <v>48.008600999999999</v>
      </c>
      <c r="L69" s="2">
        <f t="shared" si="10"/>
        <v>74.069999999999993</v>
      </c>
      <c r="M69" s="2">
        <f t="shared" si="11"/>
        <v>8340.16</v>
      </c>
      <c r="N69" s="2">
        <f t="shared" si="12"/>
        <v>15362.23</v>
      </c>
      <c r="O69" s="2">
        <f t="shared" si="13"/>
        <v>23702.400000000001</v>
      </c>
      <c r="P69" s="3" t="str">
        <f>IF(O69&lt;=(Referencial!O69*1.05),"PREÇO VÁLIDO","PREÇO INVÁLIDO")</f>
        <v>PREÇO VÁLIDO</v>
      </c>
    </row>
    <row r="70" spans="1:16" ht="24.95" customHeight="1">
      <c r="A70" s="3" t="s">
        <v>23</v>
      </c>
      <c r="B70" s="3" t="s">
        <v>114</v>
      </c>
      <c r="C70" s="3" t="s">
        <v>115</v>
      </c>
      <c r="D70" s="3" t="s">
        <v>57</v>
      </c>
      <c r="E70" s="3">
        <v>3</v>
      </c>
      <c r="F70" s="2">
        <v>641.29</v>
      </c>
      <c r="G70" s="2">
        <v>0</v>
      </c>
      <c r="H70" s="2">
        <f t="shared" si="7"/>
        <v>641.29</v>
      </c>
      <c r="I70" s="4">
        <v>21.51</v>
      </c>
      <c r="J70" s="2">
        <f t="shared" si="8"/>
        <v>779.23147899999992</v>
      </c>
      <c r="K70" s="2">
        <f t="shared" si="9"/>
        <v>0</v>
      </c>
      <c r="L70" s="2">
        <f t="shared" si="10"/>
        <v>779.23</v>
      </c>
      <c r="M70" s="2">
        <f t="shared" si="11"/>
        <v>2337.69</v>
      </c>
      <c r="N70" s="2">
        <f t="shared" si="12"/>
        <v>0</v>
      </c>
      <c r="O70" s="2">
        <f t="shared" si="13"/>
        <v>2337.69</v>
      </c>
      <c r="P70" s="3" t="str">
        <f>IF(O70&lt;=(Referencial!O70*1.05),"PREÇO VÁLIDO","PREÇO INVÁLIDO")</f>
        <v>PREÇO VÁLIDO</v>
      </c>
    </row>
    <row r="71" spans="1:16" ht="24.95" customHeight="1">
      <c r="A71" s="3" t="s">
        <v>23</v>
      </c>
      <c r="B71" s="3" t="s">
        <v>116</v>
      </c>
      <c r="C71" s="3" t="s">
        <v>117</v>
      </c>
      <c r="D71" s="3" t="s">
        <v>33</v>
      </c>
      <c r="E71" s="3">
        <v>6</v>
      </c>
      <c r="F71" s="2">
        <v>10.02</v>
      </c>
      <c r="G71" s="2">
        <v>4.0999999999999996</v>
      </c>
      <c r="H71" s="2">
        <f t="shared" si="7"/>
        <v>14.12</v>
      </c>
      <c r="I71" s="4">
        <v>21.51</v>
      </c>
      <c r="J71" s="2">
        <f t="shared" si="8"/>
        <v>12.175301999999999</v>
      </c>
      <c r="K71" s="2">
        <f t="shared" si="9"/>
        <v>4.9819099999999992</v>
      </c>
      <c r="L71" s="2">
        <f t="shared" si="10"/>
        <v>17.149999999999999</v>
      </c>
      <c r="M71" s="2">
        <f t="shared" si="11"/>
        <v>73.02</v>
      </c>
      <c r="N71" s="2">
        <f t="shared" si="12"/>
        <v>29.87</v>
      </c>
      <c r="O71" s="2">
        <f t="shared" si="13"/>
        <v>102.9</v>
      </c>
      <c r="P71" s="3" t="str">
        <f>IF(O71&lt;=(Referencial!O71*1.05),"PREÇO VÁLIDO","PREÇO INVÁLIDO")</f>
        <v>PREÇO VÁLIDO</v>
      </c>
    </row>
    <row r="72" spans="1:16" ht="24.95" customHeight="1">
      <c r="A72" s="3" t="s">
        <v>23</v>
      </c>
      <c r="B72" s="3" t="s">
        <v>118</v>
      </c>
      <c r="C72" s="3" t="s">
        <v>119</v>
      </c>
      <c r="D72" s="3" t="s">
        <v>33</v>
      </c>
      <c r="E72" s="3">
        <v>15</v>
      </c>
      <c r="F72" s="2">
        <v>9.4700000000000006</v>
      </c>
      <c r="G72" s="2">
        <v>2.17</v>
      </c>
      <c r="H72" s="2">
        <f t="shared" si="7"/>
        <v>11.64</v>
      </c>
      <c r="I72" s="4">
        <v>21.51</v>
      </c>
      <c r="J72" s="2">
        <f t="shared" si="8"/>
        <v>11.506997000000002</v>
      </c>
      <c r="K72" s="2">
        <f t="shared" si="9"/>
        <v>2.6367669999999999</v>
      </c>
      <c r="L72" s="2">
        <f t="shared" si="10"/>
        <v>14.14</v>
      </c>
      <c r="M72" s="2">
        <f t="shared" si="11"/>
        <v>172.55</v>
      </c>
      <c r="N72" s="2">
        <f t="shared" si="12"/>
        <v>39.54</v>
      </c>
      <c r="O72" s="2">
        <f t="shared" si="13"/>
        <v>212.1</v>
      </c>
      <c r="P72" s="3" t="str">
        <f>IF(O72&lt;=(Referencial!O72*1.05),"PREÇO VÁLIDO","PREÇO INVÁLIDO")</f>
        <v>PREÇO VÁLIDO</v>
      </c>
    </row>
    <row r="73" spans="1:16" ht="24.95" customHeight="1">
      <c r="A73" s="3" t="s">
        <v>23</v>
      </c>
      <c r="B73" s="3" t="s">
        <v>120</v>
      </c>
      <c r="C73" s="3" t="s">
        <v>121</v>
      </c>
      <c r="D73" s="3"/>
      <c r="E73" s="3">
        <v>2000</v>
      </c>
      <c r="F73" s="2">
        <v>0.61</v>
      </c>
      <c r="G73" s="2">
        <v>0</v>
      </c>
      <c r="H73" s="2">
        <f t="shared" si="7"/>
        <v>0.61</v>
      </c>
      <c r="I73" s="4">
        <v>21.51</v>
      </c>
      <c r="J73" s="2">
        <f t="shared" si="8"/>
        <v>0.74121099999999995</v>
      </c>
      <c r="K73" s="2">
        <f t="shared" si="9"/>
        <v>0</v>
      </c>
      <c r="L73" s="2">
        <f t="shared" si="10"/>
        <v>0.74</v>
      </c>
      <c r="M73" s="2">
        <f t="shared" si="11"/>
        <v>1480</v>
      </c>
      <c r="N73" s="2">
        <f t="shared" si="12"/>
        <v>0</v>
      </c>
      <c r="O73" s="2">
        <f t="shared" si="13"/>
        <v>1480</v>
      </c>
      <c r="P73" s="3" t="str">
        <f>IF(O73&lt;=(Referencial!O73*1.05),"PREÇO VÁLIDO","PREÇO INVÁLIDO")</f>
        <v>PREÇO VÁLIDO</v>
      </c>
    </row>
    <row r="74" spans="1:16" ht="24.95" customHeight="1">
      <c r="A74" s="3" t="s">
        <v>23</v>
      </c>
      <c r="B74" s="3" t="s">
        <v>122</v>
      </c>
      <c r="C74" s="3" t="s">
        <v>123</v>
      </c>
      <c r="D74" s="3" t="s">
        <v>33</v>
      </c>
      <c r="E74" s="3">
        <v>21</v>
      </c>
      <c r="F74" s="2">
        <v>63.03</v>
      </c>
      <c r="G74" s="2">
        <v>0</v>
      </c>
      <c r="H74" s="2">
        <f t="shared" si="7"/>
        <v>63.03</v>
      </c>
      <c r="I74" s="4">
        <v>21.51</v>
      </c>
      <c r="J74" s="2">
        <f t="shared" si="8"/>
        <v>76.587753000000006</v>
      </c>
      <c r="K74" s="2">
        <f t="shared" si="9"/>
        <v>0</v>
      </c>
      <c r="L74" s="2">
        <f t="shared" si="10"/>
        <v>76.58</v>
      </c>
      <c r="M74" s="2">
        <f t="shared" si="11"/>
        <v>1608.18</v>
      </c>
      <c r="N74" s="2">
        <f t="shared" si="12"/>
        <v>0</v>
      </c>
      <c r="O74" s="2">
        <f t="shared" si="13"/>
        <v>1608.18</v>
      </c>
      <c r="P74" s="3" t="str">
        <f>IF(O74&lt;=(Referencial!O74*1.05),"PREÇO VÁLIDO","PREÇO INVÁLIDO")</f>
        <v>PREÇO VÁLIDO</v>
      </c>
    </row>
    <row r="75" spans="1:16" ht="24.95" customHeight="1">
      <c r="A75" s="3" t="s">
        <v>23</v>
      </c>
      <c r="B75" s="3" t="s">
        <v>124</v>
      </c>
      <c r="C75" s="3" t="s">
        <v>125</v>
      </c>
      <c r="D75" s="3" t="s">
        <v>57</v>
      </c>
      <c r="E75" s="3">
        <v>21</v>
      </c>
      <c r="F75" s="2">
        <v>9.15</v>
      </c>
      <c r="G75" s="2">
        <v>0</v>
      </c>
      <c r="H75" s="2">
        <f t="shared" si="7"/>
        <v>9.15</v>
      </c>
      <c r="I75" s="4">
        <v>21.51</v>
      </c>
      <c r="J75" s="2">
        <f t="shared" si="8"/>
        <v>11.118165000000001</v>
      </c>
      <c r="K75" s="2">
        <f t="shared" si="9"/>
        <v>0</v>
      </c>
      <c r="L75" s="2">
        <f t="shared" si="10"/>
        <v>11.11</v>
      </c>
      <c r="M75" s="2">
        <f t="shared" si="11"/>
        <v>233.31</v>
      </c>
      <c r="N75" s="2">
        <f t="shared" si="12"/>
        <v>0</v>
      </c>
      <c r="O75" s="2">
        <f t="shared" si="13"/>
        <v>233.31</v>
      </c>
      <c r="P75" s="3" t="str">
        <f>IF(O75&lt;=(Referencial!O75*1.05),"PREÇO VÁLIDO","PREÇO INVÁLIDO")</f>
        <v>PREÇO VÁLIDO</v>
      </c>
    </row>
    <row r="76" spans="1:16" ht="24.95" customHeight="1">
      <c r="A76" s="3" t="s">
        <v>23</v>
      </c>
      <c r="B76" s="3" t="s">
        <v>126</v>
      </c>
      <c r="C76" s="3" t="s">
        <v>127</v>
      </c>
      <c r="D76" s="3" t="s">
        <v>42</v>
      </c>
      <c r="E76" s="3">
        <v>363.75</v>
      </c>
      <c r="F76" s="2">
        <v>45.97</v>
      </c>
      <c r="G76" s="2">
        <v>0</v>
      </c>
      <c r="H76" s="2">
        <f t="shared" si="7"/>
        <v>45.97</v>
      </c>
      <c r="I76" s="4">
        <v>21.51</v>
      </c>
      <c r="J76" s="2">
        <f t="shared" si="8"/>
        <v>55.858147000000002</v>
      </c>
      <c r="K76" s="2">
        <f t="shared" si="9"/>
        <v>0</v>
      </c>
      <c r="L76" s="2">
        <f t="shared" si="10"/>
        <v>55.85</v>
      </c>
      <c r="M76" s="2">
        <f t="shared" si="11"/>
        <v>20315.43</v>
      </c>
      <c r="N76" s="2">
        <f t="shared" si="12"/>
        <v>0</v>
      </c>
      <c r="O76" s="2">
        <f t="shared" si="13"/>
        <v>20315.43</v>
      </c>
      <c r="P76" s="3" t="str">
        <f>IF(O76&lt;=(Referencial!O76*1.05),"PREÇO VÁLIDO","PREÇO INVÁLIDO")</f>
        <v>PREÇO VÁLIDO</v>
      </c>
    </row>
    <row r="77" spans="1:16" ht="24.95" customHeight="1">
      <c r="A77" s="3" t="s">
        <v>23</v>
      </c>
      <c r="B77" s="3" t="s">
        <v>128</v>
      </c>
      <c r="C77" s="3" t="s">
        <v>129</v>
      </c>
      <c r="D77" s="3" t="s">
        <v>33</v>
      </c>
      <c r="E77" s="3">
        <v>2</v>
      </c>
      <c r="F77" s="2">
        <v>2713.39</v>
      </c>
      <c r="G77" s="2">
        <v>0</v>
      </c>
      <c r="H77" s="2">
        <f t="shared" si="7"/>
        <v>2713.39</v>
      </c>
      <c r="I77" s="4">
        <v>21.51</v>
      </c>
      <c r="J77" s="2">
        <f t="shared" si="8"/>
        <v>3297.0401889999998</v>
      </c>
      <c r="K77" s="2">
        <f t="shared" si="9"/>
        <v>0</v>
      </c>
      <c r="L77" s="2">
        <f t="shared" si="10"/>
        <v>3297.04</v>
      </c>
      <c r="M77" s="2">
        <f t="shared" si="11"/>
        <v>6594.08</v>
      </c>
      <c r="N77" s="2">
        <f t="shared" si="12"/>
        <v>0</v>
      </c>
      <c r="O77" s="2">
        <f t="shared" si="13"/>
        <v>6594.08</v>
      </c>
      <c r="P77" s="3" t="str">
        <f>IF(O77&lt;=(Referencial!O77*1.05),"PREÇO VÁLIDO","PREÇO INVÁLIDO")</f>
        <v>PREÇO VÁLIDO</v>
      </c>
    </row>
    <row r="78" spans="1:16" ht="24.95" customHeight="1">
      <c r="A78" s="3"/>
      <c r="B78" s="3"/>
      <c r="C78" s="3" t="s">
        <v>130</v>
      </c>
      <c r="D78" s="3"/>
      <c r="E78" s="3">
        <v>0</v>
      </c>
      <c r="F78" s="2"/>
      <c r="G78" s="2"/>
      <c r="H78" s="3"/>
      <c r="I78" s="4"/>
      <c r="J78" s="3"/>
      <c r="K78" s="3"/>
      <c r="L78" s="3"/>
      <c r="M78" s="3"/>
      <c r="N78" s="3"/>
      <c r="O78" s="3"/>
      <c r="P78" s="3"/>
    </row>
    <row r="79" spans="1:16" ht="24.95" customHeight="1">
      <c r="A79" s="3" t="s">
        <v>23</v>
      </c>
      <c r="B79" s="3" t="s">
        <v>131</v>
      </c>
      <c r="C79" s="3" t="s">
        <v>132</v>
      </c>
      <c r="D79" s="3" t="s">
        <v>133</v>
      </c>
      <c r="E79" s="3">
        <v>7</v>
      </c>
      <c r="F79" s="2">
        <v>19.850000000000001</v>
      </c>
      <c r="G79" s="2">
        <v>102.88</v>
      </c>
      <c r="H79" s="2">
        <f t="shared" ref="H79:H99" si="14">F79+G79</f>
        <v>122.72999999999999</v>
      </c>
      <c r="I79" s="4">
        <v>21.51</v>
      </c>
      <c r="J79" s="2">
        <f t="shared" ref="J79:J99" si="15">F79+(I79/100*F79)</f>
        <v>24.119735000000002</v>
      </c>
      <c r="K79" s="2">
        <f t="shared" ref="K79:K99" si="16">G79+(I79/100*G79)</f>
        <v>125.009488</v>
      </c>
      <c r="L79" s="2">
        <f t="shared" ref="L79:L99" si="17">TRUNC(J79+K79,2)</f>
        <v>149.12</v>
      </c>
      <c r="M79" s="2">
        <f t="shared" ref="M79:M99" si="18">TRUNC(IF((J79+K79), (J79/(J79+K79)*O79), 0), 2)</f>
        <v>168.82</v>
      </c>
      <c r="N79" s="2">
        <f t="shared" ref="N79:N99" si="19">TRUNC(IF((J79+K79), (K79/(J79+K79)*O79), 0), 2)</f>
        <v>875.01</v>
      </c>
      <c r="O79" s="2">
        <f t="shared" ref="O79:O99" si="20">TRUNC(L79*E79,2)</f>
        <v>1043.8399999999999</v>
      </c>
      <c r="P79" s="3" t="str">
        <f>IF(O79&lt;=(Referencial!O79*1.05),"PREÇO VÁLIDO","PREÇO INVÁLIDO")</f>
        <v>PREÇO VÁLIDO</v>
      </c>
    </row>
    <row r="80" spans="1:16" ht="24.95" customHeight="1">
      <c r="A80" s="3" t="s">
        <v>23</v>
      </c>
      <c r="B80" s="3" t="s">
        <v>134</v>
      </c>
      <c r="C80" s="3" t="s">
        <v>135</v>
      </c>
      <c r="D80" s="3" t="s">
        <v>133</v>
      </c>
      <c r="E80" s="3">
        <v>1</v>
      </c>
      <c r="F80" s="2">
        <v>49.44</v>
      </c>
      <c r="G80" s="2">
        <v>256.10000000000002</v>
      </c>
      <c r="H80" s="2">
        <f t="shared" si="14"/>
        <v>305.54000000000002</v>
      </c>
      <c r="I80" s="4">
        <v>21.51</v>
      </c>
      <c r="J80" s="2">
        <f t="shared" si="15"/>
        <v>60.074543999999996</v>
      </c>
      <c r="K80" s="2">
        <f t="shared" si="16"/>
        <v>311.18711000000002</v>
      </c>
      <c r="L80" s="2">
        <f t="shared" si="17"/>
        <v>371.26</v>
      </c>
      <c r="M80" s="2">
        <f t="shared" si="18"/>
        <v>60.07</v>
      </c>
      <c r="N80" s="2">
        <f t="shared" si="19"/>
        <v>311.18</v>
      </c>
      <c r="O80" s="2">
        <f t="shared" si="20"/>
        <v>371.26</v>
      </c>
      <c r="P80" s="3" t="str">
        <f>IF(O80&lt;=(Referencial!O80*1.05),"PREÇO VÁLIDO","PREÇO INVÁLIDO")</f>
        <v>PREÇO VÁLIDO</v>
      </c>
    </row>
    <row r="81" spans="1:16" ht="24.95" customHeight="1">
      <c r="A81" s="3" t="s">
        <v>23</v>
      </c>
      <c r="B81" s="3" t="s">
        <v>136</v>
      </c>
      <c r="C81" s="3" t="s">
        <v>137</v>
      </c>
      <c r="D81" s="3" t="s">
        <v>133</v>
      </c>
      <c r="E81" s="3">
        <v>11</v>
      </c>
      <c r="F81" s="2">
        <v>34.57</v>
      </c>
      <c r="G81" s="2">
        <v>0</v>
      </c>
      <c r="H81" s="2">
        <f t="shared" si="14"/>
        <v>34.57</v>
      </c>
      <c r="I81" s="4">
        <v>21.51</v>
      </c>
      <c r="J81" s="2">
        <f t="shared" si="15"/>
        <v>42.006007000000004</v>
      </c>
      <c r="K81" s="2">
        <f t="shared" si="16"/>
        <v>0</v>
      </c>
      <c r="L81" s="2">
        <f t="shared" si="17"/>
        <v>42</v>
      </c>
      <c r="M81" s="2">
        <f t="shared" si="18"/>
        <v>462</v>
      </c>
      <c r="N81" s="2">
        <f t="shared" si="19"/>
        <v>0</v>
      </c>
      <c r="O81" s="2">
        <f t="shared" si="20"/>
        <v>462</v>
      </c>
      <c r="P81" s="3" t="str">
        <f>IF(O81&lt;=(Referencial!O81*1.05),"PREÇO VÁLIDO","PREÇO INVÁLIDO")</f>
        <v>PREÇO VÁLIDO</v>
      </c>
    </row>
    <row r="82" spans="1:16" ht="24.95" customHeight="1">
      <c r="A82" s="3" t="s">
        <v>23</v>
      </c>
      <c r="B82" s="3" t="s">
        <v>138</v>
      </c>
      <c r="C82" s="3" t="s">
        <v>139</v>
      </c>
      <c r="D82" s="3" t="s">
        <v>140</v>
      </c>
      <c r="E82" s="3">
        <v>330</v>
      </c>
      <c r="F82" s="2">
        <v>2.5</v>
      </c>
      <c r="G82" s="2">
        <v>0.66</v>
      </c>
      <c r="H82" s="2">
        <f t="shared" si="14"/>
        <v>3.16</v>
      </c>
      <c r="I82" s="4">
        <v>21.51</v>
      </c>
      <c r="J82" s="2">
        <f t="shared" si="15"/>
        <v>3.03775</v>
      </c>
      <c r="K82" s="2">
        <f t="shared" si="16"/>
        <v>0.80196600000000007</v>
      </c>
      <c r="L82" s="2">
        <f t="shared" si="17"/>
        <v>3.83</v>
      </c>
      <c r="M82" s="2">
        <f t="shared" si="18"/>
        <v>999.92</v>
      </c>
      <c r="N82" s="2">
        <f t="shared" si="19"/>
        <v>263.97000000000003</v>
      </c>
      <c r="O82" s="2">
        <f t="shared" si="20"/>
        <v>1263.9000000000001</v>
      </c>
      <c r="P82" s="3" t="str">
        <f>IF(O82&lt;=(Referencial!O82*1.05),"PREÇO VÁLIDO","PREÇO INVÁLIDO")</f>
        <v>PREÇO VÁLIDO</v>
      </c>
    </row>
    <row r="83" spans="1:16" ht="24.95" customHeight="1">
      <c r="A83" s="3" t="s">
        <v>23</v>
      </c>
      <c r="B83" s="3" t="s">
        <v>141</v>
      </c>
      <c r="C83" s="3" t="s">
        <v>142</v>
      </c>
      <c r="D83" s="3" t="s">
        <v>42</v>
      </c>
      <c r="E83" s="3">
        <v>28</v>
      </c>
      <c r="F83" s="2">
        <v>93.32</v>
      </c>
      <c r="G83" s="2">
        <v>15.94</v>
      </c>
      <c r="H83" s="2">
        <f t="shared" si="14"/>
        <v>109.25999999999999</v>
      </c>
      <c r="I83" s="4">
        <v>21.51</v>
      </c>
      <c r="J83" s="2">
        <f t="shared" si="15"/>
        <v>113.39313199999999</v>
      </c>
      <c r="K83" s="2">
        <f t="shared" si="16"/>
        <v>19.368693999999998</v>
      </c>
      <c r="L83" s="2">
        <f t="shared" si="17"/>
        <v>132.76</v>
      </c>
      <c r="M83" s="2">
        <f t="shared" si="18"/>
        <v>3174.96</v>
      </c>
      <c r="N83" s="2">
        <f t="shared" si="19"/>
        <v>542.30999999999995</v>
      </c>
      <c r="O83" s="2">
        <f t="shared" si="20"/>
        <v>3717.28</v>
      </c>
      <c r="P83" s="3" t="str">
        <f>IF(O83&lt;=(Referencial!O83*1.05),"PREÇO VÁLIDO","PREÇO INVÁLIDO")</f>
        <v>PREÇO VÁLIDO</v>
      </c>
    </row>
    <row r="84" spans="1:16" ht="24.95" customHeight="1">
      <c r="A84" s="3" t="s">
        <v>23</v>
      </c>
      <c r="B84" s="3" t="s">
        <v>143</v>
      </c>
      <c r="C84" s="3" t="s">
        <v>144</v>
      </c>
      <c r="D84" s="3" t="s">
        <v>33</v>
      </c>
      <c r="E84" s="3">
        <v>17</v>
      </c>
      <c r="F84" s="2">
        <v>1190.19</v>
      </c>
      <c r="G84" s="2">
        <v>158.32</v>
      </c>
      <c r="H84" s="2">
        <f t="shared" si="14"/>
        <v>1348.51</v>
      </c>
      <c r="I84" s="4">
        <v>21.51</v>
      </c>
      <c r="J84" s="2">
        <f t="shared" si="15"/>
        <v>1446.199869</v>
      </c>
      <c r="K84" s="2">
        <f t="shared" si="16"/>
        <v>192.37463199999999</v>
      </c>
      <c r="L84" s="2">
        <f t="shared" si="17"/>
        <v>1638.57</v>
      </c>
      <c r="M84" s="2">
        <f t="shared" si="18"/>
        <v>24585.33</v>
      </c>
      <c r="N84" s="2">
        <f t="shared" si="19"/>
        <v>3270.35</v>
      </c>
      <c r="O84" s="2">
        <f t="shared" si="20"/>
        <v>27855.69</v>
      </c>
      <c r="P84" s="3" t="str">
        <f>IF(O84&lt;=(Referencial!O84*1.05),"PREÇO VÁLIDO","PREÇO INVÁLIDO")</f>
        <v>PREÇO VÁLIDO</v>
      </c>
    </row>
    <row r="85" spans="1:16" ht="24.95" customHeight="1">
      <c r="A85" s="3" t="s">
        <v>23</v>
      </c>
      <c r="B85" s="3" t="s">
        <v>145</v>
      </c>
      <c r="C85" s="3" t="s">
        <v>146</v>
      </c>
      <c r="D85" s="3" t="s">
        <v>33</v>
      </c>
      <c r="E85" s="3">
        <v>8</v>
      </c>
      <c r="F85" s="2">
        <v>106.12</v>
      </c>
      <c r="G85" s="2">
        <v>28.59</v>
      </c>
      <c r="H85" s="2">
        <f t="shared" si="14"/>
        <v>134.71</v>
      </c>
      <c r="I85" s="4">
        <v>21.51</v>
      </c>
      <c r="J85" s="2">
        <f t="shared" si="15"/>
        <v>128.94641200000001</v>
      </c>
      <c r="K85" s="2">
        <f t="shared" si="16"/>
        <v>34.739708999999998</v>
      </c>
      <c r="L85" s="2">
        <f t="shared" si="17"/>
        <v>163.68</v>
      </c>
      <c r="M85" s="2">
        <f t="shared" si="18"/>
        <v>1031.53</v>
      </c>
      <c r="N85" s="2">
        <f t="shared" si="19"/>
        <v>277.89999999999998</v>
      </c>
      <c r="O85" s="2">
        <f t="shared" si="20"/>
        <v>1309.44</v>
      </c>
      <c r="P85" s="3" t="str">
        <f>IF(O85&lt;=(Referencial!O85*1.05),"PREÇO VÁLIDO","PREÇO INVÁLIDO")</f>
        <v>PREÇO VÁLIDO</v>
      </c>
    </row>
    <row r="86" spans="1:16" ht="24.95" customHeight="1">
      <c r="A86" s="3" t="s">
        <v>23</v>
      </c>
      <c r="B86" s="3" t="s">
        <v>147</v>
      </c>
      <c r="C86" s="3" t="s">
        <v>148</v>
      </c>
      <c r="D86" s="3" t="s">
        <v>33</v>
      </c>
      <c r="E86" s="3">
        <v>3</v>
      </c>
      <c r="F86" s="2">
        <v>151.88</v>
      </c>
      <c r="G86" s="2">
        <v>73.13</v>
      </c>
      <c r="H86" s="2">
        <f t="shared" si="14"/>
        <v>225.01</v>
      </c>
      <c r="I86" s="4">
        <v>21.51</v>
      </c>
      <c r="J86" s="2">
        <f t="shared" si="15"/>
        <v>184.54938799999999</v>
      </c>
      <c r="K86" s="2">
        <f t="shared" si="16"/>
        <v>88.860263000000003</v>
      </c>
      <c r="L86" s="2">
        <f t="shared" si="17"/>
        <v>273.39999999999998</v>
      </c>
      <c r="M86" s="2">
        <f t="shared" si="18"/>
        <v>553.62</v>
      </c>
      <c r="N86" s="2">
        <f t="shared" si="19"/>
        <v>266.57</v>
      </c>
      <c r="O86" s="2">
        <f t="shared" si="20"/>
        <v>820.2</v>
      </c>
      <c r="P86" s="3" t="str">
        <f>IF(O86&lt;=(Referencial!O86*1.05),"PREÇO VÁLIDO","PREÇO INVÁLIDO")</f>
        <v>PREÇO VÁLIDO</v>
      </c>
    </row>
    <row r="87" spans="1:16" ht="24.95" customHeight="1">
      <c r="A87" s="3" t="s">
        <v>23</v>
      </c>
      <c r="B87" s="3" t="s">
        <v>149</v>
      </c>
      <c r="C87" s="3" t="s">
        <v>150</v>
      </c>
      <c r="D87" s="3" t="s">
        <v>33</v>
      </c>
      <c r="E87" s="3">
        <v>2</v>
      </c>
      <c r="F87" s="2">
        <v>193.94</v>
      </c>
      <c r="G87" s="2">
        <v>36.590000000000003</v>
      </c>
      <c r="H87" s="2">
        <f t="shared" si="14"/>
        <v>230.53</v>
      </c>
      <c r="I87" s="4">
        <v>21.51</v>
      </c>
      <c r="J87" s="2">
        <f t="shared" si="15"/>
        <v>235.65649400000001</v>
      </c>
      <c r="K87" s="2">
        <f t="shared" si="16"/>
        <v>44.460509000000002</v>
      </c>
      <c r="L87" s="2">
        <f t="shared" si="17"/>
        <v>280.11</v>
      </c>
      <c r="M87" s="2">
        <f t="shared" si="18"/>
        <v>471.3</v>
      </c>
      <c r="N87" s="2">
        <f t="shared" si="19"/>
        <v>88.91</v>
      </c>
      <c r="O87" s="2">
        <f t="shared" si="20"/>
        <v>560.22</v>
      </c>
      <c r="P87" s="3" t="str">
        <f>IF(O87&lt;=(Referencial!O87*1.05),"PREÇO VÁLIDO","PREÇO INVÁLIDO")</f>
        <v>PREÇO VÁLIDO</v>
      </c>
    </row>
    <row r="88" spans="1:16" ht="24.95" customHeight="1">
      <c r="A88" s="3" t="s">
        <v>23</v>
      </c>
      <c r="B88" s="3" t="s">
        <v>151</v>
      </c>
      <c r="C88" s="3" t="s">
        <v>152</v>
      </c>
      <c r="D88" s="3" t="s">
        <v>33</v>
      </c>
      <c r="E88" s="3">
        <v>2</v>
      </c>
      <c r="F88" s="2">
        <v>65.89</v>
      </c>
      <c r="G88" s="2">
        <v>36.58</v>
      </c>
      <c r="H88" s="2">
        <f t="shared" si="14"/>
        <v>102.47</v>
      </c>
      <c r="I88" s="4">
        <v>21.51</v>
      </c>
      <c r="J88" s="2">
        <f t="shared" si="15"/>
        <v>80.062939</v>
      </c>
      <c r="K88" s="2">
        <f t="shared" si="16"/>
        <v>44.448357999999999</v>
      </c>
      <c r="L88" s="2">
        <f t="shared" si="17"/>
        <v>124.51</v>
      </c>
      <c r="M88" s="2">
        <f t="shared" si="18"/>
        <v>160.12</v>
      </c>
      <c r="N88" s="2">
        <f t="shared" si="19"/>
        <v>88.89</v>
      </c>
      <c r="O88" s="2">
        <f t="shared" si="20"/>
        <v>249.02</v>
      </c>
      <c r="P88" s="3" t="str">
        <f>IF(O88&lt;=(Referencial!O88*1.05),"PREÇO VÁLIDO","PREÇO INVÁLIDO")</f>
        <v>PREÇO VÁLIDO</v>
      </c>
    </row>
    <row r="89" spans="1:16" ht="24.95" customHeight="1">
      <c r="A89" s="3" t="s">
        <v>23</v>
      </c>
      <c r="B89" s="3" t="s">
        <v>153</v>
      </c>
      <c r="C89" s="3" t="s">
        <v>154</v>
      </c>
      <c r="D89" s="3" t="s">
        <v>26</v>
      </c>
      <c r="E89" s="3">
        <v>116</v>
      </c>
      <c r="F89" s="2">
        <v>121.91</v>
      </c>
      <c r="G89" s="2">
        <v>0</v>
      </c>
      <c r="H89" s="2">
        <f t="shared" si="14"/>
        <v>121.91</v>
      </c>
      <c r="I89" s="4">
        <v>21.51</v>
      </c>
      <c r="J89" s="2">
        <f t="shared" si="15"/>
        <v>148.13284099999998</v>
      </c>
      <c r="K89" s="2">
        <f t="shared" si="16"/>
        <v>0</v>
      </c>
      <c r="L89" s="2">
        <f t="shared" si="17"/>
        <v>148.13</v>
      </c>
      <c r="M89" s="2">
        <f t="shared" si="18"/>
        <v>17183.080000000002</v>
      </c>
      <c r="N89" s="2">
        <f t="shared" si="19"/>
        <v>0</v>
      </c>
      <c r="O89" s="2">
        <f t="shared" si="20"/>
        <v>17183.080000000002</v>
      </c>
      <c r="P89" s="3" t="str">
        <f>IF(O89&lt;=(Referencial!O89*1.05),"PREÇO VÁLIDO","PREÇO INVÁLIDO")</f>
        <v>PREÇO VÁLIDO</v>
      </c>
    </row>
    <row r="90" spans="1:16" ht="24.95" customHeight="1">
      <c r="A90" s="3" t="s">
        <v>23</v>
      </c>
      <c r="B90" s="3" t="s">
        <v>155</v>
      </c>
      <c r="C90" s="3" t="s">
        <v>156</v>
      </c>
      <c r="D90" s="3" t="s">
        <v>26</v>
      </c>
      <c r="E90" s="3">
        <v>116</v>
      </c>
      <c r="F90" s="2">
        <v>2.62</v>
      </c>
      <c r="G90" s="2">
        <v>5.83</v>
      </c>
      <c r="H90" s="2">
        <f t="shared" si="14"/>
        <v>8.4499999999999993</v>
      </c>
      <c r="I90" s="4">
        <v>21.51</v>
      </c>
      <c r="J90" s="2">
        <f t="shared" si="15"/>
        <v>3.1835620000000002</v>
      </c>
      <c r="K90" s="2">
        <f t="shared" si="16"/>
        <v>7.0840329999999998</v>
      </c>
      <c r="L90" s="2">
        <f t="shared" si="17"/>
        <v>10.26</v>
      </c>
      <c r="M90" s="2">
        <f t="shared" si="18"/>
        <v>369.02</v>
      </c>
      <c r="N90" s="2">
        <f t="shared" si="19"/>
        <v>821.13</v>
      </c>
      <c r="O90" s="2">
        <f t="shared" si="20"/>
        <v>1190.1600000000001</v>
      </c>
      <c r="P90" s="3" t="str">
        <f>IF(O90&lt;=(Referencial!O90*1.05),"PREÇO VÁLIDO","PREÇO INVÁLIDO")</f>
        <v>PREÇO VÁLIDO</v>
      </c>
    </row>
    <row r="91" spans="1:16" ht="24.95" customHeight="1">
      <c r="A91" s="3" t="s">
        <v>23</v>
      </c>
      <c r="B91" s="3" t="s">
        <v>157</v>
      </c>
      <c r="C91" s="3" t="s">
        <v>158</v>
      </c>
      <c r="D91" s="3" t="s">
        <v>26</v>
      </c>
      <c r="E91" s="3">
        <v>116</v>
      </c>
      <c r="F91" s="2">
        <v>17.97</v>
      </c>
      <c r="G91" s="2">
        <v>22.19</v>
      </c>
      <c r="H91" s="2">
        <f t="shared" si="14"/>
        <v>40.159999999999997</v>
      </c>
      <c r="I91" s="4">
        <v>21.51</v>
      </c>
      <c r="J91" s="2">
        <f t="shared" si="15"/>
        <v>21.835346999999999</v>
      </c>
      <c r="K91" s="2">
        <f t="shared" si="16"/>
        <v>26.963069000000001</v>
      </c>
      <c r="L91" s="2">
        <f t="shared" si="17"/>
        <v>48.79</v>
      </c>
      <c r="M91" s="2">
        <f t="shared" si="18"/>
        <v>2532.46</v>
      </c>
      <c r="N91" s="2">
        <f t="shared" si="19"/>
        <v>3127.17</v>
      </c>
      <c r="O91" s="2">
        <f t="shared" si="20"/>
        <v>5659.64</v>
      </c>
      <c r="P91" s="3" t="str">
        <f>IF(O91&lt;=(Referencial!O91*1.05),"PREÇO VÁLIDO","PREÇO INVÁLIDO")</f>
        <v>PREÇO VÁLIDO</v>
      </c>
    </row>
    <row r="92" spans="1:16" ht="24.95" customHeight="1">
      <c r="A92" s="3" t="s">
        <v>23</v>
      </c>
      <c r="B92" s="3" t="s">
        <v>159</v>
      </c>
      <c r="C92" s="3" t="s">
        <v>160</v>
      </c>
      <c r="D92" s="3" t="s">
        <v>133</v>
      </c>
      <c r="E92" s="3">
        <v>6.3</v>
      </c>
      <c r="F92" s="2">
        <v>727.8</v>
      </c>
      <c r="G92" s="2">
        <v>90.96</v>
      </c>
      <c r="H92" s="2">
        <f t="shared" si="14"/>
        <v>818.76</v>
      </c>
      <c r="I92" s="4">
        <v>21.51</v>
      </c>
      <c r="J92" s="2">
        <f t="shared" si="15"/>
        <v>884.34978000000001</v>
      </c>
      <c r="K92" s="2">
        <f t="shared" si="16"/>
        <v>110.52549599999999</v>
      </c>
      <c r="L92" s="2">
        <f t="shared" si="17"/>
        <v>994.87</v>
      </c>
      <c r="M92" s="2">
        <f t="shared" si="18"/>
        <v>5571.37</v>
      </c>
      <c r="N92" s="2">
        <f t="shared" si="19"/>
        <v>696.3</v>
      </c>
      <c r="O92" s="2">
        <f t="shared" si="20"/>
        <v>6267.68</v>
      </c>
      <c r="P92" s="3" t="str">
        <f>IF(O92&lt;=(Referencial!O92*1.05),"PREÇO VÁLIDO","PREÇO INVÁLIDO")</f>
        <v>PREÇO VÁLIDO</v>
      </c>
    </row>
    <row r="93" spans="1:16" ht="24.95" customHeight="1">
      <c r="A93" s="3" t="s">
        <v>23</v>
      </c>
      <c r="B93" s="3" t="s">
        <v>161</v>
      </c>
      <c r="C93" s="3" t="s">
        <v>162</v>
      </c>
      <c r="D93" s="3" t="s">
        <v>26</v>
      </c>
      <c r="E93" s="3">
        <v>21</v>
      </c>
      <c r="F93" s="2">
        <v>151.66</v>
      </c>
      <c r="G93" s="2">
        <v>0</v>
      </c>
      <c r="H93" s="2">
        <f t="shared" si="14"/>
        <v>151.66</v>
      </c>
      <c r="I93" s="4">
        <v>21.51</v>
      </c>
      <c r="J93" s="2">
        <f t="shared" si="15"/>
        <v>184.28206599999999</v>
      </c>
      <c r="K93" s="2">
        <f t="shared" si="16"/>
        <v>0</v>
      </c>
      <c r="L93" s="2">
        <f t="shared" si="17"/>
        <v>184.28</v>
      </c>
      <c r="M93" s="2">
        <f t="shared" si="18"/>
        <v>3869.88</v>
      </c>
      <c r="N93" s="2">
        <f t="shared" si="19"/>
        <v>0</v>
      </c>
      <c r="O93" s="2">
        <f t="shared" si="20"/>
        <v>3869.88</v>
      </c>
      <c r="P93" s="3" t="str">
        <f>IF(O93&lt;=(Referencial!O93*1.05),"PREÇO VÁLIDO","PREÇO INVÁLIDO")</f>
        <v>PREÇO VÁLIDO</v>
      </c>
    </row>
    <row r="94" spans="1:16" ht="24.95" customHeight="1">
      <c r="A94" s="3" t="s">
        <v>23</v>
      </c>
      <c r="B94" s="3" t="s">
        <v>163</v>
      </c>
      <c r="C94" s="3" t="s">
        <v>164</v>
      </c>
      <c r="D94" s="3" t="s">
        <v>26</v>
      </c>
      <c r="E94" s="3">
        <v>9.2899999999999991</v>
      </c>
      <c r="F94" s="2">
        <v>18.420000000000002</v>
      </c>
      <c r="G94" s="2">
        <v>39.07</v>
      </c>
      <c r="H94" s="2">
        <f t="shared" si="14"/>
        <v>57.49</v>
      </c>
      <c r="I94" s="4">
        <v>21.51</v>
      </c>
      <c r="J94" s="2">
        <f t="shared" si="15"/>
        <v>22.382142000000002</v>
      </c>
      <c r="K94" s="2">
        <f t="shared" si="16"/>
        <v>47.473956999999999</v>
      </c>
      <c r="L94" s="2">
        <f t="shared" si="17"/>
        <v>69.849999999999994</v>
      </c>
      <c r="M94" s="2">
        <f t="shared" si="18"/>
        <v>207.9</v>
      </c>
      <c r="N94" s="2">
        <f t="shared" si="19"/>
        <v>440.99</v>
      </c>
      <c r="O94" s="2">
        <f t="shared" si="20"/>
        <v>648.9</v>
      </c>
      <c r="P94" s="3" t="str">
        <f>IF(O94&lt;=(Referencial!O94*1.05),"PREÇO VÁLIDO","PREÇO INVÁLIDO")</f>
        <v>PREÇO VÁLIDO</v>
      </c>
    </row>
    <row r="95" spans="1:16" ht="24.95" customHeight="1">
      <c r="A95" s="3" t="s">
        <v>23</v>
      </c>
      <c r="B95" s="3" t="s">
        <v>165</v>
      </c>
      <c r="C95" s="3" t="s">
        <v>166</v>
      </c>
      <c r="D95" s="3" t="s">
        <v>33</v>
      </c>
      <c r="E95" s="3">
        <v>17</v>
      </c>
      <c r="F95" s="2">
        <v>1858.45</v>
      </c>
      <c r="G95" s="2">
        <v>0</v>
      </c>
      <c r="H95" s="2">
        <f t="shared" si="14"/>
        <v>1858.45</v>
      </c>
      <c r="I95" s="4">
        <v>21.51</v>
      </c>
      <c r="J95" s="2">
        <f t="shared" si="15"/>
        <v>2258.2025950000002</v>
      </c>
      <c r="K95" s="2">
        <f t="shared" si="16"/>
        <v>0</v>
      </c>
      <c r="L95" s="2">
        <f t="shared" si="17"/>
        <v>2258.1999999999998</v>
      </c>
      <c r="M95" s="2">
        <f t="shared" si="18"/>
        <v>38389.4</v>
      </c>
      <c r="N95" s="2">
        <f t="shared" si="19"/>
        <v>0</v>
      </c>
      <c r="O95" s="2">
        <f t="shared" si="20"/>
        <v>38389.4</v>
      </c>
      <c r="P95" s="3" t="str">
        <f>IF(O95&lt;=(Referencial!O95*1.05),"PREÇO VÁLIDO","PREÇO INVÁLIDO")</f>
        <v>PREÇO VÁLIDO</v>
      </c>
    </row>
    <row r="96" spans="1:16" ht="24.95" customHeight="1">
      <c r="A96" s="3" t="s">
        <v>23</v>
      </c>
      <c r="B96" s="3" t="s">
        <v>167</v>
      </c>
      <c r="C96" s="3" t="s">
        <v>168</v>
      </c>
      <c r="D96" s="3" t="s">
        <v>26</v>
      </c>
      <c r="E96" s="3">
        <v>2.2000000000000002</v>
      </c>
      <c r="F96" s="2">
        <v>715.69</v>
      </c>
      <c r="G96" s="2">
        <v>20.09</v>
      </c>
      <c r="H96" s="2">
        <f t="shared" si="14"/>
        <v>735.78000000000009</v>
      </c>
      <c r="I96" s="4">
        <v>21.51</v>
      </c>
      <c r="J96" s="2">
        <f t="shared" si="15"/>
        <v>869.63491900000008</v>
      </c>
      <c r="K96" s="2">
        <f t="shared" si="16"/>
        <v>24.411359000000001</v>
      </c>
      <c r="L96" s="2">
        <f t="shared" si="17"/>
        <v>894.04</v>
      </c>
      <c r="M96" s="2">
        <f t="shared" si="18"/>
        <v>1913.17</v>
      </c>
      <c r="N96" s="2">
        <f t="shared" si="19"/>
        <v>53.7</v>
      </c>
      <c r="O96" s="2">
        <f t="shared" si="20"/>
        <v>1966.88</v>
      </c>
      <c r="P96" s="3" t="str">
        <f>IF(O96&lt;=(Referencial!O96*1.05),"PREÇO VÁLIDO","PREÇO INVÁLIDO")</f>
        <v>PREÇO VÁLIDO</v>
      </c>
    </row>
    <row r="97" spans="1:17" ht="24.95" customHeight="1">
      <c r="A97" s="3" t="s">
        <v>23</v>
      </c>
      <c r="B97" s="3" t="s">
        <v>169</v>
      </c>
      <c r="C97" s="3" t="s">
        <v>170</v>
      </c>
      <c r="D97" s="3" t="s">
        <v>42</v>
      </c>
      <c r="E97" s="3">
        <v>126</v>
      </c>
      <c r="F97" s="2">
        <v>67.75</v>
      </c>
      <c r="G97" s="2">
        <v>44.56</v>
      </c>
      <c r="H97" s="2">
        <f t="shared" si="14"/>
        <v>112.31</v>
      </c>
      <c r="I97" s="4">
        <v>21.51</v>
      </c>
      <c r="J97" s="2">
        <f t="shared" si="15"/>
        <v>82.323025000000001</v>
      </c>
      <c r="K97" s="2">
        <f t="shared" si="16"/>
        <v>54.144856000000004</v>
      </c>
      <c r="L97" s="2">
        <f t="shared" si="17"/>
        <v>136.46</v>
      </c>
      <c r="M97" s="2">
        <f t="shared" si="18"/>
        <v>10372.1</v>
      </c>
      <c r="N97" s="2">
        <f t="shared" si="19"/>
        <v>6821.85</v>
      </c>
      <c r="O97" s="2">
        <f t="shared" si="20"/>
        <v>17193.96</v>
      </c>
      <c r="P97" s="3" t="str">
        <f>IF(O97&lt;=(Referencial!O97*1.05),"PREÇO VÁLIDO","PREÇO INVÁLIDO")</f>
        <v>PREÇO VÁLIDO</v>
      </c>
    </row>
    <row r="98" spans="1:17" ht="24.95" customHeight="1">
      <c r="A98" s="3" t="s">
        <v>23</v>
      </c>
      <c r="B98" s="3" t="s">
        <v>171</v>
      </c>
      <c r="C98" s="3" t="s">
        <v>172</v>
      </c>
      <c r="D98" s="3" t="s">
        <v>33</v>
      </c>
      <c r="E98" s="3">
        <v>1</v>
      </c>
      <c r="F98" s="2">
        <v>77691.03</v>
      </c>
      <c r="G98" s="2">
        <v>0</v>
      </c>
      <c r="H98" s="2">
        <f t="shared" si="14"/>
        <v>77691.03</v>
      </c>
      <c r="I98" s="4">
        <v>15.64</v>
      </c>
      <c r="J98" s="2">
        <f t="shared" si="15"/>
        <v>89841.907091999994</v>
      </c>
      <c r="K98" s="2">
        <f t="shared" si="16"/>
        <v>0</v>
      </c>
      <c r="L98" s="2">
        <f t="shared" si="17"/>
        <v>89841.9</v>
      </c>
      <c r="M98" s="2">
        <f t="shared" si="18"/>
        <v>89841.9</v>
      </c>
      <c r="N98" s="2">
        <f t="shared" si="19"/>
        <v>0</v>
      </c>
      <c r="O98" s="2">
        <f t="shared" si="20"/>
        <v>89841.9</v>
      </c>
      <c r="P98" s="3" t="str">
        <f>IF(O98&lt;=(Referencial!O98*1.05),"PREÇO VÁLIDO","PREÇO INVÁLIDO")</f>
        <v>PREÇO VÁLIDO</v>
      </c>
    </row>
    <row r="99" spans="1:17" ht="24.95" customHeight="1">
      <c r="A99" s="3" t="s">
        <v>23</v>
      </c>
      <c r="B99" s="3" t="s">
        <v>173</v>
      </c>
      <c r="C99" s="3" t="s">
        <v>174</v>
      </c>
      <c r="D99" s="3" t="s">
        <v>33</v>
      </c>
      <c r="E99" s="3">
        <v>1</v>
      </c>
      <c r="F99" s="2">
        <v>0</v>
      </c>
      <c r="G99" s="2">
        <v>14290.37</v>
      </c>
      <c r="H99" s="2">
        <f t="shared" si="14"/>
        <v>14290.37</v>
      </c>
      <c r="I99" s="4">
        <v>21.51</v>
      </c>
      <c r="J99" s="2">
        <f t="shared" si="15"/>
        <v>0</v>
      </c>
      <c r="K99" s="2">
        <f t="shared" si="16"/>
        <v>17364.228587000001</v>
      </c>
      <c r="L99" s="2">
        <f t="shared" si="17"/>
        <v>17364.22</v>
      </c>
      <c r="M99" s="2">
        <f t="shared" si="18"/>
        <v>0</v>
      </c>
      <c r="N99" s="2">
        <f t="shared" si="19"/>
        <v>17364.22</v>
      </c>
      <c r="O99" s="2">
        <f t="shared" si="20"/>
        <v>17364.22</v>
      </c>
      <c r="P99" s="3" t="str">
        <f>IF(O99&lt;=(Referencial!O99*1.05),"PREÇO VÁLIDO","PREÇO INVÁLIDO")</f>
        <v>PREÇO VÁLIDO</v>
      </c>
    </row>
    <row r="100" spans="1:17" ht="24.95" customHeight="1">
      <c r="A100" s="3"/>
      <c r="B100" s="3"/>
      <c r="C100" s="3" t="s">
        <v>175</v>
      </c>
      <c r="D100" s="3"/>
      <c r="E100" s="3">
        <v>0</v>
      </c>
      <c r="F100" s="2"/>
      <c r="G100" s="2"/>
      <c r="H100" s="3"/>
      <c r="I100" s="4"/>
      <c r="J100" s="3"/>
      <c r="K100" s="3"/>
      <c r="L100" s="3"/>
      <c r="M100" s="3"/>
      <c r="N100" s="3"/>
      <c r="O100" s="3"/>
      <c r="P100" s="3"/>
    </row>
    <row r="101" spans="1:17" ht="24.95" customHeight="1">
      <c r="A101" s="3" t="s">
        <v>23</v>
      </c>
      <c r="B101" s="3" t="s">
        <v>176</v>
      </c>
      <c r="C101" s="3" t="s">
        <v>177</v>
      </c>
      <c r="D101" s="3" t="s">
        <v>33</v>
      </c>
      <c r="E101" s="3">
        <v>10</v>
      </c>
      <c r="F101" s="2">
        <v>213.97</v>
      </c>
      <c r="G101" s="2">
        <v>23.83</v>
      </c>
      <c r="H101" s="2">
        <f>F101+G101</f>
        <v>237.8</v>
      </c>
      <c r="I101" s="4">
        <v>21.51</v>
      </c>
      <c r="J101" s="2">
        <f>F101+(I101/100*F101)</f>
        <v>259.99494700000002</v>
      </c>
      <c r="K101" s="2">
        <f>G101+(I101/100*G101)</f>
        <v>28.955832999999998</v>
      </c>
      <c r="L101" s="2">
        <f>TRUNC(J101+K101,2)</f>
        <v>288.95</v>
      </c>
      <c r="M101" s="2">
        <f>TRUNC(IF((J101+K101), (J101/(J101+K101)*O101), 0), 2)</f>
        <v>2599.94</v>
      </c>
      <c r="N101" s="2">
        <f>TRUNC(IF((J101+K101), (K101/(J101+K101)*O101), 0), 2)</f>
        <v>289.55</v>
      </c>
      <c r="O101" s="2">
        <f>TRUNC(L101*E101,2)</f>
        <v>2889.5</v>
      </c>
      <c r="P101" s="3" t="str">
        <f>IF(O101&lt;=(Referencial!O101*1.05),"PREÇO VÁLIDO","PREÇO INVÁLIDO")</f>
        <v>PREÇO VÁLIDO</v>
      </c>
    </row>
    <row r="102" spans="1:17" ht="24.95" customHeight="1">
      <c r="A102" s="3" t="s">
        <v>23</v>
      </c>
      <c r="B102" s="3" t="s">
        <v>178</v>
      </c>
      <c r="C102" s="3" t="s">
        <v>179</v>
      </c>
      <c r="D102" s="3" t="s">
        <v>33</v>
      </c>
      <c r="E102" s="3">
        <v>13</v>
      </c>
      <c r="F102" s="2">
        <v>690.75</v>
      </c>
      <c r="G102" s="2">
        <v>0</v>
      </c>
      <c r="H102" s="2">
        <f>F102+G102</f>
        <v>690.75</v>
      </c>
      <c r="I102" s="4">
        <v>21.51</v>
      </c>
      <c r="J102" s="2">
        <f>F102+(I102/100*F102)</f>
        <v>839.33032500000002</v>
      </c>
      <c r="K102" s="2">
        <f>G102+(I102/100*G102)</f>
        <v>0</v>
      </c>
      <c r="L102" s="2">
        <f>TRUNC(J102+K102,2)</f>
        <v>839.33</v>
      </c>
      <c r="M102" s="2">
        <f>TRUNC(IF((J102+K102), (J102/(J102+K102)*O102), 0), 2)</f>
        <v>10911.29</v>
      </c>
      <c r="N102" s="2">
        <f>TRUNC(IF((J102+K102), (K102/(J102+K102)*O102), 0), 2)</f>
        <v>0</v>
      </c>
      <c r="O102" s="2">
        <f>TRUNC(L102*E102,2)</f>
        <v>10911.29</v>
      </c>
      <c r="P102" s="3" t="str">
        <f>IF(O102&lt;=(Referencial!O102*1.05),"PREÇO VÁLIDO","PREÇO INVÁLIDO")</f>
        <v>PREÇO VÁLIDO</v>
      </c>
    </row>
    <row r="103" spans="1:17" ht="24.95" customHeight="1">
      <c r="A103" s="3" t="s">
        <v>23</v>
      </c>
      <c r="B103" s="3" t="s">
        <v>180</v>
      </c>
      <c r="C103" s="3" t="s">
        <v>181</v>
      </c>
      <c r="D103" s="3" t="s">
        <v>33</v>
      </c>
      <c r="E103" s="3">
        <v>32</v>
      </c>
      <c r="F103" s="2">
        <v>267.91000000000003</v>
      </c>
      <c r="G103" s="2">
        <v>0</v>
      </c>
      <c r="H103" s="2">
        <f>F103+G103</f>
        <v>267.91000000000003</v>
      </c>
      <c r="I103" s="4">
        <v>21.51</v>
      </c>
      <c r="J103" s="2">
        <f>F103+(I103/100*F103)</f>
        <v>325.53744100000006</v>
      </c>
      <c r="K103" s="2">
        <f>G103+(I103/100*G103)</f>
        <v>0</v>
      </c>
      <c r="L103" s="2">
        <f>TRUNC(J103+K103,2)</f>
        <v>325.52999999999997</v>
      </c>
      <c r="M103" s="2">
        <f>TRUNC(IF((J103+K103), (J103/(J103+K103)*O103), 0), 2)</f>
        <v>10416.959999999999</v>
      </c>
      <c r="N103" s="2">
        <f>TRUNC(IF((J103+K103), (K103/(J103+K103)*O103), 0), 2)</f>
        <v>0</v>
      </c>
      <c r="O103" s="2">
        <f>TRUNC(L103*E103,2)</f>
        <v>10416.959999999999</v>
      </c>
      <c r="P103" s="3" t="str">
        <f>IF(O103&lt;=(Referencial!O103*1.05),"PREÇO VÁLIDO","PREÇO INVÁLIDO")</f>
        <v>PREÇO VÁLIDO</v>
      </c>
    </row>
    <row r="104" spans="1:17" ht="24.95" customHeight="1">
      <c r="A104" s="3"/>
      <c r="B104" s="3"/>
      <c r="C104" s="3" t="s">
        <v>182</v>
      </c>
      <c r="D104" s="3"/>
      <c r="E104" s="3">
        <v>0</v>
      </c>
      <c r="F104" s="2"/>
      <c r="G104" s="2"/>
      <c r="H104" s="3"/>
      <c r="I104" s="4"/>
      <c r="J104" s="3"/>
      <c r="K104" s="3"/>
      <c r="L104" s="3"/>
      <c r="M104" s="3"/>
      <c r="N104" s="3"/>
      <c r="O104" s="3"/>
      <c r="P104" s="3"/>
    </row>
    <row r="105" spans="1:17" ht="24.95" customHeight="1">
      <c r="A105" s="3" t="s">
        <v>23</v>
      </c>
      <c r="B105" s="3" t="s">
        <v>183</v>
      </c>
      <c r="C105" s="3" t="s">
        <v>184</v>
      </c>
      <c r="D105" s="3" t="s">
        <v>33</v>
      </c>
      <c r="E105" s="3">
        <v>1</v>
      </c>
      <c r="F105" s="2">
        <v>3187.7</v>
      </c>
      <c r="G105" s="2">
        <v>0</v>
      </c>
      <c r="H105" s="2">
        <f>F105+G105</f>
        <v>3187.7</v>
      </c>
      <c r="I105" s="4">
        <v>21.51</v>
      </c>
      <c r="J105" s="2">
        <f>F105+(I105/100*F105)</f>
        <v>3873.3742699999998</v>
      </c>
      <c r="K105" s="2">
        <f>G105+(I105/100*G105)</f>
        <v>0</v>
      </c>
      <c r="L105" s="2">
        <f>TRUNC(J105+K105,2)</f>
        <v>3873.37</v>
      </c>
      <c r="M105" s="2">
        <f>TRUNC(IF((J105+K105), (J105/(J105+K105)*O105), 0), 2)</f>
        <v>3873.37</v>
      </c>
      <c r="N105" s="2">
        <f>TRUNC(IF((J105+K105), (K105/(J105+K105)*O105), 0), 2)</f>
        <v>0</v>
      </c>
      <c r="O105" s="2">
        <f>TRUNC(L105*E105,2)</f>
        <v>3873.37</v>
      </c>
      <c r="P105" s="3" t="str">
        <f>IF(O105&lt;=(Referencial!O105*1.05),"PREÇO VÁLIDO","PREÇO INVÁLIDO")</f>
        <v>PREÇO VÁLIDO</v>
      </c>
    </row>
    <row r="106" spans="1:17" ht="24.95" customHeight="1">
      <c r="A106" s="3" t="s">
        <v>23</v>
      </c>
      <c r="B106" s="3" t="s">
        <v>185</v>
      </c>
      <c r="C106" s="3" t="s">
        <v>186</v>
      </c>
      <c r="D106" s="3" t="s">
        <v>33</v>
      </c>
      <c r="E106" s="3">
        <v>2</v>
      </c>
      <c r="F106" s="2">
        <v>1255.3699999999999</v>
      </c>
      <c r="G106" s="2">
        <v>0</v>
      </c>
      <c r="H106" s="2">
        <f>F106+G106</f>
        <v>1255.3699999999999</v>
      </c>
      <c r="I106" s="4">
        <v>21.51</v>
      </c>
      <c r="J106" s="2">
        <f>F106+(I106/100*F106)</f>
        <v>1525.400087</v>
      </c>
      <c r="K106" s="2">
        <f>G106+(I106/100*G106)</f>
        <v>0</v>
      </c>
      <c r="L106" s="2">
        <f>TRUNC(J106+K106,2)</f>
        <v>1525.4</v>
      </c>
      <c r="M106" s="2">
        <f>TRUNC(IF((J106+K106), (J106/(J106+K106)*O106), 0), 2)</f>
        <v>3050.8</v>
      </c>
      <c r="N106" s="2">
        <f>TRUNC(IF((J106+K106), (K106/(J106+K106)*O106), 0), 2)</f>
        <v>0</v>
      </c>
      <c r="O106" s="2">
        <f>TRUNC(L106*E106,2)</f>
        <v>3050.8</v>
      </c>
      <c r="P106" s="3" t="str">
        <f>IF(O106&lt;=(Referencial!O106*1.05),"PREÇO VÁLIDO","PREÇO INVÁLIDO")</f>
        <v>PREÇO VÁLIDO</v>
      </c>
    </row>
    <row r="107" spans="1:17">
      <c r="N107" s="7" t="s">
        <v>34</v>
      </c>
      <c r="O107" s="8">
        <f>TRUNC(SUM(O27:O106), 2)</f>
        <v>1196380.98</v>
      </c>
    </row>
    <row r="109" spans="1:17">
      <c r="A109" s="9" t="s">
        <v>187</v>
      </c>
    </row>
    <row r="110" spans="1:17">
      <c r="A110" s="11" t="s">
        <v>4</v>
      </c>
      <c r="B110" s="11" t="s">
        <v>5</v>
      </c>
      <c r="C110" s="11" t="s">
        <v>6</v>
      </c>
      <c r="D110" s="11" t="s">
        <v>7</v>
      </c>
      <c r="E110" s="11" t="s">
        <v>8</v>
      </c>
      <c r="F110" s="11" t="s">
        <v>9</v>
      </c>
      <c r="G110" s="11" t="s">
        <v>10</v>
      </c>
      <c r="H110" s="11" t="s">
        <v>12</v>
      </c>
      <c r="I110" s="11" t="s">
        <v>13</v>
      </c>
      <c r="J110" s="11" t="s">
        <v>14</v>
      </c>
      <c r="K110" s="11" t="s">
        <v>15</v>
      </c>
      <c r="L110" s="11" t="s">
        <v>11</v>
      </c>
      <c r="M110" s="11" t="s">
        <v>16</v>
      </c>
      <c r="N110" s="11" t="s">
        <v>17</v>
      </c>
      <c r="O110" s="11" t="s">
        <v>18</v>
      </c>
      <c r="P110" s="11" t="s">
        <v>19</v>
      </c>
      <c r="Q110" s="11" t="s">
        <v>20</v>
      </c>
    </row>
    <row r="111" spans="1:17" ht="24.95" customHeight="1">
      <c r="A111" s="3"/>
      <c r="B111" s="3"/>
      <c r="C111" s="3" t="s">
        <v>188</v>
      </c>
      <c r="D111" s="3"/>
      <c r="E111" s="3">
        <v>0</v>
      </c>
      <c r="F111" s="2"/>
      <c r="G111" s="2"/>
      <c r="H111" s="3"/>
      <c r="I111" s="4"/>
      <c r="J111" s="3"/>
      <c r="K111" s="3"/>
      <c r="L111" s="3"/>
      <c r="M111" s="3"/>
      <c r="N111" s="3"/>
      <c r="O111" s="3"/>
      <c r="P111" s="3"/>
    </row>
    <row r="112" spans="1:17" ht="24.95" customHeight="1">
      <c r="A112" s="3"/>
      <c r="B112" s="3"/>
      <c r="C112" s="3" t="s">
        <v>189</v>
      </c>
      <c r="D112" s="3"/>
      <c r="E112" s="3">
        <v>0</v>
      </c>
      <c r="F112" s="2"/>
      <c r="G112" s="2"/>
      <c r="H112" s="3"/>
      <c r="I112" s="4"/>
      <c r="J112" s="3"/>
      <c r="K112" s="3"/>
      <c r="L112" s="3"/>
      <c r="M112" s="3"/>
      <c r="N112" s="3"/>
      <c r="O112" s="3"/>
      <c r="P112" s="3"/>
    </row>
    <row r="113" spans="1:16" ht="24.95" customHeight="1">
      <c r="A113" s="3" t="s">
        <v>23</v>
      </c>
      <c r="B113" s="3" t="s">
        <v>190</v>
      </c>
      <c r="C113" s="3" t="s">
        <v>191</v>
      </c>
      <c r="D113" s="3" t="s">
        <v>26</v>
      </c>
      <c r="E113" s="3">
        <v>866.63</v>
      </c>
      <c r="F113" s="2">
        <v>6.14</v>
      </c>
      <c r="G113" s="2">
        <v>0</v>
      </c>
      <c r="H113" s="2">
        <f>F113+G113</f>
        <v>6.14</v>
      </c>
      <c r="I113" s="4">
        <v>21.51</v>
      </c>
      <c r="J113" s="2">
        <f>F113+(I113/100*F113)</f>
        <v>7.4607139999999994</v>
      </c>
      <c r="K113" s="2">
        <f>G113+(I113/100*G113)</f>
        <v>0</v>
      </c>
      <c r="L113" s="2">
        <f>TRUNC(J113+K113,2)</f>
        <v>7.46</v>
      </c>
      <c r="M113" s="2">
        <f>TRUNC(IF((J113+K113), (J113/(J113+K113)*O113), 0), 2)</f>
        <v>6465.05</v>
      </c>
      <c r="N113" s="2">
        <f>TRUNC(IF((J113+K113), (K113/(J113+K113)*O113), 0), 2)</f>
        <v>0</v>
      </c>
      <c r="O113" s="2">
        <f>TRUNC(L113*E113,2)</f>
        <v>6465.05</v>
      </c>
      <c r="P113" s="3" t="str">
        <f>IF(O113&lt;=(Referencial!O113*1.05),"PREÇO VÁLIDO","PREÇO INVÁLIDO")</f>
        <v>PREÇO VÁLIDO</v>
      </c>
    </row>
    <row r="114" spans="1:16">
      <c r="N114" s="7" t="s">
        <v>34</v>
      </c>
      <c r="O114" s="8">
        <f>TRUNC(SUM(O109:O113), 2)</f>
        <v>6465.05</v>
      </c>
    </row>
    <row r="115" spans="1:16">
      <c r="N115" s="7" t="s">
        <v>192</v>
      </c>
      <c r="O115" s="8">
        <f>TRUNC(SUM(O25,O107,O114), 2)</f>
        <v>1297317.3799999999</v>
      </c>
    </row>
    <row r="117" spans="1:16">
      <c r="A117" t="str">
        <f>CONCATENATE("Importa o presente valor total proposto em: ", TEXT(SUM(O25,O107,O114), "R$ #.###,#0"))</f>
        <v>Importa o presente valor total proposto em: R$ 1.297.317,38</v>
      </c>
    </row>
    <row r="119" spans="1:16">
      <c r="B119" s="9" t="s">
        <v>193</v>
      </c>
    </row>
    <row r="120" spans="1:16">
      <c r="B120" s="9" t="s">
        <v>194</v>
      </c>
    </row>
  </sheetData>
  <sheetProtection password="E889" sheet="1" objects="1" scenarios="1" selectLockedCells="1"/>
  <autoFilter ref="A18:Q113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2025-10-16T17:00:38Z</dcterms:created>
  <dcterms:modified xsi:type="dcterms:W3CDTF">2025-10-16T17:01:58Z</dcterms:modified>
</cp:coreProperties>
</file>