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EstaPastaDeTrabalho"/>
  <mc:AlternateContent xmlns:mc="http://schemas.openxmlformats.org/markup-compatibility/2006">
    <mc:Choice Requires="x15">
      <x15ac:absPath xmlns:x15ac="http://schemas.microsoft.com/office/spreadsheetml/2010/11/ac" url="https://d.docs.live.net/3e05c5b69b496e26/Processos SIE/Supervisão Doutor Pedrinho/"/>
    </mc:Choice>
  </mc:AlternateContent>
  <xr:revisionPtr revIDLastSave="0" documentId="8_{47D9A760-AF33-45C8-AB5C-610899361372}" xr6:coauthVersionLast="36" xr6:coauthVersionMax="47" xr10:uidLastSave="{00000000-0000-0000-0000-000000000000}"/>
  <bookViews>
    <workbookView xWindow="0" yWindow="0" windowWidth="28800" windowHeight="12105" tabRatio="891" xr2:uid="{00000000-000D-0000-FFFF-FFFF00000000}"/>
  </bookViews>
  <sheets>
    <sheet name="Orçamento" sheetId="49" r:id="rId1"/>
    <sheet name="BDI_supervisão" sheetId="39" r:id="rId2"/>
    <sheet name="Cronograma" sheetId="50" r:id="rId3"/>
  </sheets>
  <externalReferences>
    <externalReference r:id="rId4"/>
  </externalReferences>
  <definedNames>
    <definedName name="_xlnm.Print_Area" localSheetId="1">BDI_supervisão!$A$1:$F$18</definedName>
    <definedName name="_xlnm.Print_Area" localSheetId="2">Cronograma!$A$1:$O$32</definedName>
    <definedName name="_xlnm.Print_Area" localSheetId="0">Orçamento!$A$1:$M$52</definedName>
    <definedName name="_xlnm.Print_Titles" localSheetId="2">Cronograma!$B:$D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8" i="49" l="1"/>
  <c r="I47" i="49"/>
  <c r="I46" i="49"/>
  <c r="I43" i="49"/>
  <c r="I42" i="49"/>
  <c r="I39" i="49"/>
  <c r="E39" i="49"/>
  <c r="I38" i="49"/>
  <c r="E38" i="49"/>
  <c r="I37" i="49"/>
  <c r="E37" i="49"/>
  <c r="I36" i="49"/>
  <c r="E36" i="49"/>
  <c r="I33" i="49"/>
  <c r="I32" i="49"/>
  <c r="I29" i="49"/>
  <c r="I28" i="49"/>
  <c r="I27" i="49"/>
  <c r="I26" i="49"/>
  <c r="I23" i="49"/>
  <c r="E23" i="49"/>
  <c r="I22" i="49"/>
  <c r="E22" i="49"/>
  <c r="I21" i="49"/>
  <c r="E21" i="49"/>
  <c r="I20" i="49"/>
  <c r="E20" i="49"/>
  <c r="I18" i="49"/>
  <c r="K42" i="49"/>
  <c r="L42" i="49" s="1"/>
  <c r="M42" i="49" s="1"/>
  <c r="I14" i="49"/>
  <c r="I15" i="49"/>
  <c r="E16" i="49"/>
  <c r="I16" i="49"/>
  <c r="K46" i="49" l="1"/>
  <c r="K38" i="49"/>
  <c r="L38" i="49" s="1"/>
  <c r="M38" i="49" s="1"/>
  <c r="K18" i="49"/>
  <c r="L18" i="49" s="1"/>
  <c r="M18" i="49" s="1"/>
  <c r="K20" i="49"/>
  <c r="L20" i="49" s="1"/>
  <c r="M20" i="49" s="1"/>
  <c r="K39" i="49"/>
  <c r="L39" i="49" s="1"/>
  <c r="M39" i="49" s="1"/>
  <c r="K22" i="49"/>
  <c r="L22" i="49" s="1"/>
  <c r="M22" i="49" s="1"/>
  <c r="K21" i="49"/>
  <c r="L21" i="49" s="1"/>
  <c r="M21" i="49" s="1"/>
  <c r="K15" i="49"/>
  <c r="L15" i="49" s="1"/>
  <c r="M15" i="49" s="1"/>
  <c r="K23" i="49"/>
  <c r="L23" i="49" s="1"/>
  <c r="M23" i="49" s="1"/>
  <c r="K27" i="49"/>
  <c r="K37" i="49"/>
  <c r="L37" i="49" s="1"/>
  <c r="M37" i="49" s="1"/>
  <c r="K36" i="49"/>
  <c r="L36" i="49" s="1"/>
  <c r="M36" i="49" s="1"/>
  <c r="K33" i="49"/>
  <c r="L33" i="49" s="1"/>
  <c r="M33" i="49" s="1"/>
  <c r="K32" i="49"/>
  <c r="L32" i="49" s="1"/>
  <c r="M32" i="49" s="1"/>
  <c r="K14" i="49"/>
  <c r="L14" i="49" s="1"/>
  <c r="M14" i="49" s="1"/>
  <c r="K29" i="49"/>
  <c r="L29" i="49" s="1"/>
  <c r="M29" i="49" s="1"/>
  <c r="K48" i="49"/>
  <c r="L48" i="49" s="1"/>
  <c r="M48" i="49" s="1"/>
  <c r="K26" i="49"/>
  <c r="L26" i="49" s="1"/>
  <c r="M26" i="49" s="1"/>
  <c r="K43" i="49"/>
  <c r="L43" i="49" s="1"/>
  <c r="M43" i="49" s="1"/>
  <c r="M44" i="49" s="1"/>
  <c r="K16" i="49"/>
  <c r="L16" i="49" s="1"/>
  <c r="M16" i="49" s="1"/>
  <c r="B6" i="50"/>
  <c r="L27" i="49" l="1"/>
  <c r="M27" i="49" s="1"/>
  <c r="K28" i="49"/>
  <c r="L28" i="49" s="1"/>
  <c r="M28" i="49" s="1"/>
  <c r="L46" i="49"/>
  <c r="M46" i="49" s="1"/>
  <c r="K47" i="49"/>
  <c r="L47" i="49" s="1"/>
  <c r="M47" i="49" s="1"/>
  <c r="M30" i="49"/>
  <c r="M40" i="49"/>
  <c r="M34" i="49"/>
  <c r="M24" i="49"/>
  <c r="M49" i="49" l="1"/>
  <c r="M50" i="49" s="1"/>
  <c r="E13" i="39" l="1"/>
  <c r="D13" i="39"/>
  <c r="D22" i="50" l="1"/>
  <c r="D18" i="50"/>
  <c r="D12" i="50" l="1"/>
  <c r="D16" i="50" l="1"/>
  <c r="D20" i="50"/>
  <c r="D14" i="50" l="1"/>
  <c r="D24" i="50" l="1"/>
  <c r="O31" i="50" l="1"/>
  <c r="O30" i="50" l="1"/>
  <c r="O18" i="50" l="1"/>
  <c r="N30" i="50"/>
  <c r="O16" i="50"/>
  <c r="O14" i="50"/>
  <c r="J30" i="50"/>
  <c r="J22" i="50"/>
  <c r="J23" i="50"/>
  <c r="N14" i="50"/>
  <c r="N15" i="50"/>
  <c r="K28" i="50"/>
  <c r="N23" i="50"/>
  <c r="N22" i="50"/>
  <c r="O19" i="50"/>
  <c r="O28" i="50"/>
  <c r="N16" i="50"/>
  <c r="N17" i="50"/>
  <c r="O22" i="50"/>
  <c r="H28" i="50"/>
  <c r="F17" i="50"/>
  <c r="F16" i="50"/>
  <c r="F23" i="50"/>
  <c r="O15" i="50"/>
  <c r="E15" i="50"/>
  <c r="E14" i="50"/>
  <c r="M28" i="50"/>
  <c r="L20" i="50"/>
  <c r="L21" i="50"/>
  <c r="J19" i="50"/>
  <c r="J18" i="50"/>
  <c r="I23" i="50"/>
  <c r="I22" i="50"/>
  <c r="E16" i="50"/>
  <c r="E17" i="50"/>
  <c r="O17" i="50"/>
  <c r="E28" i="50"/>
  <c r="N18" i="50"/>
  <c r="N19" i="50"/>
  <c r="O20" i="50"/>
  <c r="L14" i="50"/>
  <c r="L15" i="50"/>
  <c r="E20" i="50"/>
  <c r="E21" i="50"/>
  <c r="O21" i="50"/>
  <c r="L28" i="50"/>
  <c r="I28" i="50"/>
  <c r="E29" i="50"/>
  <c r="E31" i="50"/>
  <c r="E30" i="50"/>
  <c r="N28" i="50"/>
  <c r="N12" i="50"/>
  <c r="N13" i="50"/>
  <c r="N29" i="50"/>
  <c r="N31" i="50"/>
  <c r="I12" i="50"/>
  <c r="I13" i="50"/>
  <c r="I29" i="50"/>
  <c r="I31" i="50"/>
  <c r="I30" i="50"/>
  <c r="H17" i="50"/>
  <c r="H16" i="50"/>
  <c r="F28" i="50"/>
  <c r="F22" i="50"/>
  <c r="F18" i="50"/>
  <c r="F19" i="50"/>
  <c r="I15" i="50"/>
  <c r="I14" i="50"/>
  <c r="G30" i="50"/>
  <c r="H22" i="50"/>
  <c r="H23" i="50"/>
  <c r="G22" i="50"/>
  <c r="G23" i="50"/>
  <c r="O13" i="50"/>
  <c r="O29" i="50"/>
  <c r="E13" i="50"/>
  <c r="E12" i="50"/>
  <c r="O12" i="50"/>
  <c r="K18" i="50"/>
  <c r="K19" i="50"/>
  <c r="M23" i="50"/>
  <c r="M22" i="50"/>
  <c r="M12" i="50"/>
  <c r="M13" i="50"/>
  <c r="M29" i="50"/>
  <c r="M31" i="50"/>
  <c r="M30" i="50"/>
  <c r="G28" i="50"/>
  <c r="G12" i="50"/>
  <c r="G13" i="50"/>
  <c r="G29" i="50"/>
  <c r="G31" i="50"/>
  <c r="M19" i="50"/>
  <c r="M18" i="50"/>
  <c r="F14" i="50"/>
  <c r="F15" i="50"/>
  <c r="L23" i="50"/>
  <c r="L22" i="50"/>
  <c r="K12" i="50"/>
  <c r="K13" i="50"/>
  <c r="K29" i="50"/>
  <c r="K31" i="50"/>
  <c r="K30" i="50"/>
  <c r="J15" i="50"/>
  <c r="J14" i="50"/>
  <c r="J28" i="50"/>
  <c r="J29" i="50"/>
  <c r="J31" i="50"/>
  <c r="K21" i="50"/>
  <c r="K20" i="50"/>
  <c r="H19" i="50"/>
  <c r="H18" i="50"/>
  <c r="M21" i="50"/>
  <c r="M20" i="50"/>
  <c r="M17" i="50"/>
  <c r="M16" i="50"/>
  <c r="N20" i="50"/>
  <c r="N21" i="50"/>
  <c r="L12" i="50"/>
  <c r="L13" i="50"/>
  <c r="L29" i="50"/>
  <c r="L31" i="50"/>
  <c r="L30" i="50"/>
  <c r="L16" i="50"/>
  <c r="L17" i="50"/>
  <c r="J16" i="50"/>
  <c r="J17" i="50"/>
  <c r="F20" i="50"/>
  <c r="F21" i="50"/>
  <c r="M15" i="50"/>
  <c r="M14" i="50"/>
  <c r="G17" i="50"/>
  <c r="G16" i="50"/>
  <c r="E19" i="50"/>
  <c r="E18" i="50"/>
  <c r="E22" i="50"/>
  <c r="E23" i="50"/>
  <c r="O23" i="50"/>
  <c r="K15" i="50"/>
  <c r="K14" i="50"/>
  <c r="G21" i="50"/>
  <c r="G20" i="50"/>
  <c r="G15" i="50"/>
  <c r="G14" i="50"/>
  <c r="G18" i="50"/>
  <c r="G19" i="50"/>
  <c r="I17" i="50"/>
  <c r="I16" i="50"/>
  <c r="K17" i="50"/>
  <c r="K16" i="50"/>
  <c r="H12" i="50"/>
  <c r="H13" i="50"/>
  <c r="H29" i="50"/>
  <c r="H31" i="50"/>
  <c r="H30" i="50"/>
  <c r="L18" i="50"/>
  <c r="L19" i="50"/>
  <c r="H21" i="50"/>
  <c r="H20" i="50"/>
  <c r="I18" i="50"/>
  <c r="I19" i="50"/>
  <c r="K23" i="50"/>
  <c r="K22" i="50"/>
  <c r="J20" i="50"/>
  <c r="J21" i="50"/>
  <c r="J12" i="50"/>
  <c r="J13" i="50"/>
  <c r="H15" i="50"/>
  <c r="H14" i="50"/>
  <c r="I20" i="50"/>
  <c r="I21" i="50"/>
  <c r="F12" i="50"/>
  <c r="F13" i="50"/>
  <c r="F29" i="50"/>
  <c r="F31" i="50"/>
  <c r="F30" i="50"/>
</calcChain>
</file>

<file path=xl/sharedStrings.xml><?xml version="1.0" encoding="utf-8"?>
<sst xmlns="http://schemas.openxmlformats.org/spreadsheetml/2006/main" count="171" uniqueCount="127">
  <si>
    <t>MÊS</t>
  </si>
  <si>
    <t>2.1</t>
  </si>
  <si>
    <t>Custo Unitário (C.U)</t>
  </si>
  <si>
    <t>PREÇO TOTAL (R$)</t>
  </si>
  <si>
    <t>PREÇO UNITÁRIO (R$)</t>
  </si>
  <si>
    <t>QUANTIDADE</t>
  </si>
  <si>
    <t>UNID</t>
  </si>
  <si>
    <t>3.1</t>
  </si>
  <si>
    <t>COMPOSIÇÃO DO ORÇAMENTO REFERENCIAL</t>
  </si>
  <si>
    <t>SECRETARIA DE ESTADO DA INFRAESTRUTURA E MOBILIDADE</t>
  </si>
  <si>
    <t xml:space="preserve">                                                                      </t>
  </si>
  <si>
    <t>Total</t>
  </si>
  <si>
    <t>PREÇO</t>
  </si>
  <si>
    <t>Escritório</t>
  </si>
  <si>
    <t>4.1</t>
  </si>
  <si>
    <t>3,00% do PV</t>
  </si>
  <si>
    <t>0,65% do PV</t>
  </si>
  <si>
    <t>% sobre CD</t>
  </si>
  <si>
    <t>% sobre PV</t>
  </si>
  <si>
    <t>Variável - f (CD)</t>
  </si>
  <si>
    <t>0,25% do PV</t>
  </si>
  <si>
    <t>Despesas Indiretas</t>
  </si>
  <si>
    <t>BDI</t>
  </si>
  <si>
    <t>DF = [(1+SELIC)^(1/12)-1] sobre (PV - Lucro)</t>
  </si>
  <si>
    <t>CD = Custo Direto</t>
  </si>
  <si>
    <t>PV = Preço de Venda</t>
  </si>
  <si>
    <t>0,5% do PV</t>
  </si>
  <si>
    <t>% sobre (PV - Lucro)</t>
  </si>
  <si>
    <t>CÓDIGO</t>
  </si>
  <si>
    <t>Topografia</t>
  </si>
  <si>
    <t>BDI - CONSULTORIA</t>
  </si>
  <si>
    <t>OBSERVAÇÕES:</t>
  </si>
  <si>
    <t>SUBTOTAL DO ITEM 4</t>
  </si>
  <si>
    <t>SUBTOTAL DO ITEM 3</t>
  </si>
  <si>
    <t>(R$) TOTAL MENSAL</t>
  </si>
  <si>
    <t>% TOTAL MENSAL</t>
  </si>
  <si>
    <t>SUBTOTAL DO ITEM 1</t>
  </si>
  <si>
    <t>n.º de meses</t>
  </si>
  <si>
    <t>por mês</t>
  </si>
  <si>
    <t>OBJETO 1 - DESCRIÇÃO</t>
  </si>
  <si>
    <t>Duração</t>
  </si>
  <si>
    <t xml:space="preserve">TOTAL </t>
  </si>
  <si>
    <t>(R$) TOTAL ACUMUADO</t>
  </si>
  <si>
    <t>% TOTAL ACUMULADO</t>
  </si>
  <si>
    <t>PREÇO TOTAL GLOBAL</t>
  </si>
  <si>
    <t>MESES</t>
  </si>
  <si>
    <t>ATIVIDADES</t>
  </si>
  <si>
    <t>Adm. Central</t>
  </si>
  <si>
    <t>Despesas Financeiras</t>
  </si>
  <si>
    <t>Seguros e Garantias Contratuais</t>
  </si>
  <si>
    <t>Riscos</t>
  </si>
  <si>
    <t>Lucro</t>
  </si>
  <si>
    <t>PIS</t>
  </si>
  <si>
    <t>COFINS</t>
  </si>
  <si>
    <t>ISSQN</t>
  </si>
  <si>
    <t>Laboratório de asfalto</t>
  </si>
  <si>
    <t>Laboratório de solos</t>
  </si>
  <si>
    <t>SUBTOTAL DO ITEM 2</t>
  </si>
  <si>
    <t>2. Instalações físicas</t>
  </si>
  <si>
    <t>Laboratorista</t>
  </si>
  <si>
    <t>Auxiliar de Laboratorista</t>
  </si>
  <si>
    <t>Topógrafo</t>
  </si>
  <si>
    <t>Auxiliar de Topografia</t>
  </si>
  <si>
    <t>2.2</t>
  </si>
  <si>
    <t>3.2</t>
  </si>
  <si>
    <t>5. Custos diversos</t>
  </si>
  <si>
    <t>4. Cesta das Instalações - Instrumentos</t>
  </si>
  <si>
    <t>4.3</t>
  </si>
  <si>
    <t>4.4</t>
  </si>
  <si>
    <t>5.1</t>
  </si>
  <si>
    <t>5.2</t>
  </si>
  <si>
    <t>3. Mobiliários</t>
  </si>
  <si>
    <t>SUBTOTAL DO ITEM 5</t>
  </si>
  <si>
    <t>6.1</t>
  </si>
  <si>
    <t>SUBTOTAL DO ITEM 6</t>
  </si>
  <si>
    <t>6. Veículos</t>
  </si>
  <si>
    <t>1.  Pessoal</t>
  </si>
  <si>
    <t>2.  Instalações Físicas</t>
  </si>
  <si>
    <t>Total - BDI (%)</t>
  </si>
  <si>
    <t xml:space="preserve"> </t>
  </si>
  <si>
    <t>2.3</t>
  </si>
  <si>
    <t>4. Cesta de Instalações</t>
  </si>
  <si>
    <t>4.2</t>
  </si>
  <si>
    <t>Laboratório de concreto</t>
  </si>
  <si>
    <t>TOTAL</t>
  </si>
  <si>
    <t>% do PV</t>
  </si>
  <si>
    <t>Auxiliar de laboratório</t>
  </si>
  <si>
    <t>DIRETORIA DE FISCALIZAÇÃO DE OBRAS DE INFRAESTRUTURA - DFIS</t>
  </si>
  <si>
    <t>P9819</t>
  </si>
  <si>
    <t>Engenheiro Supervisor (SICRO)</t>
  </si>
  <si>
    <t>EMPRESA:</t>
  </si>
  <si>
    <t>EMPESA:</t>
  </si>
  <si>
    <t>Residência</t>
  </si>
  <si>
    <t>CPU-002</t>
  </si>
  <si>
    <t>Selic = 10,75% a.a.</t>
  </si>
  <si>
    <t>OBJETO: Contratação de empresa para a execução dos serviços de coordenação, supervisão, controle e de subsídios à fiscalização de obras de estabilização de taludes e recuperação de Muro de Contenção (Terrae) - SC-477. trecho: Dr. Pedrinho - SC-112 (p/ Rio Negrinho)</t>
  </si>
  <si>
    <t>Referencial - Consolidação dos custos de mão de obra da engenharia consultiva (DNIT) - mês de referência: julho de 2024</t>
  </si>
  <si>
    <t>Data Base do Orçamento:  julho de 2024</t>
  </si>
  <si>
    <t>1.1  Equipe Fixa</t>
  </si>
  <si>
    <t>1.1.1</t>
  </si>
  <si>
    <t>Engenheiro residente/Supervisor*</t>
  </si>
  <si>
    <t>1.1.2</t>
  </si>
  <si>
    <t>Auxiliar Administrativo</t>
  </si>
  <si>
    <t>P8026</t>
  </si>
  <si>
    <t>1.1.3</t>
  </si>
  <si>
    <t>Técnico de Obras</t>
  </si>
  <si>
    <t>Técnico especializado - mensalista (SICRO)</t>
  </si>
  <si>
    <t>1.2 Equipe Vinculada de Projeto</t>
  </si>
  <si>
    <t>1.2.1</t>
  </si>
  <si>
    <t>Engenheiro de Projetos Pleno</t>
  </si>
  <si>
    <t>P8066</t>
  </si>
  <si>
    <t>1.3 Equipe de controle tecnológico e topografia</t>
  </si>
  <si>
    <t>1.3.1</t>
  </si>
  <si>
    <t>1.3.2</t>
  </si>
  <si>
    <t>1.3.3</t>
  </si>
  <si>
    <t>1.3.4</t>
  </si>
  <si>
    <t>Laboratórios</t>
  </si>
  <si>
    <t>2.4</t>
  </si>
  <si>
    <t>Veículo Leve - 53kW sem motorista - Equipe Fixa</t>
  </si>
  <si>
    <t>CPU-001</t>
  </si>
  <si>
    <t>6.2</t>
  </si>
  <si>
    <t>Veículo Leve - 53kW sem motorista - Equipe de Controle Técnológico</t>
  </si>
  <si>
    <t>6.3</t>
  </si>
  <si>
    <t>Veículo Leve - 53kW sem motorista - Equipe de topografia</t>
  </si>
  <si>
    <t>1. (*) Os preços desses itens têm como referência o SICRO-SC julho/24</t>
  </si>
  <si>
    <t>ISS - Doutor Pedrinho/SC  - Lei Complementar Nº 27/2003 (3,0%)</t>
  </si>
  <si>
    <t xml:space="preserve"> CRONOGRAMA FÍSICO-FINANCEIRO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</si>
</sst>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 * #,##0.00\ ;\-* #,##0.00\ ;\ * \-#\ ;\ @\ "/>
    <numFmt numFmtId="165" formatCode="&quot; R$ &quot;* #,##0.00\ ;&quot;-R$ &quot;* #,##0.00\ ;&quot; R$ &quot;* \-#\ ;\ @\ "/>
    <numFmt numFmtId="166" formatCode="* #,##0.00\ ;\-* #,##0.00\ ;* \-#\ ;@\ "/>
    <numFmt numFmtId="167" formatCode="&quot; R$ &quot;* #,##0.00\ ;&quot;-R$ &quot;* #,##0.00\ ;&quot; R$ &quot;* \-#\ ;@\ "/>
    <numFmt numFmtId="168" formatCode="_-* #,##0.00_-;\-* #,##0.00_-;_-* \-??_-;_-@_-"/>
    <numFmt numFmtId="169" formatCode="mm/yy"/>
    <numFmt numFmtId="170" formatCode="#,##0.00_);[Red]\-#,##0.00;"/>
    <numFmt numFmtId="171" formatCode="00"/>
    <numFmt numFmtId="172" formatCode="&quot; R$ &quot;* #,##0.0000\ ;&quot;-R$ &quot;* #,##0.0000\ ;&quot; R$ &quot;* \-#.00\ ;@\ "/>
    <numFmt numFmtId="173" formatCode="0\ &quot;meses&quot;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u/>
      <sz val="9.35"/>
      <color theme="10"/>
      <name val="Calibri"/>
      <family val="2"/>
    </font>
    <font>
      <sz val="10"/>
      <color theme="1"/>
      <name val="Arial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indexed="63"/>
      <name val="Calibri"/>
      <family val="2"/>
    </font>
    <font>
      <b/>
      <sz val="8"/>
      <name val="Calibri"/>
      <family val="2"/>
    </font>
    <font>
      <b/>
      <sz val="11"/>
      <color indexed="63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i/>
      <sz val="7"/>
      <color indexed="63"/>
      <name val="Times New Roman"/>
      <family val="1"/>
    </font>
    <font>
      <sz val="12"/>
      <color indexed="63"/>
      <name val="Calibri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/>
      <name val="Calibri"/>
      <family val="2"/>
    </font>
    <font>
      <sz val="9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8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color rgb="FF000000"/>
      <name val="Calibri"/>
      <family val="2"/>
      <charset val="1"/>
    </font>
    <font>
      <sz val="10"/>
      <name val="Arial"/>
      <family val="2"/>
    </font>
    <font>
      <sz val="10"/>
      <color rgb="FF000000"/>
      <name val="Roboto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666699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3">
    <xf numFmtId="0" fontId="0" fillId="0" borderId="0"/>
    <xf numFmtId="0" fontId="2" fillId="0" borderId="0"/>
    <xf numFmtId="164" fontId="2" fillId="0" borderId="0" applyBorder="0" applyProtection="0"/>
    <xf numFmtId="165" fontId="2" fillId="0" borderId="0" applyBorder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" fontId="8" fillId="0" borderId="0">
      <alignment vertical="center" wrapText="1"/>
      <protection locked="0"/>
    </xf>
    <xf numFmtId="0" fontId="9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 applyNumberFormat="0" applyFont="0" applyFill="0" applyBorder="0" applyAlignment="0" applyProtection="0"/>
    <xf numFmtId="0" fontId="10" fillId="0" borderId="0"/>
    <xf numFmtId="0" fontId="11" fillId="0" borderId="0"/>
    <xf numFmtId="9" fontId="11" fillId="0" borderId="0" applyBorder="0" applyProtection="0"/>
    <xf numFmtId="0" fontId="1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5" fillId="0" borderId="0"/>
    <xf numFmtId="166" fontId="15" fillId="0" borderId="0" applyBorder="0" applyProtection="0"/>
    <xf numFmtId="167" fontId="15" fillId="0" borderId="0" applyBorder="0" applyProtection="0"/>
    <xf numFmtId="0" fontId="15" fillId="0" borderId="0"/>
    <xf numFmtId="9" fontId="15" fillId="0" borderId="0" applyFill="0" applyBorder="0" applyAlignment="0" applyProtection="0"/>
    <xf numFmtId="0" fontId="22" fillId="0" borderId="0"/>
    <xf numFmtId="9" fontId="2" fillId="0" borderId="0" applyBorder="0" applyProtection="0"/>
    <xf numFmtId="44" fontId="1" fillId="0" borderId="0" applyFont="0" applyFill="0" applyBorder="0" applyAlignment="0" applyProtection="0"/>
    <xf numFmtId="0" fontId="13" fillId="0" borderId="0"/>
    <xf numFmtId="9" fontId="9" fillId="0" borderId="0" applyFont="0" applyFill="0" applyBorder="0" applyAlignment="0" applyProtection="0"/>
    <xf numFmtId="0" fontId="39" fillId="0" borderId="0" applyNumberFormat="0" applyFont="0" applyFill="0" applyBorder="0" applyAlignment="0" applyProtection="0"/>
  </cellStyleXfs>
  <cellXfs count="296">
    <xf numFmtId="0" fontId="0" fillId="0" borderId="0" xfId="0"/>
    <xf numFmtId="166" fontId="0" fillId="0" borderId="0" xfId="23" applyFont="1" applyBorder="1" applyAlignment="1" applyProtection="1">
      <alignment vertical="center"/>
    </xf>
    <xf numFmtId="10" fontId="0" fillId="4" borderId="0" xfId="26" applyNumberFormat="1" applyFont="1" applyFill="1" applyBorder="1" applyAlignment="1" applyProtection="1">
      <alignment horizontal="center" vertical="center" wrapText="1"/>
    </xf>
    <xf numFmtId="166" fontId="21" fillId="0" borderId="0" xfId="23" applyFont="1" applyBorder="1" applyAlignment="1" applyProtection="1">
      <alignment vertical="center"/>
    </xf>
    <xf numFmtId="0" fontId="22" fillId="3" borderId="0" xfId="27" applyFill="1"/>
    <xf numFmtId="10" fontId="22" fillId="3" borderId="0" xfId="27" applyNumberFormat="1" applyFill="1"/>
    <xf numFmtId="0" fontId="22" fillId="3" borderId="0" xfId="27" applyFill="1" applyAlignment="1">
      <alignment vertical="center" wrapText="1"/>
    </xf>
    <xf numFmtId="171" fontId="19" fillId="2" borderId="0" xfId="27" applyNumberFormat="1" applyFont="1" applyFill="1" applyAlignment="1">
      <alignment horizontal="center" vertical="center" wrapText="1"/>
    </xf>
    <xf numFmtId="15" fontId="18" fillId="3" borderId="0" xfId="27" applyNumberFormat="1" applyFont="1" applyFill="1" applyAlignment="1">
      <alignment horizontal="justify" vertical="justify"/>
    </xf>
    <xf numFmtId="171" fontId="16" fillId="2" borderId="0" xfId="27" applyNumberFormat="1" applyFont="1" applyFill="1" applyAlignment="1">
      <alignment horizontal="center" vertical="center"/>
    </xf>
    <xf numFmtId="0" fontId="22" fillId="3" borderId="0" xfId="27" applyFill="1" applyAlignment="1">
      <alignment vertical="center"/>
    </xf>
    <xf numFmtId="166" fontId="17" fillId="0" borderId="0" xfId="23" applyFont="1" applyBorder="1" applyAlignment="1" applyProtection="1">
      <alignment vertical="center"/>
    </xf>
    <xf numFmtId="167" fontId="17" fillId="0" borderId="0" xfId="24" applyFont="1" applyBorder="1" applyAlignment="1" applyProtection="1">
      <alignment vertical="center"/>
    </xf>
    <xf numFmtId="171" fontId="19" fillId="0" borderId="0" xfId="27" applyNumberFormat="1" applyFont="1" applyAlignment="1">
      <alignment horizontal="center" vertical="center" wrapText="1"/>
    </xf>
    <xf numFmtId="171" fontId="22" fillId="0" borderId="0" xfId="27" applyNumberFormat="1" applyAlignment="1">
      <alignment horizontal="center" vertical="top"/>
    </xf>
    <xf numFmtId="171" fontId="22" fillId="0" borderId="4" xfId="27" applyNumberFormat="1" applyBorder="1" applyAlignment="1">
      <alignment horizontal="center" vertical="top"/>
    </xf>
    <xf numFmtId="0" fontId="22" fillId="0" borderId="0" xfId="27" applyAlignment="1">
      <alignment horizontal="left" vertical="justify"/>
    </xf>
    <xf numFmtId="10" fontId="22" fillId="0" borderId="0" xfId="27" applyNumberFormat="1"/>
    <xf numFmtId="170" fontId="22" fillId="0" borderId="0" xfId="27" applyNumberFormat="1"/>
    <xf numFmtId="10" fontId="20" fillId="0" borderId="0" xfId="26" applyNumberFormat="1" applyFont="1" applyFill="1" applyBorder="1" applyAlignment="1" applyProtection="1">
      <alignment vertical="center" wrapText="1"/>
    </xf>
    <xf numFmtId="171" fontId="22" fillId="2" borderId="0" xfId="27" applyNumberFormat="1" applyFill="1" applyAlignment="1">
      <alignment horizontal="center" vertical="top"/>
    </xf>
    <xf numFmtId="171" fontId="19" fillId="2" borderId="0" xfId="27" quotePrefix="1" applyNumberFormat="1" applyFont="1" applyFill="1" applyAlignment="1">
      <alignment horizontal="center" vertical="top"/>
    </xf>
    <xf numFmtId="0" fontId="23" fillId="0" borderId="26" xfId="1" applyFont="1" applyBorder="1" applyAlignment="1">
      <alignment horizontal="center" vertical="center"/>
    </xf>
    <xf numFmtId="9" fontId="7" fillId="0" borderId="0" xfId="28" applyFont="1" applyBorder="1" applyAlignment="1">
      <alignment vertical="center" wrapText="1"/>
    </xf>
    <xf numFmtId="0" fontId="12" fillId="0" borderId="0" xfId="1" applyFont="1" applyAlignment="1">
      <alignment horizontal="center" vertical="center"/>
    </xf>
    <xf numFmtId="167" fontId="25" fillId="0" borderId="0" xfId="24" applyFont="1" applyBorder="1" applyProtection="1"/>
    <xf numFmtId="10" fontId="7" fillId="7" borderId="45" xfId="28" applyNumberFormat="1" applyFont="1" applyFill="1" applyBorder="1" applyAlignment="1">
      <alignment horizontal="center" vertical="center"/>
    </xf>
    <xf numFmtId="44" fontId="7" fillId="0" borderId="45" xfId="11" applyFont="1" applyFill="1" applyBorder="1" applyAlignment="1">
      <alignment horizontal="center" vertical="center"/>
    </xf>
    <xf numFmtId="0" fontId="22" fillId="3" borderId="48" xfId="27" applyFill="1" applyBorder="1" applyAlignment="1">
      <alignment vertical="center" wrapText="1"/>
    </xf>
    <xf numFmtId="0" fontId="22" fillId="3" borderId="9" xfId="27" applyFill="1" applyBorder="1" applyAlignment="1">
      <alignment vertical="center" wrapText="1"/>
    </xf>
    <xf numFmtId="44" fontId="7" fillId="0" borderId="49" xfId="11" applyFont="1" applyFill="1" applyBorder="1" applyAlignment="1">
      <alignment horizontal="center" vertical="center"/>
    </xf>
    <xf numFmtId="10" fontId="7" fillId="0" borderId="45" xfId="28" applyNumberFormat="1" applyFont="1" applyBorder="1" applyAlignment="1">
      <alignment horizontal="center" vertical="center"/>
    </xf>
    <xf numFmtId="44" fontId="7" fillId="0" borderId="47" xfId="11" applyFont="1" applyFill="1" applyBorder="1" applyAlignment="1">
      <alignment horizontal="center" vertical="center"/>
    </xf>
    <xf numFmtId="10" fontId="7" fillId="0" borderId="47" xfId="1" applyNumberFormat="1" applyFont="1" applyBorder="1" applyAlignment="1">
      <alignment horizontal="center" vertical="center"/>
    </xf>
    <xf numFmtId="0" fontId="22" fillId="3" borderId="5" xfId="27" applyFill="1" applyBorder="1" applyAlignment="1">
      <alignment vertical="center" wrapText="1"/>
    </xf>
    <xf numFmtId="10" fontId="7" fillId="0" borderId="34" xfId="28" applyNumberFormat="1" applyFont="1" applyBorder="1" applyAlignment="1">
      <alignment horizontal="center" vertical="center"/>
    </xf>
    <xf numFmtId="44" fontId="7" fillId="0" borderId="34" xfId="11" applyFont="1" applyFill="1" applyBorder="1" applyAlignment="1">
      <alignment horizontal="center" vertical="center"/>
    </xf>
    <xf numFmtId="10" fontId="7" fillId="0" borderId="37" xfId="1" applyNumberFormat="1" applyFont="1" applyBorder="1" applyAlignment="1">
      <alignment horizontal="center" vertical="center"/>
    </xf>
    <xf numFmtId="44" fontId="7" fillId="0" borderId="34" xfId="1" applyNumberFormat="1" applyFont="1" applyBorder="1" applyAlignment="1">
      <alignment horizontal="center" vertical="center"/>
    </xf>
    <xf numFmtId="10" fontId="7" fillId="0" borderId="45" xfId="1" applyNumberFormat="1" applyFont="1" applyBorder="1" applyAlignment="1">
      <alignment horizontal="center" vertical="center"/>
    </xf>
    <xf numFmtId="44" fontId="7" fillId="0" borderId="45" xfId="1" applyNumberFormat="1" applyFont="1" applyBorder="1" applyAlignment="1">
      <alignment horizontal="center" vertical="center"/>
    </xf>
    <xf numFmtId="10" fontId="7" fillId="0" borderId="49" xfId="1" applyNumberFormat="1" applyFont="1" applyBorder="1" applyAlignment="1">
      <alignment horizontal="center" vertical="center"/>
    </xf>
    <xf numFmtId="10" fontId="36" fillId="0" borderId="13" xfId="26" applyNumberFormat="1" applyFont="1" applyFill="1" applyBorder="1" applyAlignment="1" applyProtection="1">
      <alignment horizontal="center" vertical="center" wrapText="1"/>
    </xf>
    <xf numFmtId="167" fontId="25" fillId="0" borderId="0" xfId="24" applyFont="1" applyBorder="1" applyAlignment="1" applyProtection="1">
      <alignment vertical="center"/>
    </xf>
    <xf numFmtId="10" fontId="7" fillId="7" borderId="26" xfId="28" applyNumberFormat="1" applyFont="1" applyFill="1" applyBorder="1" applyAlignment="1">
      <alignment horizontal="center" vertical="center"/>
    </xf>
    <xf numFmtId="44" fontId="7" fillId="0" borderId="26" xfId="11" applyFont="1" applyFill="1" applyBorder="1" applyAlignment="1">
      <alignment horizontal="center" vertical="center"/>
    </xf>
    <xf numFmtId="44" fontId="7" fillId="0" borderId="26" xfId="1" applyNumberFormat="1" applyFont="1" applyBorder="1" applyAlignment="1">
      <alignment horizontal="center" vertical="center"/>
    </xf>
    <xf numFmtId="44" fontId="5" fillId="0" borderId="26" xfId="11" applyFont="1" applyFill="1" applyBorder="1" applyAlignment="1">
      <alignment vertical="center"/>
    </xf>
    <xf numFmtId="44" fontId="5" fillId="0" borderId="0" xfId="11" applyFont="1" applyFill="1" applyBorder="1" applyAlignment="1">
      <alignment vertical="center"/>
    </xf>
    <xf numFmtId="10" fontId="7" fillId="0" borderId="26" xfId="28" applyNumberFormat="1" applyFont="1" applyBorder="1" applyAlignment="1">
      <alignment horizontal="center" vertical="center"/>
    </xf>
    <xf numFmtId="167" fontId="25" fillId="0" borderId="26" xfId="24" applyFont="1" applyFill="1" applyBorder="1" applyAlignment="1" applyProtection="1">
      <alignment vertical="center"/>
    </xf>
    <xf numFmtId="44" fontId="28" fillId="0" borderId="16" xfId="29" applyFont="1" applyFill="1" applyBorder="1" applyAlignment="1" applyProtection="1">
      <alignment vertical="center"/>
    </xf>
    <xf numFmtId="44" fontId="32" fillId="0" borderId="16" xfId="29" applyFont="1" applyFill="1" applyBorder="1" applyProtection="1"/>
    <xf numFmtId="44" fontId="25" fillId="6" borderId="13" xfId="29" applyFont="1" applyFill="1" applyBorder="1" applyAlignment="1" applyProtection="1">
      <alignment vertical="center"/>
      <protection locked="0"/>
    </xf>
    <xf numFmtId="10" fontId="38" fillId="6" borderId="45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Border="1" applyProtection="1"/>
    <xf numFmtId="0" fontId="1" fillId="0" borderId="7" xfId="0" applyFont="1" applyBorder="1" applyProtection="1"/>
    <xf numFmtId="0" fontId="1" fillId="0" borderId="6" xfId="0" applyFont="1" applyBorder="1" applyProtection="1"/>
    <xf numFmtId="0" fontId="1" fillId="0" borderId="0" xfId="0" applyFont="1" applyProtection="1"/>
    <xf numFmtId="0" fontId="0" fillId="0" borderId="0" xfId="0" applyProtection="1"/>
    <xf numFmtId="0" fontId="31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vertical="center"/>
    </xf>
    <xf numFmtId="0" fontId="12" fillId="0" borderId="45" xfId="0" applyFont="1" applyBorder="1" applyAlignment="1" applyProtection="1">
      <alignment vertical="center"/>
    </xf>
    <xf numFmtId="10" fontId="1" fillId="0" borderId="0" xfId="0" applyNumberFormat="1" applyFont="1" applyProtection="1"/>
    <xf numFmtId="0" fontId="12" fillId="2" borderId="1" xfId="0" applyFont="1" applyFill="1" applyBorder="1" applyAlignment="1" applyProtection="1">
      <alignment vertical="center"/>
    </xf>
    <xf numFmtId="2" fontId="1" fillId="0" borderId="0" xfId="0" applyNumberFormat="1" applyFont="1" applyProtection="1"/>
    <xf numFmtId="172" fontId="0" fillId="0" borderId="0" xfId="0" applyNumberFormat="1" applyProtection="1"/>
    <xf numFmtId="167" fontId="0" fillId="0" borderId="0" xfId="0" applyNumberFormat="1" applyProtection="1"/>
    <xf numFmtId="10" fontId="42" fillId="9" borderId="26" xfId="0" applyNumberFormat="1" applyFont="1" applyFill="1" applyBorder="1" applyAlignment="1" applyProtection="1">
      <alignment horizontal="center" vertical="center"/>
    </xf>
    <xf numFmtId="0" fontId="24" fillId="0" borderId="0" xfId="0" applyFont="1" applyProtection="1"/>
    <xf numFmtId="44" fontId="24" fillId="0" borderId="0" xfId="0" applyNumberFormat="1" applyFont="1" applyProtection="1"/>
    <xf numFmtId="0" fontId="0" fillId="0" borderId="3" xfId="0" applyBorder="1" applyAlignment="1" applyProtection="1">
      <alignment vertical="center"/>
    </xf>
    <xf numFmtId="10" fontId="31" fillId="0" borderId="11" xfId="0" applyNumberFormat="1" applyFont="1" applyBorder="1" applyAlignment="1" applyProtection="1">
      <alignment horizontal="left" vertical="center"/>
    </xf>
    <xf numFmtId="0" fontId="24" fillId="0" borderId="11" xfId="0" applyFont="1" applyBorder="1" applyAlignment="1" applyProtection="1">
      <alignment vertical="center"/>
    </xf>
    <xf numFmtId="0" fontId="24" fillId="0" borderId="2" xfId="0" applyFont="1" applyBorder="1" applyAlignment="1" applyProtection="1">
      <alignment vertical="center"/>
    </xf>
    <xf numFmtId="0" fontId="0" fillId="2" borderId="0" xfId="0" applyFill="1" applyProtection="1"/>
    <xf numFmtId="0" fontId="44" fillId="0" borderId="0" xfId="0" applyFont="1" applyProtection="1"/>
    <xf numFmtId="0" fontId="33" fillId="0" borderId="0" xfId="0" applyFont="1" applyProtection="1"/>
    <xf numFmtId="0" fontId="40" fillId="0" borderId="0" xfId="0" applyFont="1" applyProtection="1"/>
    <xf numFmtId="0" fontId="15" fillId="0" borderId="0" xfId="22" applyAlignment="1" applyProtection="1">
      <alignment vertical="center"/>
    </xf>
    <xf numFmtId="0" fontId="15" fillId="0" borderId="0" xfId="22" applyProtection="1"/>
    <xf numFmtId="0" fontId="21" fillId="0" borderId="0" xfId="22" applyFont="1" applyAlignment="1" applyProtection="1">
      <alignment vertical="center"/>
    </xf>
    <xf numFmtId="0" fontId="21" fillId="0" borderId="0" xfId="22" applyFont="1" applyProtection="1"/>
    <xf numFmtId="0" fontId="29" fillId="0" borderId="12" xfId="22" applyFont="1" applyBorder="1" applyAlignment="1" applyProtection="1">
      <alignment horizontal="center" vertical="center" wrapText="1"/>
    </xf>
    <xf numFmtId="0" fontId="29" fillId="0" borderId="5" xfId="22" applyFont="1" applyBorder="1" applyAlignment="1" applyProtection="1">
      <alignment vertical="center" wrapText="1"/>
    </xf>
    <xf numFmtId="0" fontId="16" fillId="0" borderId="0" xfId="22" applyFont="1" applyAlignment="1" applyProtection="1">
      <alignment vertical="center" wrapText="1"/>
    </xf>
    <xf numFmtId="0" fontId="16" fillId="0" borderId="0" xfId="22" applyFont="1" applyAlignment="1" applyProtection="1">
      <alignment horizontal="right" vertical="center"/>
    </xf>
    <xf numFmtId="0" fontId="29" fillId="0" borderId="12" xfId="22" applyFont="1" applyFill="1" applyBorder="1" applyAlignment="1" applyProtection="1">
      <alignment horizontal="left" vertical="center"/>
    </xf>
    <xf numFmtId="0" fontId="29" fillId="0" borderId="0" xfId="22" applyFont="1" applyFill="1" applyAlignment="1" applyProtection="1">
      <alignment horizontal="left" vertical="center"/>
    </xf>
    <xf numFmtId="0" fontId="27" fillId="0" borderId="0" xfId="22" applyFont="1" applyFill="1" applyAlignment="1" applyProtection="1">
      <alignment horizontal="left" vertical="center"/>
    </xf>
    <xf numFmtId="0" fontId="27" fillId="0" borderId="0" xfId="22" applyFont="1" applyFill="1" applyAlignment="1" applyProtection="1">
      <alignment vertical="center" wrapText="1"/>
    </xf>
    <xf numFmtId="169" fontId="27" fillId="0" borderId="0" xfId="22" applyNumberFormat="1" applyFont="1" applyFill="1" applyAlignment="1" applyProtection="1">
      <alignment vertical="center" wrapText="1"/>
    </xf>
    <xf numFmtId="173" fontId="34" fillId="0" borderId="0" xfId="22" applyNumberFormat="1" applyFont="1" applyFill="1" applyAlignment="1" applyProtection="1">
      <alignment horizontal="center"/>
    </xf>
    <xf numFmtId="0" fontId="26" fillId="0" borderId="0" xfId="22" applyFont="1" applyFill="1" applyProtection="1"/>
    <xf numFmtId="0" fontId="26" fillId="0" borderId="5" xfId="22" applyFont="1" applyFill="1" applyBorder="1" applyProtection="1"/>
    <xf numFmtId="0" fontId="27" fillId="0" borderId="17" xfId="22" applyFont="1" applyFill="1" applyBorder="1" applyAlignment="1" applyProtection="1">
      <alignment vertical="center"/>
    </xf>
    <xf numFmtId="0" fontId="29" fillId="0" borderId="18" xfId="22" applyFont="1" applyFill="1" applyBorder="1" applyAlignment="1" applyProtection="1">
      <alignment horizontal="center" vertical="center" wrapText="1" shrinkToFit="1"/>
    </xf>
    <xf numFmtId="0" fontId="29" fillId="0" borderId="21" xfId="22" applyFont="1" applyFill="1" applyBorder="1" applyAlignment="1" applyProtection="1">
      <alignment horizontal="center" vertical="center" wrapText="1"/>
    </xf>
    <xf numFmtId="0" fontId="29" fillId="0" borderId="44" xfId="22" applyFont="1" applyFill="1" applyBorder="1" applyAlignment="1" applyProtection="1">
      <alignment horizontal="center" vertical="center" wrapText="1" shrinkToFit="1"/>
    </xf>
    <xf numFmtId="0" fontId="30" fillId="0" borderId="15" xfId="22" applyFont="1" applyFill="1" applyBorder="1" applyAlignment="1" applyProtection="1">
      <alignment horizontal="center" vertical="center"/>
    </xf>
    <xf numFmtId="10" fontId="25" fillId="0" borderId="13" xfId="29" applyNumberFormat="1" applyFont="1" applyFill="1" applyBorder="1" applyAlignment="1" applyProtection="1">
      <alignment horizontal="center"/>
    </xf>
    <xf numFmtId="44" fontId="25" fillId="0" borderId="43" xfId="29" applyFont="1" applyFill="1" applyBorder="1" applyAlignment="1" applyProtection="1">
      <alignment horizontal="right" vertical="center"/>
    </xf>
    <xf numFmtId="0" fontId="25" fillId="0" borderId="28" xfId="22" applyFont="1" applyFill="1" applyBorder="1" applyAlignment="1" applyProtection="1">
      <alignment horizontal="left" vertical="center"/>
    </xf>
    <xf numFmtId="0" fontId="25" fillId="0" borderId="30" xfId="22" applyFont="1" applyFill="1" applyBorder="1" applyAlignment="1" applyProtection="1">
      <alignment horizontal="left" vertical="center"/>
    </xf>
    <xf numFmtId="0" fontId="25" fillId="0" borderId="26" xfId="22" applyFont="1" applyFill="1" applyBorder="1" applyAlignment="1" applyProtection="1">
      <alignment horizontal="left" vertical="center"/>
    </xf>
    <xf numFmtId="0" fontId="26" fillId="0" borderId="32" xfId="22" applyFont="1" applyFill="1" applyBorder="1" applyProtection="1"/>
    <xf numFmtId="0" fontId="26" fillId="0" borderId="52" xfId="22" applyFont="1" applyFill="1" applyBorder="1" applyProtection="1"/>
    <xf numFmtId="0" fontId="17" fillId="0" borderId="0" xfId="22" applyFont="1" applyAlignment="1" applyProtection="1">
      <alignment horizontal="right"/>
    </xf>
    <xf numFmtId="0" fontId="27" fillId="0" borderId="18" xfId="22" applyFont="1" applyFill="1" applyBorder="1" applyAlignment="1" applyProtection="1">
      <alignment vertical="center"/>
    </xf>
    <xf numFmtId="0" fontId="27" fillId="0" borderId="18" xfId="22" applyFont="1" applyFill="1" applyBorder="1" applyProtection="1"/>
    <xf numFmtId="0" fontId="26" fillId="0" borderId="18" xfId="22" applyFont="1" applyFill="1" applyBorder="1" applyAlignment="1" applyProtection="1">
      <alignment horizontal="center"/>
    </xf>
    <xf numFmtId="0" fontId="26" fillId="0" borderId="18" xfId="22" applyFont="1" applyFill="1" applyBorder="1" applyProtection="1"/>
    <xf numFmtId="4" fontId="30" fillId="0" borderId="19" xfId="22" applyNumberFormat="1" applyFont="1" applyFill="1" applyBorder="1" applyProtection="1"/>
    <xf numFmtId="167" fontId="17" fillId="0" borderId="0" xfId="22" applyNumberFormat="1" applyFont="1" applyAlignment="1" applyProtection="1">
      <alignment vertical="center"/>
    </xf>
    <xf numFmtId="166" fontId="15" fillId="0" borderId="0" xfId="22" applyNumberFormat="1" applyAlignment="1" applyProtection="1">
      <alignment vertical="center"/>
    </xf>
    <xf numFmtId="0" fontId="17" fillId="0" borderId="0" xfId="22" applyFont="1" applyProtection="1"/>
    <xf numFmtId="0" fontId="17" fillId="5" borderId="0" xfId="22" applyFont="1" applyFill="1" applyAlignment="1" applyProtection="1">
      <alignment horizontal="right"/>
    </xf>
    <xf numFmtId="0" fontId="26" fillId="0" borderId="21" xfId="22" applyFont="1" applyFill="1" applyBorder="1" applyProtection="1"/>
    <xf numFmtId="0" fontId="15" fillId="4" borderId="0" xfId="22" applyFill="1" applyAlignment="1" applyProtection="1">
      <alignment vertical="center"/>
    </xf>
    <xf numFmtId="43" fontId="15" fillId="4" borderId="0" xfId="22" applyNumberFormat="1" applyFill="1" applyAlignment="1" applyProtection="1">
      <alignment horizontal="center" vertical="center"/>
    </xf>
    <xf numFmtId="0" fontId="15" fillId="4" borderId="0" xfId="22" applyFill="1" applyProtection="1"/>
    <xf numFmtId="0" fontId="26" fillId="0" borderId="17" xfId="22" applyFont="1" applyFill="1" applyBorder="1" applyProtection="1"/>
    <xf numFmtId="0" fontId="27" fillId="0" borderId="25" xfId="22" applyFont="1" applyFill="1" applyBorder="1" applyProtection="1"/>
    <xf numFmtId="0" fontId="27" fillId="0" borderId="13" xfId="22" applyFont="1" applyFill="1" applyBorder="1" applyProtection="1"/>
    <xf numFmtId="0" fontId="26" fillId="0" borderId="21" xfId="22" applyFont="1" applyFill="1" applyBorder="1" applyAlignment="1" applyProtection="1">
      <alignment horizontal="center"/>
    </xf>
    <xf numFmtId="43" fontId="15" fillId="0" borderId="0" xfId="22" applyNumberFormat="1" applyProtection="1"/>
    <xf numFmtId="44" fontId="37" fillId="0" borderId="12" xfId="29" applyFont="1" applyBorder="1" applyAlignment="1" applyProtection="1">
      <alignment vertical="center"/>
    </xf>
    <xf numFmtId="4" fontId="15" fillId="0" borderId="0" xfId="22" applyNumberFormat="1" applyAlignment="1" applyProtection="1">
      <alignment horizontal="left" vertical="center"/>
    </xf>
    <xf numFmtId="0" fontId="16" fillId="0" borderId="0" xfId="22" applyFont="1" applyAlignment="1" applyProtection="1">
      <alignment horizontal="left" vertical="center" wrapText="1"/>
    </xf>
    <xf numFmtId="44" fontId="16" fillId="0" borderId="0" xfId="29" applyFont="1" applyAlignment="1" applyProtection="1">
      <alignment horizontal="left" vertical="center" wrapText="1"/>
    </xf>
    <xf numFmtId="43" fontId="15" fillId="0" borderId="0" xfId="22" applyNumberFormat="1" applyAlignment="1" applyProtection="1">
      <alignment vertical="center"/>
    </xf>
    <xf numFmtId="0" fontId="15" fillId="0" borderId="0" xfId="22" applyBorder="1" applyProtection="1"/>
    <xf numFmtId="0" fontId="46" fillId="0" borderId="0" xfId="22" applyFont="1" applyBorder="1" applyProtection="1"/>
    <xf numFmtId="44" fontId="25" fillId="6" borderId="30" xfId="29" applyFont="1" applyFill="1" applyBorder="1" applyAlignment="1" applyProtection="1">
      <alignment vertical="center"/>
      <protection locked="0"/>
    </xf>
    <xf numFmtId="44" fontId="25" fillId="6" borderId="29" xfId="29" applyFont="1" applyFill="1" applyBorder="1" applyAlignment="1" applyProtection="1">
      <alignment vertical="center"/>
      <protection locked="0"/>
    </xf>
    <xf numFmtId="0" fontId="29" fillId="0" borderId="0" xfId="22" applyFont="1" applyAlignment="1" applyProtection="1">
      <alignment horizontal="center" vertical="center" wrapText="1"/>
    </xf>
    <xf numFmtId="0" fontId="29" fillId="0" borderId="13" xfId="22" applyFont="1" applyFill="1" applyBorder="1" applyAlignment="1" applyProtection="1">
      <alignment horizontal="center" vertical="center" wrapText="1" shrinkToFit="1"/>
    </xf>
    <xf numFmtId="0" fontId="29" fillId="0" borderId="13" xfId="22" applyFont="1" applyFill="1" applyBorder="1" applyAlignment="1" applyProtection="1">
      <alignment horizontal="center" vertical="center"/>
    </xf>
    <xf numFmtId="0" fontId="29" fillId="0" borderId="20" xfId="22" applyFont="1" applyFill="1" applyBorder="1" applyAlignment="1" applyProtection="1">
      <alignment horizontal="center" vertical="center" wrapText="1"/>
    </xf>
    <xf numFmtId="168" fontId="25" fillId="6" borderId="28" xfId="25" applyNumberFormat="1" applyFont="1" applyFill="1" applyBorder="1" applyAlignment="1">
      <alignment vertical="center"/>
    </xf>
    <xf numFmtId="0" fontId="25" fillId="2" borderId="28" xfId="22" applyFont="1" applyFill="1" applyBorder="1" applyAlignment="1" applyProtection="1">
      <alignment horizontal="center" vertical="center"/>
      <protection locked="0"/>
    </xf>
    <xf numFmtId="0" fontId="25" fillId="0" borderId="28" xfId="22" applyFont="1" applyFill="1" applyBorder="1" applyAlignment="1" applyProtection="1">
      <alignment horizontal="center" vertical="center"/>
      <protection locked="0"/>
    </xf>
    <xf numFmtId="2" fontId="25" fillId="0" borderId="28" xfId="22" applyNumberFormat="1" applyFont="1" applyFill="1" applyBorder="1" applyAlignment="1" applyProtection="1">
      <alignment horizontal="center" vertical="center"/>
      <protection locked="0"/>
    </xf>
    <xf numFmtId="2" fontId="25" fillId="0" borderId="28" xfId="22" applyNumberFormat="1" applyFont="1" applyFill="1" applyBorder="1" applyAlignment="1">
      <alignment horizontal="center" vertical="center"/>
    </xf>
    <xf numFmtId="0" fontId="17" fillId="5" borderId="0" xfId="22" applyFont="1" applyFill="1" applyAlignment="1" applyProtection="1">
      <alignment horizontal="right"/>
    </xf>
    <xf numFmtId="167" fontId="17" fillId="5" borderId="0" xfId="24" applyFont="1" applyFill="1" applyBorder="1" applyAlignment="1" applyProtection="1">
      <alignment horizontal="center"/>
    </xf>
    <xf numFmtId="0" fontId="17" fillId="0" borderId="0" xfId="22" applyFont="1" applyAlignment="1" applyProtection="1">
      <alignment horizontal="right"/>
    </xf>
    <xf numFmtId="167" fontId="17" fillId="0" borderId="0" xfId="24" applyFont="1" applyBorder="1" applyAlignment="1" applyProtection="1">
      <alignment horizontal="center"/>
    </xf>
    <xf numFmtId="0" fontId="15" fillId="0" borderId="0" xfId="22" applyAlignment="1" applyProtection="1">
      <alignment horizontal="center" vertical="center"/>
    </xf>
    <xf numFmtId="0" fontId="29" fillId="0" borderId="0" xfId="22" applyFont="1" applyAlignment="1" applyProtection="1">
      <alignment horizontal="center" vertical="center" wrapText="1"/>
    </xf>
    <xf numFmtId="0" fontId="27" fillId="6" borderId="12" xfId="22" applyFont="1" applyFill="1" applyBorder="1" applyAlignment="1" applyProtection="1">
      <alignment horizontal="left" vertical="center" wrapText="1"/>
      <protection locked="0"/>
    </xf>
    <xf numFmtId="0" fontId="27" fillId="6" borderId="0" xfId="22" applyFont="1" applyFill="1" applyBorder="1" applyAlignment="1" applyProtection="1">
      <alignment horizontal="left" vertical="center" wrapText="1"/>
      <protection locked="0"/>
    </xf>
    <xf numFmtId="0" fontId="27" fillId="6" borderId="5" xfId="22" applyFont="1" applyFill="1" applyBorder="1" applyAlignment="1" applyProtection="1">
      <alignment horizontal="left" vertical="center" wrapText="1"/>
      <protection locked="0"/>
    </xf>
    <xf numFmtId="0" fontId="46" fillId="0" borderId="0" xfId="22" applyFont="1" applyBorder="1" applyAlignment="1" applyProtection="1">
      <alignment horizontal="left" vertical="center" wrapText="1"/>
    </xf>
    <xf numFmtId="44" fontId="45" fillId="0" borderId="0" xfId="29" applyFont="1" applyFill="1" applyBorder="1" applyAlignment="1" applyProtection="1">
      <alignment horizontal="center" vertical="center"/>
    </xf>
    <xf numFmtId="0" fontId="32" fillId="0" borderId="43" xfId="22" applyFont="1" applyFill="1" applyBorder="1" applyAlignment="1" applyProtection="1">
      <alignment horizontal="right"/>
    </xf>
    <xf numFmtId="0" fontId="32" fillId="0" borderId="29" xfId="22" applyFont="1" applyFill="1" applyBorder="1" applyAlignment="1" applyProtection="1">
      <alignment horizontal="right"/>
    </xf>
    <xf numFmtId="0" fontId="27" fillId="0" borderId="50" xfId="22" applyFont="1" applyFill="1" applyBorder="1" applyAlignment="1" applyProtection="1">
      <alignment horizontal="left" vertical="center"/>
    </xf>
    <xf numFmtId="0" fontId="27" fillId="0" borderId="25" xfId="22" applyFont="1" applyFill="1" applyBorder="1" applyAlignment="1" applyProtection="1">
      <alignment horizontal="left" vertical="center"/>
    </xf>
    <xf numFmtId="0" fontId="27" fillId="0" borderId="44" xfId="22" applyFont="1" applyFill="1" applyBorder="1" applyAlignment="1" applyProtection="1">
      <alignment horizontal="left" vertical="center"/>
    </xf>
    <xf numFmtId="0" fontId="36" fillId="0" borderId="0" xfId="22" applyFont="1" applyBorder="1" applyAlignment="1" applyProtection="1">
      <alignment horizontal="left" vertical="center"/>
    </xf>
    <xf numFmtId="44" fontId="18" fillId="0" borderId="0" xfId="22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 wrapText="1"/>
    </xf>
    <xf numFmtId="0" fontId="24" fillId="0" borderId="0" xfId="0" applyFont="1" applyAlignment="1" applyProtection="1">
      <alignment horizontal="left" vertical="center" wrapText="1"/>
    </xf>
    <xf numFmtId="0" fontId="0" fillId="0" borderId="26" xfId="0" applyBorder="1" applyAlignment="1" applyProtection="1">
      <alignment horizontal="left" vertical="center" wrapText="1"/>
    </xf>
    <xf numFmtId="0" fontId="24" fillId="0" borderId="26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/>
    </xf>
    <xf numFmtId="0" fontId="24" fillId="0" borderId="11" xfId="0" applyFont="1" applyBorder="1" applyAlignment="1" applyProtection="1">
      <alignment horizontal="left" vertical="center"/>
    </xf>
    <xf numFmtId="0" fontId="24" fillId="0" borderId="2" xfId="0" applyFont="1" applyBorder="1" applyAlignment="1" applyProtection="1">
      <alignment horizontal="left" vertical="center"/>
    </xf>
    <xf numFmtId="0" fontId="47" fillId="8" borderId="14" xfId="0" applyFont="1" applyFill="1" applyBorder="1" applyAlignment="1" applyProtection="1">
      <alignment horizontal="center" vertical="center"/>
    </xf>
    <xf numFmtId="0" fontId="47" fillId="8" borderId="22" xfId="0" applyFont="1" applyFill="1" applyBorder="1" applyAlignment="1" applyProtection="1">
      <alignment horizontal="center" vertical="center"/>
    </xf>
    <xf numFmtId="0" fontId="47" fillId="8" borderId="23" xfId="0" applyFont="1" applyFill="1" applyBorder="1" applyAlignment="1" applyProtection="1">
      <alignment horizontal="center" vertical="center"/>
    </xf>
    <xf numFmtId="0" fontId="31" fillId="0" borderId="14" xfId="0" applyFont="1" applyBorder="1" applyAlignment="1" applyProtection="1">
      <alignment horizontal="center" vertical="center" wrapText="1"/>
    </xf>
    <xf numFmtId="0" fontId="31" fillId="0" borderId="23" xfId="0" applyFont="1" applyBorder="1" applyAlignment="1" applyProtection="1">
      <alignment horizontal="center" vertical="center" wrapText="1"/>
    </xf>
    <xf numFmtId="0" fontId="41" fillId="8" borderId="14" xfId="0" applyFont="1" applyFill="1" applyBorder="1" applyAlignment="1" applyProtection="1">
      <alignment horizontal="center" vertical="center" wrapText="1"/>
    </xf>
    <xf numFmtId="0" fontId="41" fillId="8" borderId="23" xfId="0" applyFont="1" applyFill="1" applyBorder="1" applyAlignment="1" applyProtection="1">
      <alignment horizontal="center" vertical="center" wrapText="1"/>
    </xf>
    <xf numFmtId="0" fontId="31" fillId="0" borderId="27" xfId="0" applyFont="1" applyBorder="1" applyAlignment="1" applyProtection="1">
      <alignment horizontal="center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0" fontId="3" fillId="0" borderId="49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43" fillId="6" borderId="40" xfId="27" applyFont="1" applyFill="1" applyBorder="1" applyAlignment="1">
      <alignment horizontal="left" vertical="center" wrapText="1"/>
    </xf>
    <xf numFmtId="0" fontId="43" fillId="6" borderId="0" xfId="27" applyFont="1" applyFill="1" applyBorder="1" applyAlignment="1">
      <alignment horizontal="left" vertical="center" wrapText="1"/>
    </xf>
    <xf numFmtId="0" fontId="43" fillId="6" borderId="41" xfId="27" applyFont="1" applyFill="1" applyBorder="1" applyAlignment="1">
      <alignment horizontal="left" vertical="center" wrapText="1"/>
    </xf>
    <xf numFmtId="0" fontId="43" fillId="3" borderId="38" xfId="27" applyFont="1" applyFill="1" applyBorder="1" applyAlignment="1">
      <alignment horizontal="center" vertical="center" wrapText="1"/>
    </xf>
    <xf numFmtId="0" fontId="43" fillId="3" borderId="10" xfId="27" applyFont="1" applyFill="1" applyBorder="1" applyAlignment="1">
      <alignment horizontal="center" vertical="center" wrapText="1"/>
    </xf>
    <xf numFmtId="0" fontId="43" fillId="3" borderId="39" xfId="27" applyFont="1" applyFill="1" applyBorder="1" applyAlignment="1">
      <alignment horizontal="center" vertical="center" wrapText="1"/>
    </xf>
    <xf numFmtId="0" fontId="43" fillId="3" borderId="40" xfId="27" applyFont="1" applyFill="1" applyBorder="1" applyAlignment="1">
      <alignment horizontal="center" vertical="center" wrapText="1"/>
    </xf>
    <xf numFmtId="0" fontId="43" fillId="3" borderId="41" xfId="27" applyFont="1" applyFill="1" applyBorder="1" applyAlignment="1">
      <alignment horizontal="center" vertical="center" wrapText="1"/>
    </xf>
    <xf numFmtId="0" fontId="43" fillId="3" borderId="0" xfId="27" applyFont="1" applyFill="1" applyBorder="1" applyAlignment="1">
      <alignment horizontal="center" vertical="center" wrapText="1"/>
    </xf>
    <xf numFmtId="0" fontId="23" fillId="0" borderId="26" xfId="1" applyFont="1" applyBorder="1" applyAlignment="1">
      <alignment horizontal="right" vertical="center"/>
    </xf>
    <xf numFmtId="0" fontId="7" fillId="0" borderId="26" xfId="1" applyFont="1" applyBorder="1" applyAlignment="1">
      <alignment horizontal="left" vertical="center" wrapText="1"/>
    </xf>
    <xf numFmtId="44" fontId="7" fillId="0" borderId="45" xfId="11" applyFont="1" applyFill="1" applyBorder="1" applyAlignment="1">
      <alignment horizontal="left" vertical="center" wrapText="1"/>
    </xf>
    <xf numFmtId="0" fontId="23" fillId="0" borderId="36" xfId="1" applyFont="1" applyBorder="1" applyAlignment="1">
      <alignment horizontal="right" vertical="center"/>
    </xf>
    <xf numFmtId="0" fontId="23" fillId="0" borderId="37" xfId="1" applyFont="1" applyBorder="1" applyAlignment="1">
      <alignment horizontal="right" vertical="center"/>
    </xf>
    <xf numFmtId="0" fontId="23" fillId="0" borderId="35" xfId="1" applyFont="1" applyBorder="1" applyAlignment="1">
      <alignment horizontal="center" vertical="center"/>
    </xf>
    <xf numFmtId="0" fontId="23" fillId="0" borderId="26" xfId="1" applyFont="1" applyBorder="1" applyAlignment="1">
      <alignment horizontal="center" vertical="center"/>
    </xf>
    <xf numFmtId="0" fontId="23" fillId="0" borderId="26" xfId="1" applyFont="1" applyBorder="1" applyAlignment="1">
      <alignment horizontal="left" vertical="center"/>
    </xf>
    <xf numFmtId="0" fontId="23" fillId="0" borderId="33" xfId="1" applyFont="1" applyBorder="1" applyAlignment="1">
      <alignment horizontal="right" vertical="center"/>
    </xf>
    <xf numFmtId="0" fontId="23" fillId="0" borderId="34" xfId="1" applyFont="1" applyBorder="1" applyAlignment="1">
      <alignment horizontal="right" vertical="center"/>
    </xf>
    <xf numFmtId="0" fontId="27" fillId="0" borderId="53" xfId="22" applyFont="1" applyFill="1" applyBorder="1" applyAlignment="1">
      <alignment vertical="center"/>
    </xf>
    <xf numFmtId="0" fontId="27" fillId="0" borderId="54" xfId="22" applyFont="1" applyFill="1" applyBorder="1" applyAlignment="1">
      <alignment vertical="center"/>
    </xf>
    <xf numFmtId="0" fontId="25" fillId="2" borderId="29" xfId="22" applyFont="1" applyFill="1" applyBorder="1" applyAlignment="1" applyProtection="1">
      <alignment horizontal="center" vertical="center"/>
      <protection locked="0"/>
    </xf>
    <xf numFmtId="0" fontId="25" fillId="0" borderId="28" xfId="22" applyFont="1" applyFill="1" applyBorder="1" applyAlignment="1" applyProtection="1">
      <alignment horizontal="left" vertical="center"/>
      <protection locked="0"/>
    </xf>
    <xf numFmtId="0" fontId="27" fillId="0" borderId="12" xfId="22" applyFont="1" applyFill="1" applyBorder="1" applyAlignment="1">
      <alignment horizontal="left" vertical="center"/>
    </xf>
    <xf numFmtId="0" fontId="27" fillId="0" borderId="0" xfId="22" applyFont="1" applyFill="1" applyBorder="1" applyAlignment="1">
      <alignment horizontal="left" vertical="center"/>
    </xf>
    <xf numFmtId="0" fontId="27" fillId="0" borderId="5" xfId="22" applyFont="1" applyFill="1" applyBorder="1" applyAlignment="1">
      <alignment horizontal="left" vertical="center"/>
    </xf>
    <xf numFmtId="0" fontId="25" fillId="0" borderId="29" xfId="22" applyFont="1" applyFill="1" applyBorder="1" applyAlignment="1" applyProtection="1">
      <alignment horizontal="center" vertical="center"/>
      <protection locked="0"/>
    </xf>
    <xf numFmtId="168" fontId="25" fillId="6" borderId="30" xfId="25" applyNumberFormat="1" applyFont="1" applyFill="1" applyBorder="1" applyAlignment="1">
      <alignment vertical="center"/>
    </xf>
    <xf numFmtId="0" fontId="25" fillId="2" borderId="31" xfId="22" applyFont="1" applyFill="1" applyBorder="1" applyAlignment="1" applyProtection="1">
      <alignment horizontal="center" vertical="center"/>
      <protection locked="0"/>
    </xf>
    <xf numFmtId="0" fontId="25" fillId="0" borderId="31" xfId="22" applyFont="1" applyFill="1" applyBorder="1" applyAlignment="1" applyProtection="1">
      <alignment horizontal="center" vertical="center"/>
      <protection locked="0"/>
    </xf>
    <xf numFmtId="2" fontId="25" fillId="0" borderId="30" xfId="22" applyNumberFormat="1" applyFont="1" applyFill="1" applyBorder="1" applyAlignment="1" applyProtection="1">
      <alignment horizontal="center" vertical="center"/>
      <protection locked="0"/>
    </xf>
    <xf numFmtId="2" fontId="25" fillId="0" borderId="30" xfId="22" applyNumberFormat="1" applyFont="1" applyFill="1" applyBorder="1" applyAlignment="1">
      <alignment horizontal="center" vertical="center"/>
    </xf>
    <xf numFmtId="0" fontId="25" fillId="2" borderId="56" xfId="22" applyFont="1" applyFill="1" applyBorder="1" applyAlignment="1" applyProtection="1">
      <alignment horizontal="center" vertical="center"/>
      <protection locked="0"/>
    </xf>
    <xf numFmtId="0" fontId="25" fillId="0" borderId="57" xfId="22" applyFont="1" applyFill="1" applyBorder="1" applyAlignment="1" applyProtection="1">
      <alignment horizontal="center" vertical="center"/>
      <protection locked="0"/>
    </xf>
    <xf numFmtId="2" fontId="25" fillId="0" borderId="56" xfId="22" applyNumberFormat="1" applyFont="1" applyFill="1" applyBorder="1" applyAlignment="1" applyProtection="1">
      <alignment horizontal="center" vertical="center"/>
      <protection locked="0"/>
    </xf>
    <xf numFmtId="2" fontId="25" fillId="0" borderId="56" xfId="22" applyNumberFormat="1" applyFont="1" applyFill="1" applyBorder="1" applyAlignment="1">
      <alignment horizontal="center" vertical="center"/>
    </xf>
    <xf numFmtId="0" fontId="25" fillId="0" borderId="15" xfId="22" applyFont="1" applyFill="1" applyBorder="1" applyAlignment="1">
      <alignment vertical="center"/>
    </xf>
    <xf numFmtId="0" fontId="35" fillId="0" borderId="28" xfId="22" applyFont="1" applyFill="1" applyBorder="1" applyAlignment="1" applyProtection="1">
      <alignment vertical="center"/>
      <protection locked="0"/>
    </xf>
    <xf numFmtId="0" fontId="25" fillId="0" borderId="28" xfId="22" applyFont="1" applyFill="1" applyBorder="1" applyAlignment="1" applyProtection="1">
      <alignment vertical="center"/>
      <protection locked="0"/>
    </xf>
    <xf numFmtId="0" fontId="25" fillId="0" borderId="28" xfId="22" applyFont="1" applyFill="1" applyBorder="1" applyAlignment="1" applyProtection="1">
      <alignment horizontal="left" vertical="center" wrapText="1"/>
      <protection locked="0"/>
    </xf>
    <xf numFmtId="0" fontId="25" fillId="0" borderId="28" xfId="22" applyFont="1" applyFill="1" applyBorder="1" applyAlignment="1" applyProtection="1">
      <alignment horizontal="center" vertical="center" wrapText="1"/>
      <protection locked="0"/>
    </xf>
    <xf numFmtId="0" fontId="25" fillId="0" borderId="24" xfId="22" applyFont="1" applyFill="1" applyBorder="1" applyAlignment="1" applyProtection="1">
      <alignment horizontal="left" vertical="center"/>
      <protection locked="0"/>
    </xf>
    <xf numFmtId="0" fontId="25" fillId="0" borderId="26" xfId="22" applyFont="1" applyFill="1" applyBorder="1" applyAlignment="1" applyProtection="1">
      <alignment horizontal="left" vertical="center" wrapText="1"/>
      <protection locked="0"/>
    </xf>
    <xf numFmtId="0" fontId="25" fillId="0" borderId="26" xfId="22" applyFont="1" applyFill="1" applyBorder="1" applyAlignment="1" applyProtection="1">
      <alignment horizontal="center" vertical="center"/>
      <protection locked="0"/>
    </xf>
    <xf numFmtId="0" fontId="25" fillId="0" borderId="29" xfId="22" applyFont="1" applyFill="1" applyBorder="1" applyAlignment="1" applyProtection="1">
      <alignment horizontal="center" vertical="center" wrapText="1"/>
      <protection locked="0"/>
    </xf>
    <xf numFmtId="2" fontId="25" fillId="2" borderId="28" xfId="22" applyNumberFormat="1" applyFont="1" applyFill="1" applyBorder="1" applyAlignment="1" applyProtection="1">
      <alignment horizontal="center" vertical="center"/>
      <protection locked="0"/>
    </xf>
    <xf numFmtId="2" fontId="25" fillId="2" borderId="28" xfId="22" applyNumberFormat="1" applyFont="1" applyFill="1" applyBorder="1" applyAlignment="1">
      <alignment horizontal="center" vertical="center"/>
    </xf>
    <xf numFmtId="0" fontId="25" fillId="0" borderId="24" xfId="22" applyFont="1" applyFill="1" applyBorder="1" applyAlignment="1" applyProtection="1">
      <alignment horizontal="left" vertical="center" wrapText="1"/>
      <protection locked="0"/>
    </xf>
    <xf numFmtId="0" fontId="25" fillId="0" borderId="29" xfId="22" applyFont="1" applyFill="1" applyBorder="1" applyAlignment="1">
      <alignment horizontal="center" vertical="center"/>
    </xf>
    <xf numFmtId="0" fontId="25" fillId="0" borderId="56" xfId="22" applyFont="1" applyFill="1" applyBorder="1" applyAlignment="1" applyProtection="1">
      <alignment horizontal="left" vertical="center"/>
      <protection locked="0"/>
    </xf>
    <xf numFmtId="0" fontId="25" fillId="0" borderId="59" xfId="22" applyFont="1" applyFill="1" applyBorder="1" applyAlignment="1" applyProtection="1">
      <alignment horizontal="left" vertical="center" wrapText="1"/>
      <protection locked="0"/>
    </xf>
    <xf numFmtId="0" fontId="25" fillId="0" borderId="56" xfId="22" applyFont="1" applyFill="1" applyBorder="1" applyAlignment="1" applyProtection="1">
      <alignment horizontal="center" vertical="center"/>
      <protection locked="0"/>
    </xf>
    <xf numFmtId="0" fontId="25" fillId="0" borderId="57" xfId="22" applyFont="1" applyFill="1" applyBorder="1" applyAlignment="1">
      <alignment horizontal="center" vertical="center"/>
    </xf>
    <xf numFmtId="0" fontId="29" fillId="0" borderId="30" xfId="22" applyFont="1" applyFill="1" applyBorder="1" applyAlignment="1" applyProtection="1">
      <alignment horizontal="center" vertical="center" wrapText="1"/>
    </xf>
    <xf numFmtId="0" fontId="29" fillId="0" borderId="46" xfId="22" applyFont="1" applyFill="1" applyBorder="1" applyAlignment="1" applyProtection="1">
      <alignment horizontal="center" vertical="center" wrapText="1"/>
    </xf>
    <xf numFmtId="0" fontId="29" fillId="0" borderId="60" xfId="22" applyFont="1" applyFill="1" applyBorder="1" applyAlignment="1" applyProtection="1">
      <alignment horizontal="center" vertical="center" wrapText="1" shrinkToFit="1"/>
    </xf>
    <xf numFmtId="0" fontId="29" fillId="0" borderId="55" xfId="22" applyFont="1" applyFill="1" applyBorder="1" applyAlignment="1" applyProtection="1">
      <alignment horizontal="center" vertical="center" wrapText="1" shrinkToFit="1"/>
    </xf>
    <xf numFmtId="0" fontId="29" fillId="0" borderId="30" xfId="22" applyFont="1" applyFill="1" applyBorder="1" applyAlignment="1" applyProtection="1">
      <alignment horizontal="center" vertical="center" wrapText="1" shrinkToFit="1"/>
    </xf>
    <xf numFmtId="0" fontId="29" fillId="0" borderId="46" xfId="22" applyFont="1" applyFill="1" applyBorder="1" applyAlignment="1" applyProtection="1">
      <alignment horizontal="center" vertical="center" wrapText="1" shrinkToFit="1"/>
    </xf>
    <xf numFmtId="0" fontId="29" fillId="0" borderId="24" xfId="22" applyFont="1" applyFill="1" applyBorder="1" applyAlignment="1" applyProtection="1">
      <alignment horizontal="center" vertical="center"/>
    </xf>
    <xf numFmtId="0" fontId="29" fillId="0" borderId="43" xfId="22" applyFont="1" applyFill="1" applyBorder="1" applyAlignment="1" applyProtection="1">
      <alignment horizontal="center" vertical="center"/>
    </xf>
    <xf numFmtId="0" fontId="29" fillId="0" borderId="29" xfId="22" applyFont="1" applyFill="1" applyBorder="1" applyAlignment="1" applyProtection="1">
      <alignment horizontal="center" vertical="center"/>
    </xf>
    <xf numFmtId="0" fontId="29" fillId="0" borderId="30" xfId="22" applyFont="1" applyFill="1" applyBorder="1" applyAlignment="1" applyProtection="1">
      <alignment horizontal="center" vertical="center"/>
    </xf>
    <xf numFmtId="0" fontId="29" fillId="0" borderId="46" xfId="22" applyFont="1" applyFill="1" applyBorder="1" applyAlignment="1" applyProtection="1">
      <alignment horizontal="center" vertical="center"/>
    </xf>
    <xf numFmtId="0" fontId="29" fillId="0" borderId="50" xfId="22" applyFont="1" applyFill="1" applyBorder="1" applyAlignment="1" applyProtection="1">
      <alignment horizontal="center" vertical="center" wrapText="1" shrinkToFit="1"/>
    </xf>
    <xf numFmtId="0" fontId="29" fillId="0" borderId="25" xfId="22" applyFont="1" applyFill="1" applyBorder="1" applyAlignment="1" applyProtection="1">
      <alignment horizontal="center" vertical="center" wrapText="1" shrinkToFit="1"/>
    </xf>
    <xf numFmtId="0" fontId="29" fillId="0" borderId="31" xfId="22" applyFont="1" applyFill="1" applyBorder="1" applyAlignment="1" applyProtection="1">
      <alignment horizontal="center" vertical="center" wrapText="1" shrinkToFit="1"/>
    </xf>
    <xf numFmtId="0" fontId="29" fillId="0" borderId="58" xfId="22" applyFont="1" applyFill="1" applyBorder="1" applyAlignment="1" applyProtection="1">
      <alignment horizontal="center" vertical="center" wrapText="1" shrinkToFit="1"/>
    </xf>
    <xf numFmtId="0" fontId="29" fillId="0" borderId="52" xfId="22" applyFont="1" applyFill="1" applyBorder="1" applyAlignment="1" applyProtection="1">
      <alignment horizontal="center" vertical="center" wrapText="1" shrinkToFit="1"/>
    </xf>
    <xf numFmtId="0" fontId="29" fillId="0" borderId="61" xfId="22" applyFont="1" applyFill="1" applyBorder="1" applyAlignment="1" applyProtection="1">
      <alignment horizontal="center" vertical="center" wrapText="1" shrinkToFit="1"/>
    </xf>
    <xf numFmtId="0" fontId="29" fillId="0" borderId="58" xfId="22" applyFont="1" applyFill="1" applyBorder="1" applyAlignment="1" applyProtection="1">
      <alignment horizontal="right" vertical="center"/>
    </xf>
    <xf numFmtId="0" fontId="29" fillId="0" borderId="52" xfId="22" applyFont="1" applyFill="1" applyBorder="1" applyAlignment="1" applyProtection="1">
      <alignment horizontal="right" vertical="center"/>
    </xf>
    <xf numFmtId="0" fontId="29" fillId="0" borderId="62" xfId="22" applyFont="1" applyFill="1" applyBorder="1" applyAlignment="1" applyProtection="1">
      <alignment horizontal="right" vertical="center"/>
    </xf>
    <xf numFmtId="0" fontId="27" fillId="0" borderId="12" xfId="22" applyFont="1" applyFill="1" applyBorder="1" applyAlignment="1" applyProtection="1">
      <alignment horizontal="justify" vertical="center" wrapText="1"/>
    </xf>
    <xf numFmtId="0" fontId="27" fillId="0" borderId="0" xfId="22" applyFont="1" applyFill="1" applyBorder="1" applyAlignment="1" applyProtection="1">
      <alignment horizontal="justify" vertical="center" wrapText="1"/>
    </xf>
    <xf numFmtId="0" fontId="27" fillId="0" borderId="5" xfId="22" applyFont="1" applyFill="1" applyBorder="1" applyAlignment="1" applyProtection="1">
      <alignment horizontal="justify" vertical="center" wrapText="1"/>
    </xf>
    <xf numFmtId="0" fontId="32" fillId="0" borderId="12" xfId="22" applyFont="1" applyBorder="1" applyAlignment="1" applyProtection="1">
      <alignment horizontal="center" vertical="center"/>
    </xf>
    <xf numFmtId="0" fontId="32" fillId="0" borderId="0" xfId="22" applyFont="1" applyBorder="1" applyAlignment="1" applyProtection="1">
      <alignment horizontal="center" vertical="center"/>
    </xf>
    <xf numFmtId="0" fontId="32" fillId="0" borderId="5" xfId="22" applyFont="1" applyBorder="1" applyAlignment="1" applyProtection="1">
      <alignment horizontal="center" vertical="center"/>
    </xf>
    <xf numFmtId="0" fontId="32" fillId="0" borderId="63" xfId="22" applyFont="1" applyBorder="1" applyAlignment="1" applyProtection="1">
      <alignment horizontal="center" vertical="center"/>
    </xf>
    <xf numFmtId="0" fontId="32" fillId="0" borderId="64" xfId="22" applyFont="1" applyBorder="1" applyAlignment="1" applyProtection="1">
      <alignment horizontal="center" vertical="center"/>
    </xf>
    <xf numFmtId="0" fontId="32" fillId="0" borderId="65" xfId="22" applyFont="1" applyBorder="1" applyAlignment="1" applyProtection="1">
      <alignment horizontal="center" vertical="center"/>
    </xf>
    <xf numFmtId="0" fontId="27" fillId="0" borderId="12" xfId="22" applyFont="1" applyFill="1" applyBorder="1" applyAlignment="1" applyProtection="1">
      <alignment horizontal="center"/>
    </xf>
    <xf numFmtId="0" fontId="27" fillId="0" borderId="0" xfId="22" applyFont="1" applyFill="1" applyBorder="1" applyAlignment="1" applyProtection="1">
      <alignment horizontal="center"/>
    </xf>
    <xf numFmtId="0" fontId="27" fillId="0" borderId="5" xfId="22" applyFont="1" applyFill="1" applyBorder="1" applyAlignment="1" applyProtection="1">
      <alignment horizontal="center"/>
    </xf>
    <xf numFmtId="0" fontId="27" fillId="0" borderId="66" xfId="22" applyFont="1" applyFill="1" applyBorder="1" applyAlignment="1" applyProtection="1">
      <alignment horizontal="left" vertical="center"/>
    </xf>
    <xf numFmtId="0" fontId="27" fillId="0" borderId="52" xfId="22" applyFont="1" applyFill="1" applyBorder="1" applyAlignment="1" applyProtection="1">
      <alignment horizontal="left" vertical="center"/>
    </xf>
    <xf numFmtId="0" fontId="27" fillId="0" borderId="61" xfId="22" applyFont="1" applyFill="1" applyBorder="1" applyAlignment="1" applyProtection="1">
      <alignment horizontal="left" vertical="center"/>
    </xf>
    <xf numFmtId="0" fontId="32" fillId="0" borderId="51" xfId="22" applyFont="1" applyFill="1" applyBorder="1" applyAlignment="1" applyProtection="1">
      <alignment horizontal="right"/>
    </xf>
    <xf numFmtId="0" fontId="27" fillId="0" borderId="24" xfId="22" applyFont="1" applyFill="1" applyBorder="1" applyAlignment="1" applyProtection="1">
      <alignment horizontal="left" vertical="center"/>
    </xf>
    <xf numFmtId="0" fontId="27" fillId="0" borderId="43" xfId="22" applyFont="1" applyFill="1" applyBorder="1" applyAlignment="1" applyProtection="1">
      <alignment horizontal="left" vertical="center"/>
    </xf>
    <xf numFmtId="0" fontId="27" fillId="0" borderId="29" xfId="22" applyFont="1" applyFill="1" applyBorder="1" applyAlignment="1" applyProtection="1">
      <alignment horizontal="left" vertical="center"/>
    </xf>
    <xf numFmtId="0" fontId="28" fillId="0" borderId="50" xfId="22" applyFont="1" applyFill="1" applyBorder="1" applyAlignment="1" applyProtection="1">
      <alignment horizontal="left" vertical="center" wrapText="1"/>
    </xf>
    <xf numFmtId="0" fontId="28" fillId="0" borderId="25" xfId="22" applyFont="1" applyFill="1" applyBorder="1" applyAlignment="1" applyProtection="1">
      <alignment horizontal="left" vertical="center" wrapText="1"/>
    </xf>
    <xf numFmtId="0" fontId="28" fillId="0" borderId="44" xfId="22" applyFont="1" applyFill="1" applyBorder="1" applyAlignment="1" applyProtection="1">
      <alignment horizontal="left" vertical="center" wrapText="1"/>
    </xf>
    <xf numFmtId="0" fontId="29" fillId="0" borderId="36" xfId="22" applyFont="1" applyFill="1" applyBorder="1" applyAlignment="1" applyProtection="1">
      <alignment horizontal="left" vertical="center" wrapText="1"/>
    </xf>
    <xf numFmtId="0" fontId="29" fillId="0" borderId="67" xfId="22" applyFont="1" applyFill="1" applyBorder="1" applyAlignment="1" applyProtection="1">
      <alignment horizontal="left" vertical="center" wrapText="1"/>
    </xf>
    <xf numFmtId="0" fontId="29" fillId="0" borderId="37" xfId="22" applyFont="1" applyFill="1" applyBorder="1" applyAlignment="1" applyProtection="1">
      <alignment horizontal="left" vertical="center" wrapText="1"/>
    </xf>
    <xf numFmtId="10" fontId="25" fillId="0" borderId="28" xfId="29" applyNumberFormat="1" applyFont="1" applyFill="1" applyBorder="1" applyAlignment="1" applyProtection="1">
      <alignment horizontal="center"/>
    </xf>
    <xf numFmtId="0" fontId="27" fillId="0" borderId="12" xfId="22" applyFont="1" applyFill="1" applyBorder="1" applyAlignment="1">
      <alignment vertical="center"/>
    </xf>
    <xf numFmtId="0" fontId="27" fillId="0" borderId="0" xfId="22" applyFont="1" applyFill="1" applyBorder="1" applyAlignment="1">
      <alignment vertical="center"/>
    </xf>
    <xf numFmtId="44" fontId="25" fillId="6" borderId="56" xfId="29" applyFont="1" applyFill="1" applyBorder="1" applyAlignment="1" applyProtection="1">
      <alignment vertical="center"/>
      <protection locked="0"/>
    </xf>
    <xf numFmtId="44" fontId="25" fillId="6" borderId="28" xfId="29" applyFont="1" applyFill="1" applyBorder="1" applyAlignment="1" applyProtection="1">
      <alignment vertical="center"/>
      <protection locked="0"/>
    </xf>
    <xf numFmtId="0" fontId="27" fillId="0" borderId="5" xfId="22" applyFont="1" applyFill="1" applyBorder="1" applyAlignment="1">
      <alignment vertical="center"/>
    </xf>
    <xf numFmtId="0" fontId="22" fillId="3" borderId="40" xfId="27" applyFill="1" applyBorder="1" applyAlignment="1">
      <alignment horizontal="center" vertical="center" wrapText="1"/>
    </xf>
    <xf numFmtId="0" fontId="22" fillId="3" borderId="0" xfId="27" applyFill="1" applyBorder="1" applyAlignment="1">
      <alignment horizontal="center" vertical="center" wrapText="1"/>
    </xf>
    <xf numFmtId="0" fontId="22" fillId="3" borderId="41" xfId="27" applyFill="1" applyBorder="1" applyAlignment="1">
      <alignment horizontal="center" vertical="center" wrapText="1"/>
    </xf>
    <xf numFmtId="0" fontId="3" fillId="3" borderId="48" xfId="27" applyFont="1" applyFill="1" applyBorder="1" applyAlignment="1">
      <alignment horizontal="center" vertical="top" wrapText="1"/>
    </xf>
    <xf numFmtId="0" fontId="3" fillId="3" borderId="9" xfId="27" applyFont="1" applyFill="1" applyBorder="1" applyAlignment="1">
      <alignment horizontal="center" vertical="top" wrapText="1"/>
    </xf>
    <xf numFmtId="0" fontId="3" fillId="3" borderId="42" xfId="27" applyFont="1" applyFill="1" applyBorder="1" applyAlignment="1">
      <alignment horizontal="center" vertical="top" wrapText="1"/>
    </xf>
    <xf numFmtId="0" fontId="22" fillId="3" borderId="42" xfId="27" applyFill="1" applyBorder="1" applyAlignment="1">
      <alignment horizontal="center" vertical="center" wrapText="1"/>
    </xf>
    <xf numFmtId="0" fontId="22" fillId="3" borderId="9" xfId="27" applyFill="1" applyBorder="1" applyAlignment="1">
      <alignment horizontal="center" vertical="center" wrapText="1"/>
    </xf>
    <xf numFmtId="10" fontId="22" fillId="3" borderId="0" xfId="27" applyNumberFormat="1" applyFill="1" applyAlignment="1">
      <alignment vertical="center" wrapText="1"/>
    </xf>
    <xf numFmtId="0" fontId="23" fillId="0" borderId="68" xfId="1" applyFont="1" applyBorder="1" applyAlignment="1">
      <alignment horizontal="center"/>
    </xf>
    <xf numFmtId="0" fontId="23" fillId="0" borderId="69" xfId="1" applyFont="1" applyBorder="1" applyAlignment="1">
      <alignment horizontal="center"/>
    </xf>
    <xf numFmtId="0" fontId="23" fillId="0" borderId="70" xfId="1" applyFont="1" applyBorder="1" applyAlignment="1">
      <alignment horizontal="center"/>
    </xf>
  </cellXfs>
  <cellStyles count="33">
    <cellStyle name="Hiperlink 2" xfId="12" xr:uid="{00000000-0005-0000-0000-000001000000}"/>
    <cellStyle name="Moeda" xfId="29" builtinId="4"/>
    <cellStyle name="Moeda 2" xfId="3" xr:uid="{00000000-0005-0000-0000-000003000000}"/>
    <cellStyle name="Moeda 2 2" xfId="11" xr:uid="{00000000-0005-0000-0000-000004000000}"/>
    <cellStyle name="Moeda 3" xfId="19" xr:uid="{00000000-0005-0000-0000-000005000000}"/>
    <cellStyle name="Moeda 4" xfId="24" xr:uid="{00000000-0005-0000-0000-000006000000}"/>
    <cellStyle name="Normal" xfId="0" builtinId="0"/>
    <cellStyle name="Normal 10" xfId="9" xr:uid="{00000000-0005-0000-0000-000008000000}"/>
    <cellStyle name="Normal 10 2" xfId="10" xr:uid="{00000000-0005-0000-0000-000009000000}"/>
    <cellStyle name="Normal 2" xfId="1" xr:uid="{00000000-0005-0000-0000-00000A000000}"/>
    <cellStyle name="Normal 2 2" xfId="7" xr:uid="{00000000-0005-0000-0000-00000B000000}"/>
    <cellStyle name="Normal 2 3" xfId="15" xr:uid="{00000000-0005-0000-0000-00000C000000}"/>
    <cellStyle name="Normal 2 4" xfId="30" xr:uid="{00000000-0005-0000-0000-00000D000000}"/>
    <cellStyle name="Normal 3" xfId="4" xr:uid="{00000000-0005-0000-0000-00000E000000}"/>
    <cellStyle name="Normal 3 2" xfId="14" xr:uid="{00000000-0005-0000-0000-00000F000000}"/>
    <cellStyle name="Normal 3 3" xfId="25" xr:uid="{00000000-0005-0000-0000-000010000000}"/>
    <cellStyle name="Normal 4" xfId="16" xr:uid="{00000000-0005-0000-0000-000011000000}"/>
    <cellStyle name="Normal 46 2" xfId="13" xr:uid="{00000000-0005-0000-0000-000012000000}"/>
    <cellStyle name="Normal 5" xfId="21" xr:uid="{00000000-0005-0000-0000-000013000000}"/>
    <cellStyle name="Normal 6" xfId="18" xr:uid="{00000000-0005-0000-0000-000014000000}"/>
    <cellStyle name="Normal 7" xfId="22" xr:uid="{00000000-0005-0000-0000-000015000000}"/>
    <cellStyle name="Normal 8" xfId="32" xr:uid="{00000000-0005-0000-0000-00004D000000}"/>
    <cellStyle name="Normal_SEJU" xfId="27" xr:uid="{00000000-0005-0000-0000-000016000000}"/>
    <cellStyle name="Porcentagem 2" xfId="8" xr:uid="{00000000-0005-0000-0000-000018000000}"/>
    <cellStyle name="Porcentagem 2 2 2 2" xfId="31" xr:uid="{00000000-0005-0000-0000-000019000000}"/>
    <cellStyle name="Porcentagem 3" xfId="5" xr:uid="{00000000-0005-0000-0000-00001A000000}"/>
    <cellStyle name="Porcentagem 3 2" xfId="26" xr:uid="{00000000-0005-0000-0000-00001B000000}"/>
    <cellStyle name="Porcentagem 4" xfId="17" xr:uid="{00000000-0005-0000-0000-00001C000000}"/>
    <cellStyle name="Porcentagem 5" xfId="20" xr:uid="{00000000-0005-0000-0000-00001D000000}"/>
    <cellStyle name="Porcentagem 6" xfId="28" xr:uid="{00000000-0005-0000-0000-00001E000000}"/>
    <cellStyle name="Vírgula 2" xfId="2" xr:uid="{00000000-0005-0000-0000-000020000000}"/>
    <cellStyle name="Vírgula 2 2" xfId="6" xr:uid="{00000000-0005-0000-0000-000021000000}"/>
    <cellStyle name="Vírgula 3" xfId="23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10582</xdr:colOff>
      <xdr:row>0</xdr:row>
      <xdr:rowOff>42332</xdr:rowOff>
    </xdr:from>
    <xdr:to>
      <xdr:col>2</xdr:col>
      <xdr:colOff>687915</xdr:colOff>
      <xdr:row>3</xdr:row>
      <xdr:rowOff>87757</xdr:rowOff>
    </xdr:to>
    <xdr:pic>
      <xdr:nvPicPr>
        <xdr:cNvPr id="6" name="Imagem 1">
          <a:extLst>
            <a:ext uri="{FF2B5EF4-FFF2-40B4-BE49-F238E27FC236}">
              <a16:creationId xmlns:a16="http://schemas.microsoft.com/office/drawing/2014/main" id="{55FA6F2F-5ABA-46D4-A507-F1C1E47F9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42332"/>
          <a:ext cx="677333" cy="64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</xdr:colOff>
      <xdr:row>2</xdr:row>
      <xdr:rowOff>40822</xdr:rowOff>
    </xdr:from>
    <xdr:to>
      <xdr:col>1</xdr:col>
      <xdr:colOff>761999</xdr:colOff>
      <xdr:row>4</xdr:row>
      <xdr:rowOff>241988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8DA502F-1889-43FD-9356-C5FB409D2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" y="612322"/>
          <a:ext cx="690562" cy="653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theussantos\OneDrive\Processos%20SIE\Supervis&#227;o%20Doutor%20Pedrinho\Or&#231;amento%20-%20Supervis&#227;o%20Dr.%20Pedrinho%20cer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"/>
      <sheetName val="est"/>
      <sheetName val="Distribuição"/>
      <sheetName val="Orç_analítico (2)"/>
      <sheetName val="CPUs"/>
      <sheetName val="BDI_supervisão"/>
      <sheetName val="Cronograma"/>
      <sheetName val="Tab_consultoria_pessoal"/>
      <sheetName val="Tab_custos_eq_mob"/>
      <sheetName val="Calc_Instalações"/>
      <sheetName val="Calc_Mobiliário"/>
      <sheetName val="Calc_custos_diversos"/>
      <sheetName val="Informações Contr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2">
          <cell r="A22" t="str">
            <v>P8028</v>
          </cell>
        </row>
        <row r="23">
          <cell r="A23" t="str">
            <v>P8032</v>
          </cell>
        </row>
        <row r="58">
          <cell r="A58" t="str">
            <v>P8102</v>
          </cell>
        </row>
        <row r="74">
          <cell r="A74" t="str">
            <v>P8151</v>
          </cell>
        </row>
        <row r="78">
          <cell r="A78" t="str">
            <v>P8167</v>
          </cell>
        </row>
      </sheetData>
      <sheetData sheetId="8">
        <row r="21">
          <cell r="C21" t="str">
            <v>B8956</v>
          </cell>
        </row>
        <row r="22">
          <cell r="C22" t="str">
            <v>B8957</v>
          </cell>
        </row>
        <row r="23">
          <cell r="C23" t="str">
            <v>B8958</v>
          </cell>
        </row>
        <row r="24">
          <cell r="C24" t="str">
            <v>B8961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T57"/>
  <sheetViews>
    <sheetView showGridLines="0" tabSelected="1" topLeftCell="A25" zoomScaleNormal="100" zoomScaleSheetLayoutView="90" workbookViewId="0">
      <selection activeCell="J38" sqref="J38"/>
    </sheetView>
  </sheetViews>
  <sheetFormatPr defaultColWidth="8.85546875" defaultRowHeight="15"/>
  <cols>
    <col min="1" max="1" width="5.5703125" style="80" customWidth="1"/>
    <col min="2" max="2" width="5.7109375" style="80" customWidth="1"/>
    <col min="3" max="3" width="41.5703125" style="80" customWidth="1"/>
    <col min="4" max="4" width="19.42578125" style="80" hidden="1" customWidth="1"/>
    <col min="5" max="5" width="9.42578125" style="80" customWidth="1"/>
    <col min="6" max="6" width="10.28515625" style="80" customWidth="1"/>
    <col min="7" max="7" width="6.5703125" style="80" bestFit="1" customWidth="1"/>
    <col min="8" max="8" width="6.42578125" style="80" customWidth="1"/>
    <col min="9" max="9" width="5.7109375" style="80" customWidth="1"/>
    <col min="10" max="10" width="14.7109375" style="80" customWidth="1"/>
    <col min="11" max="11" width="13.140625" style="80" customWidth="1"/>
    <col min="12" max="12" width="14.42578125" style="80" customWidth="1"/>
    <col min="13" max="13" width="20.28515625" style="80" customWidth="1"/>
    <col min="14" max="14" width="30.85546875" style="79" customWidth="1"/>
    <col min="15" max="15" width="23.28515625" style="1" bestFit="1" customWidth="1"/>
    <col min="16" max="16" width="3.85546875" style="80" customWidth="1"/>
    <col min="17" max="17" width="15.140625" style="80" customWidth="1"/>
    <col min="18" max="18" width="19" style="80" bestFit="1" customWidth="1"/>
    <col min="19" max="16384" width="8.85546875" style="80"/>
  </cols>
  <sheetData>
    <row r="1" spans="1:29" ht="15.75">
      <c r="B1" s="259" t="s">
        <v>9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1"/>
    </row>
    <row r="2" spans="1:29" s="82" customFormat="1" ht="15.75">
      <c r="B2" s="256" t="s">
        <v>87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8"/>
      <c r="N2" s="81"/>
      <c r="O2" s="3"/>
    </row>
    <row r="3" spans="1:29" ht="15.75">
      <c r="B3" s="256" t="s">
        <v>8</v>
      </c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8"/>
    </row>
    <row r="4" spans="1:29" s="79" customFormat="1" ht="12.75" customHeight="1">
      <c r="B4" s="83"/>
      <c r="C4" s="135"/>
      <c r="D4" s="135"/>
      <c r="E4" s="135"/>
      <c r="F4" s="135"/>
      <c r="G4" s="135"/>
      <c r="H4" s="135"/>
      <c r="I4" s="149"/>
      <c r="J4" s="149"/>
      <c r="K4" s="149"/>
      <c r="L4" s="149"/>
      <c r="M4" s="84"/>
      <c r="N4" s="85"/>
      <c r="O4" s="85"/>
      <c r="P4" s="85"/>
      <c r="Q4" s="85"/>
      <c r="R4" s="85"/>
      <c r="S4" s="85"/>
      <c r="T4" s="85"/>
      <c r="U4" s="85"/>
      <c r="V4" s="85"/>
      <c r="W4" s="148"/>
      <c r="X4" s="148"/>
      <c r="Y4" s="148"/>
      <c r="Z4" s="148"/>
      <c r="AA4" s="148"/>
      <c r="AB4" s="148"/>
      <c r="AC4" s="148"/>
    </row>
    <row r="5" spans="1:29" ht="48.75" customHeight="1">
      <c r="B5" s="253" t="s">
        <v>95</v>
      </c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5"/>
      <c r="P5" s="86"/>
      <c r="Q5" s="86"/>
      <c r="R5" s="86"/>
      <c r="S5" s="86"/>
    </row>
    <row r="6" spans="1:29" ht="24" customHeight="1">
      <c r="B6" s="150" t="s">
        <v>90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2"/>
      <c r="P6" s="86"/>
      <c r="Q6" s="86"/>
      <c r="R6" s="86"/>
      <c r="S6" s="86"/>
    </row>
    <row r="7" spans="1:29">
      <c r="B7" s="87"/>
      <c r="C7" s="88"/>
      <c r="D7" s="89"/>
      <c r="E7" s="89"/>
      <c r="F7" s="90"/>
      <c r="G7" s="90"/>
      <c r="H7" s="91"/>
      <c r="I7" s="91"/>
      <c r="J7" s="89" t="s">
        <v>40</v>
      </c>
      <c r="K7" s="92">
        <v>10</v>
      </c>
      <c r="L7" s="93"/>
      <c r="M7" s="94"/>
    </row>
    <row r="8" spans="1:29" ht="15" customHeight="1">
      <c r="B8" s="262" t="s">
        <v>96</v>
      </c>
      <c r="C8" s="263"/>
      <c r="D8" s="263"/>
      <c r="E8" s="263"/>
      <c r="F8" s="263"/>
      <c r="G8" s="263"/>
      <c r="H8" s="263"/>
      <c r="I8" s="263"/>
      <c r="J8" s="263"/>
      <c r="K8" s="263"/>
      <c r="L8" s="263"/>
      <c r="M8" s="264"/>
    </row>
    <row r="9" spans="1:29">
      <c r="B9" s="250" t="s">
        <v>97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"/>
      <c r="O9" s="2"/>
    </row>
    <row r="10" spans="1:29" ht="15.75" customHeight="1">
      <c r="B10" s="244" t="s">
        <v>39</v>
      </c>
      <c r="C10" s="245"/>
      <c r="D10" s="246"/>
      <c r="E10" s="237" t="s">
        <v>28</v>
      </c>
      <c r="F10" s="242" t="s">
        <v>6</v>
      </c>
      <c r="G10" s="239" t="s">
        <v>5</v>
      </c>
      <c r="H10" s="240"/>
      <c r="I10" s="241"/>
      <c r="J10" s="233" t="s">
        <v>2</v>
      </c>
      <c r="K10" s="42">
        <v>0</v>
      </c>
      <c r="L10" s="237" t="s">
        <v>4</v>
      </c>
      <c r="M10" s="235" t="s">
        <v>3</v>
      </c>
      <c r="N10" s="19"/>
      <c r="O10" s="19"/>
    </row>
    <row r="11" spans="1:29" ht="22.5">
      <c r="B11" s="247"/>
      <c r="C11" s="248"/>
      <c r="D11" s="249"/>
      <c r="E11" s="238"/>
      <c r="F11" s="243"/>
      <c r="G11" s="136" t="s">
        <v>38</v>
      </c>
      <c r="H11" s="136" t="s">
        <v>37</v>
      </c>
      <c r="I11" s="137" t="s">
        <v>11</v>
      </c>
      <c r="J11" s="234"/>
      <c r="K11" s="138" t="s">
        <v>22</v>
      </c>
      <c r="L11" s="238"/>
      <c r="M11" s="236"/>
      <c r="N11" s="19"/>
      <c r="O11" s="19"/>
    </row>
    <row r="12" spans="1:29">
      <c r="B12" s="199" t="s">
        <v>76</v>
      </c>
      <c r="C12" s="200"/>
      <c r="D12" s="200"/>
      <c r="E12" s="200"/>
      <c r="F12" s="200"/>
      <c r="G12" s="200"/>
      <c r="H12" s="200"/>
      <c r="I12" s="200"/>
      <c r="J12" s="97"/>
      <c r="K12" s="97"/>
      <c r="L12" s="96"/>
      <c r="M12" s="98"/>
      <c r="N12" s="19"/>
      <c r="O12" s="19"/>
      <c r="R12" s="80" t="s">
        <v>79</v>
      </c>
    </row>
    <row r="13" spans="1:29">
      <c r="B13" s="199" t="s">
        <v>98</v>
      </c>
      <c r="C13" s="200"/>
      <c r="D13" s="200"/>
      <c r="E13" s="200"/>
      <c r="F13" s="200"/>
      <c r="G13" s="200"/>
      <c r="H13" s="200"/>
      <c r="I13" s="200"/>
      <c r="J13" s="53"/>
      <c r="K13" s="100"/>
      <c r="L13" s="101"/>
      <c r="M13" s="50"/>
      <c r="N13" s="25"/>
      <c r="O13" s="25"/>
    </row>
    <row r="14" spans="1:29">
      <c r="B14" s="99" t="s">
        <v>99</v>
      </c>
      <c r="C14" s="102" t="s">
        <v>100</v>
      </c>
      <c r="D14" s="139" t="s">
        <v>89</v>
      </c>
      <c r="E14" s="140" t="s">
        <v>88</v>
      </c>
      <c r="F14" s="141" t="s">
        <v>0</v>
      </c>
      <c r="G14" s="142">
        <v>1</v>
      </c>
      <c r="H14" s="142">
        <v>8</v>
      </c>
      <c r="I14" s="143">
        <f>G14*H14</f>
        <v>8</v>
      </c>
      <c r="J14" s="53"/>
      <c r="K14" s="100">
        <f t="shared" ref="K14:K23" si="0">$K$10</f>
        <v>0</v>
      </c>
      <c r="L14" s="101">
        <f t="shared" ref="L14:L23" si="1">ROUND(J14+J14*K14,2)</f>
        <v>0</v>
      </c>
      <c r="M14" s="50">
        <f t="shared" ref="M14:M23" si="2">TRUNC(I14*L14,2)</f>
        <v>0</v>
      </c>
      <c r="N14" s="25"/>
      <c r="O14" s="25"/>
    </row>
    <row r="15" spans="1:29">
      <c r="B15" s="99" t="s">
        <v>101</v>
      </c>
      <c r="C15" s="102" t="s">
        <v>102</v>
      </c>
      <c r="D15" s="139" t="s">
        <v>59</v>
      </c>
      <c r="E15" s="201" t="s">
        <v>103</v>
      </c>
      <c r="F15" s="141" t="s">
        <v>0</v>
      </c>
      <c r="G15" s="142">
        <v>1</v>
      </c>
      <c r="H15" s="142">
        <v>6</v>
      </c>
      <c r="I15" s="143">
        <f>G15*H15</f>
        <v>6</v>
      </c>
      <c r="J15" s="53"/>
      <c r="K15" s="100">
        <f t="shared" si="0"/>
        <v>0</v>
      </c>
      <c r="L15" s="101">
        <f t="shared" si="1"/>
        <v>0</v>
      </c>
      <c r="M15" s="50">
        <f t="shared" si="2"/>
        <v>0</v>
      </c>
      <c r="N15" s="19"/>
      <c r="O15" s="25"/>
    </row>
    <row r="16" spans="1:29" ht="14.25" customHeight="1">
      <c r="A16" s="80" t="s">
        <v>79</v>
      </c>
      <c r="B16" s="99" t="s">
        <v>104</v>
      </c>
      <c r="C16" s="202" t="s">
        <v>105</v>
      </c>
      <c r="D16" s="139" t="s">
        <v>106</v>
      </c>
      <c r="E16" s="201" t="str">
        <f>[1]Tab_consultoria_pessoal!A74</f>
        <v>P8151</v>
      </c>
      <c r="F16" s="141" t="s">
        <v>0</v>
      </c>
      <c r="G16" s="142">
        <v>1</v>
      </c>
      <c r="H16" s="142">
        <v>6</v>
      </c>
      <c r="I16" s="143">
        <f>G16*H16</f>
        <v>6</v>
      </c>
      <c r="J16" s="53"/>
      <c r="K16" s="100">
        <f t="shared" si="0"/>
        <v>0</v>
      </c>
      <c r="L16" s="101">
        <f t="shared" si="1"/>
        <v>0</v>
      </c>
      <c r="M16" s="50">
        <f t="shared" si="2"/>
        <v>0</v>
      </c>
      <c r="N16" s="19"/>
      <c r="O16" s="25"/>
    </row>
    <row r="17" spans="1:254" ht="14.25" customHeight="1">
      <c r="B17" s="279" t="s">
        <v>107</v>
      </c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3"/>
      <c r="N17" s="19"/>
      <c r="O17" s="25"/>
    </row>
    <row r="18" spans="1:254" ht="14.25" customHeight="1">
      <c r="B18" s="99" t="s">
        <v>108</v>
      </c>
      <c r="C18" s="102" t="s">
        <v>109</v>
      </c>
      <c r="D18" s="139" t="s">
        <v>89</v>
      </c>
      <c r="E18" s="140" t="s">
        <v>110</v>
      </c>
      <c r="F18" s="141" t="s">
        <v>0</v>
      </c>
      <c r="G18" s="142">
        <v>1</v>
      </c>
      <c r="H18" s="142">
        <v>2</v>
      </c>
      <c r="I18" s="143">
        <f>G18*H18</f>
        <v>2</v>
      </c>
      <c r="J18" s="281"/>
      <c r="K18" s="100">
        <f t="shared" si="0"/>
        <v>0</v>
      </c>
      <c r="L18" s="101">
        <f t="shared" si="1"/>
        <v>0</v>
      </c>
      <c r="M18" s="50">
        <f t="shared" si="2"/>
        <v>0</v>
      </c>
      <c r="N18" s="19"/>
      <c r="O18" s="25"/>
    </row>
    <row r="19" spans="1:254" ht="14.25" customHeight="1">
      <c r="B19" s="203" t="s">
        <v>111</v>
      </c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5"/>
      <c r="N19" s="19"/>
      <c r="O19" s="25"/>
    </row>
    <row r="20" spans="1:254" ht="14.25" customHeight="1">
      <c r="B20" s="99" t="s">
        <v>112</v>
      </c>
      <c r="C20" s="102" t="s">
        <v>59</v>
      </c>
      <c r="D20" s="139" t="s">
        <v>86</v>
      </c>
      <c r="E20" s="201" t="str">
        <f>[1]Tab_consultoria_pessoal!A58</f>
        <v>P8102</v>
      </c>
      <c r="F20" s="206" t="s">
        <v>0</v>
      </c>
      <c r="G20" s="142">
        <v>1</v>
      </c>
      <c r="H20" s="142">
        <v>6</v>
      </c>
      <c r="I20" s="143">
        <f>G20*H20</f>
        <v>6</v>
      </c>
      <c r="J20" s="133"/>
      <c r="K20" s="100">
        <f t="shared" si="0"/>
        <v>0</v>
      </c>
      <c r="L20" s="101">
        <f t="shared" si="1"/>
        <v>0</v>
      </c>
      <c r="M20" s="50">
        <f t="shared" si="2"/>
        <v>0</v>
      </c>
      <c r="N20" s="19"/>
      <c r="O20" s="25"/>
    </row>
    <row r="21" spans="1:254" ht="14.25" customHeight="1">
      <c r="B21" s="99" t="s">
        <v>113</v>
      </c>
      <c r="C21" s="102" t="s">
        <v>60</v>
      </c>
      <c r="D21" s="207" t="s">
        <v>61</v>
      </c>
      <c r="E21" s="208" t="str">
        <f>[1]Tab_consultoria_pessoal!A22</f>
        <v>P8028</v>
      </c>
      <c r="F21" s="209" t="s">
        <v>0</v>
      </c>
      <c r="G21" s="210">
        <v>1</v>
      </c>
      <c r="H21" s="210">
        <v>6</v>
      </c>
      <c r="I21" s="211">
        <f>G21*H21</f>
        <v>6</v>
      </c>
      <c r="J21" s="133"/>
      <c r="K21" s="100">
        <f t="shared" si="0"/>
        <v>0</v>
      </c>
      <c r="L21" s="101">
        <f t="shared" si="1"/>
        <v>0</v>
      </c>
      <c r="M21" s="50">
        <f t="shared" si="2"/>
        <v>0</v>
      </c>
      <c r="N21" s="19"/>
      <c r="O21" s="25"/>
    </row>
    <row r="22" spans="1:254" ht="14.25" customHeight="1">
      <c r="B22" s="99" t="s">
        <v>114</v>
      </c>
      <c r="C22" s="103" t="s">
        <v>61</v>
      </c>
      <c r="D22" s="207" t="s">
        <v>61</v>
      </c>
      <c r="E22" s="208" t="str">
        <f>[1]Tab_consultoria_pessoal!A78</f>
        <v>P8167</v>
      </c>
      <c r="F22" s="209" t="s">
        <v>0</v>
      </c>
      <c r="G22" s="210">
        <v>1</v>
      </c>
      <c r="H22" s="210">
        <v>6</v>
      </c>
      <c r="I22" s="211">
        <f>G22*H22</f>
        <v>6</v>
      </c>
      <c r="J22" s="133"/>
      <c r="K22" s="100">
        <f t="shared" si="0"/>
        <v>0</v>
      </c>
      <c r="L22" s="101">
        <f t="shared" si="1"/>
        <v>0</v>
      </c>
      <c r="M22" s="50">
        <f t="shared" si="2"/>
        <v>0</v>
      </c>
      <c r="N22" s="19"/>
      <c r="O22" s="25"/>
    </row>
    <row r="23" spans="1:254" ht="14.25" customHeight="1">
      <c r="B23" s="99" t="s">
        <v>115</v>
      </c>
      <c r="C23" s="104" t="s">
        <v>62</v>
      </c>
      <c r="D23" s="207" t="s">
        <v>61</v>
      </c>
      <c r="E23" s="212" t="str">
        <f>[1]Tab_consultoria_pessoal!A23</f>
        <v>P8032</v>
      </c>
      <c r="F23" s="213" t="s">
        <v>0</v>
      </c>
      <c r="G23" s="214">
        <v>1</v>
      </c>
      <c r="H23" s="214">
        <v>6</v>
      </c>
      <c r="I23" s="215">
        <f>G23*H23</f>
        <v>6</v>
      </c>
      <c r="J23" s="281"/>
      <c r="K23" s="100">
        <f t="shared" si="0"/>
        <v>0</v>
      </c>
      <c r="L23" s="101">
        <f t="shared" si="1"/>
        <v>0</v>
      </c>
      <c r="M23" s="50">
        <f t="shared" si="2"/>
        <v>0</v>
      </c>
      <c r="N23" s="19"/>
      <c r="O23" s="25"/>
    </row>
    <row r="24" spans="1:254" ht="18" customHeight="1">
      <c r="B24" s="105"/>
      <c r="C24" s="106"/>
      <c r="D24" s="106" t="s">
        <v>10</v>
      </c>
      <c r="E24" s="106"/>
      <c r="F24" s="106"/>
      <c r="G24" s="106"/>
      <c r="H24" s="265" t="s">
        <v>36</v>
      </c>
      <c r="I24" s="266"/>
      <c r="J24" s="266"/>
      <c r="K24" s="266"/>
      <c r="L24" s="267"/>
      <c r="M24" s="51">
        <f>SUM(M13:M23)</f>
        <v>0</v>
      </c>
      <c r="N24" s="19"/>
      <c r="O24" s="19"/>
    </row>
    <row r="25" spans="1:254" s="116" customFormat="1" ht="18.75" customHeight="1">
      <c r="A25" s="107"/>
      <c r="B25" s="95" t="s">
        <v>58</v>
      </c>
      <c r="C25" s="108"/>
      <c r="D25" s="109"/>
      <c r="E25" s="109"/>
      <c r="F25" s="110"/>
      <c r="G25" s="111"/>
      <c r="H25" s="111"/>
      <c r="I25" s="111"/>
      <c r="J25" s="111"/>
      <c r="K25" s="111"/>
      <c r="L25" s="111"/>
      <c r="M25" s="112"/>
      <c r="N25" s="113"/>
      <c r="O25" s="11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5"/>
      <c r="AA25" s="115"/>
      <c r="AB25" s="115"/>
      <c r="AC25" s="115"/>
      <c r="AD25" s="147"/>
      <c r="AE25" s="147"/>
      <c r="AF25" s="147"/>
      <c r="AG25" s="147"/>
      <c r="AH25" s="147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7"/>
      <c r="BC25" s="147"/>
      <c r="BD25" s="147"/>
      <c r="BE25" s="147"/>
      <c r="BF25" s="147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7"/>
      <c r="CA25" s="147"/>
      <c r="CB25" s="147"/>
      <c r="CC25" s="147"/>
      <c r="CD25" s="147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7"/>
      <c r="CY25" s="147"/>
      <c r="CZ25" s="147"/>
      <c r="DA25" s="147"/>
      <c r="DB25" s="147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6"/>
      <c r="DO25" s="146"/>
      <c r="DP25" s="146"/>
      <c r="DQ25" s="146"/>
      <c r="DR25" s="146"/>
      <c r="DS25" s="146"/>
      <c r="DT25" s="146"/>
      <c r="DU25" s="146"/>
      <c r="DV25" s="147"/>
      <c r="DW25" s="147"/>
      <c r="DX25" s="147"/>
      <c r="DY25" s="147"/>
      <c r="DZ25" s="147"/>
      <c r="EA25" s="144"/>
      <c r="EB25" s="144"/>
      <c r="EC25" s="144"/>
      <c r="ED25" s="144"/>
      <c r="EE25" s="144"/>
      <c r="EF25" s="144"/>
      <c r="EG25" s="144"/>
      <c r="EH25" s="144"/>
      <c r="EI25" s="144"/>
      <c r="EJ25" s="144"/>
      <c r="EK25" s="144"/>
      <c r="EL25" s="144"/>
      <c r="EM25" s="144"/>
      <c r="EN25" s="144"/>
      <c r="EO25" s="144"/>
      <c r="EP25" s="144"/>
      <c r="EQ25" s="144"/>
      <c r="ER25" s="144"/>
      <c r="ES25" s="144"/>
      <c r="ET25" s="145"/>
      <c r="EU25" s="145"/>
      <c r="EV25" s="145"/>
      <c r="EW25" s="145"/>
      <c r="EX25" s="145"/>
      <c r="EY25" s="144"/>
      <c r="EZ25" s="144"/>
      <c r="FA25" s="144"/>
      <c r="FB25" s="144"/>
      <c r="FC25" s="144"/>
      <c r="FD25" s="144"/>
      <c r="FE25" s="144"/>
      <c r="FF25" s="144"/>
      <c r="FG25" s="144"/>
      <c r="FH25" s="144"/>
      <c r="FI25" s="144"/>
      <c r="FJ25" s="144"/>
      <c r="FK25" s="144"/>
      <c r="FL25" s="144"/>
      <c r="FM25" s="144"/>
      <c r="FN25" s="144"/>
      <c r="FO25" s="144"/>
      <c r="FP25" s="144"/>
      <c r="FQ25" s="144"/>
      <c r="FR25" s="145"/>
      <c r="FS25" s="145"/>
      <c r="FT25" s="145"/>
      <c r="FU25" s="145"/>
      <c r="FV25" s="145"/>
      <c r="FW25" s="144"/>
      <c r="FX25" s="144"/>
      <c r="FY25" s="144"/>
      <c r="FZ25" s="144"/>
      <c r="GA25" s="144"/>
      <c r="GB25" s="144"/>
      <c r="GC25" s="144"/>
      <c r="GD25" s="144"/>
      <c r="GE25" s="144"/>
      <c r="GF25" s="144"/>
      <c r="GG25" s="144"/>
      <c r="GH25" s="144"/>
      <c r="GI25" s="144"/>
      <c r="GJ25" s="144"/>
      <c r="GK25" s="144"/>
      <c r="GL25" s="144"/>
      <c r="GM25" s="144"/>
      <c r="GN25" s="144"/>
      <c r="GO25" s="144"/>
      <c r="GP25" s="145"/>
      <c r="GQ25" s="145"/>
      <c r="GR25" s="145"/>
      <c r="GS25" s="145"/>
      <c r="GT25" s="145"/>
      <c r="GU25" s="144"/>
      <c r="GV25" s="144"/>
      <c r="GW25" s="144"/>
      <c r="GX25" s="144"/>
      <c r="GY25" s="144"/>
      <c r="GZ25" s="144"/>
      <c r="HA25" s="144"/>
      <c r="HB25" s="144"/>
      <c r="HC25" s="144"/>
      <c r="HD25" s="144"/>
      <c r="HE25" s="144"/>
      <c r="HF25" s="144"/>
      <c r="HG25" s="144"/>
      <c r="HH25" s="144"/>
      <c r="HI25" s="144"/>
      <c r="HJ25" s="144"/>
      <c r="HK25" s="144"/>
      <c r="HL25" s="144"/>
      <c r="HM25" s="144"/>
      <c r="HN25" s="145"/>
      <c r="HO25" s="145"/>
      <c r="HP25" s="145"/>
      <c r="HQ25" s="145"/>
      <c r="HR25" s="145"/>
      <c r="HS25" s="144"/>
      <c r="HT25" s="144"/>
      <c r="HU25" s="144"/>
      <c r="HV25" s="144"/>
      <c r="HW25" s="144"/>
      <c r="HX25" s="144"/>
      <c r="HY25" s="144"/>
      <c r="HZ25" s="144"/>
      <c r="IA25" s="144"/>
      <c r="IB25" s="144"/>
      <c r="IC25" s="144"/>
      <c r="ID25" s="144"/>
      <c r="IE25" s="144"/>
      <c r="IF25" s="144"/>
      <c r="IG25" s="144"/>
      <c r="IH25" s="144"/>
      <c r="II25" s="144"/>
      <c r="IJ25" s="144"/>
      <c r="IK25" s="144"/>
      <c r="IL25" s="145"/>
      <c r="IM25" s="145"/>
      <c r="IN25" s="145"/>
      <c r="IO25" s="145"/>
      <c r="IP25" s="145"/>
      <c r="IQ25" s="144"/>
      <c r="IR25" s="144"/>
      <c r="IS25" s="144"/>
      <c r="IT25" s="144"/>
    </row>
    <row r="26" spans="1:254">
      <c r="B26" s="216" t="s">
        <v>1</v>
      </c>
      <c r="C26" s="202" t="s">
        <v>13</v>
      </c>
      <c r="D26" s="217"/>
      <c r="E26" s="218"/>
      <c r="F26" s="141" t="s">
        <v>0</v>
      </c>
      <c r="G26" s="142">
        <v>1</v>
      </c>
      <c r="H26" s="142">
        <v>10</v>
      </c>
      <c r="I26" s="143">
        <f>G26*H26</f>
        <v>10</v>
      </c>
      <c r="J26" s="53"/>
      <c r="K26" s="100">
        <f t="shared" ref="K26:K29" si="3">$K$10</f>
        <v>0</v>
      </c>
      <c r="L26" s="101">
        <f t="shared" ref="L26:L29" si="4">ROUND(J26+J26*K26,2)</f>
        <v>0</v>
      </c>
      <c r="M26" s="50">
        <f>TRUNC(I26*L26,2)</f>
        <v>0</v>
      </c>
      <c r="O26" s="25"/>
    </row>
    <row r="27" spans="1:254">
      <c r="B27" s="216" t="s">
        <v>63</v>
      </c>
      <c r="C27" s="202" t="s">
        <v>92</v>
      </c>
      <c r="D27" s="217"/>
      <c r="E27" s="218"/>
      <c r="F27" s="141" t="s">
        <v>0</v>
      </c>
      <c r="G27" s="142">
        <v>1</v>
      </c>
      <c r="H27" s="142">
        <v>10</v>
      </c>
      <c r="I27" s="143">
        <f>G27*H27</f>
        <v>10</v>
      </c>
      <c r="J27" s="53"/>
      <c r="K27" s="100">
        <f t="shared" si="3"/>
        <v>0</v>
      </c>
      <c r="L27" s="101">
        <f t="shared" si="4"/>
        <v>0</v>
      </c>
      <c r="M27" s="50">
        <f t="shared" ref="M27:M29" si="5">TRUNC(I27*L27,2)</f>
        <v>0</v>
      </c>
      <c r="O27" s="43"/>
      <c r="P27" s="79"/>
      <c r="Q27" s="79"/>
      <c r="R27" s="79"/>
    </row>
    <row r="28" spans="1:254">
      <c r="B28" s="216" t="s">
        <v>80</v>
      </c>
      <c r="C28" s="202" t="s">
        <v>116</v>
      </c>
      <c r="D28" s="218"/>
      <c r="E28" s="218"/>
      <c r="F28" s="141" t="s">
        <v>0</v>
      </c>
      <c r="G28" s="142">
        <v>1</v>
      </c>
      <c r="H28" s="142">
        <v>6</v>
      </c>
      <c r="I28" s="143">
        <f>G28*H28</f>
        <v>6</v>
      </c>
      <c r="J28" s="282"/>
      <c r="K28" s="278">
        <f>K27</f>
        <v>0</v>
      </c>
      <c r="L28" s="101">
        <f t="shared" si="4"/>
        <v>0</v>
      </c>
      <c r="M28" s="50">
        <f t="shared" si="5"/>
        <v>0</v>
      </c>
      <c r="O28" s="43"/>
      <c r="P28" s="79"/>
      <c r="Q28" s="79"/>
      <c r="R28" s="79"/>
    </row>
    <row r="29" spans="1:254">
      <c r="B29" s="216" t="s">
        <v>117</v>
      </c>
      <c r="C29" s="202" t="s">
        <v>29</v>
      </c>
      <c r="D29" s="218"/>
      <c r="E29" s="218"/>
      <c r="F29" s="141" t="s">
        <v>0</v>
      </c>
      <c r="G29" s="142">
        <v>1</v>
      </c>
      <c r="H29" s="142">
        <v>6</v>
      </c>
      <c r="I29" s="143">
        <f>G29*H29</f>
        <v>6</v>
      </c>
      <c r="J29" s="53"/>
      <c r="K29" s="100">
        <f t="shared" si="3"/>
        <v>0</v>
      </c>
      <c r="L29" s="101">
        <f t="shared" si="4"/>
        <v>0</v>
      </c>
      <c r="M29" s="50">
        <f t="shared" si="5"/>
        <v>0</v>
      </c>
      <c r="O29" s="43"/>
      <c r="P29" s="79"/>
      <c r="Q29" s="79"/>
      <c r="R29" s="79"/>
    </row>
    <row r="30" spans="1:254" ht="21" customHeight="1">
      <c r="B30" s="105"/>
      <c r="C30" s="117"/>
      <c r="D30" s="117" t="s">
        <v>10</v>
      </c>
      <c r="E30" s="117"/>
      <c r="F30" s="117"/>
      <c r="G30" s="117"/>
      <c r="H30" s="269" t="s">
        <v>57</v>
      </c>
      <c r="I30" s="270"/>
      <c r="J30" s="270"/>
      <c r="K30" s="270"/>
      <c r="L30" s="271"/>
      <c r="M30" s="51">
        <f>SUM(M26:M29)</f>
        <v>0</v>
      </c>
      <c r="O30" s="43"/>
      <c r="P30" s="79"/>
      <c r="Q30" s="79"/>
      <c r="R30" s="79"/>
    </row>
    <row r="31" spans="1:254" s="120" customFormat="1" ht="18" customHeight="1">
      <c r="A31" s="80"/>
      <c r="B31" s="95" t="s">
        <v>71</v>
      </c>
      <c r="C31" s="108"/>
      <c r="D31" s="109"/>
      <c r="E31" s="109"/>
      <c r="F31" s="110"/>
      <c r="G31" s="111"/>
      <c r="H31" s="111"/>
      <c r="I31" s="111"/>
      <c r="J31" s="111"/>
      <c r="K31" s="111"/>
      <c r="L31" s="111"/>
      <c r="M31" s="112"/>
      <c r="N31" s="79"/>
      <c r="O31" s="1"/>
      <c r="P31" s="118"/>
      <c r="Q31" s="119"/>
      <c r="R31" s="118"/>
    </row>
    <row r="32" spans="1:254">
      <c r="B32" s="216" t="s">
        <v>7</v>
      </c>
      <c r="C32" s="202" t="s">
        <v>13</v>
      </c>
      <c r="D32" s="219"/>
      <c r="E32" s="219"/>
      <c r="F32" s="220" t="s">
        <v>0</v>
      </c>
      <c r="G32" s="142">
        <v>1</v>
      </c>
      <c r="H32" s="142">
        <v>10</v>
      </c>
      <c r="I32" s="143">
        <f>G32*H32</f>
        <v>10</v>
      </c>
      <c r="J32" s="53"/>
      <c r="K32" s="100">
        <f t="shared" ref="K32:K33" si="6">$K$10</f>
        <v>0</v>
      </c>
      <c r="L32" s="101">
        <f t="shared" ref="L32:L33" si="7">ROUND(J32+J32*K32,2)</f>
        <v>0</v>
      </c>
      <c r="M32" s="50">
        <f>TRUNC(I32*L32,2)</f>
        <v>0</v>
      </c>
      <c r="N32" s="12"/>
      <c r="O32" s="25"/>
    </row>
    <row r="33" spans="2:15">
      <c r="B33" s="216" t="s">
        <v>64</v>
      </c>
      <c r="C33" s="202" t="s">
        <v>92</v>
      </c>
      <c r="D33" s="219"/>
      <c r="E33" s="219"/>
      <c r="F33" s="220" t="s">
        <v>0</v>
      </c>
      <c r="G33" s="142">
        <v>1</v>
      </c>
      <c r="H33" s="142">
        <v>10</v>
      </c>
      <c r="I33" s="143">
        <f>G33*H33</f>
        <v>10</v>
      </c>
      <c r="J33" s="53"/>
      <c r="K33" s="100">
        <f t="shared" si="6"/>
        <v>0</v>
      </c>
      <c r="L33" s="101">
        <f t="shared" si="7"/>
        <v>0</v>
      </c>
      <c r="M33" s="50">
        <f>TRUNC(I33*L33,2)</f>
        <v>0</v>
      </c>
      <c r="N33" s="12"/>
      <c r="O33" s="25"/>
    </row>
    <row r="34" spans="2:15">
      <c r="B34" s="121"/>
      <c r="C34" s="111"/>
      <c r="D34" s="111"/>
      <c r="E34" s="111"/>
      <c r="F34" s="110"/>
      <c r="G34" s="111"/>
      <c r="H34" s="269" t="s">
        <v>33</v>
      </c>
      <c r="I34" s="270"/>
      <c r="J34" s="270"/>
      <c r="K34" s="270"/>
      <c r="L34" s="271"/>
      <c r="M34" s="51">
        <f>SUM(M32:M33)</f>
        <v>0</v>
      </c>
    </row>
    <row r="35" spans="2:15" ht="20.25" customHeight="1">
      <c r="B35" s="95" t="s">
        <v>66</v>
      </c>
      <c r="C35" s="108"/>
      <c r="D35" s="122"/>
      <c r="E35" s="122"/>
      <c r="F35" s="110"/>
      <c r="G35" s="111"/>
      <c r="H35" s="111"/>
      <c r="I35" s="111"/>
      <c r="J35" s="111"/>
      <c r="K35" s="111"/>
      <c r="L35" s="111"/>
      <c r="M35" s="112"/>
    </row>
    <row r="36" spans="2:15">
      <c r="B36" s="216" t="s">
        <v>14</v>
      </c>
      <c r="C36" s="221" t="s">
        <v>55</v>
      </c>
      <c r="D36" s="222"/>
      <c r="E36" s="223" t="str">
        <f>[1]Tab_custos_eq_mob!C21</f>
        <v>B8956</v>
      </c>
      <c r="F36" s="224" t="s">
        <v>0</v>
      </c>
      <c r="G36" s="142">
        <v>1</v>
      </c>
      <c r="H36" s="225">
        <v>3</v>
      </c>
      <c r="I36" s="226">
        <f>G36*H36</f>
        <v>3</v>
      </c>
      <c r="J36" s="53"/>
      <c r="K36" s="100">
        <f t="shared" ref="K36:K39" si="8">$K$10</f>
        <v>0</v>
      </c>
      <c r="L36" s="101">
        <f t="shared" ref="L36:L39" si="9">ROUND(J36+J36*K36,2)</f>
        <v>0</v>
      </c>
      <c r="M36" s="50">
        <f>TRUNC(I36*L36,2)</f>
        <v>0</v>
      </c>
      <c r="O36" s="25"/>
    </row>
    <row r="37" spans="2:15">
      <c r="B37" s="216" t="s">
        <v>82</v>
      </c>
      <c r="C37" s="221" t="s">
        <v>83</v>
      </c>
      <c r="D37" s="222"/>
      <c r="E37" s="223" t="str">
        <f>[1]Tab_custos_eq_mob!C22</f>
        <v>B8957</v>
      </c>
      <c r="F37" s="224" t="s">
        <v>0</v>
      </c>
      <c r="G37" s="142">
        <v>1</v>
      </c>
      <c r="H37" s="225">
        <v>6</v>
      </c>
      <c r="I37" s="226">
        <f>G37*H37</f>
        <v>6</v>
      </c>
      <c r="J37" s="53"/>
      <c r="K37" s="100">
        <f t="shared" si="8"/>
        <v>0</v>
      </c>
      <c r="L37" s="101">
        <f t="shared" si="9"/>
        <v>0</v>
      </c>
      <c r="M37" s="50">
        <f>TRUNC(I37*L37,2)</f>
        <v>0</v>
      </c>
      <c r="O37" s="25"/>
    </row>
    <row r="38" spans="2:15">
      <c r="B38" s="216" t="s">
        <v>67</v>
      </c>
      <c r="C38" s="221" t="s">
        <v>56</v>
      </c>
      <c r="D38" s="222"/>
      <c r="E38" s="223" t="str">
        <f>[1]Tab_custos_eq_mob!C23</f>
        <v>B8958</v>
      </c>
      <c r="F38" s="224" t="s">
        <v>0</v>
      </c>
      <c r="G38" s="142">
        <v>1</v>
      </c>
      <c r="H38" s="225">
        <v>4</v>
      </c>
      <c r="I38" s="226">
        <f>G38*H38</f>
        <v>4</v>
      </c>
      <c r="J38" s="53"/>
      <c r="K38" s="100">
        <f t="shared" si="8"/>
        <v>0</v>
      </c>
      <c r="L38" s="101">
        <f t="shared" si="9"/>
        <v>0</v>
      </c>
      <c r="M38" s="50">
        <f>TRUNC(I38*L38,2)</f>
        <v>0</v>
      </c>
      <c r="O38" s="25"/>
    </row>
    <row r="39" spans="2:15">
      <c r="B39" s="216" t="s">
        <v>68</v>
      </c>
      <c r="C39" s="221" t="s">
        <v>29</v>
      </c>
      <c r="D39" s="222"/>
      <c r="E39" s="223" t="str">
        <f>[1]Tab_custos_eq_mob!C24</f>
        <v>B8961</v>
      </c>
      <c r="F39" s="224" t="s">
        <v>0</v>
      </c>
      <c r="G39" s="142">
        <v>1</v>
      </c>
      <c r="H39" s="225">
        <v>6</v>
      </c>
      <c r="I39" s="226">
        <f>G39*H39</f>
        <v>6</v>
      </c>
      <c r="J39" s="53"/>
      <c r="K39" s="100">
        <f t="shared" si="8"/>
        <v>0</v>
      </c>
      <c r="L39" s="101">
        <f t="shared" si="9"/>
        <v>0</v>
      </c>
      <c r="M39" s="50">
        <f t="shared" ref="M39" si="10">TRUNC(I39*L39,2)</f>
        <v>0</v>
      </c>
      <c r="O39" s="25"/>
    </row>
    <row r="40" spans="2:15" ht="21" customHeight="1">
      <c r="B40" s="121"/>
      <c r="C40" s="111"/>
      <c r="D40" s="117"/>
      <c r="E40" s="117"/>
      <c r="F40" s="110"/>
      <c r="G40" s="111"/>
      <c r="H40" s="269" t="s">
        <v>32</v>
      </c>
      <c r="I40" s="270"/>
      <c r="J40" s="270"/>
      <c r="K40" s="270"/>
      <c r="L40" s="271"/>
      <c r="M40" s="51">
        <f>SUM(M36:M39)</f>
        <v>0</v>
      </c>
      <c r="N40" s="79" t="s">
        <v>79</v>
      </c>
    </row>
    <row r="41" spans="2:15">
      <c r="B41" s="95" t="s">
        <v>65</v>
      </c>
      <c r="C41" s="108"/>
      <c r="D41" s="109"/>
      <c r="E41" s="123"/>
      <c r="F41" s="110"/>
      <c r="G41" s="111"/>
      <c r="H41" s="111"/>
      <c r="I41" s="111"/>
      <c r="J41" s="111"/>
      <c r="K41" s="111"/>
      <c r="L41" s="111"/>
      <c r="M41" s="112"/>
    </row>
    <row r="42" spans="2:15">
      <c r="B42" s="216" t="s">
        <v>69</v>
      </c>
      <c r="C42" s="202" t="s">
        <v>13</v>
      </c>
      <c r="D42" s="227"/>
      <c r="E42" s="141"/>
      <c r="F42" s="228" t="s">
        <v>0</v>
      </c>
      <c r="G42" s="142">
        <v>1</v>
      </c>
      <c r="H42" s="142">
        <v>10</v>
      </c>
      <c r="I42" s="143">
        <f>G42*H42</f>
        <v>10</v>
      </c>
      <c r="J42" s="53"/>
      <c r="K42" s="100">
        <f t="shared" ref="K42:K43" si="11">$K$10</f>
        <v>0</v>
      </c>
      <c r="L42" s="101">
        <f t="shared" ref="L42:L43" si="12">ROUND(J42+J42*K42,2)</f>
        <v>0</v>
      </c>
      <c r="M42" s="50">
        <f>TRUNC(I42*L42,2)</f>
        <v>0</v>
      </c>
      <c r="O42" s="25"/>
    </row>
    <row r="43" spans="2:15">
      <c r="B43" s="216" t="s">
        <v>70</v>
      </c>
      <c r="C43" s="229" t="s">
        <v>92</v>
      </c>
      <c r="D43" s="230"/>
      <c r="E43" s="231"/>
      <c r="F43" s="232" t="s">
        <v>0</v>
      </c>
      <c r="G43" s="214">
        <v>1</v>
      </c>
      <c r="H43" s="142">
        <v>10</v>
      </c>
      <c r="I43" s="143">
        <f>G43*H43</f>
        <v>10</v>
      </c>
      <c r="J43" s="134"/>
      <c r="K43" s="100">
        <f t="shared" si="11"/>
        <v>0</v>
      </c>
      <c r="L43" s="101">
        <f t="shared" si="12"/>
        <v>0</v>
      </c>
      <c r="M43" s="50">
        <f>TRUNC(I43*L43,2)</f>
        <v>0</v>
      </c>
      <c r="O43" s="25"/>
    </row>
    <row r="44" spans="2:15" ht="21" customHeight="1">
      <c r="B44" s="121"/>
      <c r="C44" s="117"/>
      <c r="D44" s="117"/>
      <c r="E44" s="117"/>
      <c r="F44" s="124"/>
      <c r="G44" s="117"/>
      <c r="H44" s="269" t="s">
        <v>72</v>
      </c>
      <c r="I44" s="270"/>
      <c r="J44" s="270"/>
      <c r="K44" s="270"/>
      <c r="L44" s="271"/>
      <c r="M44" s="51">
        <f>SUM(M42:M43)</f>
        <v>0</v>
      </c>
    </row>
    <row r="45" spans="2:15" ht="14.25" customHeight="1">
      <c r="B45" s="157" t="s">
        <v>75</v>
      </c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9"/>
      <c r="O45" s="125"/>
    </row>
    <row r="46" spans="2:15">
      <c r="B46" s="216" t="s">
        <v>73</v>
      </c>
      <c r="C46" s="202" t="s">
        <v>118</v>
      </c>
      <c r="D46" s="227"/>
      <c r="E46" s="140" t="s">
        <v>119</v>
      </c>
      <c r="F46" s="228" t="s">
        <v>0</v>
      </c>
      <c r="G46" s="142">
        <v>1</v>
      </c>
      <c r="H46" s="142">
        <v>8</v>
      </c>
      <c r="I46" s="143">
        <f>G46*H46</f>
        <v>8</v>
      </c>
      <c r="J46" s="134"/>
      <c r="K46" s="100">
        <f t="shared" ref="K46" si="13">$K$10</f>
        <v>0</v>
      </c>
      <c r="L46" s="101">
        <f t="shared" ref="L46:L47" si="14">ROUND(J46+J46*K46,2)</f>
        <v>0</v>
      </c>
      <c r="M46" s="50">
        <f>TRUNC(I46*L46,2)</f>
        <v>0</v>
      </c>
      <c r="O46" s="25"/>
    </row>
    <row r="47" spans="2:15">
      <c r="B47" s="216" t="s">
        <v>120</v>
      </c>
      <c r="C47" s="202" t="s">
        <v>121</v>
      </c>
      <c r="D47" s="227"/>
      <c r="E47" s="140" t="s">
        <v>93</v>
      </c>
      <c r="F47" s="228" t="s">
        <v>0</v>
      </c>
      <c r="G47" s="142">
        <v>1</v>
      </c>
      <c r="H47" s="142">
        <v>6</v>
      </c>
      <c r="I47" s="143">
        <f>G47*H47</f>
        <v>6</v>
      </c>
      <c r="J47" s="134"/>
      <c r="K47" s="278">
        <f>K46</f>
        <v>0</v>
      </c>
      <c r="L47" s="101">
        <f t="shared" si="14"/>
        <v>0</v>
      </c>
      <c r="M47" s="50">
        <f>TRUNC(I47*L47,2)</f>
        <v>0</v>
      </c>
      <c r="O47" s="25"/>
    </row>
    <row r="48" spans="2:15" ht="14.25" customHeight="1">
      <c r="B48" s="216" t="s">
        <v>122</v>
      </c>
      <c r="C48" s="202" t="s">
        <v>123</v>
      </c>
      <c r="D48" s="227"/>
      <c r="E48" s="140" t="s">
        <v>93</v>
      </c>
      <c r="F48" s="228" t="s">
        <v>0</v>
      </c>
      <c r="G48" s="142">
        <v>1</v>
      </c>
      <c r="H48" s="142">
        <v>6</v>
      </c>
      <c r="I48" s="143">
        <f>G48*H48</f>
        <v>6</v>
      </c>
      <c r="J48" s="53"/>
      <c r="K48" s="100">
        <f t="shared" ref="K48" si="15">$K$10</f>
        <v>0</v>
      </c>
      <c r="L48" s="101">
        <f t="shared" ref="L48" si="16">ROUND(J48+J48*K48,2)</f>
        <v>0</v>
      </c>
      <c r="M48" s="50">
        <f>TRUNC(I48*L48,2)</f>
        <v>0</v>
      </c>
      <c r="O48" s="25"/>
    </row>
    <row r="49" spans="1:15" ht="17.25" customHeight="1">
      <c r="B49" s="121"/>
      <c r="C49" s="111"/>
      <c r="D49" s="111"/>
      <c r="E49" s="111"/>
      <c r="F49" s="110"/>
      <c r="G49" s="111"/>
      <c r="H49" s="269" t="s">
        <v>74</v>
      </c>
      <c r="I49" s="270"/>
      <c r="J49" s="270"/>
      <c r="K49" s="270"/>
      <c r="L49" s="271"/>
      <c r="M49" s="51">
        <f>SUM(M46:M48)</f>
        <v>0</v>
      </c>
      <c r="O49" s="25"/>
    </row>
    <row r="50" spans="1:15" ht="20.25" customHeight="1">
      <c r="B50" s="268" t="s">
        <v>41</v>
      </c>
      <c r="C50" s="155"/>
      <c r="D50" s="155"/>
      <c r="E50" s="155"/>
      <c r="F50" s="155"/>
      <c r="G50" s="155"/>
      <c r="H50" s="155"/>
      <c r="I50" s="155"/>
      <c r="J50" s="155"/>
      <c r="K50" s="155"/>
      <c r="L50" s="156"/>
      <c r="M50" s="52">
        <f>M24+M30+M34+M40+M44+M49</f>
        <v>0</v>
      </c>
      <c r="N50" s="126"/>
    </row>
    <row r="51" spans="1:15" ht="15" customHeight="1">
      <c r="A51" s="79"/>
      <c r="B51" s="272" t="s">
        <v>31</v>
      </c>
      <c r="C51" s="273"/>
      <c r="D51" s="273"/>
      <c r="E51" s="273"/>
      <c r="F51" s="273"/>
      <c r="G51" s="273"/>
      <c r="H51" s="273"/>
      <c r="I51" s="273"/>
      <c r="J51" s="273"/>
      <c r="K51" s="273"/>
      <c r="L51" s="273"/>
      <c r="M51" s="274"/>
      <c r="N51" s="127"/>
    </row>
    <row r="52" spans="1:15" ht="15" customHeight="1">
      <c r="A52" s="79"/>
      <c r="B52" s="275" t="s">
        <v>124</v>
      </c>
      <c r="C52" s="276"/>
      <c r="D52" s="276"/>
      <c r="E52" s="276"/>
      <c r="F52" s="276"/>
      <c r="G52" s="276"/>
      <c r="H52" s="276"/>
      <c r="I52" s="276"/>
      <c r="J52" s="276"/>
      <c r="K52" s="276"/>
      <c r="L52" s="276"/>
      <c r="M52" s="277"/>
    </row>
    <row r="53" spans="1:15" ht="27" customHeight="1">
      <c r="A53" s="79"/>
      <c r="B53" s="128"/>
      <c r="C53" s="128"/>
      <c r="D53" s="128"/>
      <c r="E53" s="128"/>
      <c r="F53" s="128"/>
      <c r="G53" s="128"/>
      <c r="H53" s="128"/>
      <c r="I53" s="128"/>
      <c r="J53" s="128"/>
      <c r="K53" s="128" t="s">
        <v>79</v>
      </c>
      <c r="L53" s="128"/>
      <c r="M53" s="129"/>
      <c r="O53" s="130"/>
    </row>
    <row r="54" spans="1:15" ht="21.75" customHeight="1"/>
    <row r="55" spans="1:15" ht="22.5" customHeight="1">
      <c r="B55" s="160"/>
      <c r="C55" s="160"/>
      <c r="D55" s="131"/>
      <c r="E55" s="161"/>
      <c r="F55" s="161"/>
    </row>
    <row r="57" spans="1:15">
      <c r="B57" s="153"/>
      <c r="C57" s="153"/>
      <c r="D57" s="132"/>
      <c r="E57" s="154"/>
      <c r="F57" s="154"/>
    </row>
  </sheetData>
  <sheetProtection sheet="1" selectLockedCells="1"/>
  <mergeCells count="51">
    <mergeCell ref="B19:M19"/>
    <mergeCell ref="B6:M6"/>
    <mergeCell ref="H30:L30"/>
    <mergeCell ref="B57:C57"/>
    <mergeCell ref="E57:F57"/>
    <mergeCell ref="B52:M52"/>
    <mergeCell ref="B51:M51"/>
    <mergeCell ref="H49:L49"/>
    <mergeCell ref="H34:L34"/>
    <mergeCell ref="H40:L40"/>
    <mergeCell ref="H44:L44"/>
    <mergeCell ref="B50:L50"/>
    <mergeCell ref="B45:M45"/>
    <mergeCell ref="B55:C55"/>
    <mergeCell ref="E55:F55"/>
    <mergeCell ref="H24:L24"/>
    <mergeCell ref="B8:M8"/>
    <mergeCell ref="B1:M1"/>
    <mergeCell ref="B2:M2"/>
    <mergeCell ref="B3:M3"/>
    <mergeCell ref="I4:L4"/>
    <mergeCell ref="B5:M5"/>
    <mergeCell ref="B9:M9"/>
    <mergeCell ref="B10:D11"/>
    <mergeCell ref="E10:E11"/>
    <mergeCell ref="F10:F11"/>
    <mergeCell ref="G10:I10"/>
    <mergeCell ref="L10:L11"/>
    <mergeCell ref="M10:M11"/>
    <mergeCell ref="J10:J11"/>
    <mergeCell ref="W4:AC4"/>
    <mergeCell ref="AD25:AH25"/>
    <mergeCell ref="BB25:BF25"/>
    <mergeCell ref="BG25:BY25"/>
    <mergeCell ref="BZ25:CD25"/>
    <mergeCell ref="CE25:CW25"/>
    <mergeCell ref="AI25:BA25"/>
    <mergeCell ref="FR25:FV25"/>
    <mergeCell ref="ET25:EX25"/>
    <mergeCell ref="EY25:FQ25"/>
    <mergeCell ref="EA25:ES25"/>
    <mergeCell ref="CX25:DB25"/>
    <mergeCell ref="DC25:DU25"/>
    <mergeCell ref="DV25:DZ25"/>
    <mergeCell ref="IQ25:IT25"/>
    <mergeCell ref="FW25:GO25"/>
    <mergeCell ref="GP25:GT25"/>
    <mergeCell ref="GU25:HM25"/>
    <mergeCell ref="HN25:HR25"/>
    <mergeCell ref="IL25:IP25"/>
    <mergeCell ref="HS25:IK25"/>
  </mergeCells>
  <phoneticPr fontId="4" type="noConversion"/>
  <printOptions horizontalCentered="1"/>
  <pageMargins left="0.31496062992125984" right="0.31496062992125984" top="0.39370078740157483" bottom="0.78740157480314965" header="0.51181102362204722" footer="0.31496062992125984"/>
  <pageSetup paperSize="9" scale="63" firstPageNumber="0" fitToHeight="0" orientation="portrait" horizontalDpi="300" verticalDpi="300" r:id="rId1"/>
  <headerFooter alignWithMargins="0"/>
  <ignoredErrors>
    <ignoredError sqref="K32:K33 K36:K39 K42:K43 K48 K29 K14:K16 K26:K2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O46"/>
  <sheetViews>
    <sheetView showGridLines="0" zoomScale="90" zoomScaleNormal="90" zoomScaleSheetLayoutView="80" workbookViewId="0">
      <selection activeCell="D9" sqref="D9"/>
    </sheetView>
  </sheetViews>
  <sheetFormatPr defaultRowHeight="15"/>
  <cols>
    <col min="1" max="1" width="8" style="59" customWidth="1"/>
    <col min="2" max="2" width="28" style="59" customWidth="1"/>
    <col min="3" max="3" width="20.5703125" style="59" customWidth="1"/>
    <col min="4" max="5" width="20.7109375" style="59" customWidth="1"/>
    <col min="6" max="6" width="9.140625" style="59"/>
    <col min="7" max="7" width="10.85546875" style="59" customWidth="1"/>
    <col min="8" max="8" width="9.140625" style="59"/>
    <col min="9" max="9" width="14.28515625" style="59" bestFit="1" customWidth="1"/>
    <col min="10" max="16384" width="9.140625" style="59"/>
  </cols>
  <sheetData>
    <row r="1" spans="2:15">
      <c r="B1" s="55"/>
      <c r="C1" s="56"/>
      <c r="D1" s="56"/>
      <c r="E1" s="57"/>
      <c r="F1" s="58"/>
      <c r="G1" s="58"/>
      <c r="H1" s="58"/>
      <c r="I1" s="58"/>
      <c r="J1" s="58"/>
      <c r="K1" s="58"/>
      <c r="L1" s="58"/>
      <c r="M1" s="58"/>
    </row>
    <row r="2" spans="2:15" ht="24.75" customHeight="1">
      <c r="B2" s="169" t="s">
        <v>30</v>
      </c>
      <c r="C2" s="170"/>
      <c r="D2" s="170"/>
      <c r="E2" s="171"/>
      <c r="F2" s="58"/>
      <c r="G2" s="58"/>
      <c r="H2" s="58"/>
      <c r="I2" s="58"/>
      <c r="J2" s="58"/>
      <c r="K2" s="58"/>
      <c r="L2" s="58"/>
      <c r="M2" s="58"/>
    </row>
    <row r="3" spans="2:15">
      <c r="B3" s="176"/>
      <c r="C3" s="177"/>
      <c r="D3" s="177"/>
      <c r="E3" s="173"/>
      <c r="F3" s="58"/>
      <c r="G3" s="58"/>
      <c r="H3" s="58"/>
      <c r="I3" s="58"/>
      <c r="J3" s="58"/>
      <c r="K3" s="58"/>
      <c r="L3" s="58"/>
      <c r="M3" s="58"/>
    </row>
    <row r="4" spans="2:15">
      <c r="B4" s="172" t="s">
        <v>21</v>
      </c>
      <c r="C4" s="173"/>
      <c r="D4" s="60" t="s">
        <v>18</v>
      </c>
      <c r="E4" s="60" t="s">
        <v>17</v>
      </c>
      <c r="F4" s="58"/>
      <c r="G4" s="58"/>
      <c r="H4" s="58"/>
      <c r="I4" s="58"/>
      <c r="J4" s="58"/>
      <c r="K4" s="58"/>
      <c r="L4" s="58"/>
      <c r="M4" s="58"/>
    </row>
    <row r="5" spans="2:15">
      <c r="B5" s="61" t="s">
        <v>47</v>
      </c>
      <c r="C5" s="62" t="s">
        <v>19</v>
      </c>
      <c r="D5" s="54"/>
      <c r="E5" s="54"/>
      <c r="F5" s="58"/>
      <c r="G5" s="58"/>
      <c r="H5" s="58"/>
      <c r="I5" s="58"/>
      <c r="J5" s="58"/>
      <c r="K5" s="58"/>
      <c r="L5" s="58"/>
      <c r="M5" s="58"/>
    </row>
    <row r="6" spans="2:15">
      <c r="B6" s="61" t="s">
        <v>48</v>
      </c>
      <c r="C6" s="62" t="s">
        <v>27</v>
      </c>
      <c r="D6" s="54"/>
      <c r="E6" s="54"/>
      <c r="F6" s="58"/>
      <c r="G6" s="58"/>
      <c r="H6" s="58"/>
      <c r="I6" s="58"/>
      <c r="J6" s="58"/>
      <c r="K6" s="58"/>
      <c r="L6" s="58"/>
      <c r="M6" s="58"/>
    </row>
    <row r="7" spans="2:15">
      <c r="B7" s="61" t="s">
        <v>49</v>
      </c>
      <c r="C7" s="62" t="s">
        <v>20</v>
      </c>
      <c r="D7" s="54"/>
      <c r="E7" s="54"/>
      <c r="F7" s="58"/>
      <c r="G7" s="58"/>
      <c r="H7" s="58"/>
      <c r="I7" s="58"/>
      <c r="J7" s="58"/>
      <c r="K7" s="58"/>
      <c r="L7" s="58"/>
      <c r="M7" s="58"/>
    </row>
    <row r="8" spans="2:15">
      <c r="B8" s="61" t="s">
        <v>50</v>
      </c>
      <c r="C8" s="62" t="s">
        <v>26</v>
      </c>
      <c r="D8" s="54"/>
      <c r="E8" s="54"/>
      <c r="F8" s="58"/>
      <c r="G8" s="58"/>
      <c r="H8" s="58"/>
      <c r="I8" s="58"/>
      <c r="J8" s="58"/>
      <c r="K8" s="58"/>
      <c r="L8" s="58"/>
      <c r="M8" s="58"/>
    </row>
    <row r="9" spans="2:15">
      <c r="B9" s="61" t="s">
        <v>51</v>
      </c>
      <c r="C9" s="62" t="s">
        <v>19</v>
      </c>
      <c r="D9" s="54"/>
      <c r="E9" s="54"/>
      <c r="F9" s="58"/>
      <c r="G9" s="58"/>
      <c r="H9" s="58"/>
      <c r="I9" s="58"/>
      <c r="J9" s="58"/>
      <c r="K9" s="63"/>
      <c r="L9" s="58"/>
      <c r="M9" s="58"/>
    </row>
    <row r="10" spans="2:15">
      <c r="B10" s="61" t="s">
        <v>52</v>
      </c>
      <c r="C10" s="62" t="s">
        <v>16</v>
      </c>
      <c r="D10" s="54"/>
      <c r="E10" s="54"/>
      <c r="F10" s="58"/>
      <c r="G10" s="58"/>
      <c r="H10" s="58"/>
      <c r="I10" s="58"/>
      <c r="J10" s="58"/>
      <c r="K10" s="58"/>
      <c r="L10" s="58"/>
      <c r="M10" s="58"/>
    </row>
    <row r="11" spans="2:15">
      <c r="B11" s="61" t="s">
        <v>53</v>
      </c>
      <c r="C11" s="62" t="s">
        <v>15</v>
      </c>
      <c r="D11" s="54"/>
      <c r="E11" s="54"/>
      <c r="F11" s="58"/>
      <c r="G11" s="58"/>
      <c r="H11" s="58"/>
      <c r="I11" s="58"/>
      <c r="J11" s="58"/>
      <c r="K11" s="58"/>
      <c r="L11" s="58"/>
      <c r="M11" s="58"/>
    </row>
    <row r="12" spans="2:15">
      <c r="B12" s="64" t="s">
        <v>54</v>
      </c>
      <c r="C12" s="62" t="s">
        <v>85</v>
      </c>
      <c r="D12" s="54"/>
      <c r="E12" s="54"/>
      <c r="F12" s="58"/>
      <c r="G12" s="58"/>
      <c r="H12" s="58"/>
      <c r="I12" s="65"/>
      <c r="J12" s="58"/>
      <c r="K12" s="58"/>
      <c r="L12" s="58"/>
      <c r="M12" s="58"/>
      <c r="N12" s="66"/>
      <c r="O12" s="67"/>
    </row>
    <row r="13" spans="2:15">
      <c r="B13" s="174" t="s">
        <v>78</v>
      </c>
      <c r="C13" s="175"/>
      <c r="D13" s="68">
        <f>ROUND(SUM(D5:D12),4)</f>
        <v>0</v>
      </c>
      <c r="E13" s="68">
        <f>ROUND(SUM(E5:E12),4)</f>
        <v>0</v>
      </c>
      <c r="F13" s="69"/>
      <c r="G13" s="69"/>
      <c r="H13" s="69"/>
      <c r="I13" s="69"/>
      <c r="J13" s="69"/>
      <c r="K13" s="69"/>
      <c r="L13" s="69"/>
      <c r="M13" s="58"/>
      <c r="O13" s="67"/>
    </row>
    <row r="14" spans="2:15">
      <c r="B14" s="166" t="s">
        <v>25</v>
      </c>
      <c r="C14" s="167"/>
      <c r="D14" s="167"/>
      <c r="E14" s="168"/>
      <c r="F14" s="69"/>
      <c r="G14" s="69"/>
      <c r="H14" s="69"/>
      <c r="I14" s="69"/>
      <c r="J14" s="70"/>
      <c r="K14" s="69"/>
      <c r="L14" s="69"/>
      <c r="M14" s="58"/>
      <c r="O14" s="67"/>
    </row>
    <row r="15" spans="2:15">
      <c r="B15" s="166" t="s">
        <v>24</v>
      </c>
      <c r="C15" s="167"/>
      <c r="D15" s="167"/>
      <c r="E15" s="168"/>
      <c r="F15" s="69"/>
      <c r="G15" s="69"/>
      <c r="H15" s="69"/>
      <c r="I15" s="69"/>
      <c r="J15" s="69"/>
      <c r="K15" s="69"/>
      <c r="L15" s="69"/>
      <c r="M15" s="58"/>
      <c r="O15" s="67"/>
    </row>
    <row r="16" spans="2:15">
      <c r="B16" s="71" t="s">
        <v>94</v>
      </c>
      <c r="C16" s="72"/>
      <c r="D16" s="73"/>
      <c r="E16" s="74"/>
      <c r="F16" s="69"/>
      <c r="G16" s="69"/>
      <c r="H16" s="69"/>
      <c r="I16" s="69"/>
      <c r="J16" s="70"/>
      <c r="K16" s="69"/>
      <c r="L16" s="69"/>
      <c r="M16" s="58"/>
      <c r="N16" s="66"/>
      <c r="O16" s="67"/>
    </row>
    <row r="17" spans="2:15">
      <c r="B17" s="166" t="s">
        <v>23</v>
      </c>
      <c r="C17" s="167"/>
      <c r="D17" s="167"/>
      <c r="E17" s="168"/>
      <c r="F17" s="69"/>
      <c r="G17" s="69"/>
      <c r="H17" s="69"/>
      <c r="I17" s="69"/>
      <c r="J17" s="69"/>
      <c r="K17" s="69"/>
      <c r="L17" s="69"/>
      <c r="M17" s="58"/>
      <c r="N17" s="66"/>
      <c r="O17" s="67"/>
    </row>
    <row r="18" spans="2:15">
      <c r="B18" s="164" t="s">
        <v>125</v>
      </c>
      <c r="C18" s="165"/>
      <c r="D18" s="165"/>
      <c r="E18" s="165"/>
      <c r="F18" s="69"/>
      <c r="G18" s="69"/>
      <c r="H18" s="69"/>
      <c r="I18" s="69"/>
      <c r="J18" s="69"/>
      <c r="K18" s="69"/>
      <c r="L18" s="69"/>
      <c r="M18" s="58"/>
      <c r="O18" s="67"/>
    </row>
    <row r="19" spans="2:15">
      <c r="B19" s="162"/>
      <c r="C19" s="163"/>
      <c r="D19" s="163"/>
      <c r="E19" s="163"/>
      <c r="H19" s="58"/>
      <c r="K19" s="58"/>
      <c r="L19" s="58"/>
      <c r="M19" s="58"/>
      <c r="O19" s="67"/>
    </row>
    <row r="20" spans="2:15">
      <c r="H20" s="69"/>
      <c r="I20" s="69"/>
      <c r="J20" s="69"/>
      <c r="K20" s="69"/>
      <c r="L20" s="69"/>
      <c r="M20" s="58"/>
      <c r="O20" s="67"/>
    </row>
    <row r="21" spans="2:15">
      <c r="B21" s="75"/>
      <c r="C21" s="69"/>
      <c r="D21" s="69"/>
      <c r="E21" s="69"/>
      <c r="F21" s="69"/>
      <c r="G21" s="69" t="s">
        <v>79</v>
      </c>
      <c r="H21" s="69"/>
      <c r="I21" s="69"/>
      <c r="J21" s="69"/>
      <c r="K21" s="69"/>
      <c r="L21" s="69"/>
      <c r="M21" s="69"/>
    </row>
    <row r="22" spans="2:15"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</row>
    <row r="23" spans="2:15">
      <c r="B23" s="76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58"/>
      <c r="O23" s="67"/>
    </row>
    <row r="24" spans="2:15"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</row>
    <row r="25" spans="2:15">
      <c r="B25" s="77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</row>
    <row r="26" spans="2:15">
      <c r="B26" s="69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O26" s="67"/>
    </row>
    <row r="27" spans="2:15">
      <c r="B27" s="7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O27" s="67"/>
    </row>
    <row r="28" spans="2:15">
      <c r="B28" s="58"/>
      <c r="M28" s="58"/>
      <c r="O28" s="67"/>
    </row>
    <row r="29" spans="2:15">
      <c r="B29" s="58"/>
    </row>
    <row r="31" spans="2:15">
      <c r="M31" s="58"/>
      <c r="O31" s="67"/>
    </row>
    <row r="32" spans="2:15">
      <c r="B32" s="58"/>
      <c r="M32" s="58"/>
      <c r="O32" s="67"/>
    </row>
    <row r="33" spans="13:15">
      <c r="M33" s="58"/>
      <c r="O33" s="67"/>
    </row>
    <row r="34" spans="13:15">
      <c r="M34" s="58"/>
      <c r="O34" s="67"/>
    </row>
    <row r="37" spans="13:15">
      <c r="M37" s="58"/>
      <c r="O37" s="67"/>
    </row>
    <row r="38" spans="13:15">
      <c r="M38" s="58"/>
      <c r="O38" s="67"/>
    </row>
    <row r="39" spans="13:15">
      <c r="M39" s="58"/>
      <c r="O39" s="67"/>
    </row>
    <row r="42" spans="13:15">
      <c r="M42" s="58"/>
      <c r="O42" s="67"/>
    </row>
    <row r="43" spans="13:15">
      <c r="M43" s="58"/>
      <c r="O43" s="67"/>
    </row>
    <row r="44" spans="13:15">
      <c r="O44" s="67"/>
    </row>
    <row r="46" spans="13:15" ht="7.5" customHeight="1"/>
  </sheetData>
  <sheetProtection sheet="1" objects="1" scenarios="1" selectLockedCells="1"/>
  <mergeCells count="9">
    <mergeCell ref="B19:E19"/>
    <mergeCell ref="B18:E18"/>
    <mergeCell ref="B14:E14"/>
    <mergeCell ref="B2:E2"/>
    <mergeCell ref="B4:C4"/>
    <mergeCell ref="B13:C13"/>
    <mergeCell ref="B3:E3"/>
    <mergeCell ref="B17:E17"/>
    <mergeCell ref="B15:E15"/>
  </mergeCells>
  <pageMargins left="0.51181102362204722" right="0.51181102362204722" top="0.78740157480314965" bottom="0.78740157480314965" header="0.31496062992125984" footer="0.31496062992125984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5"/>
  <sheetViews>
    <sheetView showWhiteSpace="0" topLeftCell="B1" zoomScale="70" zoomScaleNormal="70" zoomScaleSheetLayoutView="70" zoomScalePageLayoutView="40" workbookViewId="0">
      <selection activeCell="B8" sqref="B8:O8"/>
    </sheetView>
  </sheetViews>
  <sheetFormatPr defaultColWidth="11.42578125" defaultRowHeight="0" customHeight="1" zeroHeight="1"/>
  <cols>
    <col min="1" max="1" width="4.28515625" style="14" customWidth="1"/>
    <col min="2" max="2" width="47.7109375" style="16" customWidth="1"/>
    <col min="3" max="3" width="6" style="17" customWidth="1"/>
    <col min="4" max="4" width="24.7109375" style="18" customWidth="1"/>
    <col min="5" max="5" width="18.7109375" style="17" customWidth="1"/>
    <col min="6" max="6" width="18.7109375" style="18" customWidth="1"/>
    <col min="7" max="7" width="18.7109375" style="17" customWidth="1"/>
    <col min="8" max="8" width="18.7109375" style="18" customWidth="1"/>
    <col min="9" max="10" width="18.7109375" style="17" customWidth="1"/>
    <col min="11" max="11" width="21.140625" style="17" customWidth="1"/>
    <col min="12" max="14" width="18.7109375" style="17" customWidth="1"/>
    <col min="15" max="15" width="17.42578125" style="4" customWidth="1"/>
    <col min="16" max="19" width="15.140625" style="4" customWidth="1"/>
    <col min="20" max="21" width="11.42578125" style="4" customWidth="1"/>
    <col min="22" max="22" width="11.5703125" style="4" customWidth="1"/>
    <col min="23" max="23" width="11.42578125" style="4" customWidth="1"/>
    <col min="24" max="24" width="11.5703125" style="4" customWidth="1"/>
    <col min="25" max="27" width="11.42578125" style="4" customWidth="1"/>
    <col min="28" max="28" width="11.5703125" style="4" customWidth="1"/>
    <col min="29" max="29" width="11.42578125" style="4" customWidth="1"/>
    <col min="30" max="30" width="11.5703125" style="4" customWidth="1"/>
    <col min="31" max="16384" width="11.42578125" style="4"/>
  </cols>
  <sheetData>
    <row r="1" spans="1:19" ht="21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9" s="10" customFormat="1" ht="24.75" customHeight="1" thickBot="1"/>
    <row r="3" spans="1:19" ht="18.75" customHeight="1">
      <c r="A3" s="20"/>
      <c r="B3" s="183" t="s">
        <v>9</v>
      </c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6"/>
      <c r="Q3" s="6"/>
      <c r="R3" s="6"/>
      <c r="S3" s="6"/>
    </row>
    <row r="4" spans="1:19" ht="16.5" customHeight="1">
      <c r="A4" s="20"/>
      <c r="B4" s="186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7"/>
      <c r="P4" s="6"/>
      <c r="Q4" s="6"/>
      <c r="R4" s="6"/>
      <c r="S4" s="6"/>
    </row>
    <row r="5" spans="1:19" ht="27.75" customHeight="1">
      <c r="A5" s="20"/>
      <c r="B5" s="186" t="s">
        <v>126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7"/>
      <c r="P5" s="6"/>
      <c r="Q5" s="6"/>
      <c r="R5" s="6"/>
      <c r="S5" s="6"/>
    </row>
    <row r="6" spans="1:19" ht="64.5" customHeight="1" thickBot="1">
      <c r="A6" s="21"/>
      <c r="B6" s="287" t="str">
        <f>Orçamento!B5</f>
        <v>OBJETO: Contratação de empresa para a execução dos serviços de coordenação, supervisão, controle e de subsídios à fiscalização de obras de estabilização de taludes e recuperação de Muro de Contenção (Terrae) - SC-477. trecho: Dr. Pedrinho - SC-112 (p/ Rio Negrinho)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9"/>
      <c r="P6" s="6"/>
      <c r="Q6" s="6"/>
      <c r="R6" s="6"/>
      <c r="S6" s="6"/>
    </row>
    <row r="7" spans="1:19" ht="14.25" customHeight="1">
      <c r="A7" s="21"/>
      <c r="B7" s="284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  <c r="O7" s="286"/>
      <c r="P7" s="6"/>
      <c r="Q7" s="6"/>
      <c r="R7" s="6"/>
      <c r="S7" s="6"/>
    </row>
    <row r="8" spans="1:19" ht="23.25" customHeight="1">
      <c r="A8" s="21"/>
      <c r="B8" s="180" t="s">
        <v>91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  <c r="P8" s="6"/>
      <c r="Q8" s="6"/>
      <c r="R8" s="6"/>
      <c r="S8" s="6"/>
    </row>
    <row r="9" spans="1:19" ht="9" customHeight="1" thickBot="1">
      <c r="A9" s="21"/>
      <c r="B9" s="28"/>
      <c r="C9" s="29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0"/>
      <c r="P9" s="6"/>
      <c r="Q9" s="6"/>
      <c r="R9" s="6"/>
      <c r="S9" s="6"/>
    </row>
    <row r="10" spans="1:19" s="8" customFormat="1" ht="12.75" customHeight="1">
      <c r="A10" s="9"/>
      <c r="B10" s="194" t="s">
        <v>46</v>
      </c>
      <c r="C10" s="194"/>
      <c r="D10" s="194" t="s">
        <v>12</v>
      </c>
      <c r="E10" s="293" t="s">
        <v>45</v>
      </c>
      <c r="F10" s="294"/>
      <c r="G10" s="294"/>
      <c r="H10" s="294"/>
      <c r="I10" s="294"/>
      <c r="J10" s="294"/>
      <c r="K10" s="294"/>
      <c r="L10" s="294"/>
      <c r="M10" s="294"/>
      <c r="N10" s="295"/>
      <c r="O10" s="178" t="s">
        <v>84</v>
      </c>
    </row>
    <row r="11" spans="1:19" s="6" customFormat="1" ht="12.75" customHeight="1">
      <c r="A11" s="7"/>
      <c r="B11" s="195"/>
      <c r="C11" s="195"/>
      <c r="D11" s="195"/>
      <c r="E11" s="22">
        <v>1</v>
      </c>
      <c r="F11" s="22">
        <v>2</v>
      </c>
      <c r="G11" s="22">
        <v>3</v>
      </c>
      <c r="H11" s="22">
        <v>4</v>
      </c>
      <c r="I11" s="22">
        <v>5</v>
      </c>
      <c r="J11" s="22">
        <v>6</v>
      </c>
      <c r="K11" s="22">
        <v>7</v>
      </c>
      <c r="L11" s="22">
        <v>8</v>
      </c>
      <c r="M11" s="22">
        <v>9</v>
      </c>
      <c r="N11" s="22">
        <v>10</v>
      </c>
      <c r="O11" s="179"/>
    </row>
    <row r="12" spans="1:19" s="6" customFormat="1" ht="12.75" customHeight="1">
      <c r="A12" s="13"/>
      <c r="B12" s="190" t="s">
        <v>76</v>
      </c>
      <c r="C12" s="190"/>
      <c r="D12" s="191">
        <f>Orçamento!M24</f>
        <v>0</v>
      </c>
      <c r="E12" s="26">
        <f ca="1">E13/$D$12</f>
        <v>5.4014297702696966E-2</v>
      </c>
      <c r="F12" s="26">
        <f t="shared" ref="F12:N12" ca="1" si="0">F13/$D$12</f>
        <v>5.4014297702696966E-2</v>
      </c>
      <c r="G12" s="26">
        <f t="shared" ca="1" si="0"/>
        <v>0.12893759188428816</v>
      </c>
      <c r="H12" s="26">
        <f t="shared" ca="1" si="0"/>
        <v>0.12893759188428816</v>
      </c>
      <c r="I12" s="26">
        <f t="shared" ca="1" si="0"/>
        <v>0.12893759188428816</v>
      </c>
      <c r="J12" s="26">
        <f t="shared" ca="1" si="0"/>
        <v>0.12893759188428816</v>
      </c>
      <c r="K12" s="26">
        <f t="shared" ca="1" si="0"/>
        <v>0.12893759188428816</v>
      </c>
      <c r="L12" s="26">
        <f t="shared" ca="1" si="0"/>
        <v>0.12893759188428816</v>
      </c>
      <c r="M12" s="26">
        <f t="shared" ca="1" si="0"/>
        <v>5.9172926644438635E-2</v>
      </c>
      <c r="N12" s="26">
        <f t="shared" ca="1" si="0"/>
        <v>5.9172926644438635E-2</v>
      </c>
      <c r="O12" s="44">
        <f ca="1">E12+F12+G12+H12+I12+J12+K12+L12+M12+N12</f>
        <v>0</v>
      </c>
      <c r="Q12" s="292"/>
    </row>
    <row r="13" spans="1:19" s="6" customFormat="1" ht="12.75" customHeight="1">
      <c r="B13" s="190"/>
      <c r="C13" s="190"/>
      <c r="D13" s="191"/>
      <c r="E13" s="27">
        <f ca="1">E12*$D$12</f>
        <v>0</v>
      </c>
      <c r="F13" s="27">
        <f ca="1">F12*$D$12</f>
        <v>0</v>
      </c>
      <c r="G13" s="27">
        <f t="shared" ref="G13:N13" ca="1" si="1">G12*$D$12</f>
        <v>0</v>
      </c>
      <c r="H13" s="27">
        <f t="shared" ca="1" si="1"/>
        <v>0</v>
      </c>
      <c r="I13" s="27">
        <f t="shared" ca="1" si="1"/>
        <v>0</v>
      </c>
      <c r="J13" s="27">
        <f t="shared" ca="1" si="1"/>
        <v>0</v>
      </c>
      <c r="K13" s="27">
        <f t="shared" ca="1" si="1"/>
        <v>0</v>
      </c>
      <c r="L13" s="27">
        <f t="shared" ca="1" si="1"/>
        <v>0</v>
      </c>
      <c r="M13" s="27">
        <f t="shared" ca="1" si="1"/>
        <v>0</v>
      </c>
      <c r="N13" s="27">
        <f t="shared" ca="1" si="1"/>
        <v>0</v>
      </c>
      <c r="O13" s="45">
        <f ca="1">SUM(E13:N13)</f>
        <v>0</v>
      </c>
    </row>
    <row r="14" spans="1:19" s="6" customFormat="1" ht="12.75" customHeight="1">
      <c r="B14" s="190" t="s">
        <v>77</v>
      </c>
      <c r="C14" s="190"/>
      <c r="D14" s="191">
        <f>Orçamento!M30</f>
        <v>0</v>
      </c>
      <c r="E14" s="26">
        <f ca="1">E15/$D$14</f>
        <v>7.7752455422211278E-2</v>
      </c>
      <c r="F14" s="26">
        <f t="shared" ref="F14:M14" ca="1" si="2">F15/$D$14</f>
        <v>7.7752455422211278E-2</v>
      </c>
      <c r="G14" s="26">
        <f t="shared" ca="1" si="2"/>
        <v>0.1148316963851925</v>
      </c>
      <c r="H14" s="26">
        <f t="shared" ca="1" si="2"/>
        <v>0.1148316963851925</v>
      </c>
      <c r="I14" s="26">
        <f t="shared" ca="1" si="2"/>
        <v>0.1148316963851925</v>
      </c>
      <c r="J14" s="26">
        <f t="shared" ca="1" si="2"/>
        <v>0.1148316963851925</v>
      </c>
      <c r="K14" s="26">
        <f t="shared" ca="1" si="2"/>
        <v>0.1148316963851925</v>
      </c>
      <c r="L14" s="26">
        <f t="shared" ca="1" si="2"/>
        <v>0.1148316963851925</v>
      </c>
      <c r="M14" s="26">
        <f t="shared" ca="1" si="2"/>
        <v>7.7752455422211278E-2</v>
      </c>
      <c r="N14" s="26">
        <f ca="1">N15/$D$14</f>
        <v>7.7752455422211278E-2</v>
      </c>
      <c r="O14" s="44">
        <f ca="1">E14+F14+G14+H14+I14+J14+K14+L14+M14+N14</f>
        <v>0</v>
      </c>
    </row>
    <row r="15" spans="1:19" s="6" customFormat="1" ht="12.75" customHeight="1">
      <c r="B15" s="190"/>
      <c r="C15" s="190"/>
      <c r="D15" s="191"/>
      <c r="E15" s="27">
        <f ca="1">E14*$D$14</f>
        <v>0</v>
      </c>
      <c r="F15" s="27">
        <f ca="1">F14*$D$14</f>
        <v>0</v>
      </c>
      <c r="G15" s="27">
        <f t="shared" ref="G15:N15" ca="1" si="3">G14*$D$14</f>
        <v>0</v>
      </c>
      <c r="H15" s="27">
        <f t="shared" ca="1" si="3"/>
        <v>0</v>
      </c>
      <c r="I15" s="27">
        <f t="shared" ca="1" si="3"/>
        <v>0</v>
      </c>
      <c r="J15" s="27">
        <f t="shared" ca="1" si="3"/>
        <v>0</v>
      </c>
      <c r="K15" s="27">
        <f t="shared" ca="1" si="3"/>
        <v>0</v>
      </c>
      <c r="L15" s="27">
        <f t="shared" ca="1" si="3"/>
        <v>0</v>
      </c>
      <c r="M15" s="27">
        <f t="shared" ca="1" si="3"/>
        <v>0</v>
      </c>
      <c r="N15" s="27">
        <f t="shared" ca="1" si="3"/>
        <v>0</v>
      </c>
      <c r="O15" s="45">
        <f ca="1">SUM(E15:N15)</f>
        <v>0</v>
      </c>
    </row>
    <row r="16" spans="1:19" s="6" customFormat="1" ht="12.75" customHeight="1">
      <c r="B16" s="190" t="s">
        <v>71</v>
      </c>
      <c r="C16" s="190"/>
      <c r="D16" s="191">
        <f>Orçamento!M34</f>
        <v>0</v>
      </c>
      <c r="E16" s="26">
        <f ca="1">E17/$D$16</f>
        <v>0.1</v>
      </c>
      <c r="F16" s="26">
        <f t="shared" ref="F16:N16" ca="1" si="4">F17/$D$16</f>
        <v>0.1</v>
      </c>
      <c r="G16" s="26">
        <f t="shared" ca="1" si="4"/>
        <v>0.1</v>
      </c>
      <c r="H16" s="26">
        <f t="shared" ca="1" si="4"/>
        <v>0.1</v>
      </c>
      <c r="I16" s="26">
        <f t="shared" ca="1" si="4"/>
        <v>0.1</v>
      </c>
      <c r="J16" s="26">
        <f t="shared" ca="1" si="4"/>
        <v>0.1</v>
      </c>
      <c r="K16" s="26">
        <f t="shared" ca="1" si="4"/>
        <v>0.1</v>
      </c>
      <c r="L16" s="26">
        <f t="shared" ca="1" si="4"/>
        <v>0.1</v>
      </c>
      <c r="M16" s="26">
        <f t="shared" ca="1" si="4"/>
        <v>0.1</v>
      </c>
      <c r="N16" s="26">
        <f t="shared" ca="1" si="4"/>
        <v>0.1</v>
      </c>
      <c r="O16" s="44">
        <f ca="1">E16+F16+G16+H16+I16+J16+K16+L16+M16+N16</f>
        <v>0</v>
      </c>
    </row>
    <row r="17" spans="1:15" s="6" customFormat="1" ht="12.75" customHeight="1">
      <c r="B17" s="190"/>
      <c r="C17" s="190"/>
      <c r="D17" s="191"/>
      <c r="E17" s="27">
        <f ca="1">E16*$D$16</f>
        <v>0</v>
      </c>
      <c r="F17" s="27">
        <f ca="1">F16*$D$16</f>
        <v>0</v>
      </c>
      <c r="G17" s="27">
        <f t="shared" ref="G17:N17" ca="1" si="5">G16*$D$16</f>
        <v>0</v>
      </c>
      <c r="H17" s="27">
        <f t="shared" ca="1" si="5"/>
        <v>0</v>
      </c>
      <c r="I17" s="27">
        <f t="shared" ca="1" si="5"/>
        <v>0</v>
      </c>
      <c r="J17" s="27">
        <f t="shared" ca="1" si="5"/>
        <v>0</v>
      </c>
      <c r="K17" s="27">
        <f t="shared" ca="1" si="5"/>
        <v>0</v>
      </c>
      <c r="L17" s="27">
        <f t="shared" ca="1" si="5"/>
        <v>0</v>
      </c>
      <c r="M17" s="27">
        <f t="shared" ca="1" si="5"/>
        <v>0</v>
      </c>
      <c r="N17" s="27">
        <f t="shared" ca="1" si="5"/>
        <v>0</v>
      </c>
      <c r="O17" s="45">
        <f ca="1">SUM(E17:N17)</f>
        <v>0</v>
      </c>
    </row>
    <row r="18" spans="1:15" s="6" customFormat="1" ht="12.75" customHeight="1">
      <c r="B18" s="190" t="s">
        <v>81</v>
      </c>
      <c r="C18" s="190"/>
      <c r="D18" s="191">
        <f>Orçamento!M40</f>
        <v>0</v>
      </c>
      <c r="E18" s="26">
        <f ca="1">E19/$D$18</f>
        <v>0</v>
      </c>
      <c r="F18" s="26">
        <f t="shared" ref="F18:N18" ca="1" si="6">F19/$D$18</f>
        <v>0</v>
      </c>
      <c r="G18" s="26">
        <f t="shared" ca="1" si="6"/>
        <v>0.14821412861601149</v>
      </c>
      <c r="H18" s="26">
        <f t="shared" ca="1" si="6"/>
        <v>0.14821412861601149</v>
      </c>
      <c r="I18" s="26">
        <f t="shared" ca="1" si="6"/>
        <v>0.14821412861601149</v>
      </c>
      <c r="J18" s="26">
        <f t="shared" ca="1" si="6"/>
        <v>0.21430116565611626</v>
      </c>
      <c r="K18" s="26">
        <f t="shared" ca="1" si="6"/>
        <v>0.1705282242479246</v>
      </c>
      <c r="L18" s="26">
        <f t="shared" ca="1" si="6"/>
        <v>0.1705282242479246</v>
      </c>
      <c r="M18" s="26">
        <f t="shared" ca="1" si="6"/>
        <v>0</v>
      </c>
      <c r="N18" s="26">
        <f t="shared" ca="1" si="6"/>
        <v>0</v>
      </c>
      <c r="O18" s="44">
        <f ca="1">E18+F18+G18+H18+I18+J18+K18+L18+M18+N18</f>
        <v>0</v>
      </c>
    </row>
    <row r="19" spans="1:15" s="6" customFormat="1" ht="12.75" customHeight="1">
      <c r="B19" s="190"/>
      <c r="C19" s="190"/>
      <c r="D19" s="191"/>
      <c r="E19" s="27">
        <f ca="1">E18*$D$18</f>
        <v>0</v>
      </c>
      <c r="F19" s="27">
        <f ca="1">F18*$D$18</f>
        <v>0</v>
      </c>
      <c r="G19" s="27">
        <f t="shared" ref="G19:N19" ca="1" si="7">G18*$D$18</f>
        <v>0</v>
      </c>
      <c r="H19" s="27">
        <f t="shared" ca="1" si="7"/>
        <v>0</v>
      </c>
      <c r="I19" s="27">
        <f t="shared" ca="1" si="7"/>
        <v>0</v>
      </c>
      <c r="J19" s="27">
        <f t="shared" ca="1" si="7"/>
        <v>0</v>
      </c>
      <c r="K19" s="27">
        <f t="shared" ca="1" si="7"/>
        <v>0</v>
      </c>
      <c r="L19" s="27">
        <f t="shared" ca="1" si="7"/>
        <v>0</v>
      </c>
      <c r="M19" s="27">
        <f t="shared" ca="1" si="7"/>
        <v>0</v>
      </c>
      <c r="N19" s="27">
        <f t="shared" ca="1" si="7"/>
        <v>0</v>
      </c>
      <c r="O19" s="45">
        <f ca="1">SUM(E19:N19)</f>
        <v>0</v>
      </c>
    </row>
    <row r="20" spans="1:15" s="6" customFormat="1" ht="12.75" customHeight="1">
      <c r="B20" s="190" t="s">
        <v>65</v>
      </c>
      <c r="C20" s="190"/>
      <c r="D20" s="191">
        <f>Orçamento!M44</f>
        <v>0</v>
      </c>
      <c r="E20" s="26">
        <f ca="1">E21/$D$20</f>
        <v>0.10000000000000003</v>
      </c>
      <c r="F20" s="26">
        <f t="shared" ref="F20:N20" ca="1" si="8">F21/$D$20</f>
        <v>0.10000000000000003</v>
      </c>
      <c r="G20" s="26">
        <f t="shared" ca="1" si="8"/>
        <v>0.10000000000000003</v>
      </c>
      <c r="H20" s="26">
        <f t="shared" ca="1" si="8"/>
        <v>0.10000000000000003</v>
      </c>
      <c r="I20" s="26">
        <f t="shared" ca="1" si="8"/>
        <v>0.10000000000000003</v>
      </c>
      <c r="J20" s="26">
        <f t="shared" ca="1" si="8"/>
        <v>0.10000000000000003</v>
      </c>
      <c r="K20" s="26">
        <f t="shared" ca="1" si="8"/>
        <v>0.10000000000000003</v>
      </c>
      <c r="L20" s="26">
        <f t="shared" ca="1" si="8"/>
        <v>0.10000000000000003</v>
      </c>
      <c r="M20" s="26">
        <f t="shared" ca="1" si="8"/>
        <v>0.10000000000000003</v>
      </c>
      <c r="N20" s="26">
        <f t="shared" ca="1" si="8"/>
        <v>0.10000000000000003</v>
      </c>
      <c r="O20" s="44">
        <f ca="1">E20+F20+G20+H20+I20+J20+K20+L20+M20+N20</f>
        <v>0</v>
      </c>
    </row>
    <row r="21" spans="1:15" s="6" customFormat="1" ht="12.75" customHeight="1">
      <c r="B21" s="190"/>
      <c r="C21" s="190"/>
      <c r="D21" s="191"/>
      <c r="E21" s="27">
        <f ca="1">E20*$D$20</f>
        <v>0</v>
      </c>
      <c r="F21" s="27">
        <f ca="1">F20*$D$20</f>
        <v>0</v>
      </c>
      <c r="G21" s="27">
        <f t="shared" ref="G21:N21" ca="1" si="9">G20*$D$20</f>
        <v>0</v>
      </c>
      <c r="H21" s="27">
        <f t="shared" ca="1" si="9"/>
        <v>0</v>
      </c>
      <c r="I21" s="27">
        <f t="shared" ca="1" si="9"/>
        <v>0</v>
      </c>
      <c r="J21" s="27">
        <f t="shared" ca="1" si="9"/>
        <v>0</v>
      </c>
      <c r="K21" s="27">
        <f t="shared" ca="1" si="9"/>
        <v>0</v>
      </c>
      <c r="L21" s="27">
        <f t="shared" ca="1" si="9"/>
        <v>0</v>
      </c>
      <c r="M21" s="27">
        <f t="shared" ca="1" si="9"/>
        <v>0</v>
      </c>
      <c r="N21" s="27">
        <f t="shared" ca="1" si="9"/>
        <v>0</v>
      </c>
      <c r="O21" s="45">
        <f ca="1">SUM(E21:N21)</f>
        <v>0</v>
      </c>
    </row>
    <row r="22" spans="1:15" s="6" customFormat="1" ht="12.75" customHeight="1">
      <c r="B22" s="190" t="s">
        <v>75</v>
      </c>
      <c r="C22" s="190"/>
      <c r="D22" s="191">
        <f>Orçamento!M49</f>
        <v>0</v>
      </c>
      <c r="E22" s="26">
        <f ca="1">E18</f>
        <v>0</v>
      </c>
      <c r="F22" s="26">
        <f ca="1">F18</f>
        <v>0</v>
      </c>
      <c r="G22" s="26">
        <f ca="1">G23/$D$22</f>
        <v>0.14762315920097516</v>
      </c>
      <c r="H22" s="26">
        <f t="shared" ref="H22:N22" ca="1" si="10">H23/$D$22</f>
        <v>0.14762315920097516</v>
      </c>
      <c r="I22" s="26">
        <f t="shared" ca="1" si="10"/>
        <v>0.14762315920097516</v>
      </c>
      <c r="J22" s="26">
        <f t="shared" ca="1" si="10"/>
        <v>0.14762315920097516</v>
      </c>
      <c r="K22" s="26">
        <f t="shared" ca="1" si="10"/>
        <v>0.14762315920097516</v>
      </c>
      <c r="L22" s="26">
        <f t="shared" ca="1" si="10"/>
        <v>0.14762315920097516</v>
      </c>
      <c r="M22" s="26">
        <f t="shared" ca="1" si="10"/>
        <v>5.713052239707448E-2</v>
      </c>
      <c r="N22" s="26">
        <f t="shared" ca="1" si="10"/>
        <v>5.713052239707448E-2</v>
      </c>
      <c r="O22" s="44">
        <f ca="1">E22+F22+G22+H22+I22+J22+K22+L22+M22+N22</f>
        <v>0</v>
      </c>
    </row>
    <row r="23" spans="1:15" s="6" customFormat="1" ht="12.75" customHeight="1">
      <c r="A23" s="13"/>
      <c r="B23" s="190"/>
      <c r="C23" s="190"/>
      <c r="D23" s="191"/>
      <c r="E23" s="27">
        <f ca="1">E22*$D$22</f>
        <v>0</v>
      </c>
      <c r="F23" s="27">
        <f ca="1">F22*$D$22</f>
        <v>0</v>
      </c>
      <c r="G23" s="27">
        <f t="shared" ref="G23:N23" ca="1" si="11">G22*$D$22</f>
        <v>0</v>
      </c>
      <c r="H23" s="27">
        <f t="shared" ca="1" si="11"/>
        <v>0</v>
      </c>
      <c r="I23" s="27">
        <f t="shared" ca="1" si="11"/>
        <v>0</v>
      </c>
      <c r="J23" s="27">
        <f t="shared" ca="1" si="11"/>
        <v>0</v>
      </c>
      <c r="K23" s="27">
        <f t="shared" ca="1" si="11"/>
        <v>0</v>
      </c>
      <c r="L23" s="27">
        <f t="shared" ca="1" si="11"/>
        <v>0</v>
      </c>
      <c r="M23" s="27">
        <f t="shared" ca="1" si="11"/>
        <v>0</v>
      </c>
      <c r="N23" s="27">
        <f t="shared" ca="1" si="11"/>
        <v>0</v>
      </c>
      <c r="O23" s="45">
        <f ca="1">SUM(E23:N23)</f>
        <v>0</v>
      </c>
    </row>
    <row r="24" spans="1:15" s="6" customFormat="1" ht="23.25" customHeight="1">
      <c r="B24" s="196" t="s">
        <v>44</v>
      </c>
      <c r="C24" s="196"/>
      <c r="D24" s="47">
        <f>SUM(D12:D23)</f>
        <v>0</v>
      </c>
      <c r="O24" s="23"/>
    </row>
    <row r="25" spans="1:15" s="6" customFormat="1" ht="7.5" customHeight="1"/>
    <row r="26" spans="1:15" s="6" customFormat="1" ht="7.5" customHeight="1"/>
    <row r="27" spans="1:15" s="6" customFormat="1" ht="27" customHeight="1">
      <c r="F27" s="48"/>
      <c r="O27" s="24"/>
    </row>
    <row r="28" spans="1:15" s="6" customFormat="1" ht="19.5" customHeight="1">
      <c r="B28" s="34"/>
      <c r="C28" s="189" t="s">
        <v>35</v>
      </c>
      <c r="D28" s="189"/>
      <c r="E28" s="49" t="e">
        <f t="shared" ref="E28:N28" ca="1" si="12">E29/$D$24</f>
        <v>#DIV/0!</v>
      </c>
      <c r="F28" s="49" t="e">
        <f t="shared" ca="1" si="12"/>
        <v>#DIV/0!</v>
      </c>
      <c r="G28" s="35" t="e">
        <f t="shared" ca="1" si="12"/>
        <v>#DIV/0!</v>
      </c>
      <c r="H28" s="31" t="e">
        <f t="shared" ca="1" si="12"/>
        <v>#DIV/0!</v>
      </c>
      <c r="I28" s="31" t="e">
        <f t="shared" ca="1" si="12"/>
        <v>#DIV/0!</v>
      </c>
      <c r="J28" s="31" t="e">
        <f t="shared" ca="1" si="12"/>
        <v>#DIV/0!</v>
      </c>
      <c r="K28" s="31" t="e">
        <f t="shared" ca="1" si="12"/>
        <v>#DIV/0!</v>
      </c>
      <c r="L28" s="31" t="e">
        <f t="shared" ca="1" si="12"/>
        <v>#DIV/0!</v>
      </c>
      <c r="M28" s="31" t="e">
        <f t="shared" ca="1" si="12"/>
        <v>#DIV/0!</v>
      </c>
      <c r="N28" s="31" t="e">
        <f t="shared" ca="1" si="12"/>
        <v>#DIV/0!</v>
      </c>
      <c r="O28" s="44" t="e">
        <f ca="1">SUM(E28:N28)</f>
        <v>#DIV/0!</v>
      </c>
    </row>
    <row r="29" spans="1:15" s="6" customFormat="1" ht="19.5" customHeight="1">
      <c r="B29" s="34"/>
      <c r="C29" s="197" t="s">
        <v>34</v>
      </c>
      <c r="D29" s="198"/>
      <c r="E29" s="32">
        <f ca="1">(E13+E15+E17+E19+E21+E23)</f>
        <v>0</v>
      </c>
      <c r="F29" s="30">
        <f t="shared" ref="F29:N29" ca="1" si="13">(F13+F15+F17+F19+F21+F23)</f>
        <v>0</v>
      </c>
      <c r="G29" s="36">
        <f t="shared" ca="1" si="13"/>
        <v>0</v>
      </c>
      <c r="H29" s="27">
        <f t="shared" ca="1" si="13"/>
        <v>0</v>
      </c>
      <c r="I29" s="27">
        <f t="shared" ca="1" si="13"/>
        <v>0</v>
      </c>
      <c r="J29" s="27">
        <f t="shared" ca="1" si="13"/>
        <v>0</v>
      </c>
      <c r="K29" s="27">
        <f t="shared" ca="1" si="13"/>
        <v>0</v>
      </c>
      <c r="L29" s="27">
        <f t="shared" ca="1" si="13"/>
        <v>0</v>
      </c>
      <c r="M29" s="27">
        <f t="shared" ca="1" si="13"/>
        <v>0</v>
      </c>
      <c r="N29" s="27">
        <f t="shared" ca="1" si="13"/>
        <v>0</v>
      </c>
      <c r="O29" s="45">
        <f ca="1">SUM(O13,O15,O17,O19,O21,O23)</f>
        <v>0</v>
      </c>
    </row>
    <row r="30" spans="1:15" s="6" customFormat="1" ht="19.5" customHeight="1">
      <c r="B30" s="34"/>
      <c r="C30" s="192" t="s">
        <v>43</v>
      </c>
      <c r="D30" s="193"/>
      <c r="E30" s="33" t="e">
        <f t="shared" ref="E30:N30" ca="1" si="14">E31/$D$24</f>
        <v>#DIV/0!</v>
      </c>
      <c r="F30" s="41" t="e">
        <f t="shared" ca="1" si="14"/>
        <v>#DIV/0!</v>
      </c>
      <c r="G30" s="37" t="e">
        <f t="shared" ca="1" si="14"/>
        <v>#DIV/0!</v>
      </c>
      <c r="H30" s="39" t="e">
        <f t="shared" ca="1" si="14"/>
        <v>#DIV/0!</v>
      </c>
      <c r="I30" s="39" t="e">
        <f t="shared" ca="1" si="14"/>
        <v>#DIV/0!</v>
      </c>
      <c r="J30" s="39" t="e">
        <f t="shared" ca="1" si="14"/>
        <v>#DIV/0!</v>
      </c>
      <c r="K30" s="39" t="e">
        <f t="shared" ca="1" si="14"/>
        <v>#DIV/0!</v>
      </c>
      <c r="L30" s="39" t="e">
        <f t="shared" ca="1" si="14"/>
        <v>#DIV/0!</v>
      </c>
      <c r="M30" s="39" t="e">
        <f t="shared" ca="1" si="14"/>
        <v>#DIV/0!</v>
      </c>
      <c r="N30" s="39" t="e">
        <f t="shared" ca="1" si="14"/>
        <v>#DIV/0!</v>
      </c>
      <c r="O30" s="44" t="e">
        <f>#REF!</f>
        <v>#REF!</v>
      </c>
    </row>
    <row r="31" spans="1:15" s="6" customFormat="1" ht="19.5" customHeight="1">
      <c r="B31" s="34"/>
      <c r="C31" s="192" t="s">
        <v>42</v>
      </c>
      <c r="D31" s="193"/>
      <c r="E31" s="40">
        <f ca="1">E29</f>
        <v>0</v>
      </c>
      <c r="F31" s="40">
        <f ca="1">F29+E31</f>
        <v>0</v>
      </c>
      <c r="G31" s="38">
        <f t="shared" ref="G31:I31" ca="1" si="15">G29+F31</f>
        <v>0</v>
      </c>
      <c r="H31" s="40">
        <f t="shared" ca="1" si="15"/>
        <v>0</v>
      </c>
      <c r="I31" s="40">
        <f t="shared" ca="1" si="15"/>
        <v>0</v>
      </c>
      <c r="J31" s="40">
        <f t="shared" ref="J31" ca="1" si="16">J29+I31</f>
        <v>0</v>
      </c>
      <c r="K31" s="40">
        <f t="shared" ref="K31" ca="1" si="17">K29+J31</f>
        <v>0</v>
      </c>
      <c r="L31" s="40">
        <f t="shared" ref="L31" ca="1" si="18">L29+K31</f>
        <v>0</v>
      </c>
      <c r="M31" s="40">
        <f t="shared" ref="M31" ca="1" si="19">M29+L31</f>
        <v>0</v>
      </c>
      <c r="N31" s="40">
        <f t="shared" ref="N31" ca="1" si="20">N29+M31</f>
        <v>0</v>
      </c>
      <c r="O31" s="46" t="e">
        <f>#REF!</f>
        <v>#REF!</v>
      </c>
    </row>
    <row r="32" spans="1:15" ht="12.6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ht="15" hidden="1"/>
    <row r="34" spans="1:14" s="5" customFormat="1" ht="15" hidden="1">
      <c r="A34" s="15"/>
      <c r="B34" s="16"/>
      <c r="C34" s="17"/>
      <c r="D34" s="18"/>
      <c r="E34" s="17"/>
      <c r="F34" s="18"/>
      <c r="G34" s="17"/>
      <c r="H34" s="18"/>
      <c r="I34" s="17"/>
      <c r="J34" s="17"/>
      <c r="K34" s="17"/>
      <c r="L34" s="17"/>
      <c r="M34" s="17"/>
      <c r="N34" s="17"/>
    </row>
    <row r="35" spans="1:14" s="5" customFormat="1" ht="15" hidden="1">
      <c r="A35" s="14"/>
      <c r="B35" s="16"/>
      <c r="C35" s="17"/>
      <c r="D35" s="18"/>
      <c r="E35" s="17"/>
      <c r="F35" s="18"/>
      <c r="G35" s="17"/>
      <c r="H35" s="18"/>
      <c r="I35" s="17"/>
      <c r="J35" s="17"/>
      <c r="K35" s="17"/>
      <c r="L35" s="17"/>
      <c r="M35" s="17"/>
      <c r="N35" s="17"/>
    </row>
  </sheetData>
  <sheetProtection selectLockedCells="1"/>
  <mergeCells count="27">
    <mergeCell ref="C30:D30"/>
    <mergeCell ref="B10:C11"/>
    <mergeCell ref="D10:D11"/>
    <mergeCell ref="C31:D31"/>
    <mergeCell ref="B24:C24"/>
    <mergeCell ref="B12:C13"/>
    <mergeCell ref="D12:D13"/>
    <mergeCell ref="B14:C15"/>
    <mergeCell ref="D14:D15"/>
    <mergeCell ref="B16:C17"/>
    <mergeCell ref="D16:D17"/>
    <mergeCell ref="B18:C19"/>
    <mergeCell ref="D18:D19"/>
    <mergeCell ref="B20:C21"/>
    <mergeCell ref="C29:D29"/>
    <mergeCell ref="D20:D21"/>
    <mergeCell ref="C28:D28"/>
    <mergeCell ref="B22:C23"/>
    <mergeCell ref="D22:D23"/>
    <mergeCell ref="B7:O7"/>
    <mergeCell ref="B8:O8"/>
    <mergeCell ref="B3:O4"/>
    <mergeCell ref="B5:O5"/>
    <mergeCell ref="B6:O6"/>
    <mergeCell ref="D9:O9"/>
    <mergeCell ref="E10:N10"/>
    <mergeCell ref="O10:O11"/>
  </mergeCells>
  <printOptions horizontalCentered="1" verticalCentered="1" gridLines="1"/>
  <pageMargins left="7.874015748031496E-2" right="7.874015748031496E-2" top="0.19685039370078741" bottom="0.19685039370078741" header="1.6929133858267718" footer="0.27559055118110237"/>
  <pageSetup paperSize="9" scale="70" fitToWidth="3" fitToHeight="0" orientation="landscape" r:id="rId1"/>
  <headerFooter alignWithMargins="0">
    <oddFooter>Página &amp;P de &amp;N</oddFooter>
  </headerFooter>
  <colBreaks count="2" manualBreakCount="2">
    <brk id="10" max="1048575" man="1"/>
    <brk id="15" max="1048575" man="1"/>
  </colBreaks>
  <ignoredErrors>
    <ignoredError sqref="E13 E17 E21 F13:I13 E15 F15:I15 F17:I17 E19 F19:I19 F21:I21 J13:N13 J15:N15 J17:N17 J19:N19 J21:N21 J29:N29 E29:I29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EE4B48-948A-4AE7-97D5-C01853FB80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</vt:lpstr>
      <vt:lpstr>BDI_supervisão</vt:lpstr>
      <vt:lpstr>Cronograma</vt:lpstr>
      <vt:lpstr>BDI_supervisão!Area_de_impressao</vt:lpstr>
      <vt:lpstr>Cronograma!Area_de_impressao</vt:lpstr>
      <vt:lpstr>Orçamento!Area_de_impressao</vt:lpstr>
      <vt:lpstr>Cronograma!Titulos_de_impressao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Vinícius Costa</dc:creator>
  <cp:lastModifiedBy>Matheus Pires Gonçalves dos Santos</cp:lastModifiedBy>
  <cp:lastPrinted>2024-02-29T17:42:39Z</cp:lastPrinted>
  <dcterms:created xsi:type="dcterms:W3CDTF">2015-06-05T18:17:20Z</dcterms:created>
  <dcterms:modified xsi:type="dcterms:W3CDTF">2024-11-18T19:00:02Z</dcterms:modified>
</cp:coreProperties>
</file>