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46-2025 - Cercamento e Sinalização - Lagoa dos Bichos\Anexo IV\"/>
    </mc:Choice>
  </mc:AlternateContent>
  <xr:revisionPtr revIDLastSave="0" documentId="13_ncr:1_{620BACCC-3B43-4759-86FF-45DEB20C0EC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latório Proposta Proponentes" sheetId="1" r:id="rId1"/>
    <sheet name="Planilha Referencial" sheetId="2" r:id="rId2"/>
  </sheets>
  <calcPr calcId="191029"/>
</workbook>
</file>

<file path=xl/calcChain.xml><?xml version="1.0" encoding="utf-8"?>
<calcChain xmlns="http://schemas.openxmlformats.org/spreadsheetml/2006/main">
  <c r="Y38" i="1" l="1"/>
  <c r="Y37" i="1"/>
  <c r="Y30" i="1"/>
  <c r="Y36" i="1"/>
  <c r="Y29" i="1"/>
  <c r="Y28" i="1"/>
  <c r="Y22" i="1"/>
  <c r="Y21" i="1"/>
  <c r="Y20" i="1"/>
  <c r="Y18" i="1"/>
  <c r="Y17" i="1"/>
  <c r="Y38" i="2"/>
  <c r="Y37" i="2"/>
  <c r="Y36" i="2"/>
  <c r="Y30" i="2"/>
  <c r="Y29" i="2"/>
  <c r="Y28" i="2"/>
  <c r="Y22" i="2"/>
  <c r="Y20" i="2"/>
  <c r="Y21" i="2"/>
  <c r="Y18" i="2"/>
  <c r="Y17" i="2"/>
  <c r="T36" i="2"/>
  <c r="R36" i="2"/>
  <c r="X36" i="2" s="1"/>
  <c r="Q36" i="2"/>
  <c r="W36" i="2" s="1"/>
  <c r="P36" i="2"/>
  <c r="V36" i="2" s="1"/>
  <c r="O36" i="2"/>
  <c r="U36" i="2" s="1"/>
  <c r="N36" i="2"/>
  <c r="L36" i="2"/>
  <c r="X29" i="2"/>
  <c r="W29" i="2"/>
  <c r="V29" i="2"/>
  <c r="U29" i="2"/>
  <c r="T29" i="2"/>
  <c r="R29" i="2"/>
  <c r="Q29" i="2"/>
  <c r="P29" i="2"/>
  <c r="O29" i="2"/>
  <c r="N29" i="2"/>
  <c r="S29" i="2" s="1"/>
  <c r="L29" i="2"/>
  <c r="X28" i="2"/>
  <c r="T28" i="2"/>
  <c r="R28" i="2"/>
  <c r="Q28" i="2"/>
  <c r="W28" i="2" s="1"/>
  <c r="P28" i="2"/>
  <c r="V28" i="2" s="1"/>
  <c r="O28" i="2"/>
  <c r="U28" i="2" s="1"/>
  <c r="N28" i="2"/>
  <c r="S28" i="2" s="1"/>
  <c r="L28" i="2"/>
  <c r="U21" i="2"/>
  <c r="T21" i="2"/>
  <c r="R21" i="2"/>
  <c r="X21" i="2" s="1"/>
  <c r="Q21" i="2"/>
  <c r="W21" i="2" s="1"/>
  <c r="P21" i="2"/>
  <c r="V21" i="2" s="1"/>
  <c r="O21" i="2"/>
  <c r="N21" i="2"/>
  <c r="L21" i="2"/>
  <c r="X20" i="2"/>
  <c r="W20" i="2"/>
  <c r="V20" i="2"/>
  <c r="U20" i="2"/>
  <c r="T20" i="2"/>
  <c r="R20" i="2"/>
  <c r="Q20" i="2"/>
  <c r="P20" i="2"/>
  <c r="O20" i="2"/>
  <c r="N20" i="2"/>
  <c r="S20" i="2" s="1"/>
  <c r="L20" i="2"/>
  <c r="X18" i="2"/>
  <c r="T18" i="2"/>
  <c r="R18" i="2"/>
  <c r="Q18" i="2"/>
  <c r="W18" i="2" s="1"/>
  <c r="P18" i="2"/>
  <c r="V18" i="2" s="1"/>
  <c r="O18" i="2"/>
  <c r="U18" i="2" s="1"/>
  <c r="N18" i="2"/>
  <c r="S18" i="2" s="1"/>
  <c r="L18" i="2"/>
  <c r="T17" i="2"/>
  <c r="R17" i="2"/>
  <c r="X17" i="2" s="1"/>
  <c r="Q17" i="2"/>
  <c r="W17" i="2" s="1"/>
  <c r="P17" i="2"/>
  <c r="V17" i="2" s="1"/>
  <c r="O17" i="2"/>
  <c r="S17" i="2" s="1"/>
  <c r="N17" i="2"/>
  <c r="L17" i="2"/>
  <c r="X36" i="1"/>
  <c r="W36" i="1"/>
  <c r="T36" i="1"/>
  <c r="R36" i="1"/>
  <c r="Q36" i="1"/>
  <c r="P36" i="1"/>
  <c r="V36" i="1" s="1"/>
  <c r="O36" i="1"/>
  <c r="U36" i="1" s="1"/>
  <c r="N36" i="1"/>
  <c r="S36" i="1" s="1"/>
  <c r="L36" i="1"/>
  <c r="V29" i="1"/>
  <c r="U29" i="1"/>
  <c r="T29" i="1"/>
  <c r="R29" i="1"/>
  <c r="X29" i="1" s="1"/>
  <c r="Q29" i="1"/>
  <c r="W29" i="1" s="1"/>
  <c r="P29" i="1"/>
  <c r="O29" i="1"/>
  <c r="N29" i="1"/>
  <c r="L29" i="1"/>
  <c r="X28" i="1"/>
  <c r="W28" i="1"/>
  <c r="V28" i="1"/>
  <c r="T28" i="1"/>
  <c r="R28" i="1"/>
  <c r="Q28" i="1"/>
  <c r="P28" i="1"/>
  <c r="O28" i="1"/>
  <c r="U28" i="1" s="1"/>
  <c r="N28" i="1"/>
  <c r="S28" i="1" s="1"/>
  <c r="L28" i="1"/>
  <c r="X21" i="1"/>
  <c r="T21" i="1"/>
  <c r="R21" i="1"/>
  <c r="Q21" i="1"/>
  <c r="W21" i="1" s="1"/>
  <c r="P21" i="1"/>
  <c r="V21" i="1" s="1"/>
  <c r="O21" i="1"/>
  <c r="U21" i="1" s="1"/>
  <c r="N21" i="1"/>
  <c r="S21" i="1" s="1"/>
  <c r="L21" i="1"/>
  <c r="V20" i="1"/>
  <c r="U20" i="1"/>
  <c r="T20" i="1"/>
  <c r="R20" i="1"/>
  <c r="X20" i="1" s="1"/>
  <c r="Q20" i="1"/>
  <c r="S20" i="1" s="1"/>
  <c r="P20" i="1"/>
  <c r="O20" i="1"/>
  <c r="N20" i="1"/>
  <c r="L20" i="1"/>
  <c r="X18" i="1"/>
  <c r="W18" i="1"/>
  <c r="V18" i="1"/>
  <c r="T18" i="1"/>
  <c r="R18" i="1"/>
  <c r="Q18" i="1"/>
  <c r="P18" i="1"/>
  <c r="O18" i="1"/>
  <c r="U18" i="1" s="1"/>
  <c r="N18" i="1"/>
  <c r="S18" i="1" s="1"/>
  <c r="L18" i="1"/>
  <c r="X17" i="1"/>
  <c r="W17" i="1"/>
  <c r="T17" i="1"/>
  <c r="R17" i="1"/>
  <c r="Q17" i="1"/>
  <c r="P17" i="1"/>
  <c r="V17" i="1" s="1"/>
  <c r="O17" i="1"/>
  <c r="U17" i="1" s="1"/>
  <c r="N17" i="1"/>
  <c r="S17" i="1" s="1"/>
  <c r="L17" i="1"/>
  <c r="S29" i="1" l="1"/>
  <c r="W20" i="1"/>
  <c r="S21" i="2"/>
  <c r="S36" i="2"/>
  <c r="U17" i="2"/>
  <c r="A40" i="2" l="1"/>
  <c r="A40" i="1"/>
  <c r="B9" i="1"/>
  <c r="B9" i="2"/>
</calcChain>
</file>

<file path=xl/sharedStrings.xml><?xml version="1.0" encoding="utf-8"?>
<sst xmlns="http://schemas.openxmlformats.org/spreadsheetml/2006/main" count="320" uniqueCount="82">
  <si>
    <t xml:space="preserve">      </t>
  </si>
  <si>
    <t xml:space="preserve">      ESTADO DE SANTA CATARINA</t>
  </si>
  <si>
    <t xml:space="preserve">      Relatório de Proposta dos Proponentes</t>
  </si>
  <si>
    <t xml:space="preserve">Obra: </t>
  </si>
  <si>
    <t>Cercamento e Sinalização do Sambaqui Lagoa dos Bichos</t>
  </si>
  <si>
    <t>Razão Social:</t>
  </si>
  <si>
    <t>CNPJ:</t>
  </si>
  <si>
    <t>Edital:</t>
  </si>
  <si>
    <t xml:space="preserve">Base: </t>
  </si>
  <si>
    <t>01/06/2024</t>
  </si>
  <si>
    <t>BDI:</t>
  </si>
  <si>
    <t>9051 - Serviços Iniciais</t>
  </si>
  <si>
    <t>Valor Unitário c/BDI</t>
  </si>
  <si>
    <t>Referência</t>
  </si>
  <si>
    <t>Tabela de Origem</t>
  </si>
  <si>
    <t>CdAuxiliar</t>
  </si>
  <si>
    <t>Serviço</t>
  </si>
  <si>
    <t>Unid.</t>
  </si>
  <si>
    <t>Quantidade</t>
  </si>
  <si>
    <t>Custo Unit. Material (R$)</t>
  </si>
  <si>
    <t>Custo Unit. MO (R$)</t>
  </si>
  <si>
    <t>Custo Unit. Equipamento (R$)</t>
  </si>
  <si>
    <t>Custo Unit. Incidência (R$)</t>
  </si>
  <si>
    <t>Custo Unit. Subserviço (R$)</t>
  </si>
  <si>
    <t>Custo Unit. (R$)</t>
  </si>
  <si>
    <t>BDI (%)</t>
  </si>
  <si>
    <t>Preço Unit. Material (R$)</t>
  </si>
  <si>
    <t>Preço Unit. MO (R$)</t>
  </si>
  <si>
    <t>Preço Unit. Equipamento (R$)</t>
  </si>
  <si>
    <t>Preço Unit. Incidência (R$)</t>
  </si>
  <si>
    <t>Preço Unit. Subserviço (R$)</t>
  </si>
  <si>
    <t>Preço Unit. (R$)</t>
  </si>
  <si>
    <t>Preço Material (R$)</t>
  </si>
  <si>
    <t>Preço MO (R$)</t>
  </si>
  <si>
    <t>Preço Equipamento (R$)</t>
  </si>
  <si>
    <t>Preço Incidência (R$)</t>
  </si>
  <si>
    <t>Preço Subserviço (R$)</t>
  </si>
  <si>
    <t>Preço Total (R$)</t>
  </si>
  <si>
    <t>Verificação $+5%</t>
  </si>
  <si>
    <t>Proposta x Referência</t>
  </si>
  <si>
    <t>001</t>
  </si>
  <si>
    <t>Tabela Referencial de Preço SINAPI 2024 MAIO Onerada</t>
  </si>
  <si>
    <t>Serviços Iniciais</t>
  </si>
  <si>
    <t/>
  </si>
  <si>
    <t>101</t>
  </si>
  <si>
    <t>Administração Local</t>
  </si>
  <si>
    <t>10.100.001</t>
  </si>
  <si>
    <t>CPU111991</t>
  </si>
  <si>
    <t>MOBILIZAÇÃO E DESMOBILIZAÇÃO</t>
  </si>
  <si>
    <t>UN</t>
  </si>
  <si>
    <t>10.100.002</t>
  </si>
  <si>
    <t>CPU106565</t>
  </si>
  <si>
    <t>MES</t>
  </si>
  <si>
    <t>102</t>
  </si>
  <si>
    <t>Canteiro de Obra</t>
  </si>
  <si>
    <t>10.200.001</t>
  </si>
  <si>
    <t>103689</t>
  </si>
  <si>
    <t>FORNECIMENTO E INSTALAÇÃO DE PLACA DE OBRA COM CHAPA GALVANIZADA E ESTRUTURA DE MADEIRA. AF_03/2022_PS</t>
  </si>
  <si>
    <t>M2</t>
  </si>
  <si>
    <t>10.200.002</t>
  </si>
  <si>
    <t>CPU106566</t>
  </si>
  <si>
    <t>LOCACAO DE CONTAINER 2,30 X 6,00 M, ALT. 2,50 M, COM 1 SANITARIO, PARA ESCRITORIO, COMPLETO, SEM DIVISORIAS INTERNAS INCLUSIVE MOBILIZACAO/DESMOBILIZACAO</t>
  </si>
  <si>
    <t xml:space="preserve">Total do Grupo: </t>
  </si>
  <si>
    <t>9072 - Geral</t>
  </si>
  <si>
    <t>002</t>
  </si>
  <si>
    <t>Geral</t>
  </si>
  <si>
    <t>20.000.001</t>
  </si>
  <si>
    <t>CPU106567</t>
  </si>
  <si>
    <t>CERCA COM MOURÕES DE MADEIRA ROLIÇA, DIÂMETRO DE 10 A 15CM OU 15 A 20CM,  ESPAÇAMENTO CONFORME INDICAÇÃO DE PROJETO, ALTURA LIVRE DE 1,8 M, CRAVADOS 0,9 M - FORNECIMENTO E INSTALAÇÃO. - REFERENCIA SINAPI (101203)</t>
  </si>
  <si>
    <t>M</t>
  </si>
  <si>
    <t>20.000.002</t>
  </si>
  <si>
    <t>102213</t>
  </si>
  <si>
    <t>PINTURA VERNIZ (INCOLOR) ALQUÍDICO EM MADEIRA, USO INTERNO E EXTERNO, 2 DEMÃOS. AF_01/2021</t>
  </si>
  <si>
    <t>9060 - Complementação Da Obra</t>
  </si>
  <si>
    <t>003</t>
  </si>
  <si>
    <t>Complementação Da Obra</t>
  </si>
  <si>
    <t>30.000.001</t>
  </si>
  <si>
    <t>CPU106568</t>
  </si>
  <si>
    <t>FORNECIMENTO E INSTALAÇÃO DE SUPORTE DE MADEIRA  PARA PLACAS DE SINALIZAÇÃO, EM SOLO, COM H= DE 2,5 M E SEÇÃO DE 7,5 X 7,5 CM INCLUSIVE PLACA DE ALUMINIO COMPOSTO "ACM", ESPESSURA DE 3 mm, ACABAMENTO EM POLIESTER - REFERENCIA SINAPI (103694)</t>
  </si>
  <si>
    <t xml:space="preserve">Total da Proposta: </t>
  </si>
  <si>
    <t>Sistema Integrado de Controle de Obras Públicas</t>
  </si>
  <si>
    <t>Emitido em: 25/03/2025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</si>
</sst>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164" fontId="1" fillId="4" borderId="2" xfId="0" applyNumberFormat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  <xf numFmtId="0" fontId="0" fillId="4" borderId="2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1</xdr:col>
      <xdr:colOff>0</xdr:colOff>
      <xdr:row>42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1</xdr:col>
      <xdr:colOff>0</xdr:colOff>
      <xdr:row>42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"/>
  <sheetViews>
    <sheetView tabSelected="1" workbookViewId="0">
      <selection activeCell="Y39" sqref="Y39"/>
    </sheetView>
  </sheetViews>
  <sheetFormatPr defaultRowHeight="15"/>
  <cols>
    <col min="1" max="1" width="16.7109375" customWidth="1"/>
    <col min="2" max="2" width="55.7109375" customWidth="1"/>
    <col min="3" max="3" width="13.42578125" customWidth="1"/>
    <col min="4" max="4" width="55.7109375" customWidth="1"/>
    <col min="5" max="5" width="5.5703125" customWidth="1"/>
    <col min="6" max="6" width="11.140625" customWidth="1"/>
    <col min="7" max="11" width="24.42578125" customWidth="1"/>
    <col min="12" max="13" width="13.42578125" customWidth="1"/>
    <col min="14" max="24" width="24.42578125" customWidth="1"/>
    <col min="25" max="25" width="13.42578125" customWidth="1"/>
    <col min="26" max="27" width="24.42578125" customWidth="1"/>
  </cols>
  <sheetData>
    <row r="1" spans="1:27">
      <c r="B1" s="14" t="s">
        <v>0</v>
      </c>
      <c r="C1" s="15"/>
      <c r="D1" s="15"/>
      <c r="E1" s="15"/>
      <c r="F1" s="15"/>
    </row>
    <row r="2" spans="1:27">
      <c r="B2" s="14" t="s">
        <v>1</v>
      </c>
      <c r="C2" s="15"/>
      <c r="D2" s="15"/>
      <c r="E2" s="15"/>
      <c r="F2" s="15"/>
    </row>
    <row r="3" spans="1:27">
      <c r="B3" s="14" t="s">
        <v>0</v>
      </c>
      <c r="C3" s="15"/>
      <c r="D3" s="15"/>
      <c r="E3" s="15"/>
      <c r="F3" s="15"/>
    </row>
    <row r="4" spans="1:27" ht="18">
      <c r="A4" s="16" t="s">
        <v>2</v>
      </c>
      <c r="B4" s="15"/>
      <c r="C4" s="15"/>
      <c r="D4" s="15"/>
      <c r="E4" s="15"/>
      <c r="F4" s="15"/>
      <c r="G4" s="15"/>
    </row>
    <row r="6" spans="1:27">
      <c r="A6" s="17" t="s">
        <v>3</v>
      </c>
      <c r="B6" s="7" t="s">
        <v>4</v>
      </c>
      <c r="E6" s="10" t="s">
        <v>7</v>
      </c>
      <c r="F6" s="5"/>
    </row>
    <row r="7" spans="1:27">
      <c r="A7" s="17" t="s">
        <v>5</v>
      </c>
      <c r="B7" s="5"/>
      <c r="E7" s="10" t="s">
        <v>8</v>
      </c>
      <c r="F7" s="7" t="s">
        <v>9</v>
      </c>
    </row>
    <row r="8" spans="1:27">
      <c r="A8" s="17" t="s">
        <v>6</v>
      </c>
      <c r="B8" s="5"/>
    </row>
    <row r="9" spans="1:27">
      <c r="A9" s="17" t="s">
        <v>10</v>
      </c>
      <c r="B9" s="6">
        <f ca="1">$B$9</f>
        <v>0</v>
      </c>
    </row>
    <row r="12" spans="1:27">
      <c r="A12" s="9" t="s">
        <v>11</v>
      </c>
    </row>
    <row r="13" spans="1:27">
      <c r="N13" s="18" t="s">
        <v>12</v>
      </c>
      <c r="O13" s="18"/>
      <c r="P13" s="18"/>
      <c r="Q13" s="18"/>
      <c r="R13" s="18"/>
    </row>
    <row r="14" spans="1:27">
      <c r="A14" s="13" t="s">
        <v>13</v>
      </c>
      <c r="B14" s="13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3" t="s">
        <v>20</v>
      </c>
      <c r="I14" s="13" t="s">
        <v>21</v>
      </c>
      <c r="J14" s="13" t="s">
        <v>22</v>
      </c>
      <c r="K14" s="13" t="s">
        <v>23</v>
      </c>
      <c r="L14" s="13" t="s">
        <v>24</v>
      </c>
      <c r="M14" s="13" t="s">
        <v>25</v>
      </c>
      <c r="N14" s="13" t="s">
        <v>26</v>
      </c>
      <c r="O14" s="13" t="s">
        <v>27</v>
      </c>
      <c r="P14" s="13" t="s">
        <v>28</v>
      </c>
      <c r="Q14" s="13" t="s">
        <v>29</v>
      </c>
      <c r="R14" s="13" t="s">
        <v>30</v>
      </c>
      <c r="S14" s="13" t="s">
        <v>31</v>
      </c>
      <c r="T14" s="13" t="s">
        <v>32</v>
      </c>
      <c r="U14" s="13" t="s">
        <v>33</v>
      </c>
      <c r="V14" s="13" t="s">
        <v>34</v>
      </c>
      <c r="W14" s="13" t="s">
        <v>35</v>
      </c>
      <c r="X14" s="13" t="s">
        <v>36</v>
      </c>
      <c r="Y14" s="13" t="s">
        <v>37</v>
      </c>
      <c r="Z14" s="13" t="s">
        <v>38</v>
      </c>
      <c r="AA14" s="13" t="s">
        <v>39</v>
      </c>
    </row>
    <row r="15" spans="1:27" ht="24.95" customHeight="1">
      <c r="A15" s="12" t="s">
        <v>40</v>
      </c>
      <c r="B15" s="3" t="s">
        <v>41</v>
      </c>
      <c r="C15" s="3"/>
      <c r="D15" s="3" t="s">
        <v>42</v>
      </c>
      <c r="E15" s="3"/>
      <c r="F15" s="12" t="s">
        <v>43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24.95" customHeight="1">
      <c r="A16" s="12" t="s">
        <v>44</v>
      </c>
      <c r="B16" s="3" t="s">
        <v>41</v>
      </c>
      <c r="C16" s="3"/>
      <c r="D16" s="3" t="s">
        <v>45</v>
      </c>
      <c r="E16" s="3"/>
      <c r="F16" s="12" t="s">
        <v>43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24.95" customHeight="1">
      <c r="A17" s="12" t="s">
        <v>46</v>
      </c>
      <c r="B17" s="3" t="s">
        <v>41</v>
      </c>
      <c r="C17" s="3" t="s">
        <v>47</v>
      </c>
      <c r="D17" s="3" t="s">
        <v>48</v>
      </c>
      <c r="E17" s="3" t="s">
        <v>49</v>
      </c>
      <c r="F17" s="12">
        <v>1</v>
      </c>
      <c r="G17" s="1"/>
      <c r="H17" s="1"/>
      <c r="I17" s="1"/>
      <c r="J17" s="1"/>
      <c r="K17" s="1"/>
      <c r="L17" s="2">
        <f>TRUNC(G17 + H17 + I17 + J17 + K17, 2)</f>
        <v>0</v>
      </c>
      <c r="M17" s="4">
        <v>23.5</v>
      </c>
      <c r="N17" s="2">
        <f>G17 + (M17 / 100 * G17)</f>
        <v>0</v>
      </c>
      <c r="O17" s="2">
        <f>H17 + (M17 / 100 * H17)</f>
        <v>0</v>
      </c>
      <c r="P17" s="2">
        <f>I17 + (M17 / 100 * I17)</f>
        <v>0</v>
      </c>
      <c r="Q17" s="2">
        <f>J17 + (M17 / 100 * J17)</f>
        <v>0</v>
      </c>
      <c r="R17" s="2">
        <f>K17 + (M17 / 100 * K17)</f>
        <v>0</v>
      </c>
      <c r="S17" s="2">
        <f>TRUNC(N17 + O17 + P17 + Q17 + R17, 2)</f>
        <v>0</v>
      </c>
      <c r="T17" s="2">
        <f>F17 * G17 * (1 + M17 / 100)</f>
        <v>0</v>
      </c>
      <c r="U17" s="2">
        <f>O17 * F17</f>
        <v>0</v>
      </c>
      <c r="V17" s="2">
        <f>P17 * F17</f>
        <v>0</v>
      </c>
      <c r="W17" s="2">
        <f>Q17 * F17</f>
        <v>0</v>
      </c>
      <c r="X17" s="2">
        <f>R17 * F17</f>
        <v>0</v>
      </c>
      <c r="Y17" s="11">
        <f>TRUNC(S17 * F17,2)</f>
        <v>0</v>
      </c>
      <c r="Z17" s="1"/>
      <c r="AA17" s="1"/>
    </row>
    <row r="18" spans="1:27" ht="24.95" customHeight="1">
      <c r="A18" s="12" t="s">
        <v>50</v>
      </c>
      <c r="B18" s="3" t="s">
        <v>41</v>
      </c>
      <c r="C18" s="3" t="s">
        <v>51</v>
      </c>
      <c r="D18" s="3" t="s">
        <v>45</v>
      </c>
      <c r="E18" s="3" t="s">
        <v>52</v>
      </c>
      <c r="F18" s="12">
        <v>2</v>
      </c>
      <c r="G18" s="1"/>
      <c r="H18" s="1"/>
      <c r="I18" s="1"/>
      <c r="J18" s="1"/>
      <c r="K18" s="1"/>
      <c r="L18" s="2">
        <f>TRUNC(G18 + H18 + I18 + J18 + K18, 2)</f>
        <v>0</v>
      </c>
      <c r="M18" s="4">
        <v>23.5</v>
      </c>
      <c r="N18" s="2">
        <f>G18 + (M18 / 100 * G18)</f>
        <v>0</v>
      </c>
      <c r="O18" s="2">
        <f>H18 + (M18 / 100 * H18)</f>
        <v>0</v>
      </c>
      <c r="P18" s="2">
        <f>I18 + (M18 / 100 * I18)</f>
        <v>0</v>
      </c>
      <c r="Q18" s="2">
        <f>J18 + (M18 / 100 * J18)</f>
        <v>0</v>
      </c>
      <c r="R18" s="2">
        <f>K18 + (M18 / 100 * K18)</f>
        <v>0</v>
      </c>
      <c r="S18" s="2">
        <f>TRUNC(N18 + O18 + P18 + Q18 + R18, 2)</f>
        <v>0</v>
      </c>
      <c r="T18" s="2">
        <f>F18 * G18 * (1 + M18 / 100)</f>
        <v>0</v>
      </c>
      <c r="U18" s="2">
        <f>O18 * F18</f>
        <v>0</v>
      </c>
      <c r="V18" s="2">
        <f>P18 * F18</f>
        <v>0</v>
      </c>
      <c r="W18" s="2">
        <f>Q18 * F18</f>
        <v>0</v>
      </c>
      <c r="X18" s="2">
        <f>R18 * F18</f>
        <v>0</v>
      </c>
      <c r="Y18" s="11">
        <f>TRUNC(S18 * F18,2)</f>
        <v>0</v>
      </c>
      <c r="Z18" s="1"/>
      <c r="AA18" s="1"/>
    </row>
    <row r="19" spans="1:27" ht="24.95" customHeight="1">
      <c r="A19" s="12" t="s">
        <v>53</v>
      </c>
      <c r="B19" s="3" t="s">
        <v>41</v>
      </c>
      <c r="C19" s="3"/>
      <c r="D19" s="3" t="s">
        <v>54</v>
      </c>
      <c r="E19" s="3"/>
      <c r="F19" s="12" t="s">
        <v>43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24.95" customHeight="1">
      <c r="A20" s="12" t="s">
        <v>55</v>
      </c>
      <c r="B20" s="3" t="s">
        <v>41</v>
      </c>
      <c r="C20" s="3" t="s">
        <v>56</v>
      </c>
      <c r="D20" s="3" t="s">
        <v>57</v>
      </c>
      <c r="E20" s="3" t="s">
        <v>58</v>
      </c>
      <c r="F20" s="12">
        <v>6</v>
      </c>
      <c r="G20" s="1"/>
      <c r="H20" s="1"/>
      <c r="I20" s="1"/>
      <c r="J20" s="1"/>
      <c r="K20" s="1"/>
      <c r="L20" s="2">
        <f>TRUNC(G20 + H20 + I20 + J20 + K20, 2)</f>
        <v>0</v>
      </c>
      <c r="M20" s="4">
        <v>23.5</v>
      </c>
      <c r="N20" s="2">
        <f>G20 + (M20 / 100 * G20)</f>
        <v>0</v>
      </c>
      <c r="O20" s="2">
        <f>H20 + (M20 / 100 * H20)</f>
        <v>0</v>
      </c>
      <c r="P20" s="2">
        <f>I20 + (M20 / 100 * I20)</f>
        <v>0</v>
      </c>
      <c r="Q20" s="2">
        <f>J20 + (M20 / 100 * J20)</f>
        <v>0</v>
      </c>
      <c r="R20" s="2">
        <f>K20 + (M20 / 100 * K20)</f>
        <v>0</v>
      </c>
      <c r="S20" s="2">
        <f>TRUNC(N20 + O20 + P20 + Q20 + R20, 2)</f>
        <v>0</v>
      </c>
      <c r="T20" s="2">
        <f>F20 * G20 * (1 + M20 / 100)</f>
        <v>0</v>
      </c>
      <c r="U20" s="2">
        <f>O20 * F20</f>
        <v>0</v>
      </c>
      <c r="V20" s="2">
        <f>P20 * F20</f>
        <v>0</v>
      </c>
      <c r="W20" s="2">
        <f>Q20 * F20</f>
        <v>0</v>
      </c>
      <c r="X20" s="2">
        <f>R20 * F20</f>
        <v>0</v>
      </c>
      <c r="Y20" s="11">
        <f>TRUNC(S20 * F20,2)</f>
        <v>0</v>
      </c>
      <c r="Z20" s="1"/>
      <c r="AA20" s="1"/>
    </row>
    <row r="21" spans="1:27" ht="24.95" customHeight="1">
      <c r="A21" s="12" t="s">
        <v>59</v>
      </c>
      <c r="B21" s="3" t="s">
        <v>41</v>
      </c>
      <c r="C21" s="3" t="s">
        <v>60</v>
      </c>
      <c r="D21" s="3" t="s">
        <v>61</v>
      </c>
      <c r="E21" s="3" t="s">
        <v>52</v>
      </c>
      <c r="F21" s="12">
        <v>2</v>
      </c>
      <c r="G21" s="1"/>
      <c r="H21" s="1"/>
      <c r="I21" s="1"/>
      <c r="J21" s="1"/>
      <c r="K21" s="1"/>
      <c r="L21" s="2">
        <f>TRUNC(G21 + H21 + I21 + J21 + K21, 2)</f>
        <v>0</v>
      </c>
      <c r="M21" s="4">
        <v>23.5</v>
      </c>
      <c r="N21" s="2">
        <f>G21 + (M21 / 100 * G21)</f>
        <v>0</v>
      </c>
      <c r="O21" s="2">
        <f>H21 + (M21 / 100 * H21)</f>
        <v>0</v>
      </c>
      <c r="P21" s="2">
        <f>I21 + (M21 / 100 * I21)</f>
        <v>0</v>
      </c>
      <c r="Q21" s="2">
        <f>J21 + (M21 / 100 * J21)</f>
        <v>0</v>
      </c>
      <c r="R21" s="2">
        <f>K21 + (M21 / 100 * K21)</f>
        <v>0</v>
      </c>
      <c r="S21" s="2">
        <f>TRUNC(N21 + O21 + P21 + Q21 + R21, 2)</f>
        <v>0</v>
      </c>
      <c r="T21" s="2">
        <f>F21 * G21 * (1 + M21 / 100)</f>
        <v>0</v>
      </c>
      <c r="U21" s="2">
        <f>O21 * F21</f>
        <v>0</v>
      </c>
      <c r="V21" s="2">
        <f>P21 * F21</f>
        <v>0</v>
      </c>
      <c r="W21" s="2">
        <f>Q21 * F21</f>
        <v>0</v>
      </c>
      <c r="X21" s="2">
        <f>R21 * F21</f>
        <v>0</v>
      </c>
      <c r="Y21" s="11">
        <f>TRUNC(S21 * F21,2)</f>
        <v>0</v>
      </c>
      <c r="Z21" s="1"/>
      <c r="AA21" s="1"/>
    </row>
    <row r="22" spans="1:27">
      <c r="A22" s="7" t="s">
        <v>62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>
        <f>SUM(Y12:Y21)</f>
        <v>0</v>
      </c>
    </row>
    <row r="24" spans="1:27">
      <c r="A24" s="9" t="s">
        <v>63</v>
      </c>
    </row>
    <row r="25" spans="1:27">
      <c r="N25" s="18" t="s">
        <v>12</v>
      </c>
      <c r="O25" s="18"/>
      <c r="P25" s="18"/>
      <c r="Q25" s="18"/>
      <c r="R25" s="18"/>
    </row>
    <row r="26" spans="1:27">
      <c r="A26" s="13" t="s">
        <v>13</v>
      </c>
      <c r="B26" s="13" t="s">
        <v>14</v>
      </c>
      <c r="C26" s="13" t="s">
        <v>15</v>
      </c>
      <c r="D26" s="13" t="s">
        <v>16</v>
      </c>
      <c r="E26" s="13" t="s">
        <v>17</v>
      </c>
      <c r="F26" s="13" t="s">
        <v>18</v>
      </c>
      <c r="G26" s="13" t="s">
        <v>19</v>
      </c>
      <c r="H26" s="13" t="s">
        <v>20</v>
      </c>
      <c r="I26" s="13" t="s">
        <v>21</v>
      </c>
      <c r="J26" s="13" t="s">
        <v>22</v>
      </c>
      <c r="K26" s="13" t="s">
        <v>23</v>
      </c>
      <c r="L26" s="13" t="s">
        <v>24</v>
      </c>
      <c r="M26" s="13" t="s">
        <v>25</v>
      </c>
      <c r="N26" s="13" t="s">
        <v>26</v>
      </c>
      <c r="O26" s="13" t="s">
        <v>27</v>
      </c>
      <c r="P26" s="13" t="s">
        <v>28</v>
      </c>
      <c r="Q26" s="13" t="s">
        <v>29</v>
      </c>
      <c r="R26" s="13" t="s">
        <v>30</v>
      </c>
      <c r="S26" s="13" t="s">
        <v>31</v>
      </c>
      <c r="T26" s="13" t="s">
        <v>32</v>
      </c>
      <c r="U26" s="13" t="s">
        <v>33</v>
      </c>
      <c r="V26" s="13" t="s">
        <v>34</v>
      </c>
      <c r="W26" s="13" t="s">
        <v>35</v>
      </c>
      <c r="X26" s="13" t="s">
        <v>36</v>
      </c>
      <c r="Y26" s="13" t="s">
        <v>37</v>
      </c>
      <c r="Z26" s="13" t="s">
        <v>38</v>
      </c>
      <c r="AA26" s="13" t="s">
        <v>39</v>
      </c>
    </row>
    <row r="27" spans="1:27" ht="24.95" customHeight="1">
      <c r="A27" s="12" t="s">
        <v>64</v>
      </c>
      <c r="B27" s="3" t="s">
        <v>41</v>
      </c>
      <c r="C27" s="3"/>
      <c r="D27" s="3" t="s">
        <v>65</v>
      </c>
      <c r="E27" s="3"/>
      <c r="F27" s="12" t="s">
        <v>43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24.95" customHeight="1">
      <c r="A28" s="12" t="s">
        <v>66</v>
      </c>
      <c r="B28" s="3" t="s">
        <v>41</v>
      </c>
      <c r="C28" s="3" t="s">
        <v>67</v>
      </c>
      <c r="D28" s="3" t="s">
        <v>68</v>
      </c>
      <c r="E28" s="3" t="s">
        <v>69</v>
      </c>
      <c r="F28" s="12">
        <v>407.83</v>
      </c>
      <c r="G28" s="1"/>
      <c r="H28" s="1"/>
      <c r="I28" s="1"/>
      <c r="J28" s="1"/>
      <c r="K28" s="1"/>
      <c r="L28" s="2">
        <f>TRUNC(G28 + H28 + I28 + J28 + K28, 2)</f>
        <v>0</v>
      </c>
      <c r="M28" s="4">
        <v>23.5</v>
      </c>
      <c r="N28" s="2">
        <f>G28 + (M28 / 100 * G28)</f>
        <v>0</v>
      </c>
      <c r="O28" s="2">
        <f>H28 + (M28 / 100 * H28)</f>
        <v>0</v>
      </c>
      <c r="P28" s="2">
        <f>I28 + (M28 / 100 * I28)</f>
        <v>0</v>
      </c>
      <c r="Q28" s="2">
        <f>J28 + (M28 / 100 * J28)</f>
        <v>0</v>
      </c>
      <c r="R28" s="2">
        <f>K28 + (M28 / 100 * K28)</f>
        <v>0</v>
      </c>
      <c r="S28" s="2">
        <f>TRUNC(N28 + O28 + P28 + Q28 + R28, 2)</f>
        <v>0</v>
      </c>
      <c r="T28" s="2">
        <f>F28 * G28 * (1 + M28 / 100)</f>
        <v>0</v>
      </c>
      <c r="U28" s="2">
        <f>O28 * F28</f>
        <v>0</v>
      </c>
      <c r="V28" s="2">
        <f>P28 * F28</f>
        <v>0</v>
      </c>
      <c r="W28" s="2">
        <f>Q28 * F28</f>
        <v>0</v>
      </c>
      <c r="X28" s="2">
        <f>R28 * F28</f>
        <v>0</v>
      </c>
      <c r="Y28" s="11">
        <f>TRUNC(S28 * F28,2)</f>
        <v>0</v>
      </c>
      <c r="Z28" s="1"/>
      <c r="AA28" s="1"/>
    </row>
    <row r="29" spans="1:27" ht="24.95" customHeight="1">
      <c r="A29" s="12" t="s">
        <v>70</v>
      </c>
      <c r="B29" s="3" t="s">
        <v>41</v>
      </c>
      <c r="C29" s="3" t="s">
        <v>71</v>
      </c>
      <c r="D29" s="3" t="s">
        <v>72</v>
      </c>
      <c r="E29" s="3" t="s">
        <v>58</v>
      </c>
      <c r="F29" s="12">
        <v>450.46</v>
      </c>
      <c r="G29" s="1"/>
      <c r="H29" s="1"/>
      <c r="I29" s="1"/>
      <c r="J29" s="1"/>
      <c r="K29" s="1"/>
      <c r="L29" s="2">
        <f>TRUNC(G29 + H29 + I29 + J29 + K29, 2)</f>
        <v>0</v>
      </c>
      <c r="M29" s="4">
        <v>23.5</v>
      </c>
      <c r="N29" s="2">
        <f>G29 + (M29 / 100 * G29)</f>
        <v>0</v>
      </c>
      <c r="O29" s="2">
        <f>H29 + (M29 / 100 * H29)</f>
        <v>0</v>
      </c>
      <c r="P29" s="2">
        <f>I29 + (M29 / 100 * I29)</f>
        <v>0</v>
      </c>
      <c r="Q29" s="2">
        <f>J29 + (M29 / 100 * J29)</f>
        <v>0</v>
      </c>
      <c r="R29" s="2">
        <f>K29 + (M29 / 100 * K29)</f>
        <v>0</v>
      </c>
      <c r="S29" s="2">
        <f>TRUNC(N29 + O29 + P29 + Q29 + R29, 2)</f>
        <v>0</v>
      </c>
      <c r="T29" s="2">
        <f>F29 * G29 * (1 + M29 / 100)</f>
        <v>0</v>
      </c>
      <c r="U29" s="2">
        <f>O29 * F29</f>
        <v>0</v>
      </c>
      <c r="V29" s="2">
        <f>P29 * F29</f>
        <v>0</v>
      </c>
      <c r="W29" s="2">
        <f>Q29 * F29</f>
        <v>0</v>
      </c>
      <c r="X29" s="2">
        <f>R29 * F29</f>
        <v>0</v>
      </c>
      <c r="Y29" s="11">
        <f>TRUNC(S29 * F29,2)</f>
        <v>0</v>
      </c>
      <c r="Z29" s="1"/>
      <c r="AA29" s="1"/>
    </row>
    <row r="30" spans="1:27">
      <c r="A30" s="7" t="s">
        <v>62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>
        <f>SUM(Y24:Y29)</f>
        <v>0</v>
      </c>
    </row>
    <row r="32" spans="1:27">
      <c r="A32" s="9" t="s">
        <v>73</v>
      </c>
    </row>
    <row r="33" spans="1:27">
      <c r="N33" s="18" t="s">
        <v>12</v>
      </c>
      <c r="O33" s="18"/>
      <c r="P33" s="18"/>
      <c r="Q33" s="18"/>
      <c r="R33" s="18"/>
    </row>
    <row r="34" spans="1:27">
      <c r="A34" s="13" t="s">
        <v>13</v>
      </c>
      <c r="B34" s="13" t="s">
        <v>14</v>
      </c>
      <c r="C34" s="13" t="s">
        <v>15</v>
      </c>
      <c r="D34" s="13" t="s">
        <v>16</v>
      </c>
      <c r="E34" s="13" t="s">
        <v>17</v>
      </c>
      <c r="F34" s="13" t="s">
        <v>18</v>
      </c>
      <c r="G34" s="13" t="s">
        <v>19</v>
      </c>
      <c r="H34" s="13" t="s">
        <v>20</v>
      </c>
      <c r="I34" s="13" t="s">
        <v>21</v>
      </c>
      <c r="J34" s="13" t="s">
        <v>22</v>
      </c>
      <c r="K34" s="13" t="s">
        <v>23</v>
      </c>
      <c r="L34" s="13" t="s">
        <v>24</v>
      </c>
      <c r="M34" s="13" t="s">
        <v>25</v>
      </c>
      <c r="N34" s="13" t="s">
        <v>26</v>
      </c>
      <c r="O34" s="13" t="s">
        <v>27</v>
      </c>
      <c r="P34" s="13" t="s">
        <v>28</v>
      </c>
      <c r="Q34" s="13" t="s">
        <v>29</v>
      </c>
      <c r="R34" s="13" t="s">
        <v>30</v>
      </c>
      <c r="S34" s="13" t="s">
        <v>31</v>
      </c>
      <c r="T34" s="13" t="s">
        <v>32</v>
      </c>
      <c r="U34" s="13" t="s">
        <v>33</v>
      </c>
      <c r="V34" s="13" t="s">
        <v>34</v>
      </c>
      <c r="W34" s="13" t="s">
        <v>35</v>
      </c>
      <c r="X34" s="13" t="s">
        <v>36</v>
      </c>
      <c r="Y34" s="13" t="s">
        <v>37</v>
      </c>
      <c r="Z34" s="13" t="s">
        <v>38</v>
      </c>
      <c r="AA34" s="13" t="s">
        <v>39</v>
      </c>
    </row>
    <row r="35" spans="1:27" ht="24.95" customHeight="1">
      <c r="A35" s="12" t="s">
        <v>74</v>
      </c>
      <c r="B35" s="3" t="s">
        <v>41</v>
      </c>
      <c r="C35" s="3"/>
      <c r="D35" s="3" t="s">
        <v>75</v>
      </c>
      <c r="E35" s="3"/>
      <c r="F35" s="12" t="s">
        <v>43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24.95" customHeight="1">
      <c r="A36" s="12" t="s">
        <v>76</v>
      </c>
      <c r="B36" s="3" t="s">
        <v>41</v>
      </c>
      <c r="C36" s="3" t="s">
        <v>77</v>
      </c>
      <c r="D36" s="3" t="s">
        <v>78</v>
      </c>
      <c r="E36" s="3" t="s">
        <v>49</v>
      </c>
      <c r="F36" s="12">
        <v>1</v>
      </c>
      <c r="G36" s="1"/>
      <c r="H36" s="1"/>
      <c r="I36" s="1"/>
      <c r="J36" s="1"/>
      <c r="K36" s="1"/>
      <c r="L36" s="2">
        <f>TRUNC(G36 + H36 + I36 + J36 + K36, 2)</f>
        <v>0</v>
      </c>
      <c r="M36" s="4">
        <v>23.5</v>
      </c>
      <c r="N36" s="2">
        <f>G36 + (M36 / 100 * G36)</f>
        <v>0</v>
      </c>
      <c r="O36" s="2">
        <f>H36 + (M36 / 100 * H36)</f>
        <v>0</v>
      </c>
      <c r="P36" s="2">
        <f>I36 + (M36 / 100 * I36)</f>
        <v>0</v>
      </c>
      <c r="Q36" s="2">
        <f>J36 + (M36 / 100 * J36)</f>
        <v>0</v>
      </c>
      <c r="R36" s="2">
        <f>K36 + (M36 / 100 * K36)</f>
        <v>0</v>
      </c>
      <c r="S36" s="2">
        <f>TRUNC(N36 + O36 + P36 + Q36 + R36, 2)</f>
        <v>0</v>
      </c>
      <c r="T36" s="2">
        <f>F36 * G36 * (1 + M36 / 100)</f>
        <v>0</v>
      </c>
      <c r="U36" s="2">
        <f>O36 * F36</f>
        <v>0</v>
      </c>
      <c r="V36" s="2">
        <f>P36 * F36</f>
        <v>0</v>
      </c>
      <c r="W36" s="2">
        <f>Q36 * F36</f>
        <v>0</v>
      </c>
      <c r="X36" s="2">
        <f>R36 * F36</f>
        <v>0</v>
      </c>
      <c r="Y36" s="11">
        <f>TRUNC(S36 * F36,2)</f>
        <v>0</v>
      </c>
      <c r="Z36" s="1"/>
      <c r="AA36" s="1"/>
    </row>
    <row r="37" spans="1:27">
      <c r="A37" s="7" t="s">
        <v>62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>
        <f>SUM(Y32:Y36)</f>
        <v>0</v>
      </c>
    </row>
    <row r="38" spans="1:27">
      <c r="A38" s="7" t="s">
        <v>79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>
        <f>SUM(Y22,Y30,Y37)</f>
        <v>0</v>
      </c>
    </row>
    <row r="40" spans="1:27">
      <c r="A40" t="str">
        <f>CONCATENATE("Importa o presente valor total proposto em: ", TEXT(SUM(Y22,Y30,Y37), "R$ #.###,#0"))</f>
        <v>Importa o presente valor total proposto em: R$ ,0</v>
      </c>
    </row>
    <row r="42" spans="1:27">
      <c r="B42" s="9" t="s">
        <v>80</v>
      </c>
    </row>
    <row r="43" spans="1:27">
      <c r="B43" s="9" t="s">
        <v>81</v>
      </c>
    </row>
  </sheetData>
  <mergeCells count="11">
    <mergeCell ref="N33:R33"/>
    <mergeCell ref="A7"/>
    <mergeCell ref="A8"/>
    <mergeCell ref="A9"/>
    <mergeCell ref="N13:R13"/>
    <mergeCell ref="N25:R25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3"/>
  <sheetViews>
    <sheetView topLeftCell="T22" workbookViewId="0">
      <selection activeCell="Y39" sqref="Y39"/>
    </sheetView>
  </sheetViews>
  <sheetFormatPr defaultRowHeight="15"/>
  <cols>
    <col min="1" max="1" width="16.7109375" customWidth="1"/>
    <col min="2" max="2" width="55.7109375" customWidth="1"/>
    <col min="3" max="3" width="13.42578125" customWidth="1"/>
    <col min="4" max="4" width="55.7109375" customWidth="1"/>
    <col min="5" max="5" width="5.5703125" customWidth="1"/>
    <col min="6" max="6" width="11.140625" customWidth="1"/>
    <col min="7" max="11" width="24.42578125" customWidth="1"/>
    <col min="12" max="13" width="13.42578125" customWidth="1"/>
    <col min="14" max="24" width="24.42578125" customWidth="1"/>
    <col min="25" max="25" width="13.42578125" customWidth="1"/>
    <col min="26" max="27" width="24.42578125" customWidth="1"/>
  </cols>
  <sheetData>
    <row r="1" spans="1:27">
      <c r="B1" s="14" t="s">
        <v>0</v>
      </c>
      <c r="C1" s="15"/>
      <c r="D1" s="15"/>
      <c r="E1" s="15"/>
      <c r="F1" s="15"/>
    </row>
    <row r="2" spans="1:27">
      <c r="B2" s="14" t="s">
        <v>1</v>
      </c>
      <c r="C2" s="15"/>
      <c r="D2" s="15"/>
      <c r="E2" s="15"/>
      <c r="F2" s="15"/>
    </row>
    <row r="3" spans="1:27">
      <c r="B3" s="14" t="s">
        <v>0</v>
      </c>
      <c r="C3" s="15"/>
      <c r="D3" s="15"/>
      <c r="E3" s="15"/>
      <c r="F3" s="15"/>
    </row>
    <row r="4" spans="1:27" ht="18">
      <c r="A4" s="16" t="s">
        <v>2</v>
      </c>
      <c r="B4" s="15"/>
      <c r="C4" s="15"/>
      <c r="D4" s="15"/>
      <c r="E4" s="15"/>
      <c r="F4" s="15"/>
      <c r="G4" s="15"/>
    </row>
    <row r="6" spans="1:27">
      <c r="A6" s="17" t="s">
        <v>3</v>
      </c>
      <c r="B6" s="7" t="s">
        <v>4</v>
      </c>
      <c r="E6" s="10" t="s">
        <v>7</v>
      </c>
      <c r="F6" s="5"/>
    </row>
    <row r="7" spans="1:27">
      <c r="A7" s="17" t="s">
        <v>5</v>
      </c>
      <c r="B7" s="5"/>
      <c r="E7" s="10" t="s">
        <v>8</v>
      </c>
      <c r="F7" s="7" t="s">
        <v>9</v>
      </c>
    </row>
    <row r="8" spans="1:27">
      <c r="A8" s="17" t="s">
        <v>6</v>
      </c>
      <c r="B8" s="5"/>
    </row>
    <row r="9" spans="1:27">
      <c r="A9" s="17" t="s">
        <v>10</v>
      </c>
      <c r="B9" s="6">
        <f ca="1">$B$9</f>
        <v>0</v>
      </c>
    </row>
    <row r="12" spans="1:27">
      <c r="A12" s="9" t="s">
        <v>11</v>
      </c>
    </row>
    <row r="13" spans="1:27">
      <c r="N13" s="18" t="s">
        <v>12</v>
      </c>
      <c r="O13" s="18"/>
      <c r="P13" s="18"/>
      <c r="Q13" s="18"/>
      <c r="R13" s="18"/>
    </row>
    <row r="14" spans="1:27">
      <c r="A14" s="13" t="s">
        <v>13</v>
      </c>
      <c r="B14" s="13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  <c r="H14" s="13" t="s">
        <v>20</v>
      </c>
      <c r="I14" s="13" t="s">
        <v>21</v>
      </c>
      <c r="J14" s="13" t="s">
        <v>22</v>
      </c>
      <c r="K14" s="13" t="s">
        <v>23</v>
      </c>
      <c r="L14" s="13" t="s">
        <v>24</v>
      </c>
      <c r="M14" s="13" t="s">
        <v>25</v>
      </c>
      <c r="N14" s="13" t="s">
        <v>26</v>
      </c>
      <c r="O14" s="13" t="s">
        <v>27</v>
      </c>
      <c r="P14" s="13" t="s">
        <v>28</v>
      </c>
      <c r="Q14" s="13" t="s">
        <v>29</v>
      </c>
      <c r="R14" s="13" t="s">
        <v>30</v>
      </c>
      <c r="S14" s="13" t="s">
        <v>31</v>
      </c>
      <c r="T14" s="13" t="s">
        <v>32</v>
      </c>
      <c r="U14" s="13" t="s">
        <v>33</v>
      </c>
      <c r="V14" s="13" t="s">
        <v>34</v>
      </c>
      <c r="W14" s="13" t="s">
        <v>35</v>
      </c>
      <c r="X14" s="13" t="s">
        <v>36</v>
      </c>
      <c r="Y14" s="13" t="s">
        <v>37</v>
      </c>
      <c r="Z14" s="13" t="s">
        <v>38</v>
      </c>
      <c r="AA14" s="13" t="s">
        <v>39</v>
      </c>
    </row>
    <row r="15" spans="1:27" ht="24.95" customHeight="1">
      <c r="A15" s="12" t="s">
        <v>40</v>
      </c>
      <c r="B15" s="3" t="s">
        <v>41</v>
      </c>
      <c r="C15" s="3"/>
      <c r="D15" s="3" t="s">
        <v>42</v>
      </c>
      <c r="E15" s="3"/>
      <c r="F15" s="12" t="s">
        <v>43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24.95" customHeight="1">
      <c r="A16" s="12" t="s">
        <v>44</v>
      </c>
      <c r="B16" s="3" t="s">
        <v>41</v>
      </c>
      <c r="C16" s="3"/>
      <c r="D16" s="3" t="s">
        <v>45</v>
      </c>
      <c r="E16" s="3"/>
      <c r="F16" s="12" t="s">
        <v>43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24.95" customHeight="1">
      <c r="A17" s="12" t="s">
        <v>46</v>
      </c>
      <c r="B17" s="3" t="s">
        <v>41</v>
      </c>
      <c r="C17" s="3" t="s">
        <v>47</v>
      </c>
      <c r="D17" s="3" t="s">
        <v>48</v>
      </c>
      <c r="E17" s="3" t="s">
        <v>49</v>
      </c>
      <c r="F17" s="12">
        <v>1</v>
      </c>
      <c r="G17" s="1">
        <v>0</v>
      </c>
      <c r="H17" s="1">
        <v>0</v>
      </c>
      <c r="I17" s="1">
        <v>0</v>
      </c>
      <c r="J17" s="1">
        <v>0</v>
      </c>
      <c r="K17" s="1">
        <v>310.74</v>
      </c>
      <c r="L17" s="2">
        <f>TRUNC(G17 + H17 + I17 + J17 + K17, 2)</f>
        <v>310.74</v>
      </c>
      <c r="M17" s="4">
        <v>23.5</v>
      </c>
      <c r="N17" s="2">
        <f>G17 + (M17 / 100 * G17)</f>
        <v>0</v>
      </c>
      <c r="O17" s="2">
        <f>H17 + (M17 / 100 * H17)</f>
        <v>0</v>
      </c>
      <c r="P17" s="2">
        <f>I17 + (M17 / 100 * I17)</f>
        <v>0</v>
      </c>
      <c r="Q17" s="2">
        <f>J17 + (M17 / 100 * J17)</f>
        <v>0</v>
      </c>
      <c r="R17" s="2">
        <f>K17 + (M17 / 100 * K17)</f>
        <v>383.76390000000004</v>
      </c>
      <c r="S17" s="2">
        <f>TRUNC(N17 + O17 + P17 + Q17 + R17, 2)</f>
        <v>383.76</v>
      </c>
      <c r="T17" s="2">
        <f>F17 * G17 * (1 + M17 / 100)</f>
        <v>0</v>
      </c>
      <c r="U17" s="2">
        <f>O17 * F17</f>
        <v>0</v>
      </c>
      <c r="V17" s="2">
        <f>P17 * F17</f>
        <v>0</v>
      </c>
      <c r="W17" s="2">
        <f>Q17 * F17</f>
        <v>0</v>
      </c>
      <c r="X17" s="2">
        <f>R17 * F17</f>
        <v>383.76390000000004</v>
      </c>
      <c r="Y17" s="11">
        <f>TRUNC(S17 * F17,2)</f>
        <v>383.76</v>
      </c>
      <c r="Z17" s="1"/>
      <c r="AA17" s="1"/>
    </row>
    <row r="18" spans="1:27" ht="24.95" customHeight="1">
      <c r="A18" s="12" t="s">
        <v>50</v>
      </c>
      <c r="B18" s="3" t="s">
        <v>41</v>
      </c>
      <c r="C18" s="3" t="s">
        <v>51</v>
      </c>
      <c r="D18" s="3" t="s">
        <v>45</v>
      </c>
      <c r="E18" s="3" t="s">
        <v>52</v>
      </c>
      <c r="F18" s="12">
        <v>2</v>
      </c>
      <c r="G18" s="1">
        <v>0</v>
      </c>
      <c r="H18" s="1">
        <v>4678.74</v>
      </c>
      <c r="I18" s="1">
        <v>2624.14</v>
      </c>
      <c r="J18" s="1">
        <v>0</v>
      </c>
      <c r="K18" s="1">
        <v>0</v>
      </c>
      <c r="L18" s="2">
        <f>TRUNC(G18 + H18 + I18 + J18 + K18, 2)</f>
        <v>7302.88</v>
      </c>
      <c r="M18" s="4">
        <v>23.5</v>
      </c>
      <c r="N18" s="2">
        <f>G18 + (M18 / 100 * G18)</f>
        <v>0</v>
      </c>
      <c r="O18" s="2">
        <f>H18 + (M18 / 100 * H18)</f>
        <v>5778.2438999999995</v>
      </c>
      <c r="P18" s="2">
        <f>I18 + (M18 / 100 * I18)</f>
        <v>3240.8128999999999</v>
      </c>
      <c r="Q18" s="2">
        <f>J18 + (M18 / 100 * J18)</f>
        <v>0</v>
      </c>
      <c r="R18" s="2">
        <f>K18 + (M18 / 100 * K18)</f>
        <v>0</v>
      </c>
      <c r="S18" s="2">
        <f>TRUNC(N18 + O18 + P18 + Q18 + R18, 2)</f>
        <v>9019.0499999999993</v>
      </c>
      <c r="T18" s="2">
        <f>F18 * G18 * (1 + M18 / 100)</f>
        <v>0</v>
      </c>
      <c r="U18" s="2">
        <f>O18 * F18</f>
        <v>11556.487799999999</v>
      </c>
      <c r="V18" s="2">
        <f>P18 * F18</f>
        <v>6481.6257999999998</v>
      </c>
      <c r="W18" s="2">
        <f>Q18 * F18</f>
        <v>0</v>
      </c>
      <c r="X18" s="2">
        <f>R18 * F18</f>
        <v>0</v>
      </c>
      <c r="Y18" s="11">
        <f>TRUNC(S18 * F18,2)</f>
        <v>18038.099999999999</v>
      </c>
      <c r="Z18" s="1"/>
      <c r="AA18" s="1"/>
    </row>
    <row r="19" spans="1:27" ht="24.95" customHeight="1">
      <c r="A19" s="12" t="s">
        <v>53</v>
      </c>
      <c r="B19" s="3" t="s">
        <v>41</v>
      </c>
      <c r="C19" s="3"/>
      <c r="D19" s="3" t="s">
        <v>54</v>
      </c>
      <c r="E19" s="3"/>
      <c r="F19" s="12" t="s">
        <v>43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24.95" customHeight="1">
      <c r="A20" s="12" t="s">
        <v>55</v>
      </c>
      <c r="B20" s="3" t="s">
        <v>41</v>
      </c>
      <c r="C20" s="3" t="s">
        <v>56</v>
      </c>
      <c r="D20" s="3" t="s">
        <v>57</v>
      </c>
      <c r="E20" s="3" t="s">
        <v>58</v>
      </c>
      <c r="F20" s="12">
        <v>6</v>
      </c>
      <c r="G20" s="1">
        <v>278.27999999999997</v>
      </c>
      <c r="H20" s="1">
        <v>37.32</v>
      </c>
      <c r="I20" s="1">
        <v>0</v>
      </c>
      <c r="J20" s="1">
        <v>0</v>
      </c>
      <c r="K20" s="1">
        <v>0</v>
      </c>
      <c r="L20" s="2">
        <f>TRUNC(G20 + H20 + I20 + J20 + K20, 2)</f>
        <v>315.60000000000002</v>
      </c>
      <c r="M20" s="4">
        <v>23.5</v>
      </c>
      <c r="N20" s="2">
        <f>G20 + (M20 / 100 * G20)</f>
        <v>343.67579999999998</v>
      </c>
      <c r="O20" s="2">
        <f>H20 + (M20 / 100 * H20)</f>
        <v>46.090199999999996</v>
      </c>
      <c r="P20" s="2">
        <f>I20 + (M20 / 100 * I20)</f>
        <v>0</v>
      </c>
      <c r="Q20" s="2">
        <f>J20 + (M20 / 100 * J20)</f>
        <v>0</v>
      </c>
      <c r="R20" s="2">
        <f>K20 + (M20 / 100 * K20)</f>
        <v>0</v>
      </c>
      <c r="S20" s="2">
        <f>TRUNC(N20 + O20 + P20 + Q20 + R20, 2)</f>
        <v>389.76</v>
      </c>
      <c r="T20" s="2">
        <f>F20 * G20 * (1 + M20 / 100)</f>
        <v>2062.0547999999994</v>
      </c>
      <c r="U20" s="2">
        <f>O20 * F20</f>
        <v>276.5412</v>
      </c>
      <c r="V20" s="2">
        <f>P20 * F20</f>
        <v>0</v>
      </c>
      <c r="W20" s="2">
        <f>Q20 * F20</f>
        <v>0</v>
      </c>
      <c r="X20" s="2">
        <f>R20 * F20</f>
        <v>0</v>
      </c>
      <c r="Y20" s="11">
        <f>TRUNC(S20 * F20,2)</f>
        <v>2338.56</v>
      </c>
      <c r="Z20" s="1"/>
      <c r="AA20" s="1"/>
    </row>
    <row r="21" spans="1:27" ht="24.95" customHeight="1">
      <c r="A21" s="12" t="s">
        <v>59</v>
      </c>
      <c r="B21" s="3" t="s">
        <v>41</v>
      </c>
      <c r="C21" s="3" t="s">
        <v>60</v>
      </c>
      <c r="D21" s="3" t="s">
        <v>61</v>
      </c>
      <c r="E21" s="3" t="s">
        <v>52</v>
      </c>
      <c r="F21" s="12">
        <v>2</v>
      </c>
      <c r="G21" s="1">
        <v>832.5</v>
      </c>
      <c r="H21" s="1">
        <v>0</v>
      </c>
      <c r="I21" s="1">
        <v>0</v>
      </c>
      <c r="J21" s="1">
        <v>0</v>
      </c>
      <c r="K21" s="1">
        <v>0</v>
      </c>
      <c r="L21" s="2">
        <f>TRUNC(G21 + H21 + I21 + J21 + K21, 2)</f>
        <v>832.5</v>
      </c>
      <c r="M21" s="4">
        <v>23.5</v>
      </c>
      <c r="N21" s="2">
        <f>G21 + (M21 / 100 * G21)</f>
        <v>1028.1375</v>
      </c>
      <c r="O21" s="2">
        <f>H21 + (M21 / 100 * H21)</f>
        <v>0</v>
      </c>
      <c r="P21" s="2">
        <f>I21 + (M21 / 100 * I21)</f>
        <v>0</v>
      </c>
      <c r="Q21" s="2">
        <f>J21 + (M21 / 100 * J21)</f>
        <v>0</v>
      </c>
      <c r="R21" s="2">
        <f>K21 + (M21 / 100 * K21)</f>
        <v>0</v>
      </c>
      <c r="S21" s="2">
        <f>TRUNC(N21 + O21 + P21 + Q21 + R21, 2)</f>
        <v>1028.1300000000001</v>
      </c>
      <c r="T21" s="2">
        <f>F21 * G21 * (1 + M21 / 100)</f>
        <v>2056.2749999999996</v>
      </c>
      <c r="U21" s="2">
        <f>O21 * F21</f>
        <v>0</v>
      </c>
      <c r="V21" s="2">
        <f>P21 * F21</f>
        <v>0</v>
      </c>
      <c r="W21" s="2">
        <f>Q21 * F21</f>
        <v>0</v>
      </c>
      <c r="X21" s="2">
        <f>R21 * F21</f>
        <v>0</v>
      </c>
      <c r="Y21" s="11">
        <f>TRUNC(S21 * F21,2)</f>
        <v>2056.2600000000002</v>
      </c>
      <c r="Z21" s="1"/>
      <c r="AA21" s="1"/>
    </row>
    <row r="22" spans="1:27">
      <c r="A22" s="7" t="s">
        <v>62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>
        <f>SUM(Y12:Y21)</f>
        <v>22816.68</v>
      </c>
    </row>
    <row r="24" spans="1:27">
      <c r="A24" s="9" t="s">
        <v>63</v>
      </c>
    </row>
    <row r="25" spans="1:27">
      <c r="N25" s="18" t="s">
        <v>12</v>
      </c>
      <c r="O25" s="18"/>
      <c r="P25" s="18"/>
      <c r="Q25" s="18"/>
      <c r="R25" s="18"/>
    </row>
    <row r="26" spans="1:27">
      <c r="A26" s="13" t="s">
        <v>13</v>
      </c>
      <c r="B26" s="13" t="s">
        <v>14</v>
      </c>
      <c r="C26" s="13" t="s">
        <v>15</v>
      </c>
      <c r="D26" s="13" t="s">
        <v>16</v>
      </c>
      <c r="E26" s="13" t="s">
        <v>17</v>
      </c>
      <c r="F26" s="13" t="s">
        <v>18</v>
      </c>
      <c r="G26" s="13" t="s">
        <v>19</v>
      </c>
      <c r="H26" s="13" t="s">
        <v>20</v>
      </c>
      <c r="I26" s="13" t="s">
        <v>21</v>
      </c>
      <c r="J26" s="13" t="s">
        <v>22</v>
      </c>
      <c r="K26" s="13" t="s">
        <v>23</v>
      </c>
      <c r="L26" s="13" t="s">
        <v>24</v>
      </c>
      <c r="M26" s="13" t="s">
        <v>25</v>
      </c>
      <c r="N26" s="13" t="s">
        <v>26</v>
      </c>
      <c r="O26" s="13" t="s">
        <v>27</v>
      </c>
      <c r="P26" s="13" t="s">
        <v>28</v>
      </c>
      <c r="Q26" s="13" t="s">
        <v>29</v>
      </c>
      <c r="R26" s="13" t="s">
        <v>30</v>
      </c>
      <c r="S26" s="13" t="s">
        <v>31</v>
      </c>
      <c r="T26" s="13" t="s">
        <v>32</v>
      </c>
      <c r="U26" s="13" t="s">
        <v>33</v>
      </c>
      <c r="V26" s="13" t="s">
        <v>34</v>
      </c>
      <c r="W26" s="13" t="s">
        <v>35</v>
      </c>
      <c r="X26" s="13" t="s">
        <v>36</v>
      </c>
      <c r="Y26" s="13" t="s">
        <v>37</v>
      </c>
      <c r="Z26" s="13" t="s">
        <v>38</v>
      </c>
      <c r="AA26" s="13" t="s">
        <v>39</v>
      </c>
    </row>
    <row r="27" spans="1:27" ht="24.95" customHeight="1">
      <c r="A27" s="12" t="s">
        <v>64</v>
      </c>
      <c r="B27" s="3" t="s">
        <v>41</v>
      </c>
      <c r="C27" s="3"/>
      <c r="D27" s="3" t="s">
        <v>65</v>
      </c>
      <c r="E27" s="3"/>
      <c r="F27" s="12" t="s">
        <v>43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24.95" customHeight="1">
      <c r="A28" s="12" t="s">
        <v>66</v>
      </c>
      <c r="B28" s="3" t="s">
        <v>41</v>
      </c>
      <c r="C28" s="3" t="s">
        <v>67</v>
      </c>
      <c r="D28" s="3" t="s">
        <v>68</v>
      </c>
      <c r="E28" s="3" t="s">
        <v>69</v>
      </c>
      <c r="F28" s="12">
        <v>407.83</v>
      </c>
      <c r="G28" s="1">
        <v>61.88</v>
      </c>
      <c r="H28" s="1">
        <v>0</v>
      </c>
      <c r="I28" s="1">
        <v>0</v>
      </c>
      <c r="J28" s="1">
        <v>0</v>
      </c>
      <c r="K28" s="1">
        <v>35.46</v>
      </c>
      <c r="L28" s="2">
        <f>TRUNC(G28 + H28 + I28 + J28 + K28, 2)</f>
        <v>97.34</v>
      </c>
      <c r="M28" s="4">
        <v>23.5</v>
      </c>
      <c r="N28" s="2">
        <f>G28 + (M28 / 100 * G28)</f>
        <v>76.421800000000005</v>
      </c>
      <c r="O28" s="2">
        <f>H28 + (M28 / 100 * H28)</f>
        <v>0</v>
      </c>
      <c r="P28" s="2">
        <f>I28 + (M28 / 100 * I28)</f>
        <v>0</v>
      </c>
      <c r="Q28" s="2">
        <f>J28 + (M28 / 100 * J28)</f>
        <v>0</v>
      </c>
      <c r="R28" s="2">
        <f>K28 + (M28 / 100 * K28)</f>
        <v>43.793100000000003</v>
      </c>
      <c r="S28" s="2">
        <f>TRUNC(N28 + O28 + P28 + Q28 + R28, 2)</f>
        <v>120.21</v>
      </c>
      <c r="T28" s="2">
        <f>F28 * G28 * (1 + M28 / 100)</f>
        <v>31167.102693999997</v>
      </c>
      <c r="U28" s="2">
        <f>O28 * F28</f>
        <v>0</v>
      </c>
      <c r="V28" s="2">
        <f>P28 * F28</f>
        <v>0</v>
      </c>
      <c r="W28" s="2">
        <f>Q28 * F28</f>
        <v>0</v>
      </c>
      <c r="X28" s="2">
        <f>R28 * F28</f>
        <v>17860.139973000001</v>
      </c>
      <c r="Y28" s="11">
        <f>TRUNC(S28 * F28,2)</f>
        <v>49025.24</v>
      </c>
      <c r="Z28" s="1"/>
      <c r="AA28" s="1"/>
    </row>
    <row r="29" spans="1:27" ht="24.95" customHeight="1">
      <c r="A29" s="12" t="s">
        <v>70</v>
      </c>
      <c r="B29" s="3" t="s">
        <v>41</v>
      </c>
      <c r="C29" s="3" t="s">
        <v>71</v>
      </c>
      <c r="D29" s="3" t="s">
        <v>72</v>
      </c>
      <c r="E29" s="3" t="s">
        <v>58</v>
      </c>
      <c r="F29" s="12">
        <v>450.46</v>
      </c>
      <c r="G29" s="1">
        <v>8.76</v>
      </c>
      <c r="H29" s="1">
        <v>12.61</v>
      </c>
      <c r="I29" s="1">
        <v>0</v>
      </c>
      <c r="J29" s="1">
        <v>0</v>
      </c>
      <c r="K29" s="1">
        <v>0</v>
      </c>
      <c r="L29" s="2">
        <f>TRUNC(G29 + H29 + I29 + J29 + K29, 2)</f>
        <v>21.37</v>
      </c>
      <c r="M29" s="4">
        <v>23.5</v>
      </c>
      <c r="N29" s="2">
        <f>G29 + (M29 / 100 * G29)</f>
        <v>10.8186</v>
      </c>
      <c r="O29" s="2">
        <f>H29 + (M29 / 100 * H29)</f>
        <v>15.57335</v>
      </c>
      <c r="P29" s="2">
        <f>I29 + (M29 / 100 * I29)</f>
        <v>0</v>
      </c>
      <c r="Q29" s="2">
        <f>J29 + (M29 / 100 * J29)</f>
        <v>0</v>
      </c>
      <c r="R29" s="2">
        <f>K29 + (M29 / 100 * K29)</f>
        <v>0</v>
      </c>
      <c r="S29" s="2">
        <f>TRUNC(N29 + O29 + P29 + Q29 + R29, 2)</f>
        <v>26.39</v>
      </c>
      <c r="T29" s="2">
        <f>F29 * G29 * (1 + M29 / 100)</f>
        <v>4873.3465559999995</v>
      </c>
      <c r="U29" s="2">
        <f>O29 * F29</f>
        <v>7015.1712409999991</v>
      </c>
      <c r="V29" s="2">
        <f>P29 * F29</f>
        <v>0</v>
      </c>
      <c r="W29" s="2">
        <f>Q29 * F29</f>
        <v>0</v>
      </c>
      <c r="X29" s="2">
        <f>R29 * F29</f>
        <v>0</v>
      </c>
      <c r="Y29" s="11">
        <f>TRUNC(S29 * F29,2)</f>
        <v>11887.63</v>
      </c>
      <c r="Z29" s="1"/>
      <c r="AA29" s="1"/>
    </row>
    <row r="30" spans="1:27">
      <c r="A30" s="7" t="s">
        <v>62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>
        <f>SUM(Y24:Y29)</f>
        <v>60912.869999999995</v>
      </c>
    </row>
    <row r="32" spans="1:27">
      <c r="A32" s="9" t="s">
        <v>73</v>
      </c>
    </row>
    <row r="33" spans="1:27">
      <c r="N33" s="18" t="s">
        <v>12</v>
      </c>
      <c r="O33" s="18"/>
      <c r="P33" s="18"/>
      <c r="Q33" s="18"/>
      <c r="R33" s="18"/>
    </row>
    <row r="34" spans="1:27">
      <c r="A34" s="13" t="s">
        <v>13</v>
      </c>
      <c r="B34" s="13" t="s">
        <v>14</v>
      </c>
      <c r="C34" s="13" t="s">
        <v>15</v>
      </c>
      <c r="D34" s="13" t="s">
        <v>16</v>
      </c>
      <c r="E34" s="13" t="s">
        <v>17</v>
      </c>
      <c r="F34" s="13" t="s">
        <v>18</v>
      </c>
      <c r="G34" s="13" t="s">
        <v>19</v>
      </c>
      <c r="H34" s="13" t="s">
        <v>20</v>
      </c>
      <c r="I34" s="13" t="s">
        <v>21</v>
      </c>
      <c r="J34" s="13" t="s">
        <v>22</v>
      </c>
      <c r="K34" s="13" t="s">
        <v>23</v>
      </c>
      <c r="L34" s="13" t="s">
        <v>24</v>
      </c>
      <c r="M34" s="13" t="s">
        <v>25</v>
      </c>
      <c r="N34" s="13" t="s">
        <v>26</v>
      </c>
      <c r="O34" s="13" t="s">
        <v>27</v>
      </c>
      <c r="P34" s="13" t="s">
        <v>28</v>
      </c>
      <c r="Q34" s="13" t="s">
        <v>29</v>
      </c>
      <c r="R34" s="13" t="s">
        <v>30</v>
      </c>
      <c r="S34" s="13" t="s">
        <v>31</v>
      </c>
      <c r="T34" s="13" t="s">
        <v>32</v>
      </c>
      <c r="U34" s="13" t="s">
        <v>33</v>
      </c>
      <c r="V34" s="13" t="s">
        <v>34</v>
      </c>
      <c r="W34" s="13" t="s">
        <v>35</v>
      </c>
      <c r="X34" s="13" t="s">
        <v>36</v>
      </c>
      <c r="Y34" s="13" t="s">
        <v>37</v>
      </c>
      <c r="Z34" s="13" t="s">
        <v>38</v>
      </c>
      <c r="AA34" s="13" t="s">
        <v>39</v>
      </c>
    </row>
    <row r="35" spans="1:27" ht="24.95" customHeight="1">
      <c r="A35" s="12" t="s">
        <v>74</v>
      </c>
      <c r="B35" s="3" t="s">
        <v>41</v>
      </c>
      <c r="C35" s="3"/>
      <c r="D35" s="3" t="s">
        <v>75</v>
      </c>
      <c r="E35" s="3"/>
      <c r="F35" s="12" t="s">
        <v>43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24.95" customHeight="1">
      <c r="A36" s="12" t="s">
        <v>76</v>
      </c>
      <c r="B36" s="3" t="s">
        <v>41</v>
      </c>
      <c r="C36" s="3" t="s">
        <v>77</v>
      </c>
      <c r="D36" s="3" t="s">
        <v>78</v>
      </c>
      <c r="E36" s="3" t="s">
        <v>49</v>
      </c>
      <c r="F36" s="12">
        <v>1</v>
      </c>
      <c r="G36" s="1">
        <v>1917.28</v>
      </c>
      <c r="H36" s="1">
        <v>0</v>
      </c>
      <c r="I36" s="1">
        <v>0</v>
      </c>
      <c r="J36" s="1">
        <v>0</v>
      </c>
      <c r="K36" s="1">
        <v>83.11</v>
      </c>
      <c r="L36" s="2">
        <f>TRUNC(G36 + H36 + I36 + J36 + K36, 2)</f>
        <v>2000.39</v>
      </c>
      <c r="M36" s="4">
        <v>23.5</v>
      </c>
      <c r="N36" s="2">
        <f>G36 + (M36 / 100 * G36)</f>
        <v>2367.8407999999999</v>
      </c>
      <c r="O36" s="2">
        <f>H36 + (M36 / 100 * H36)</f>
        <v>0</v>
      </c>
      <c r="P36" s="2">
        <f>I36 + (M36 / 100 * I36)</f>
        <v>0</v>
      </c>
      <c r="Q36" s="2">
        <f>J36 + (M36 / 100 * J36)</f>
        <v>0</v>
      </c>
      <c r="R36" s="2">
        <f>K36 + (M36 / 100 * K36)</f>
        <v>102.64085</v>
      </c>
      <c r="S36" s="2">
        <f>TRUNC(N36 + O36 + P36 + Q36 + R36, 2)</f>
        <v>2470.48</v>
      </c>
      <c r="T36" s="2">
        <f>F36 * G36 * (1 + M36 / 100)</f>
        <v>2367.8407999999999</v>
      </c>
      <c r="U36" s="2">
        <f>O36 * F36</f>
        <v>0</v>
      </c>
      <c r="V36" s="2">
        <f>P36 * F36</f>
        <v>0</v>
      </c>
      <c r="W36" s="2">
        <f>Q36 * F36</f>
        <v>0</v>
      </c>
      <c r="X36" s="2">
        <f>R36 * F36</f>
        <v>102.64085</v>
      </c>
      <c r="Y36" s="11">
        <f>TRUNC(S36 * F36,2)</f>
        <v>2470.48</v>
      </c>
      <c r="Z36" s="1"/>
      <c r="AA36" s="1"/>
    </row>
    <row r="37" spans="1:27">
      <c r="A37" s="7" t="s">
        <v>62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>
        <f>SUM(Y32:Y36)</f>
        <v>2470.48</v>
      </c>
    </row>
    <row r="38" spans="1:27">
      <c r="A38" s="7" t="s">
        <v>79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>
        <f>SUM(Y22,Y30,Y37)</f>
        <v>86200.029999999984</v>
      </c>
    </row>
    <row r="40" spans="1:27">
      <c r="A40" t="str">
        <f>CONCATENATE("Importa o presente valor total proposto em: ", TEXT(SUM(Y22,Y30,Y37), "R$ #.###,#0"))</f>
        <v>Importa o presente valor total proposto em: R$ 86.200,03</v>
      </c>
    </row>
    <row r="42" spans="1:27">
      <c r="B42" s="9" t="s">
        <v>80</v>
      </c>
    </row>
    <row r="43" spans="1:27">
      <c r="B43" s="9" t="s">
        <v>81</v>
      </c>
    </row>
  </sheetData>
  <mergeCells count="11">
    <mergeCell ref="N33:R33"/>
    <mergeCell ref="A7"/>
    <mergeCell ref="A8"/>
    <mergeCell ref="A9"/>
    <mergeCell ref="N13:R13"/>
    <mergeCell ref="N25:R25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Relatório Proposta Proponentes</vt:lpstr>
      <vt:lpstr>Planilha 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2025-03-25T18:42:15Z</dcterms:created>
  <dcterms:modified xsi:type="dcterms:W3CDTF">2025-03-25T18:45:06Z</dcterms:modified>
</cp:coreProperties>
</file>