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SIE-GABA-DIAF-GELIC\Licitacoes\COLIC 2 - PROCEDIMENTOS\Editais\2025\Concorrência Eletrônica\CE-0055-2025 - Projeto de Reabilitação OAEs\Anexo IV\"/>
    </mc:Choice>
  </mc:AlternateContent>
  <xr:revisionPtr revIDLastSave="0" documentId="13_ncr:1_{8D6176A6-1FD5-40A2-AF4C-82A0D7128B7E}" xr6:coauthVersionLast="36" xr6:coauthVersionMax="36" xr10:uidLastSave="{00000000-0000-0000-0000-000000000000}"/>
  <bookViews>
    <workbookView xWindow="0" yWindow="0" windowWidth="24000" windowHeight="8925" xr2:uid="{00000000-000D-0000-FFFF-FFFF00000000}"/>
  </bookViews>
  <sheets>
    <sheet name="Proposta" sheetId="1" r:id="rId1"/>
  </sheets>
  <calcPr calcId="191029"/>
</workbook>
</file>

<file path=xl/calcChain.xml><?xml version="1.0" encoding="utf-8"?>
<calcChain xmlns="http://schemas.openxmlformats.org/spreadsheetml/2006/main">
  <c r="O37" i="1" l="1"/>
  <c r="H22" i="1" l="1"/>
  <c r="H23" i="1"/>
  <c r="H24" i="1"/>
  <c r="H25" i="1"/>
  <c r="H27" i="1"/>
  <c r="H28" i="1"/>
  <c r="H29" i="1"/>
  <c r="H31" i="1"/>
  <c r="H32" i="1"/>
  <c r="H33" i="1"/>
  <c r="H34" i="1"/>
  <c r="H36" i="1"/>
  <c r="H21" i="1"/>
  <c r="K36" i="1"/>
  <c r="J36" i="1"/>
  <c r="N36" i="1" s="1"/>
  <c r="K34" i="1"/>
  <c r="J34" i="1"/>
  <c r="L34" i="1" s="1"/>
  <c r="O34" i="1" s="1"/>
  <c r="K33" i="1"/>
  <c r="J33" i="1"/>
  <c r="N33" i="1" s="1"/>
  <c r="K32" i="1"/>
  <c r="J32" i="1"/>
  <c r="M32" i="1" s="1"/>
  <c r="M31" i="1"/>
  <c r="K31" i="1"/>
  <c r="J31" i="1"/>
  <c r="L31" i="1" s="1"/>
  <c r="O31" i="1" s="1"/>
  <c r="K29" i="1"/>
  <c r="J29" i="1"/>
  <c r="M29" i="1" s="1"/>
  <c r="K28" i="1"/>
  <c r="J28" i="1"/>
  <c r="K27" i="1"/>
  <c r="J27" i="1"/>
  <c r="N27" i="1" s="1"/>
  <c r="K25" i="1"/>
  <c r="J25" i="1"/>
  <c r="L25" i="1" s="1"/>
  <c r="O25" i="1" s="1"/>
  <c r="K24" i="1"/>
  <c r="J24" i="1"/>
  <c r="N24" i="1" s="1"/>
  <c r="K23" i="1"/>
  <c r="J23" i="1"/>
  <c r="N23" i="1" s="1"/>
  <c r="K22" i="1"/>
  <c r="J22" i="1"/>
  <c r="L22" i="1" s="1"/>
  <c r="O22" i="1" s="1"/>
  <c r="K21" i="1"/>
  <c r="J21" i="1"/>
  <c r="L28" i="1" l="1"/>
  <c r="O28" i="1" s="1"/>
  <c r="M22" i="1"/>
  <c r="N22" i="1"/>
  <c r="N31" i="1"/>
  <c r="M25" i="1"/>
  <c r="M34" i="1"/>
  <c r="N25" i="1"/>
  <c r="N34" i="1"/>
  <c r="L23" i="1"/>
  <c r="O23" i="1" s="1"/>
  <c r="L32" i="1"/>
  <c r="O32" i="1" s="1"/>
  <c r="M23" i="1"/>
  <c r="L29" i="1"/>
  <c r="O29" i="1" s="1"/>
  <c r="N32" i="1"/>
  <c r="M28" i="1"/>
  <c r="N28" i="1"/>
  <c r="N29" i="1"/>
  <c r="L27" i="1"/>
  <c r="O27" i="1" s="1"/>
  <c r="L36" i="1"/>
  <c r="O36" i="1" s="1"/>
  <c r="L21" i="1"/>
  <c r="O21" i="1" s="1"/>
  <c r="N21" i="1" s="1"/>
  <c r="M33" i="1"/>
  <c r="M27" i="1"/>
  <c r="M36" i="1"/>
  <c r="L33" i="1"/>
  <c r="O33" i="1" s="1"/>
  <c r="L24" i="1"/>
  <c r="O24" i="1" s="1"/>
  <c r="M24" i="1"/>
  <c r="M21" i="1" l="1"/>
  <c r="A40" i="1" l="1"/>
  <c r="O38" i="1"/>
  <c r="I10" i="1" l="1"/>
  <c r="H10" i="1"/>
</calcChain>
</file>

<file path=xl/sharedStrings.xml><?xml version="1.0" encoding="utf-8"?>
<sst xmlns="http://schemas.openxmlformats.org/spreadsheetml/2006/main" count="98" uniqueCount="69">
  <si>
    <t xml:space="preserve">      </t>
  </si>
  <si>
    <t xml:space="preserve">      ESTADO DE SANTA CATARINA</t>
  </si>
  <si>
    <t xml:space="preserve">      PROPOSTA DAS LICITANTES</t>
  </si>
  <si>
    <t>7 - Obras De Arte Especial</t>
  </si>
  <si>
    <t>Tabela de Origem</t>
  </si>
  <si>
    <t>Cód Auxiliar</t>
  </si>
  <si>
    <t>Descrição do Serviço</t>
  </si>
  <si>
    <t>Unid.</t>
  </si>
  <si>
    <t>Quantidade</t>
  </si>
  <si>
    <t>Custo Unit. Material (R$)</t>
  </si>
  <si>
    <t>Custo Unit. MO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</si>
  <si>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</si>
  <si>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</si>
  <si>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</si>
  <si>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</si>
  <si>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</si>
  <si>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</si>
  <si>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</si>
  <si>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</si>
  <si>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Tabela Referencial de Preço Sicro ABRIL 2024 Onerada</t>
  </si>
  <si>
    <t>Obras De Arte Especial</t>
  </si>
  <si>
    <t>PROJETOS</t>
  </si>
  <si>
    <t>CPU125579</t>
  </si>
  <si>
    <t>Projeto Reabilitação Estrutural e Funcional OAE 01 (incluso inspeção) - Ponte Rio Papaquara</t>
  </si>
  <si>
    <t>M2</t>
  </si>
  <si>
    <t>CPU125580</t>
  </si>
  <si>
    <t>Projeto Reabilitação Estrutural e Funcional OAE 02 (incluso inspeção) - Ponte Palha</t>
  </si>
  <si>
    <t>CPU125578</t>
  </si>
  <si>
    <t>Projeto Reabilitação Estrutural e Funcional OAE 03 (incluso inspeção) - Ponte Rio Ratones</t>
  </si>
  <si>
    <t>CPU125584</t>
  </si>
  <si>
    <t>Serviços Gráficos - Encadernação OAE</t>
  </si>
  <si>
    <t>UNID</t>
  </si>
  <si>
    <t>CPU125583</t>
  </si>
  <si>
    <t>Serviços Gráficos - Pontes / Viadutos &lt; 100m</t>
  </si>
  <si>
    <t>ESTUDOS</t>
  </si>
  <si>
    <t>CPU125581</t>
  </si>
  <si>
    <t>Estudos geotécnicos para OAE (para as tres OAEs)</t>
  </si>
  <si>
    <t>CPU125586</t>
  </si>
  <si>
    <t>Estudos Hidrológicos para OAE (para as tres OAEs)</t>
  </si>
  <si>
    <t>CPU125585</t>
  </si>
  <si>
    <t>Estudos Topográficos para OAE (para as tres OAEs)</t>
  </si>
  <si>
    <t>ENSAIOS E INVESTIGAÇÕES</t>
  </si>
  <si>
    <t>CPU125589</t>
  </si>
  <si>
    <t>Sondagem SPT c/ lavagem</t>
  </si>
  <si>
    <t>M</t>
  </si>
  <si>
    <t>CPU125590</t>
  </si>
  <si>
    <t>Sondagem Rotativa em Rocha Vulcânica d B (BWG)</t>
  </si>
  <si>
    <t>CPU125587</t>
  </si>
  <si>
    <t>Mobilização e Desmobilização de Sondagem (Equipamentos + Equipe)</t>
  </si>
  <si>
    <t>CPU125588</t>
  </si>
  <si>
    <t>Instalação de Equipamentos de Sondagem - por Furo</t>
  </si>
  <si>
    <t>PLANO DE EXECUÇÃO</t>
  </si>
  <si>
    <t>CPU125582</t>
  </si>
  <si>
    <t>Elaboração de plano de execução de obra</t>
  </si>
  <si>
    <t xml:space="preserve">Total do Grupo: </t>
  </si>
  <si>
    <t xml:space="preserve">Total da Proposta: </t>
  </si>
  <si>
    <t>Sistema Integrado de Controle de Obras Públicas</t>
  </si>
  <si>
    <t>Emitido em: 09/04/2025</t>
  </si>
  <si>
    <t xml:space="preserve">Obra: </t>
  </si>
  <si>
    <t>Elaboração de Projeto de Reabilitação Estrutural e Funcional das pontes sobre o Rio Papaquara (km 1,076), Rio da Palha (km 2,305) e Rio Ratones (km 6,616), localizadas na SC-401, sentido norte, município de Florianópolis-SC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</si>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</sst>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0.00&quot;%&quot;"/>
  </numFmts>
  <fonts count="5">
    <font>
      <sz val="11"/>
      <color indexed="8"/>
      <name val="Calibri"/>
      <family val="2"/>
      <scheme val="minor"/>
    </font>
    <font>
      <sz val="8"/>
      <name val="Helvetica"/>
    </font>
    <font>
      <sz val="8"/>
      <name val="Helvetica"/>
    </font>
    <font>
      <b/>
      <sz val="8"/>
      <name val="Helvetica-Bold"/>
    </font>
    <font>
      <sz val="14"/>
      <name val="Helvetica-Bold"/>
    </font>
  </fonts>
  <fills count="5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solid">
        <fgColor indexed="43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164" fontId="1" fillId="3" borderId="1" xfId="0" applyNumberFormat="1" applyFont="1" applyFill="1" applyBorder="1" applyAlignment="1" applyProtection="1">
      <alignment horizontal="right"/>
      <protection locked="0"/>
    </xf>
    <xf numFmtId="164" fontId="1" fillId="2" borderId="1" xfId="0" applyNumberFormat="1" applyFont="1" applyFill="1" applyBorder="1" applyAlignment="1">
      <alignment horizontal="right"/>
    </xf>
    <xf numFmtId="0" fontId="1" fillId="0" borderId="1" xfId="0" applyFont="1" applyBorder="1" applyAlignment="1">
      <alignment wrapText="1"/>
    </xf>
    <xf numFmtId="165" fontId="1" fillId="0" borderId="1" xfId="0" applyNumberFormat="1" applyFont="1" applyBorder="1" applyAlignment="1">
      <alignment wrapText="1"/>
    </xf>
    <xf numFmtId="0" fontId="1" fillId="4" borderId="2" xfId="0" applyFont="1" applyFill="1" applyBorder="1" applyAlignment="1" applyProtection="1">
      <alignment horizontal="left"/>
      <protection locked="0"/>
    </xf>
    <xf numFmtId="10" fontId="0" fillId="4" borderId="2" xfId="0" applyNumberFormat="1" applyFill="1" applyBorder="1" applyAlignment="1" applyProtection="1">
      <alignment horizontal="center" vertical="center"/>
      <protection locked="0"/>
    </xf>
    <xf numFmtId="0" fontId="0" fillId="4" borderId="2" xfId="0" applyFill="1" applyBorder="1" applyAlignment="1">
      <alignment horizontal="left"/>
    </xf>
    <xf numFmtId="164" fontId="0" fillId="4" borderId="2" xfId="0" applyNumberFormat="1" applyFill="1" applyBorder="1" applyAlignment="1">
      <alignment horizontal="left"/>
    </xf>
    <xf numFmtId="0" fontId="3" fillId="0" borderId="0" xfId="0" applyFont="1" applyProtection="1">
      <protection locked="0"/>
    </xf>
    <xf numFmtId="0" fontId="3" fillId="0" borderId="0" xfId="0" applyFont="1"/>
    <xf numFmtId="0" fontId="3" fillId="3" borderId="1" xfId="0" applyFont="1" applyFill="1" applyBorder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left" wrapText="1"/>
    </xf>
    <xf numFmtId="0" fontId="0" fillId="0" borderId="0" xfId="0"/>
    <xf numFmtId="0" fontId="4" fillId="0" borderId="0" xfId="0" applyFont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358139</xdr:colOff>
      <xdr:row>1</xdr:row>
      <xdr:rowOff>175260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58140" cy="36576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</xdr:row>
      <xdr:rowOff>0</xdr:rowOff>
    </xdr:from>
    <xdr:to>
      <xdr:col>1</xdr:col>
      <xdr:colOff>0</xdr:colOff>
      <xdr:row>42</xdr:row>
      <xdr:rowOff>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3"/>
  <sheetViews>
    <sheetView tabSelected="1" topLeftCell="H26" workbookViewId="0">
      <selection activeCell="O36" sqref="O36"/>
    </sheetView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5" width="24.42578125" customWidth="1"/>
  </cols>
  <sheetData>
    <row r="1" spans="1:9">
      <c r="B1" s="13" t="s">
        <v>0</v>
      </c>
      <c r="C1" s="14"/>
      <c r="D1" s="14"/>
      <c r="E1" s="14"/>
      <c r="F1" s="14"/>
    </row>
    <row r="2" spans="1:9">
      <c r="B2" s="13" t="s">
        <v>1</v>
      </c>
      <c r="C2" s="14"/>
      <c r="D2" s="14"/>
      <c r="E2" s="14"/>
      <c r="F2" s="14"/>
    </row>
    <row r="3" spans="1:9">
      <c r="B3" s="13" t="s">
        <v>0</v>
      </c>
      <c r="C3" s="14"/>
      <c r="D3" s="14"/>
      <c r="E3" s="14"/>
      <c r="F3" s="14"/>
    </row>
    <row r="4" spans="1:9" ht="18">
      <c r="A4" s="15" t="s">
        <v>2</v>
      </c>
      <c r="B4" s="14"/>
      <c r="C4" s="14"/>
      <c r="D4" s="14"/>
      <c r="E4" s="14"/>
      <c r="F4" s="14"/>
      <c r="G4" s="14"/>
    </row>
    <row r="6" spans="1:9">
      <c r="A6" s="12" t="s">
        <v>58</v>
      </c>
      <c r="B6" s="7" t="s">
        <v>59</v>
      </c>
      <c r="H6" s="10" t="s">
        <v>66</v>
      </c>
    </row>
    <row r="7" spans="1:9">
      <c r="A7" s="12" t="s">
        <v>60</v>
      </c>
      <c r="B7" s="5"/>
    </row>
    <row r="8" spans="1:9">
      <c r="A8" s="12" t="s">
        <v>61</v>
      </c>
      <c r="B8" s="5"/>
    </row>
    <row r="9" spans="1:9">
      <c r="A9" s="12" t="s">
        <v>62</v>
      </c>
      <c r="B9" s="5"/>
      <c r="H9" s="6" t="s">
        <v>67</v>
      </c>
      <c r="I9" s="6" t="s">
        <v>68</v>
      </c>
    </row>
    <row r="10" spans="1:9">
      <c r="A10" s="10" t="s">
        <v>63</v>
      </c>
      <c r="B10" s="6">
        <v>0</v>
      </c>
      <c r="D10" s="10" t="s">
        <v>64</v>
      </c>
      <c r="E10" s="6">
        <v>0</v>
      </c>
      <c r="H10" s="6" t="e">
        <f>SUM(M:M)/O38</f>
        <v>#DIV/0!</v>
      </c>
      <c r="I10" s="6" t="e">
        <f>SUM(N:N)/O38</f>
        <v>#DIV/0!</v>
      </c>
    </row>
    <row r="11" spans="1:9">
      <c r="A11" s="10" t="s">
        <v>64</v>
      </c>
      <c r="B11" s="6">
        <v>0</v>
      </c>
      <c r="D11" s="10" t="s">
        <v>65</v>
      </c>
      <c r="E11" s="6">
        <v>0</v>
      </c>
    </row>
    <row r="17" spans="1:15">
      <c r="A17" s="9" t="s">
        <v>3</v>
      </c>
    </row>
    <row r="18" spans="1:15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1" t="s">
        <v>9</v>
      </c>
      <c r="G18" s="1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</row>
    <row r="19" spans="1:15" ht="24.95" customHeight="1">
      <c r="A19" s="3" t="s">
        <v>19</v>
      </c>
      <c r="B19" s="3"/>
      <c r="C19" s="3" t="s">
        <v>20</v>
      </c>
      <c r="D19" s="3"/>
      <c r="E19" s="3"/>
      <c r="F19" s="3"/>
      <c r="G19" s="3"/>
      <c r="H19" s="3"/>
      <c r="I19" s="4"/>
      <c r="J19" s="3"/>
      <c r="K19" s="3"/>
      <c r="L19" s="3"/>
      <c r="M19" s="3"/>
      <c r="N19" s="3"/>
      <c r="O19" s="3"/>
    </row>
    <row r="20" spans="1:15" ht="24.95" customHeight="1">
      <c r="A20" s="3" t="s">
        <v>19</v>
      </c>
      <c r="B20" s="3"/>
      <c r="C20" s="3" t="s">
        <v>21</v>
      </c>
      <c r="D20" s="3"/>
      <c r="E20" s="3"/>
      <c r="F20" s="3"/>
      <c r="G20" s="3"/>
      <c r="H20" s="3"/>
      <c r="I20" s="4"/>
      <c r="J20" s="3"/>
      <c r="K20" s="3"/>
      <c r="L20" s="3"/>
      <c r="M20" s="3"/>
      <c r="N20" s="3"/>
      <c r="O20" s="3"/>
    </row>
    <row r="21" spans="1:15" ht="24.95" customHeight="1">
      <c r="A21" s="3" t="s">
        <v>19</v>
      </c>
      <c r="B21" s="3" t="s">
        <v>22</v>
      </c>
      <c r="C21" s="3" t="s">
        <v>23</v>
      </c>
      <c r="D21" s="3" t="s">
        <v>24</v>
      </c>
      <c r="E21" s="3">
        <v>411.3</v>
      </c>
      <c r="F21" s="1"/>
      <c r="G21" s="1"/>
      <c r="H21" s="2">
        <f>F21+G21</f>
        <v>0</v>
      </c>
      <c r="I21" s="4"/>
      <c r="J21" s="2">
        <f>F21+(I21/100*F21)</f>
        <v>0</v>
      </c>
      <c r="K21" s="2">
        <f>G21+(I21/100*G21)</f>
        <v>0</v>
      </c>
      <c r="L21" s="2">
        <f>TRUNC(J21+K21,2)</f>
        <v>0</v>
      </c>
      <c r="M21" s="2">
        <f>IF((J21+K21), TRUNC((J21/(J21+K21)*O21),2), 0)</f>
        <v>0</v>
      </c>
      <c r="N21" s="2">
        <f>IF((J21+K21), TRUNC((K21/(J21+K21)*O21),2), 0)</f>
        <v>0</v>
      </c>
      <c r="O21" s="2">
        <f>TRUNC(L21*E21,2)</f>
        <v>0</v>
      </c>
    </row>
    <row r="22" spans="1:15" ht="24.95" customHeight="1">
      <c r="A22" s="3" t="s">
        <v>19</v>
      </c>
      <c r="B22" s="3" t="s">
        <v>25</v>
      </c>
      <c r="C22" s="3" t="s">
        <v>26</v>
      </c>
      <c r="D22" s="3" t="s">
        <v>24</v>
      </c>
      <c r="E22" s="3">
        <v>172.8</v>
      </c>
      <c r="F22" s="1"/>
      <c r="G22" s="1"/>
      <c r="H22" s="2">
        <f t="shared" ref="H22:H36" si="0">F22+G22</f>
        <v>0</v>
      </c>
      <c r="I22" s="4"/>
      <c r="J22" s="2">
        <f>F22+(I22/100*F22)</f>
        <v>0</v>
      </c>
      <c r="K22" s="2">
        <f>G22+(I22/100*G22)</f>
        <v>0</v>
      </c>
      <c r="L22" s="2">
        <f>TRUNC(J22+K22,2)</f>
        <v>0</v>
      </c>
      <c r="M22" s="2">
        <f>IF((J22+K22), TRUNC((J22/(J22+K22)*O22),2), 0)</f>
        <v>0</v>
      </c>
      <c r="N22" s="2">
        <f>IF((J22+K22), TRUNC((K22/(J22+K22)*O22),2), 0)</f>
        <v>0</v>
      </c>
      <c r="O22" s="2">
        <f>TRUNC(L22*E22,2)</f>
        <v>0</v>
      </c>
    </row>
    <row r="23" spans="1:15" ht="24.95" customHeight="1">
      <c r="A23" s="3" t="s">
        <v>19</v>
      </c>
      <c r="B23" s="3" t="s">
        <v>27</v>
      </c>
      <c r="C23" s="3" t="s">
        <v>28</v>
      </c>
      <c r="D23" s="3" t="s">
        <v>24</v>
      </c>
      <c r="E23" s="3">
        <v>721.5</v>
      </c>
      <c r="F23" s="1"/>
      <c r="G23" s="1"/>
      <c r="H23" s="2">
        <f t="shared" si="0"/>
        <v>0</v>
      </c>
      <c r="I23" s="4"/>
      <c r="J23" s="2">
        <f>F23+(I23/100*F23)</f>
        <v>0</v>
      </c>
      <c r="K23" s="2">
        <f>G23+(I23/100*G23)</f>
        <v>0</v>
      </c>
      <c r="L23" s="2">
        <f>TRUNC(J23+K23,2)</f>
        <v>0</v>
      </c>
      <c r="M23" s="2">
        <f>IF((J23+K23), TRUNC((J23/(J23+K23)*O23),2), 0)</f>
        <v>0</v>
      </c>
      <c r="N23" s="2">
        <f>IF((J23+K23), TRUNC((K23/(J23+K23)*O23),2), 0)</f>
        <v>0</v>
      </c>
      <c r="O23" s="2">
        <f>TRUNC(L23*E23,2)</f>
        <v>0</v>
      </c>
    </row>
    <row r="24" spans="1:15" ht="24.95" customHeight="1">
      <c r="A24" s="3" t="s">
        <v>19</v>
      </c>
      <c r="B24" s="3" t="s">
        <v>29</v>
      </c>
      <c r="C24" s="3" t="s">
        <v>30</v>
      </c>
      <c r="D24" s="3" t="s">
        <v>31</v>
      </c>
      <c r="E24" s="3">
        <v>3</v>
      </c>
      <c r="F24" s="1"/>
      <c r="G24" s="1"/>
      <c r="H24" s="2">
        <f t="shared" si="0"/>
        <v>0</v>
      </c>
      <c r="I24" s="4"/>
      <c r="J24" s="2">
        <f>F24+(I24/100*F24)</f>
        <v>0</v>
      </c>
      <c r="K24" s="2">
        <f>G24+(I24/100*G24)</f>
        <v>0</v>
      </c>
      <c r="L24" s="2">
        <f>TRUNC(J24+K24,2)</f>
        <v>0</v>
      </c>
      <c r="M24" s="2">
        <f>IF((J24+K24), TRUNC((J24/(J24+K24)*O24),2), 0)</f>
        <v>0</v>
      </c>
      <c r="N24" s="2">
        <f>IF((J24+K24), TRUNC((K24/(J24+K24)*O24),2), 0)</f>
        <v>0</v>
      </c>
      <c r="O24" s="2">
        <f>TRUNC(L24*E24,2)</f>
        <v>0</v>
      </c>
    </row>
    <row r="25" spans="1:15" ht="24.95" customHeight="1">
      <c r="A25" s="3" t="s">
        <v>19</v>
      </c>
      <c r="B25" s="3" t="s">
        <v>32</v>
      </c>
      <c r="C25" s="3" t="s">
        <v>33</v>
      </c>
      <c r="D25" s="3" t="s">
        <v>31</v>
      </c>
      <c r="E25" s="3">
        <v>3</v>
      </c>
      <c r="F25" s="1"/>
      <c r="G25" s="1"/>
      <c r="H25" s="2">
        <f t="shared" si="0"/>
        <v>0</v>
      </c>
      <c r="I25" s="4"/>
      <c r="J25" s="2">
        <f>F25+(I25/100*F25)</f>
        <v>0</v>
      </c>
      <c r="K25" s="2">
        <f>G25+(I25/100*G25)</f>
        <v>0</v>
      </c>
      <c r="L25" s="2">
        <f>TRUNC(J25+K25,2)</f>
        <v>0</v>
      </c>
      <c r="M25" s="2">
        <f>IF((J25+K25), TRUNC((J25/(J25+K25)*O25),2), 0)</f>
        <v>0</v>
      </c>
      <c r="N25" s="2">
        <f>IF((J25+K25), TRUNC((K25/(J25+K25)*O25),2), 0)</f>
        <v>0</v>
      </c>
      <c r="O25" s="2">
        <f>TRUNC(L25*E25,2)</f>
        <v>0</v>
      </c>
    </row>
    <row r="26" spans="1:15" ht="24.95" customHeight="1">
      <c r="A26" s="3" t="s">
        <v>19</v>
      </c>
      <c r="B26" s="3"/>
      <c r="C26" s="3" t="s">
        <v>34</v>
      </c>
      <c r="D26" s="3"/>
      <c r="E26" s="3"/>
      <c r="F26" s="3"/>
      <c r="G26" s="3"/>
      <c r="H26" s="2"/>
      <c r="I26" s="4"/>
      <c r="J26" s="3"/>
      <c r="K26" s="3"/>
      <c r="L26" s="3"/>
      <c r="M26" s="3"/>
      <c r="N26" s="3"/>
      <c r="O26" s="3"/>
    </row>
    <row r="27" spans="1:15" ht="24.95" customHeight="1">
      <c r="A27" s="3" t="s">
        <v>19</v>
      </c>
      <c r="B27" s="3" t="s">
        <v>35</v>
      </c>
      <c r="C27" s="3" t="s">
        <v>36</v>
      </c>
      <c r="D27" s="3" t="s">
        <v>31</v>
      </c>
      <c r="E27" s="3">
        <v>1</v>
      </c>
      <c r="F27" s="1"/>
      <c r="G27" s="1"/>
      <c r="H27" s="2">
        <f t="shared" si="0"/>
        <v>0</v>
      </c>
      <c r="I27" s="4"/>
      <c r="J27" s="2">
        <f>F27+(I27/100*F27)</f>
        <v>0</v>
      </c>
      <c r="K27" s="2">
        <f>G27+(I27/100*G27)</f>
        <v>0</v>
      </c>
      <c r="L27" s="2">
        <f>TRUNC(J27+K27,2)</f>
        <v>0</v>
      </c>
      <c r="M27" s="2">
        <f>IF((J27+K27), TRUNC((J27/(J27+K27)*O27),2), 0)</f>
        <v>0</v>
      </c>
      <c r="N27" s="2">
        <f>IF((J27+K27), TRUNC((K27/(J27+K27)*O27),2), 0)</f>
        <v>0</v>
      </c>
      <c r="O27" s="2">
        <f>TRUNC(L27*E27,2)</f>
        <v>0</v>
      </c>
    </row>
    <row r="28" spans="1:15" ht="24.95" customHeight="1">
      <c r="A28" s="3" t="s">
        <v>19</v>
      </c>
      <c r="B28" s="3" t="s">
        <v>37</v>
      </c>
      <c r="C28" s="3" t="s">
        <v>38</v>
      </c>
      <c r="D28" s="3" t="s">
        <v>31</v>
      </c>
      <c r="E28" s="3">
        <v>1</v>
      </c>
      <c r="F28" s="1"/>
      <c r="G28" s="1"/>
      <c r="H28" s="2">
        <f t="shared" si="0"/>
        <v>0</v>
      </c>
      <c r="I28" s="4"/>
      <c r="J28" s="2">
        <f>F28+(I28/100*F28)</f>
        <v>0</v>
      </c>
      <c r="K28" s="2">
        <f>G28+(I28/100*G28)</f>
        <v>0</v>
      </c>
      <c r="L28" s="2">
        <f>TRUNC(J28+K28,2)</f>
        <v>0</v>
      </c>
      <c r="M28" s="2">
        <f>IF((J28+K28), TRUNC((J28/(J28+K28)*O28),2), 0)</f>
        <v>0</v>
      </c>
      <c r="N28" s="2">
        <f>IF((J28+K28), TRUNC((K28/(J28+K28)*O28),2), 0)</f>
        <v>0</v>
      </c>
      <c r="O28" s="2">
        <f>TRUNC(L28*E28,2)</f>
        <v>0</v>
      </c>
    </row>
    <row r="29" spans="1:15" ht="24.95" customHeight="1">
      <c r="A29" s="3" t="s">
        <v>19</v>
      </c>
      <c r="B29" s="3" t="s">
        <v>39</v>
      </c>
      <c r="C29" s="3" t="s">
        <v>40</v>
      </c>
      <c r="D29" s="3" t="s">
        <v>31</v>
      </c>
      <c r="E29" s="3">
        <v>1</v>
      </c>
      <c r="F29" s="1"/>
      <c r="G29" s="1"/>
      <c r="H29" s="2">
        <f t="shared" si="0"/>
        <v>0</v>
      </c>
      <c r="I29" s="4"/>
      <c r="J29" s="2">
        <f>F29+(I29/100*F29)</f>
        <v>0</v>
      </c>
      <c r="K29" s="2">
        <f>G29+(I29/100*G29)</f>
        <v>0</v>
      </c>
      <c r="L29" s="2">
        <f>TRUNC(J29+K29,2)</f>
        <v>0</v>
      </c>
      <c r="M29" s="2">
        <f>IF((J29+K29), TRUNC((J29/(J29+K29)*O29),2), 0)</f>
        <v>0</v>
      </c>
      <c r="N29" s="2">
        <f>IF((J29+K29), TRUNC((K29/(J29+K29)*O29),2), 0)</f>
        <v>0</v>
      </c>
      <c r="O29" s="2">
        <f>TRUNC(L29*E29,2)</f>
        <v>0</v>
      </c>
    </row>
    <row r="30" spans="1:15" ht="24.95" customHeight="1">
      <c r="A30" s="3" t="s">
        <v>19</v>
      </c>
      <c r="B30" s="3"/>
      <c r="C30" s="3" t="s">
        <v>41</v>
      </c>
      <c r="D30" s="3"/>
      <c r="E30" s="3"/>
      <c r="F30" s="3"/>
      <c r="G30" s="3"/>
      <c r="H30" s="2"/>
      <c r="I30" s="4"/>
      <c r="J30" s="3"/>
      <c r="K30" s="3"/>
      <c r="L30" s="3"/>
      <c r="M30" s="3"/>
      <c r="N30" s="3"/>
      <c r="O30" s="3"/>
    </row>
    <row r="31" spans="1:15" ht="24.95" customHeight="1">
      <c r="A31" s="3" t="s">
        <v>19</v>
      </c>
      <c r="B31" s="3" t="s">
        <v>42</v>
      </c>
      <c r="C31" s="3" t="s">
        <v>43</v>
      </c>
      <c r="D31" s="3" t="s">
        <v>44</v>
      </c>
      <c r="E31" s="3">
        <v>110</v>
      </c>
      <c r="F31" s="1"/>
      <c r="G31" s="1"/>
      <c r="H31" s="2">
        <f t="shared" si="0"/>
        <v>0</v>
      </c>
      <c r="I31" s="4"/>
      <c r="J31" s="2">
        <f>F31+(I31/100*F31)</f>
        <v>0</v>
      </c>
      <c r="K31" s="2">
        <f>G31+(I31/100*G31)</f>
        <v>0</v>
      </c>
      <c r="L31" s="2">
        <f>TRUNC(J31+K31,2)</f>
        <v>0</v>
      </c>
      <c r="M31" s="2">
        <f>IF((J31+K31), TRUNC((J31/(J31+K31)*O31),2), 0)</f>
        <v>0</v>
      </c>
      <c r="N31" s="2">
        <f>IF((J31+K31), TRUNC((K31/(J31+K31)*O31),2), 0)</f>
        <v>0</v>
      </c>
      <c r="O31" s="2">
        <f>TRUNC(L31*E31,2)</f>
        <v>0</v>
      </c>
    </row>
    <row r="32" spans="1:15" ht="24.95" customHeight="1">
      <c r="A32" s="3" t="s">
        <v>19</v>
      </c>
      <c r="B32" s="3" t="s">
        <v>45</v>
      </c>
      <c r="C32" s="3" t="s">
        <v>46</v>
      </c>
      <c r="D32" s="3" t="s">
        <v>44</v>
      </c>
      <c r="E32" s="3">
        <v>30</v>
      </c>
      <c r="F32" s="1"/>
      <c r="G32" s="1"/>
      <c r="H32" s="2">
        <f t="shared" si="0"/>
        <v>0</v>
      </c>
      <c r="I32" s="4"/>
      <c r="J32" s="2">
        <f>F32+(I32/100*F32)</f>
        <v>0</v>
      </c>
      <c r="K32" s="2">
        <f>G32+(I32/100*G32)</f>
        <v>0</v>
      </c>
      <c r="L32" s="2">
        <f>TRUNC(J32+K32,2)</f>
        <v>0</v>
      </c>
      <c r="M32" s="2">
        <f>IF((J32+K32), TRUNC((J32/(J32+K32)*O32),2), 0)</f>
        <v>0</v>
      </c>
      <c r="N32" s="2">
        <f>IF((J32+K32), TRUNC((K32/(J32+K32)*O32),2), 0)</f>
        <v>0</v>
      </c>
      <c r="O32" s="2">
        <f>TRUNC(L32*E32,2)</f>
        <v>0</v>
      </c>
    </row>
    <row r="33" spans="1:15" ht="24.95" customHeight="1">
      <c r="A33" s="3" t="s">
        <v>19</v>
      </c>
      <c r="B33" s="3" t="s">
        <v>47</v>
      </c>
      <c r="C33" s="3" t="s">
        <v>48</v>
      </c>
      <c r="D33" s="3" t="s">
        <v>31</v>
      </c>
      <c r="E33" s="3">
        <v>1</v>
      </c>
      <c r="F33" s="1"/>
      <c r="G33" s="1"/>
      <c r="H33" s="2">
        <f t="shared" si="0"/>
        <v>0</v>
      </c>
      <c r="I33" s="4"/>
      <c r="J33" s="2">
        <f>F33+(I33/100*F33)</f>
        <v>0</v>
      </c>
      <c r="K33" s="2">
        <f>G33+(I33/100*G33)</f>
        <v>0</v>
      </c>
      <c r="L33" s="2">
        <f>TRUNC(J33+K33,2)</f>
        <v>0</v>
      </c>
      <c r="M33" s="2">
        <f>IF((J33+K33), TRUNC((J33/(J33+K33)*O33),2), 0)</f>
        <v>0</v>
      </c>
      <c r="N33" s="2">
        <f>IF((J33+K33), TRUNC((K33/(J33+K33)*O33),2), 0)</f>
        <v>0</v>
      </c>
      <c r="O33" s="2">
        <f>TRUNC(L33*E33,2)</f>
        <v>0</v>
      </c>
    </row>
    <row r="34" spans="1:15" ht="24.95" customHeight="1">
      <c r="A34" s="3" t="s">
        <v>19</v>
      </c>
      <c r="B34" s="3" t="s">
        <v>49</v>
      </c>
      <c r="C34" s="3" t="s">
        <v>50</v>
      </c>
      <c r="D34" s="3" t="s">
        <v>31</v>
      </c>
      <c r="E34" s="3">
        <v>6</v>
      </c>
      <c r="F34" s="1"/>
      <c r="G34" s="1"/>
      <c r="H34" s="2">
        <f t="shared" si="0"/>
        <v>0</v>
      </c>
      <c r="I34" s="4"/>
      <c r="J34" s="2">
        <f>F34+(I34/100*F34)</f>
        <v>0</v>
      </c>
      <c r="K34" s="2">
        <f>G34+(I34/100*G34)</f>
        <v>0</v>
      </c>
      <c r="L34" s="2">
        <f>TRUNC(J34+K34,2)</f>
        <v>0</v>
      </c>
      <c r="M34" s="2">
        <f>IF((J34+K34), TRUNC((J34/(J34+K34)*O34),2), 0)</f>
        <v>0</v>
      </c>
      <c r="N34" s="2">
        <f>IF((J34+K34), TRUNC((K34/(J34+K34)*O34),2), 0)</f>
        <v>0</v>
      </c>
      <c r="O34" s="2">
        <f>TRUNC(L34*E34,2)</f>
        <v>0</v>
      </c>
    </row>
    <row r="35" spans="1:15" ht="24.95" customHeight="1">
      <c r="A35" s="3" t="s">
        <v>19</v>
      </c>
      <c r="B35" s="3"/>
      <c r="C35" s="3" t="s">
        <v>51</v>
      </c>
      <c r="D35" s="3"/>
      <c r="E35" s="3"/>
      <c r="F35" s="3"/>
      <c r="G35" s="3"/>
      <c r="H35" s="2"/>
      <c r="I35" s="4"/>
      <c r="J35" s="3"/>
      <c r="K35" s="3"/>
      <c r="L35" s="3"/>
      <c r="M35" s="3"/>
      <c r="N35" s="3"/>
      <c r="O35" s="3"/>
    </row>
    <row r="36" spans="1:15" ht="24.95" customHeight="1">
      <c r="A36" s="3" t="s">
        <v>19</v>
      </c>
      <c r="B36" s="3" t="s">
        <v>52</v>
      </c>
      <c r="C36" s="3" t="s">
        <v>53</v>
      </c>
      <c r="D36" s="3" t="s">
        <v>31</v>
      </c>
      <c r="E36" s="3">
        <v>1</v>
      </c>
      <c r="F36" s="1"/>
      <c r="G36" s="1"/>
      <c r="H36" s="2">
        <f t="shared" si="0"/>
        <v>0</v>
      </c>
      <c r="I36" s="4"/>
      <c r="J36" s="2">
        <f>F36+(I36/100*F36)</f>
        <v>0</v>
      </c>
      <c r="K36" s="2">
        <f>G36+(I36/100*G36)</f>
        <v>0</v>
      </c>
      <c r="L36" s="2">
        <f>TRUNC(J36+K36,2)</f>
        <v>0</v>
      </c>
      <c r="M36" s="2">
        <f>IF((J36+K36), TRUNC((J36/(J36+K36)*O36),2), 0)</f>
        <v>0</v>
      </c>
      <c r="N36" s="2">
        <f>IF((J36+K36), TRUNC((K36/(J36+K36)*O36),2), 0)</f>
        <v>0</v>
      </c>
      <c r="O36" s="2">
        <f>TRUNC(L36*E36,2)</f>
        <v>0</v>
      </c>
    </row>
    <row r="37" spans="1:15">
      <c r="A37" s="7" t="s">
        <v>54</v>
      </c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>
        <f>SUM(O17:O36)</f>
        <v>0</v>
      </c>
    </row>
    <row r="38" spans="1:15">
      <c r="A38" s="7" t="s">
        <v>55</v>
      </c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>
        <f>SUM(O37)</f>
        <v>0</v>
      </c>
    </row>
    <row r="40" spans="1:15">
      <c r="A40" t="str">
        <f>CONCATENATE("Importa o presente valor total proposto em: ", TEXT(SUM(O37), "R$ #.###,#0"))</f>
        <v>Importa o presente valor total proposto em: R$ ,0</v>
      </c>
    </row>
    <row r="42" spans="1:15">
      <c r="B42" s="9" t="s">
        <v>56</v>
      </c>
    </row>
    <row r="43" spans="1:15">
      <c r="B43" s="9" t="s">
        <v>57</v>
      </c>
    </row>
  </sheetData>
  <mergeCells count="8">
    <mergeCell ref="A7"/>
    <mergeCell ref="A8"/>
    <mergeCell ref="A9"/>
    <mergeCell ref="B1:F1"/>
    <mergeCell ref="B2:F2"/>
    <mergeCell ref="B3:F3"/>
    <mergeCell ref="A4:G4"/>
    <mergeCell ref="A6"/>
  </mergeCells>
  <pageMargins left="0.4" right="0.4" top="0.4" bottom="0.4" header="0.3" footer="0.3"/>
  <pageSetup paperSize="9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Proposta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Jober Luiz Gonçalves Resenes</cp:lastModifiedBy>
  <dcterms:created xsi:type="dcterms:W3CDTF">2025-04-09T18:36:12Z</dcterms:created>
  <dcterms:modified xsi:type="dcterms:W3CDTF">2025-04-09T18:40:47Z</dcterms:modified>
</cp:coreProperties>
</file>