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Concorrência Eletrônica\CE-0063-2025 - Projetos Regularização Reforma - 03 Lotes - SES\Anexo IV\Lote 01 - LACEN-SC\"/>
    </mc:Choice>
  </mc:AlternateContent>
  <xr:revisionPtr revIDLastSave="0" documentId="13_ncr:1_{15FB04F2-AA05-429E-9C6D-B6DA9C6DD95E}" xr6:coauthVersionLast="36" xr6:coauthVersionMax="36" xr10:uidLastSave="{00000000-0000-0000-0000-000000000000}"/>
  <bookViews>
    <workbookView xWindow="0" yWindow="0" windowWidth="28800" windowHeight="11625" activeTab="1" xr2:uid="{00000000-000D-0000-FFFF-FFFF00000000}"/>
  </bookViews>
  <sheets>
    <sheet name="Proposta" sheetId="1" r:id="rId1"/>
    <sheet name="Referencial" sheetId="2" r:id="rId2"/>
    <sheet name="Relatório" sheetId="3" r:id="rId3"/>
  </sheets>
  <calcPr calcId="191029"/>
</workbook>
</file>

<file path=xl/calcChain.xml><?xml version="1.0" encoding="utf-8"?>
<calcChain xmlns="http://schemas.openxmlformats.org/spreadsheetml/2006/main">
  <c r="K22" i="3" l="1"/>
  <c r="J22" i="3"/>
  <c r="K21" i="3"/>
  <c r="J21" i="3"/>
  <c r="K22" i="2"/>
  <c r="J22" i="2"/>
  <c r="K21" i="2"/>
  <c r="J21" i="2"/>
  <c r="P20" i="2"/>
  <c r="P19" i="2"/>
  <c r="K22" i="1"/>
  <c r="J22" i="1"/>
  <c r="N22" i="1" s="1"/>
  <c r="K21" i="1"/>
  <c r="J21" i="1"/>
  <c r="N21" i="1" s="1"/>
  <c r="Q20" i="1"/>
  <c r="P20" i="1"/>
  <c r="Q19" i="1"/>
  <c r="P19" i="1"/>
  <c r="L21" i="1" l="1"/>
  <c r="O21" i="1" s="1"/>
  <c r="L21" i="3"/>
  <c r="O21" i="3" s="1"/>
  <c r="L22" i="1"/>
  <c r="O22" i="1" s="1"/>
  <c r="P22" i="1" s="1"/>
  <c r="L22" i="3"/>
  <c r="O22" i="3" s="1"/>
  <c r="Q22" i="1" s="1"/>
  <c r="M21" i="1"/>
  <c r="M22" i="1"/>
  <c r="M22" i="3"/>
  <c r="L22" i="2"/>
  <c r="O22" i="2" s="1"/>
  <c r="P22" i="2" s="1"/>
  <c r="L21" i="2"/>
  <c r="O21" i="2" s="1"/>
  <c r="M21" i="2" s="1"/>
  <c r="M22" i="2"/>
  <c r="O23" i="3" l="1"/>
  <c r="Q21" i="1"/>
  <c r="M21" i="3"/>
  <c r="P21" i="2"/>
  <c r="O23" i="2"/>
  <c r="O23" i="1"/>
  <c r="P21" i="1"/>
  <c r="N22" i="3"/>
  <c r="N21" i="2"/>
  <c r="N21" i="3"/>
  <c r="N22" i="2"/>
  <c r="A26" i="2" l="1"/>
  <c r="O24" i="2"/>
  <c r="O24" i="1"/>
  <c r="A26" i="1"/>
  <c r="A26" i="3"/>
  <c r="O24" i="3"/>
  <c r="I10" i="3" l="1"/>
  <c r="H10" i="3"/>
  <c r="I10" i="1"/>
  <c r="H10" i="1"/>
  <c r="I10" i="2"/>
  <c r="H10" i="2"/>
</calcChain>
</file>

<file path=xl/sharedStrings.xml><?xml version="1.0" encoding="utf-8"?>
<sst xmlns="http://schemas.openxmlformats.org/spreadsheetml/2006/main" count="154" uniqueCount="45">
  <si>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</si>
  <si>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</si>
  <si>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</si>
  <si>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</si>
  <si>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</si>
  <si>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</si>
  <si>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</si>
  <si>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</si>
  <si>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</si>
  <si>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Custo Unit. Material (R$)</t>
  </si>
  <si>
    <t>Custo Unit. MO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</si>
  <si>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</si>
  <si>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</si>
  <si>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</si>
  <si>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</si>
  <si>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</si>
  <si>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</si>
  <si>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</si>
  <si>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</si>
  <si>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</si>
  <si>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</si>
  <si>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Referencial de Preço SINAPI 2024 JULHO Desonerada</t>
  </si>
  <si>
    <t>Serviços Técnicos</t>
  </si>
  <si>
    <t/>
  </si>
  <si>
    <t>Projetos Executivos</t>
  </si>
  <si>
    <t>CPU117704</t>
  </si>
  <si>
    <t>Projeto Preventivo Contra Incêndio - PPCI</t>
  </si>
  <si>
    <t>M2</t>
  </si>
  <si>
    <t>CPU117707</t>
  </si>
  <si>
    <t xml:space="preserve">Projeto de Sistema de Proteção Contra Descargas Atmosféricas - SPDA </t>
  </si>
  <si>
    <t xml:space="preserve">Total do Grupo: </t>
  </si>
  <si>
    <t xml:space="preserve">Total da Proposta: </t>
  </si>
  <si>
    <t>Sistema Integrado de Controle de Obras Públicas</t>
  </si>
  <si>
    <t>Emitido em: 23/04/2025</t>
  </si>
  <si>
    <t xml:space="preserve">Obra: </t>
  </si>
  <si>
    <t>Projeto Preventivo Contra Incêndio e Projeto de Sistema de Proteção Contra Descargas Atmosférica do Laboratório Central de Florianópolis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</si>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</sst>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1" fillId="4" borderId="2" xfId="0" applyFont="1" applyFill="1" applyBorder="1" applyAlignment="1" applyProtection="1">
      <alignment horizontal="left"/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1</xdr:col>
      <xdr:colOff>0</xdr:colOff>
      <xdr:row>28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1</xdr:col>
      <xdr:colOff>0</xdr:colOff>
      <xdr:row>28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1</xdr:col>
      <xdr:colOff>0</xdr:colOff>
      <xdr:row>28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workbookViewId="0">
      <selection activeCell="E19" sqref="E19:E20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34</v>
      </c>
      <c r="B6" s="7" t="s">
        <v>35</v>
      </c>
      <c r="H6" s="10" t="s">
        <v>42</v>
      </c>
    </row>
    <row r="7" spans="1:9">
      <c r="A7" s="15" t="s">
        <v>36</v>
      </c>
      <c r="B7" s="5"/>
    </row>
    <row r="8" spans="1:9">
      <c r="A8" s="15" t="s">
        <v>37</v>
      </c>
      <c r="B8" s="5"/>
    </row>
    <row r="9" spans="1:9">
      <c r="A9" s="15" t="s">
        <v>38</v>
      </c>
      <c r="B9" s="5"/>
      <c r="H9" s="6" t="s">
        <v>43</v>
      </c>
      <c r="I9" s="6" t="s">
        <v>44</v>
      </c>
    </row>
    <row r="10" spans="1:9">
      <c r="A10" s="10" t="s">
        <v>39</v>
      </c>
      <c r="B10" s="6">
        <v>0</v>
      </c>
      <c r="D10" s="10" t="s">
        <v>40</v>
      </c>
      <c r="E10" s="6">
        <v>0</v>
      </c>
      <c r="H10" s="6" t="e">
        <f>SUM(M:M)/O24</f>
        <v>#DIV/0!</v>
      </c>
      <c r="I10" s="6" t="e">
        <f>SUM(N:N)/O24</f>
        <v>#DIV/0!</v>
      </c>
    </row>
    <row r="11" spans="1:9">
      <c r="A11" s="10" t="s">
        <v>40</v>
      </c>
      <c r="B11" s="6">
        <v>0</v>
      </c>
      <c r="D11" s="10" t="s">
        <v>41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P19" s="3" t="str">
        <f>IF(O19&lt;=(Relatório!O19*1.05),"PREÇO VÁLIDO","PREÇO INVÁLIDO")</f>
        <v>PREÇO VÁLIDO</v>
      </c>
      <c r="Q19" s="6">
        <f>IF(Relatório!O19=0, -1, (O19/Relatório!O19)-1)</f>
        <v>-1</v>
      </c>
    </row>
    <row r="20" spans="1:17" ht="24.95" customHeight="1">
      <c r="A20" s="3" t="s">
        <v>21</v>
      </c>
      <c r="B20" s="3"/>
      <c r="C20" s="3" t="s">
        <v>24</v>
      </c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P20" s="3" t="str">
        <f>IF(O20&lt;=(Relatório!O20*1.05),"PREÇO VÁLIDO","PREÇO INVÁLIDO")</f>
        <v>PREÇO VÁLIDO</v>
      </c>
      <c r="Q20" s="6">
        <f>IF(Relatório!O20=0, -1, (O20/Relatório!O20)-1)</f>
        <v>-1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4776.25</v>
      </c>
      <c r="F21" s="1"/>
      <c r="G21" s="1"/>
      <c r="H21" s="2"/>
      <c r="I21" s="4"/>
      <c r="J21" s="2">
        <f>F21+(I21/100*F21)</f>
        <v>0</v>
      </c>
      <c r="K21" s="2">
        <f>G21+(I21/100*G21)</f>
        <v>0</v>
      </c>
      <c r="L21" s="2">
        <f>TRUNC(J21+K21,2)</f>
        <v>0</v>
      </c>
      <c r="M21" s="2">
        <f>IF((J21+K21), TRUNC((J21/(J21+K21)*O21),2), 0)</f>
        <v>0</v>
      </c>
      <c r="N21" s="2">
        <f>IF((J21+K21), TRUNC((K21/(J21+K21)*O21),2), 0)</f>
        <v>0</v>
      </c>
      <c r="O21" s="2">
        <f>TRUNC(L21*E21,2)</f>
        <v>0</v>
      </c>
      <c r="P21" s="3" t="str">
        <f>IF(O21&lt;=(Relatório!O21*1.05),"PREÇO VÁLIDO","PREÇO INVÁLIDO")</f>
        <v>PREÇO VÁLIDO</v>
      </c>
      <c r="Q21" s="6">
        <f>IF(Relatório!O21=0, -1, (O21/Relatório!O21)-1)</f>
        <v>-1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4776.25</v>
      </c>
      <c r="F22" s="1"/>
      <c r="G22" s="1"/>
      <c r="H22" s="2"/>
      <c r="I22" s="4"/>
      <c r="J22" s="2">
        <f>F22+(I22/100*F22)</f>
        <v>0</v>
      </c>
      <c r="K22" s="2">
        <f>G22+(I22/100*G22)</f>
        <v>0</v>
      </c>
      <c r="L22" s="2">
        <f>TRUNC(J22+K22,2)</f>
        <v>0</v>
      </c>
      <c r="M22" s="2">
        <f>IF((J22+K22), TRUNC((J22/(J22+K22)*O22),2), 0)</f>
        <v>0</v>
      </c>
      <c r="N22" s="2">
        <f>IF((J22+K22), TRUNC((K22/(J22+K22)*O22),2), 0)</f>
        <v>0</v>
      </c>
      <c r="O22" s="2">
        <f>TRUNC(L22*E22,2)</f>
        <v>0</v>
      </c>
      <c r="P22" s="3" t="str">
        <f>IF(O22&lt;=(Relatório!O22*1.05),"PREÇO VÁLIDO","PREÇO INVÁLIDO")</f>
        <v>PREÇO VÁLIDO</v>
      </c>
      <c r="Q22" s="6">
        <f>IF(Relatório!O22=0, -1, (O22/Relatório!O22)-1)</f>
        <v>-1</v>
      </c>
    </row>
    <row r="23" spans="1:17">
      <c r="A23" s="7" t="s">
        <v>30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>ROUND(SUM(O17:O22), 2)</f>
        <v>0</v>
      </c>
    </row>
    <row r="24" spans="1:17">
      <c r="A24" s="7" t="s">
        <v>31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SUM(O23)</f>
        <v>0</v>
      </c>
    </row>
    <row r="26" spans="1:17">
      <c r="A26" t="str">
        <f>CONCATENATE("Importa o presente valor total proposto em: ", TEXT(SUM(O23), "R$ #.###,#0"))</f>
        <v>Importa o presente valor total proposto em: R$ ,0</v>
      </c>
    </row>
    <row r="28" spans="1:17">
      <c r="B28" s="9" t="s">
        <v>32</v>
      </c>
    </row>
    <row r="29" spans="1:17">
      <c r="B29" s="9" t="s">
        <v>33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9"/>
  <sheetViews>
    <sheetView tabSelected="1" workbookViewId="0">
      <selection activeCell="A20" sqref="A20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5" width="24.42578125" customWidth="1"/>
    <col min="16" max="17" width="24.42578125" hidden="1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34</v>
      </c>
      <c r="B6" s="7" t="s">
        <v>35</v>
      </c>
      <c r="H6" s="10" t="s">
        <v>42</v>
      </c>
    </row>
    <row r="7" spans="1:9">
      <c r="A7" s="15" t="s">
        <v>36</v>
      </c>
      <c r="B7" s="5"/>
    </row>
    <row r="8" spans="1:9">
      <c r="A8" s="15" t="s">
        <v>37</v>
      </c>
      <c r="B8" s="5"/>
    </row>
    <row r="9" spans="1:9">
      <c r="A9" s="15" t="s">
        <v>38</v>
      </c>
      <c r="B9" s="5"/>
      <c r="H9" s="6" t="s">
        <v>43</v>
      </c>
      <c r="I9" s="6" t="s">
        <v>44</v>
      </c>
    </row>
    <row r="10" spans="1:9">
      <c r="A10" s="10" t="s">
        <v>39</v>
      </c>
      <c r="B10" s="6">
        <v>0</v>
      </c>
      <c r="D10" s="10" t="s">
        <v>40</v>
      </c>
      <c r="E10" s="6">
        <v>0</v>
      </c>
      <c r="H10" s="6">
        <f>SUM(M:M)/O24</f>
        <v>0</v>
      </c>
      <c r="I10" s="6">
        <f>SUM(N:N)/O24</f>
        <v>1</v>
      </c>
    </row>
    <row r="11" spans="1:9">
      <c r="A11" s="10" t="s">
        <v>40</v>
      </c>
      <c r="B11" s="6">
        <v>0</v>
      </c>
      <c r="D11" s="10" t="s">
        <v>41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P19" s="3" t="str">
        <f>IF(O19&lt;=(Relatório!O19*1.05),"PREÇO VÁLIDO","PREÇO INVÁLIDO")</f>
        <v>PREÇO VÁLIDO</v>
      </c>
    </row>
    <row r="20" spans="1:17" ht="24.95" customHeight="1">
      <c r="A20" s="3" t="s">
        <v>21</v>
      </c>
      <c r="B20" s="3"/>
      <c r="C20" s="3" t="s">
        <v>24</v>
      </c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P20" s="3" t="str">
        <f>IF(O20&lt;=(Relatório!O20*1.05),"PREÇO VÁLIDO","PREÇO INVÁLIDO")</f>
        <v>PREÇO VÁLIDO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4776.25</v>
      </c>
      <c r="F21" s="1">
        <v>0</v>
      </c>
      <c r="G21" s="1">
        <v>5.61</v>
      </c>
      <c r="H21" s="2">
        <v>0</v>
      </c>
      <c r="I21" s="4">
        <v>22.77</v>
      </c>
      <c r="J21" s="2">
        <f>F21+(I21/100*F21)</f>
        <v>0</v>
      </c>
      <c r="K21" s="2">
        <f>G21+(I21/100*G21)</f>
        <v>6.887397</v>
      </c>
      <c r="L21" s="2">
        <f>TRUNC(J21+K21,2)</f>
        <v>6.88</v>
      </c>
      <c r="M21" s="2">
        <f>IF((J21+K21), TRUNC((J21/(J21+K21)*O21),2), 0)</f>
        <v>0</v>
      </c>
      <c r="N21" s="2">
        <f>IF((J21+K21), TRUNC((K21/(J21+K21)*O21),2), 0)</f>
        <v>32860.6</v>
      </c>
      <c r="O21" s="2">
        <f>TRUNC(L21*E21,2)</f>
        <v>32860.6</v>
      </c>
      <c r="P21" s="3" t="str">
        <f>IF(O21&lt;=(Relatório!O21*1.05),"PREÇO VÁLIDO","PREÇO INVÁLIDO")</f>
        <v>PREÇO VÁLIDO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4776.25</v>
      </c>
      <c r="F22" s="1">
        <v>0</v>
      </c>
      <c r="G22" s="1">
        <v>3.15</v>
      </c>
      <c r="H22" s="2">
        <v>0</v>
      </c>
      <c r="I22" s="4">
        <v>22.77</v>
      </c>
      <c r="J22" s="2">
        <f>F22+(I22/100*F22)</f>
        <v>0</v>
      </c>
      <c r="K22" s="2">
        <f>G22+(I22/100*G22)</f>
        <v>3.8672550000000001</v>
      </c>
      <c r="L22" s="2">
        <f>TRUNC(J22+K22,2)</f>
        <v>3.86</v>
      </c>
      <c r="M22" s="2">
        <f>IF((J22+K22), TRUNC((J22/(J22+K22)*O22),2), 0)</f>
        <v>0</v>
      </c>
      <c r="N22" s="2">
        <f>IF((J22+K22), TRUNC((K22/(J22+K22)*O22),2), 0)</f>
        <v>18436.32</v>
      </c>
      <c r="O22" s="2">
        <f>TRUNC(L22*E22,2)</f>
        <v>18436.32</v>
      </c>
      <c r="P22" s="3" t="str">
        <f>IF(O22&lt;=(Relatório!O22*1.05),"PREÇO VÁLIDO","PREÇO INVÁLIDO")</f>
        <v>PREÇO VÁLIDO</v>
      </c>
    </row>
    <row r="23" spans="1:17">
      <c r="A23" s="7" t="s">
        <v>30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>ROUND(SUM(O17:O22), 2)</f>
        <v>51296.92</v>
      </c>
    </row>
    <row r="24" spans="1:17">
      <c r="A24" s="7" t="s">
        <v>31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SUM(O23)</f>
        <v>51296.92</v>
      </c>
    </row>
    <row r="26" spans="1:17">
      <c r="A26" t="str">
        <f>CONCATENATE("Importa o presente valor total proposto em: ", TEXT(SUM(O23), "R$ #.###,#0"))</f>
        <v>Importa o presente valor total proposto em: R$ 51.296,92</v>
      </c>
    </row>
    <row r="28" spans="1:17">
      <c r="B28" s="9" t="s">
        <v>32</v>
      </c>
    </row>
    <row r="29" spans="1:17">
      <c r="B29" s="9" t="s">
        <v>33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29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5" width="24.42578125" customWidth="1"/>
    <col min="16" max="17" width="24.42578125" hidden="1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34</v>
      </c>
      <c r="B6" s="7" t="s">
        <v>35</v>
      </c>
      <c r="H6" s="10" t="s">
        <v>42</v>
      </c>
    </row>
    <row r="7" spans="1:9">
      <c r="A7" s="15" t="s">
        <v>36</v>
      </c>
      <c r="B7" s="5"/>
    </row>
    <row r="8" spans="1:9">
      <c r="A8" s="15" t="s">
        <v>37</v>
      </c>
      <c r="B8" s="5"/>
    </row>
    <row r="9" spans="1:9">
      <c r="A9" s="15" t="s">
        <v>38</v>
      </c>
      <c r="B9" s="5"/>
      <c r="H9" s="6" t="s">
        <v>43</v>
      </c>
      <c r="I9" s="6" t="s">
        <v>44</v>
      </c>
    </row>
    <row r="10" spans="1:9">
      <c r="A10" s="10" t="s">
        <v>39</v>
      </c>
      <c r="B10" s="6">
        <v>0</v>
      </c>
      <c r="D10" s="10" t="s">
        <v>40</v>
      </c>
      <c r="E10" s="6">
        <v>0</v>
      </c>
      <c r="H10" s="6">
        <f>SUM(M:M)/O24</f>
        <v>0</v>
      </c>
      <c r="I10" s="6">
        <f>SUM(N:N)/O24</f>
        <v>1</v>
      </c>
    </row>
    <row r="11" spans="1:9">
      <c r="A11" s="10" t="s">
        <v>40</v>
      </c>
      <c r="B11" s="6">
        <v>0</v>
      </c>
      <c r="D11" s="10" t="s">
        <v>41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3"/>
      <c r="G19" s="3"/>
      <c r="H19" s="3"/>
      <c r="I19" s="4"/>
      <c r="J19" s="3"/>
      <c r="K19" s="3"/>
      <c r="L19" s="3"/>
      <c r="M19" s="3"/>
      <c r="N19" s="3"/>
      <c r="O19" s="3"/>
      <c r="Q19" s="3" t="s">
        <v>23</v>
      </c>
    </row>
    <row r="20" spans="1:17" ht="24.95" customHeight="1">
      <c r="A20" s="3" t="s">
        <v>21</v>
      </c>
      <c r="B20" s="3"/>
      <c r="C20" s="3" t="s">
        <v>24</v>
      </c>
      <c r="D20" s="3"/>
      <c r="E20" s="3">
        <v>0</v>
      </c>
      <c r="F20" s="3"/>
      <c r="G20" s="3"/>
      <c r="H20" s="3"/>
      <c r="I20" s="4"/>
      <c r="J20" s="3"/>
      <c r="K20" s="3"/>
      <c r="L20" s="3"/>
      <c r="M20" s="3"/>
      <c r="N20" s="3"/>
      <c r="O20" s="3"/>
      <c r="Q20" s="3" t="s">
        <v>23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4776.25</v>
      </c>
      <c r="F21" s="1">
        <v>0</v>
      </c>
      <c r="G21" s="1">
        <v>5.61</v>
      </c>
      <c r="H21" s="2">
        <v>0</v>
      </c>
      <c r="I21" s="4">
        <v>22.77</v>
      </c>
      <c r="J21" s="2">
        <f>F21+(I21/100*F21)</f>
        <v>0</v>
      </c>
      <c r="K21" s="2">
        <f>G21+(I21/100*G21)</f>
        <v>6.887397</v>
      </c>
      <c r="L21" s="2">
        <f>TRUNC(J21+K21,2)</f>
        <v>6.88</v>
      </c>
      <c r="M21" s="2">
        <f>IF((J21+K21), TRUNC((J21/(J21+K21)*O21),2), 0)</f>
        <v>0</v>
      </c>
      <c r="N21" s="2">
        <f>IF((J21+K21), TRUNC((K21/(J21+K21)*O21),2), 0)</f>
        <v>32860.6</v>
      </c>
      <c r="O21" s="2">
        <f>TRUNC(L21*E21,2)</f>
        <v>32860.6</v>
      </c>
      <c r="Q21" s="3" t="s">
        <v>23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4776.25</v>
      </c>
      <c r="F22" s="1">
        <v>0</v>
      </c>
      <c r="G22" s="1">
        <v>3.15</v>
      </c>
      <c r="H22" s="2">
        <v>0</v>
      </c>
      <c r="I22" s="4">
        <v>22.77</v>
      </c>
      <c r="J22" s="2">
        <f>F22+(I22/100*F22)</f>
        <v>0</v>
      </c>
      <c r="K22" s="2">
        <f>G22+(I22/100*G22)</f>
        <v>3.8672550000000001</v>
      </c>
      <c r="L22" s="2">
        <f>TRUNC(J22+K22,2)</f>
        <v>3.86</v>
      </c>
      <c r="M22" s="2">
        <f>IF((J22+K22), TRUNC((J22/(J22+K22)*O22),2), 0)</f>
        <v>0</v>
      </c>
      <c r="N22" s="2">
        <f>IF((J22+K22), TRUNC((K22/(J22+K22)*O22),2), 0)</f>
        <v>18436.32</v>
      </c>
      <c r="O22" s="2">
        <f>TRUNC(L22*E22,2)</f>
        <v>18436.32</v>
      </c>
      <c r="Q22" s="3" t="s">
        <v>23</v>
      </c>
    </row>
    <row r="23" spans="1:17">
      <c r="A23" s="7" t="s">
        <v>30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>ROUND(SUM(O17:O22), 2)</f>
        <v>51296.92</v>
      </c>
    </row>
    <row r="24" spans="1:17">
      <c r="A24" s="7" t="s">
        <v>31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SUM(O23)</f>
        <v>51296.92</v>
      </c>
    </row>
    <row r="26" spans="1:17">
      <c r="A26" t="str">
        <f>CONCATENATE("Importa o presente valor total proposto em: ", TEXT(SUM(O23), "R$ #.###,#0"))</f>
        <v>Importa o presente valor total proposto em: R$ 51.296,92</v>
      </c>
    </row>
    <row r="28" spans="1:17">
      <c r="B28" s="9" t="s">
        <v>32</v>
      </c>
    </row>
    <row r="29" spans="1:17">
      <c r="B29" s="9" t="s">
        <v>33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Proposta</vt:lpstr>
      <vt:lpstr>Referencial</vt:lpstr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Jober Luiz Gonçalves Resenes</cp:lastModifiedBy>
  <dcterms:created xsi:type="dcterms:W3CDTF">2025-04-23T16:20:37Z</dcterms:created>
  <dcterms:modified xsi:type="dcterms:W3CDTF">2025-04-23T16:21:12Z</dcterms:modified>
</cp:coreProperties>
</file>