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agoretore\Downloads\"/>
    </mc:Choice>
  </mc:AlternateContent>
  <xr:revisionPtr revIDLastSave="0" documentId="8_{B52E187C-7794-4F48-9156-3B0E48D0F456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Proposta" sheetId="1" r:id="rId1"/>
    <sheet name="Referencial" sheetId="2" r:id="rId2"/>
  </sheets>
  <definedNames>
    <definedName name="_xlnm._FilterDatabase" localSheetId="0" hidden="1">Proposta!$A$18:$Q$68</definedName>
    <definedName name="_xlnm._FilterDatabase" localSheetId="1" hidden="1">Referencial!$A$18:$Q$68</definedName>
  </definedNames>
  <calcPr calcId="191029"/>
</workbook>
</file>

<file path=xl/calcChain.xml><?xml version="1.0" encoding="utf-8"?>
<calcChain xmlns="http://schemas.openxmlformats.org/spreadsheetml/2006/main">
  <c r="L68" i="2" l="1"/>
  <c r="O68" i="2" s="1"/>
  <c r="K68" i="2"/>
  <c r="J68" i="2"/>
  <c r="H68" i="2"/>
  <c r="L67" i="2"/>
  <c r="O67" i="2" s="1"/>
  <c r="K67" i="2"/>
  <c r="J67" i="2"/>
  <c r="H67" i="2"/>
  <c r="K61" i="2"/>
  <c r="J61" i="2"/>
  <c r="L61" i="2" s="1"/>
  <c r="O61" i="2" s="1"/>
  <c r="H61" i="2"/>
  <c r="K60" i="2"/>
  <c r="J60" i="2"/>
  <c r="L60" i="2" s="1"/>
  <c r="O60" i="2" s="1"/>
  <c r="H60" i="2"/>
  <c r="K59" i="2"/>
  <c r="J59" i="2"/>
  <c r="L59" i="2" s="1"/>
  <c r="O59" i="2" s="1"/>
  <c r="H59" i="2"/>
  <c r="K58" i="2"/>
  <c r="J58" i="2"/>
  <c r="L58" i="2" s="1"/>
  <c r="O58" i="2" s="1"/>
  <c r="H58" i="2"/>
  <c r="K57" i="2"/>
  <c r="J57" i="2"/>
  <c r="L57" i="2" s="1"/>
  <c r="O57" i="2" s="1"/>
  <c r="H57" i="2"/>
  <c r="K56" i="2"/>
  <c r="J56" i="2"/>
  <c r="L56" i="2" s="1"/>
  <c r="O56" i="2" s="1"/>
  <c r="H56" i="2"/>
  <c r="K54" i="2"/>
  <c r="J54" i="2"/>
  <c r="L54" i="2" s="1"/>
  <c r="O54" i="2" s="1"/>
  <c r="H54" i="2"/>
  <c r="K53" i="2"/>
  <c r="J53" i="2"/>
  <c r="L53" i="2" s="1"/>
  <c r="O53" i="2" s="1"/>
  <c r="H53" i="2"/>
  <c r="K52" i="2"/>
  <c r="J52" i="2"/>
  <c r="L52" i="2" s="1"/>
  <c r="O52" i="2" s="1"/>
  <c r="H52" i="2"/>
  <c r="K51" i="2"/>
  <c r="J51" i="2"/>
  <c r="L51" i="2" s="1"/>
  <c r="O51" i="2" s="1"/>
  <c r="H51" i="2"/>
  <c r="K50" i="2"/>
  <c r="J50" i="2"/>
  <c r="L50" i="2" s="1"/>
  <c r="O50" i="2" s="1"/>
  <c r="H50" i="2"/>
  <c r="K49" i="2"/>
  <c r="J49" i="2"/>
  <c r="L49" i="2" s="1"/>
  <c r="O49" i="2" s="1"/>
  <c r="H49" i="2"/>
  <c r="K48" i="2"/>
  <c r="J48" i="2"/>
  <c r="L48" i="2" s="1"/>
  <c r="O48" i="2" s="1"/>
  <c r="H48" i="2"/>
  <c r="K47" i="2"/>
  <c r="J47" i="2"/>
  <c r="L47" i="2" s="1"/>
  <c r="O47" i="2" s="1"/>
  <c r="H47" i="2"/>
  <c r="K46" i="2"/>
  <c r="J46" i="2"/>
  <c r="L46" i="2" s="1"/>
  <c r="O46" i="2" s="1"/>
  <c r="H46" i="2"/>
  <c r="K45" i="2"/>
  <c r="J45" i="2"/>
  <c r="L45" i="2" s="1"/>
  <c r="O45" i="2" s="1"/>
  <c r="H45" i="2"/>
  <c r="K44" i="2"/>
  <c r="J44" i="2"/>
  <c r="L44" i="2" s="1"/>
  <c r="O44" i="2" s="1"/>
  <c r="H44" i="2"/>
  <c r="K43" i="2"/>
  <c r="J43" i="2"/>
  <c r="L43" i="2" s="1"/>
  <c r="O43" i="2" s="1"/>
  <c r="H43" i="2"/>
  <c r="K42" i="2"/>
  <c r="J42" i="2"/>
  <c r="L42" i="2" s="1"/>
  <c r="O42" i="2" s="1"/>
  <c r="H42" i="2"/>
  <c r="K41" i="2"/>
  <c r="J41" i="2"/>
  <c r="L41" i="2" s="1"/>
  <c r="O41" i="2" s="1"/>
  <c r="H41" i="2"/>
  <c r="K39" i="2"/>
  <c r="J39" i="2"/>
  <c r="L39" i="2" s="1"/>
  <c r="O39" i="2" s="1"/>
  <c r="H39" i="2"/>
  <c r="K38" i="2"/>
  <c r="J38" i="2"/>
  <c r="L38" i="2" s="1"/>
  <c r="O38" i="2" s="1"/>
  <c r="H38" i="2"/>
  <c r="K37" i="2"/>
  <c r="J37" i="2"/>
  <c r="L37" i="2" s="1"/>
  <c r="O37" i="2" s="1"/>
  <c r="H37" i="2"/>
  <c r="K35" i="2"/>
  <c r="J35" i="2"/>
  <c r="L35" i="2" s="1"/>
  <c r="O35" i="2" s="1"/>
  <c r="H35" i="2"/>
  <c r="K34" i="2"/>
  <c r="J34" i="2"/>
  <c r="L34" i="2" s="1"/>
  <c r="O34" i="2" s="1"/>
  <c r="H34" i="2"/>
  <c r="K33" i="2"/>
  <c r="J33" i="2"/>
  <c r="L33" i="2" s="1"/>
  <c r="O33" i="2" s="1"/>
  <c r="H33" i="2"/>
  <c r="K32" i="2"/>
  <c r="J32" i="2"/>
  <c r="L32" i="2" s="1"/>
  <c r="O32" i="2" s="1"/>
  <c r="H32" i="2"/>
  <c r="K31" i="2"/>
  <c r="J31" i="2"/>
  <c r="L31" i="2" s="1"/>
  <c r="O31" i="2" s="1"/>
  <c r="H31" i="2"/>
  <c r="K30" i="2"/>
  <c r="J30" i="2"/>
  <c r="L30" i="2" s="1"/>
  <c r="O30" i="2" s="1"/>
  <c r="H30" i="2"/>
  <c r="K28" i="2"/>
  <c r="J28" i="2"/>
  <c r="L28" i="2" s="1"/>
  <c r="O28" i="2" s="1"/>
  <c r="H28" i="2"/>
  <c r="K27" i="2"/>
  <c r="J27" i="2"/>
  <c r="L27" i="2" s="1"/>
  <c r="O27" i="2" s="1"/>
  <c r="H27" i="2"/>
  <c r="K26" i="2"/>
  <c r="J26" i="2"/>
  <c r="L26" i="2" s="1"/>
  <c r="O26" i="2" s="1"/>
  <c r="H26" i="2"/>
  <c r="K25" i="2"/>
  <c r="J25" i="2"/>
  <c r="L25" i="2" s="1"/>
  <c r="O25" i="2" s="1"/>
  <c r="H25" i="2"/>
  <c r="K24" i="2"/>
  <c r="J24" i="2"/>
  <c r="L24" i="2" s="1"/>
  <c r="O24" i="2" s="1"/>
  <c r="H24" i="2"/>
  <c r="K23" i="2"/>
  <c r="J23" i="2"/>
  <c r="L23" i="2" s="1"/>
  <c r="O23" i="2" s="1"/>
  <c r="H23" i="2"/>
  <c r="K22" i="2"/>
  <c r="J22" i="2"/>
  <c r="L22" i="2" s="1"/>
  <c r="O22" i="2" s="1"/>
  <c r="H22" i="2"/>
  <c r="K68" i="1"/>
  <c r="J68" i="1"/>
  <c r="N68" i="1" s="1"/>
  <c r="H68" i="1"/>
  <c r="O67" i="1"/>
  <c r="K67" i="1"/>
  <c r="L67" i="1" s="1"/>
  <c r="J67" i="1"/>
  <c r="N67" i="1" s="1"/>
  <c r="H67" i="1"/>
  <c r="K61" i="1"/>
  <c r="M61" i="1" s="1"/>
  <c r="J61" i="1"/>
  <c r="L61" i="1" s="1"/>
  <c r="O61" i="1" s="1"/>
  <c r="H61" i="1"/>
  <c r="N60" i="1"/>
  <c r="L60" i="1"/>
  <c r="O60" i="1" s="1"/>
  <c r="Q60" i="1" s="1"/>
  <c r="K60" i="1"/>
  <c r="J60" i="1"/>
  <c r="M60" i="1" s="1"/>
  <c r="H60" i="1"/>
  <c r="K59" i="1"/>
  <c r="L59" i="1" s="1"/>
  <c r="O59" i="1" s="1"/>
  <c r="J59" i="1"/>
  <c r="N59" i="1" s="1"/>
  <c r="H59" i="1"/>
  <c r="N58" i="1"/>
  <c r="L58" i="1"/>
  <c r="O58" i="1" s="1"/>
  <c r="Q58" i="1" s="1"/>
  <c r="K58" i="1"/>
  <c r="J58" i="1"/>
  <c r="M58" i="1" s="1"/>
  <c r="H58" i="1"/>
  <c r="K57" i="1"/>
  <c r="M57" i="1" s="1"/>
  <c r="J57" i="1"/>
  <c r="L57" i="1" s="1"/>
  <c r="O57" i="1" s="1"/>
  <c r="H57" i="1"/>
  <c r="N56" i="1"/>
  <c r="L56" i="1"/>
  <c r="O56" i="1" s="1"/>
  <c r="Q56" i="1" s="1"/>
  <c r="K56" i="1"/>
  <c r="J56" i="1"/>
  <c r="M56" i="1" s="1"/>
  <c r="H56" i="1"/>
  <c r="K54" i="1"/>
  <c r="L54" i="1" s="1"/>
  <c r="O54" i="1" s="1"/>
  <c r="J54" i="1"/>
  <c r="N54" i="1" s="1"/>
  <c r="H54" i="1"/>
  <c r="N53" i="1"/>
  <c r="L53" i="1"/>
  <c r="O53" i="1" s="1"/>
  <c r="Q53" i="1" s="1"/>
  <c r="K53" i="1"/>
  <c r="J53" i="1"/>
  <c r="M53" i="1" s="1"/>
  <c r="H53" i="1"/>
  <c r="K52" i="1"/>
  <c r="M52" i="1" s="1"/>
  <c r="J52" i="1"/>
  <c r="L52" i="1" s="1"/>
  <c r="O52" i="1" s="1"/>
  <c r="H52" i="1"/>
  <c r="N51" i="1"/>
  <c r="L51" i="1"/>
  <c r="O51" i="1" s="1"/>
  <c r="Q51" i="1" s="1"/>
  <c r="K51" i="1"/>
  <c r="J51" i="1"/>
  <c r="M51" i="1" s="1"/>
  <c r="H51" i="1"/>
  <c r="K50" i="1"/>
  <c r="M50" i="1" s="1"/>
  <c r="J50" i="1"/>
  <c r="N50" i="1" s="1"/>
  <c r="H50" i="1"/>
  <c r="N49" i="1"/>
  <c r="L49" i="1"/>
  <c r="O49" i="1" s="1"/>
  <c r="Q49" i="1" s="1"/>
  <c r="K49" i="1"/>
  <c r="J49" i="1"/>
  <c r="M49" i="1" s="1"/>
  <c r="H49" i="1"/>
  <c r="K48" i="1"/>
  <c r="M48" i="1" s="1"/>
  <c r="J48" i="1"/>
  <c r="L48" i="1" s="1"/>
  <c r="O48" i="1" s="1"/>
  <c r="H48" i="1"/>
  <c r="N47" i="1"/>
  <c r="L47" i="1"/>
  <c r="O47" i="1" s="1"/>
  <c r="Q47" i="1" s="1"/>
  <c r="K47" i="1"/>
  <c r="J47" i="1"/>
  <c r="M47" i="1" s="1"/>
  <c r="H47" i="1"/>
  <c r="K46" i="1"/>
  <c r="M46" i="1" s="1"/>
  <c r="J46" i="1"/>
  <c r="N46" i="1" s="1"/>
  <c r="H46" i="1"/>
  <c r="N45" i="1"/>
  <c r="L45" i="1"/>
  <c r="O45" i="1" s="1"/>
  <c r="Q45" i="1" s="1"/>
  <c r="K45" i="1"/>
  <c r="J45" i="1"/>
  <c r="M45" i="1" s="1"/>
  <c r="H45" i="1"/>
  <c r="K44" i="1"/>
  <c r="M44" i="1" s="1"/>
  <c r="J44" i="1"/>
  <c r="L44" i="1" s="1"/>
  <c r="O44" i="1" s="1"/>
  <c r="H44" i="1"/>
  <c r="N43" i="1"/>
  <c r="L43" i="1"/>
  <c r="O43" i="1" s="1"/>
  <c r="Q43" i="1" s="1"/>
  <c r="K43" i="1"/>
  <c r="J43" i="1"/>
  <c r="M43" i="1" s="1"/>
  <c r="H43" i="1"/>
  <c r="K42" i="1"/>
  <c r="M42" i="1" s="1"/>
  <c r="J42" i="1"/>
  <c r="N42" i="1" s="1"/>
  <c r="H42" i="1"/>
  <c r="N41" i="1"/>
  <c r="L41" i="1"/>
  <c r="O41" i="1" s="1"/>
  <c r="Q41" i="1" s="1"/>
  <c r="K41" i="1"/>
  <c r="J41" i="1"/>
  <c r="M41" i="1" s="1"/>
  <c r="H41" i="1"/>
  <c r="K39" i="1"/>
  <c r="M39" i="1" s="1"/>
  <c r="J39" i="1"/>
  <c r="L39" i="1" s="1"/>
  <c r="O39" i="1" s="1"/>
  <c r="H39" i="1"/>
  <c r="N38" i="1"/>
  <c r="L38" i="1"/>
  <c r="O38" i="1" s="1"/>
  <c r="Q38" i="1" s="1"/>
  <c r="K38" i="1"/>
  <c r="J38" i="1"/>
  <c r="M38" i="1" s="1"/>
  <c r="H38" i="1"/>
  <c r="K37" i="1"/>
  <c r="M37" i="1" s="1"/>
  <c r="J37" i="1"/>
  <c r="N37" i="1" s="1"/>
  <c r="H37" i="1"/>
  <c r="N35" i="1"/>
  <c r="L35" i="1"/>
  <c r="O35" i="1" s="1"/>
  <c r="Q35" i="1" s="1"/>
  <c r="K35" i="1"/>
  <c r="J35" i="1"/>
  <c r="M35" i="1" s="1"/>
  <c r="H35" i="1"/>
  <c r="K34" i="1"/>
  <c r="M34" i="1" s="1"/>
  <c r="J34" i="1"/>
  <c r="L34" i="1" s="1"/>
  <c r="O34" i="1" s="1"/>
  <c r="H34" i="1"/>
  <c r="N33" i="1"/>
  <c r="L33" i="1"/>
  <c r="O33" i="1" s="1"/>
  <c r="Q33" i="1" s="1"/>
  <c r="K33" i="1"/>
  <c r="J33" i="1"/>
  <c r="M33" i="1" s="1"/>
  <c r="H33" i="1"/>
  <c r="K32" i="1"/>
  <c r="M32" i="1" s="1"/>
  <c r="J32" i="1"/>
  <c r="N32" i="1" s="1"/>
  <c r="H32" i="1"/>
  <c r="K31" i="1"/>
  <c r="J31" i="1"/>
  <c r="M31" i="1" s="1"/>
  <c r="H31" i="1"/>
  <c r="K30" i="1"/>
  <c r="M30" i="1" s="1"/>
  <c r="J30" i="1"/>
  <c r="N30" i="1" s="1"/>
  <c r="H30" i="1"/>
  <c r="M28" i="1"/>
  <c r="L28" i="1"/>
  <c r="O28" i="1" s="1"/>
  <c r="K28" i="1"/>
  <c r="J28" i="1"/>
  <c r="N28" i="1" s="1"/>
  <c r="H28" i="1"/>
  <c r="M27" i="1"/>
  <c r="K27" i="1"/>
  <c r="J27" i="1"/>
  <c r="L27" i="1" s="1"/>
  <c r="O27" i="1" s="1"/>
  <c r="H27" i="1"/>
  <c r="K26" i="1"/>
  <c r="J26" i="1"/>
  <c r="M26" i="1" s="1"/>
  <c r="H26" i="1"/>
  <c r="K25" i="1"/>
  <c r="M25" i="1" s="1"/>
  <c r="J25" i="1"/>
  <c r="N25" i="1" s="1"/>
  <c r="H25" i="1"/>
  <c r="M24" i="1"/>
  <c r="L24" i="1"/>
  <c r="O24" i="1" s="1"/>
  <c r="K24" i="1"/>
  <c r="J24" i="1"/>
  <c r="N24" i="1" s="1"/>
  <c r="H24" i="1"/>
  <c r="M23" i="1"/>
  <c r="K23" i="1"/>
  <c r="J23" i="1"/>
  <c r="L23" i="1" s="1"/>
  <c r="O23" i="1" s="1"/>
  <c r="H23" i="1"/>
  <c r="K22" i="1"/>
  <c r="J22" i="1"/>
  <c r="M22" i="1" s="1"/>
  <c r="H22" i="1"/>
  <c r="Q24" i="1" l="1"/>
  <c r="P24" i="1"/>
  <c r="P34" i="1"/>
  <c r="Q34" i="1"/>
  <c r="P39" i="1"/>
  <c r="Q39" i="1"/>
  <c r="P48" i="1"/>
  <c r="Q48" i="1"/>
  <c r="P52" i="1"/>
  <c r="Q52" i="1"/>
  <c r="P61" i="1"/>
  <c r="Q61" i="1"/>
  <c r="P27" i="1"/>
  <c r="Q27" i="1"/>
  <c r="P59" i="1"/>
  <c r="Q59" i="1"/>
  <c r="P23" i="1"/>
  <c r="Q23" i="1"/>
  <c r="P44" i="1"/>
  <c r="Q44" i="1"/>
  <c r="P57" i="1"/>
  <c r="Q57" i="1"/>
  <c r="P54" i="1"/>
  <c r="Q54" i="1"/>
  <c r="P28" i="1"/>
  <c r="Q28" i="1"/>
  <c r="N31" i="1"/>
  <c r="O69" i="1"/>
  <c r="Q67" i="1"/>
  <c r="P67" i="1"/>
  <c r="P32" i="2"/>
  <c r="M32" i="2"/>
  <c r="P54" i="2"/>
  <c r="M54" i="2"/>
  <c r="P22" i="2"/>
  <c r="O62" i="2"/>
  <c r="M22" i="2"/>
  <c r="P26" i="2"/>
  <c r="M26" i="2"/>
  <c r="P31" i="2"/>
  <c r="M31" i="2"/>
  <c r="P35" i="2"/>
  <c r="M35" i="2"/>
  <c r="P41" i="2"/>
  <c r="M41" i="2"/>
  <c r="P45" i="2"/>
  <c r="M45" i="2"/>
  <c r="P49" i="2"/>
  <c r="M49" i="2"/>
  <c r="P53" i="2"/>
  <c r="M53" i="2"/>
  <c r="P58" i="2"/>
  <c r="M58" i="2"/>
  <c r="N67" i="2"/>
  <c r="N68" i="2"/>
  <c r="N26" i="1"/>
  <c r="P27" i="2"/>
  <c r="M27" i="2"/>
  <c r="P42" i="2"/>
  <c r="M42" i="2"/>
  <c r="P46" i="2"/>
  <c r="M46" i="2"/>
  <c r="P59" i="2"/>
  <c r="M59" i="2"/>
  <c r="N23" i="1"/>
  <c r="N27" i="1"/>
  <c r="L30" i="1"/>
  <c r="O30" i="1" s="1"/>
  <c r="L26" i="1"/>
  <c r="O26" i="1" s="1"/>
  <c r="P33" i="1"/>
  <c r="P38" i="1"/>
  <c r="P41" i="1"/>
  <c r="P43" i="1"/>
  <c r="P45" i="1"/>
  <c r="P47" i="1"/>
  <c r="P49" i="1"/>
  <c r="P51" i="1"/>
  <c r="P53" i="1"/>
  <c r="M54" i="1"/>
  <c r="P56" i="1"/>
  <c r="P58" i="1"/>
  <c r="M59" i="1"/>
  <c r="P60" i="1"/>
  <c r="P25" i="2"/>
  <c r="M25" i="2"/>
  <c r="P30" i="2"/>
  <c r="M30" i="2"/>
  <c r="P34" i="2"/>
  <c r="M34" i="2"/>
  <c r="P39" i="2"/>
  <c r="M39" i="2"/>
  <c r="P44" i="2"/>
  <c r="M44" i="2"/>
  <c r="P48" i="2"/>
  <c r="M48" i="2"/>
  <c r="P52" i="2"/>
  <c r="M52" i="2"/>
  <c r="P57" i="2"/>
  <c r="M57" i="2"/>
  <c r="P61" i="2"/>
  <c r="M61" i="2"/>
  <c r="N22" i="1"/>
  <c r="P23" i="2"/>
  <c r="M23" i="2"/>
  <c r="P37" i="2"/>
  <c r="M37" i="2"/>
  <c r="P50" i="2"/>
  <c r="M50" i="2"/>
  <c r="L25" i="1"/>
  <c r="O25" i="1" s="1"/>
  <c r="L22" i="1"/>
  <c r="O22" i="1" s="1"/>
  <c r="L31" i="1"/>
  <c r="O31" i="1" s="1"/>
  <c r="P35" i="1"/>
  <c r="P24" i="2"/>
  <c r="M24" i="2"/>
  <c r="P28" i="2"/>
  <c r="M28" i="2"/>
  <c r="P33" i="2"/>
  <c r="M33" i="2"/>
  <c r="P38" i="2"/>
  <c r="M38" i="2"/>
  <c r="P43" i="2"/>
  <c r="M43" i="2"/>
  <c r="P47" i="2"/>
  <c r="M47" i="2"/>
  <c r="P51" i="2"/>
  <c r="M51" i="2"/>
  <c r="P56" i="2"/>
  <c r="M56" i="2"/>
  <c r="P60" i="2"/>
  <c r="M60" i="2"/>
  <c r="O69" i="2"/>
  <c r="M67" i="2"/>
  <c r="P67" i="2"/>
  <c r="M68" i="2"/>
  <c r="P68" i="2"/>
  <c r="L32" i="1"/>
  <c r="O32" i="1" s="1"/>
  <c r="N34" i="1"/>
  <c r="L37" i="1"/>
  <c r="O37" i="1" s="1"/>
  <c r="N39" i="1"/>
  <c r="L42" i="1"/>
  <c r="O42" i="1" s="1"/>
  <c r="N44" i="1"/>
  <c r="L46" i="1"/>
  <c r="O46" i="1" s="1"/>
  <c r="N48" i="1"/>
  <c r="L50" i="1"/>
  <c r="O50" i="1" s="1"/>
  <c r="N52" i="1"/>
  <c r="N57" i="1"/>
  <c r="N61" i="1"/>
  <c r="M67" i="1"/>
  <c r="L68" i="1"/>
  <c r="O68" i="1" s="1"/>
  <c r="N22" i="2"/>
  <c r="N23" i="2"/>
  <c r="N24" i="2"/>
  <c r="N25" i="2"/>
  <c r="N26" i="2"/>
  <c r="N27" i="2"/>
  <c r="N28" i="2"/>
  <c r="N30" i="2"/>
  <c r="N31" i="2"/>
  <c r="N32" i="2"/>
  <c r="N33" i="2"/>
  <c r="N34" i="2"/>
  <c r="N35" i="2"/>
  <c r="N37" i="2"/>
  <c r="N38" i="2"/>
  <c r="N39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6" i="2"/>
  <c r="N57" i="2"/>
  <c r="N58" i="2"/>
  <c r="N59" i="2"/>
  <c r="N60" i="2"/>
  <c r="N61" i="2"/>
  <c r="M68" i="1"/>
  <c r="Q68" i="1" l="1"/>
  <c r="P68" i="1"/>
  <c r="P25" i="1"/>
  <c r="Q25" i="1"/>
  <c r="Q26" i="1"/>
  <c r="P26" i="1"/>
  <c r="A72" i="2"/>
  <c r="O70" i="2"/>
  <c r="P50" i="1"/>
  <c r="Q50" i="1"/>
  <c r="P42" i="1"/>
  <c r="Q42" i="1"/>
  <c r="P32" i="1"/>
  <c r="Q32" i="1"/>
  <c r="Q30" i="1"/>
  <c r="P30" i="1"/>
  <c r="Q31" i="1"/>
  <c r="P31" i="1"/>
  <c r="P46" i="1"/>
  <c r="Q46" i="1"/>
  <c r="P37" i="1"/>
  <c r="Q37" i="1"/>
  <c r="O62" i="1"/>
  <c r="Q22" i="1"/>
  <c r="P22" i="1"/>
  <c r="I10" i="2" l="1"/>
  <c r="H10" i="2"/>
  <c r="A72" i="1"/>
  <c r="O70" i="1"/>
  <c r="I10" i="1" l="1"/>
  <c r="H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1" authorId="0" shapeId="0" xr:uid="{00000000-0006-0000-0000-00000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2" authorId="0" shapeId="0" xr:uid="{00000000-0006-0000-0000-000004000000}">
      <text>
        <r>
          <rPr>
            <sz val="11"/>
            <color indexed="8"/>
            <rFont val="Calibri"/>
            <family val="2"/>
            <scheme val="minor"/>
          </rPr>
          <t xml:space="preserve">Material: R$ 13,71
Equipamento: R$ 0,00
Incidencia: R$ 0,00
Subserviço: R$ 84,44
</t>
        </r>
      </text>
    </comment>
    <comment ref="F23" authorId="0" shapeId="0" xr:uid="{00000000-0006-0000-0000-000005000000}">
      <text>
        <r>
          <rPr>
            <sz val="11"/>
            <color indexed="8"/>
            <rFont val="Calibri"/>
            <family val="2"/>
            <scheme val="minor"/>
          </rPr>
          <t xml:space="preserve">Material: R$ 4,21
Equipamento: R$ 0,00
Incidencia: R$ 0,00
Subserviço: R$ 9,95
</t>
        </r>
      </text>
    </comment>
    <comment ref="F24" authorId="0" shapeId="0" xr:uid="{00000000-0006-0000-0000-000006000000}">
      <text>
        <r>
          <rPr>
            <sz val="11"/>
            <color indexed="8"/>
            <rFont val="Calibri"/>
            <family val="2"/>
            <scheme val="minor"/>
          </rPr>
          <t xml:space="preserve">Material: R$ 30,25
Equipamento: R$ 0,00
Incidencia: R$ 0,00
Subserviço: R$ 21,40
</t>
        </r>
      </text>
    </comment>
    <comment ref="F25" authorId="0" shapeId="0" xr:uid="{00000000-0006-0000-0000-000007000000}">
      <text>
        <r>
          <rPr>
            <sz val="11"/>
            <color indexed="8"/>
            <rFont val="Calibri"/>
            <family val="2"/>
            <scheme val="minor"/>
          </rPr>
          <t xml:space="preserve">Material: R$ 17,26
Equipamento: R$ 0,00
Incidencia: R$ 0,00
Subserviço: R$ 22,28
</t>
        </r>
      </text>
    </comment>
    <comment ref="F26" authorId="0" shapeId="0" xr:uid="{00000000-0006-0000-0000-000008000000}">
      <text>
        <r>
          <rPr>
            <sz val="11"/>
            <color indexed="8"/>
            <rFont val="Calibri"/>
            <family val="2"/>
            <scheme val="minor"/>
          </rPr>
          <t xml:space="preserve">Material: R$ 3,51
Equipamento: R$ 0,00
Incidencia: R$ 0,00
Subserviço: R$ 0,00
</t>
        </r>
      </text>
    </comment>
    <comment ref="F27" authorId="0" shapeId="0" xr:uid="{00000000-0006-0000-0000-000009000000}">
      <text>
        <r>
          <rPr>
            <sz val="11"/>
            <color indexed="8"/>
            <rFont val="Calibri"/>
            <family val="2"/>
            <scheme val="minor"/>
          </rPr>
          <t xml:space="preserve">Material: R$ 5,72
Equipamento: R$ 0,00
Incidencia: R$ 0,00
Subserviço: R$ 0,00
</t>
        </r>
      </text>
    </comment>
    <comment ref="F28" authorId="0" shapeId="0" xr:uid="{00000000-0006-0000-0000-00000A000000}">
      <text>
        <r>
          <rPr>
            <sz val="11"/>
            <color indexed="8"/>
            <rFont val="Calibri"/>
            <family val="2"/>
            <scheme val="minor"/>
          </rPr>
          <t xml:space="preserve">Material: R$ 2,33
Equipamento: R$ 0,00
Incidencia: R$ 0,00
Subserviço: R$ 0,00
</t>
        </r>
      </text>
    </comment>
    <comment ref="F29" authorId="0" shapeId="0" xr:uid="{00000000-0006-0000-0000-00000B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0" authorId="0" shapeId="0" xr:uid="{00000000-0006-0000-0000-00000C000000}">
      <text>
        <r>
          <rPr>
            <sz val="11"/>
            <color indexed="8"/>
            <rFont val="Calibri"/>
            <family val="2"/>
            <scheme val="minor"/>
          </rPr>
          <t xml:space="preserve">Material: R$ 2,39
Equipamento: R$ 0,00
Incidencia: R$ 0,00
Subserviço: R$ 1,74
</t>
        </r>
      </text>
    </comment>
    <comment ref="F31" authorId="0" shapeId="0" xr:uid="{00000000-0006-0000-0000-00000D000000}">
      <text>
        <r>
          <rPr>
            <sz val="11"/>
            <color indexed="8"/>
            <rFont val="Calibri"/>
            <family val="2"/>
            <scheme val="minor"/>
          </rPr>
          <t xml:space="preserve">Material: R$ 4,03
Equipamento: R$ 0,00
Incidencia: R$ 0,00
Subserviço: R$ 2,20
</t>
        </r>
      </text>
    </comment>
    <comment ref="F32" authorId="0" shapeId="0" xr:uid="{00000000-0006-0000-0000-00000E000000}">
      <text>
        <r>
          <rPr>
            <sz val="11"/>
            <color indexed="8"/>
            <rFont val="Calibri"/>
            <family val="2"/>
            <scheme val="minor"/>
          </rPr>
          <t xml:space="preserve">Material: R$ 3,93
Equipamento: R$ 0,00
Incidencia: R$ 0,00
Subserviço: R$ 0,00
</t>
        </r>
      </text>
    </comment>
    <comment ref="F33" authorId="0" shapeId="0" xr:uid="{00000000-0006-0000-0000-00000F000000}">
      <text>
        <r>
          <rPr>
            <sz val="11"/>
            <color indexed="8"/>
            <rFont val="Calibri"/>
            <family val="2"/>
            <scheme val="minor"/>
          </rPr>
          <t xml:space="preserve">Material: R$ 8,72
Equipamento: R$ 0,00
Incidencia: R$ 0,00
Subserviço: R$ 0,00
</t>
        </r>
      </text>
    </comment>
    <comment ref="F34" authorId="0" shapeId="0" xr:uid="{00000000-0006-0000-0000-000010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5" authorId="0" shapeId="0" xr:uid="{00000000-0006-0000-0000-00001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6" authorId="0" shapeId="0" xr:uid="{00000000-0006-0000-0000-00001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7" authorId="0" shapeId="0" xr:uid="{00000000-0006-0000-0000-000013000000}">
      <text>
        <r>
          <rPr>
            <sz val="11"/>
            <color indexed="8"/>
            <rFont val="Calibri"/>
            <family val="2"/>
            <scheme val="minor"/>
          </rPr>
          <t xml:space="preserve">Material: R$ 17,41
Equipamento: R$ 0,00
Incidencia: R$ 0,00
Subserviço: R$ 0,00
</t>
        </r>
      </text>
    </comment>
    <comment ref="F38" authorId="0" shapeId="0" xr:uid="{00000000-0006-0000-0000-000014000000}">
      <text>
        <r>
          <rPr>
            <sz val="11"/>
            <color indexed="8"/>
            <rFont val="Calibri"/>
            <family val="2"/>
            <scheme val="minor"/>
          </rPr>
          <t xml:space="preserve">Material: R$ 123,56
Equipamento: R$ 0,00
Incidencia: R$ 0,00
Subserviço: R$ 0,00
</t>
        </r>
      </text>
    </comment>
    <comment ref="F39" authorId="0" shapeId="0" xr:uid="{00000000-0006-0000-0000-000015000000}">
      <text>
        <r>
          <rPr>
            <sz val="11"/>
            <color indexed="8"/>
            <rFont val="Calibri"/>
            <family val="2"/>
            <scheme val="minor"/>
          </rPr>
          <t xml:space="preserve">Material: R$ 836,39
Equipamento: R$ 0,00
Incidencia: R$ 0,00
Subserviço: R$ 22,21
</t>
        </r>
      </text>
    </comment>
    <comment ref="F40" authorId="0" shapeId="0" xr:uid="{00000000-0006-0000-0000-00001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41" authorId="0" shapeId="0" xr:uid="{00000000-0006-0000-0000-000017000000}">
      <text>
        <r>
          <rPr>
            <sz val="11"/>
            <color indexed="8"/>
            <rFont val="Calibri"/>
            <family val="2"/>
            <scheme val="minor"/>
          </rPr>
          <t xml:space="preserve">Material: R$ 9,36
Equipamento: R$ 0,00
Incidencia: R$ 0,00
Subserviço: R$ 0,00
</t>
        </r>
      </text>
    </comment>
    <comment ref="F42" authorId="0" shapeId="0" xr:uid="{00000000-0006-0000-0000-000018000000}">
      <text>
        <r>
          <rPr>
            <sz val="11"/>
            <color indexed="8"/>
            <rFont val="Calibri"/>
            <family val="2"/>
            <scheme val="minor"/>
          </rPr>
          <t xml:space="preserve">Material: R$ 9,36
Equipamento: R$ 0,00
Incidencia: R$ 0,00
Subserviço: R$ 0,00
</t>
        </r>
      </text>
    </comment>
    <comment ref="F43" authorId="0" shapeId="0" xr:uid="{00000000-0006-0000-0000-000019000000}">
      <text>
        <r>
          <rPr>
            <sz val="11"/>
            <color indexed="8"/>
            <rFont val="Calibri"/>
            <family val="2"/>
            <scheme val="minor"/>
          </rPr>
          <t xml:space="preserve">Material: R$ 9,64
Equipamento: R$ 0,00
Incidencia: R$ 0,00
Subserviço: R$ 0,00
</t>
        </r>
      </text>
    </comment>
    <comment ref="F44" authorId="0" shapeId="0" xr:uid="{00000000-0006-0000-0000-00001A000000}">
      <text>
        <r>
          <rPr>
            <sz val="11"/>
            <color indexed="8"/>
            <rFont val="Calibri"/>
            <family val="2"/>
            <scheme val="minor"/>
          </rPr>
          <t xml:space="preserve">Material: R$ 62,10
Equipamento: R$ 0,00
Incidencia: R$ 0,00
Subserviço: R$ 0,00
</t>
        </r>
      </text>
    </comment>
    <comment ref="F45" authorId="0" shapeId="0" xr:uid="{00000000-0006-0000-0000-00001B000000}">
      <text>
        <r>
          <rPr>
            <sz val="11"/>
            <color indexed="8"/>
            <rFont val="Calibri"/>
            <family val="2"/>
            <scheme val="minor"/>
          </rPr>
          <t xml:space="preserve">Material: R$ 63,60
Equipamento: R$ 0,00
Incidencia: R$ 0,00
Subserviço: R$ 0,00
</t>
        </r>
      </text>
    </comment>
    <comment ref="F46" authorId="0" shapeId="0" xr:uid="{00000000-0006-0000-0000-00001C000000}">
      <text>
        <r>
          <rPr>
            <sz val="11"/>
            <color indexed="8"/>
            <rFont val="Calibri"/>
            <family val="2"/>
            <scheme val="minor"/>
          </rPr>
          <t xml:space="preserve">Material: R$ 170,02
Equipamento: R$ 0,00
Incidencia: R$ 0,00
Subserviço: R$ 5,03
</t>
        </r>
      </text>
    </comment>
    <comment ref="F47" authorId="0" shapeId="0" xr:uid="{00000000-0006-0000-0000-00001D000000}">
      <text>
        <r>
          <rPr>
            <sz val="11"/>
            <color indexed="8"/>
            <rFont val="Calibri"/>
            <family val="2"/>
            <scheme val="minor"/>
          </rPr>
          <t xml:space="preserve">Material: R$ 131,37
Equipamento: R$ 0,00
Incidencia: R$ 0,00
Subserviço: R$ 5,03
</t>
        </r>
      </text>
    </comment>
    <comment ref="F48" authorId="0" shapeId="0" xr:uid="{00000000-0006-0000-0000-00001E000000}">
      <text>
        <r>
          <rPr>
            <sz val="11"/>
            <color indexed="8"/>
            <rFont val="Calibri"/>
            <family val="2"/>
            <scheme val="minor"/>
          </rPr>
          <t xml:space="preserve">Material: R$ 53,04
Equipamento: R$ 0,00
Incidencia: R$ 0,00
Subserviço: R$ 36,91
</t>
        </r>
      </text>
    </comment>
    <comment ref="F49" authorId="0" shapeId="0" xr:uid="{00000000-0006-0000-0000-00001F000000}">
      <text>
        <r>
          <rPr>
            <sz val="11"/>
            <color indexed="8"/>
            <rFont val="Calibri"/>
            <family val="2"/>
            <scheme val="minor"/>
          </rPr>
          <t xml:space="preserve">Material: R$ 51,97
Equipamento: R$ 0,00
Incidencia: R$ 0,00
Subserviço: R$ 38,81
</t>
        </r>
      </text>
    </comment>
    <comment ref="F50" authorId="0" shapeId="0" xr:uid="{00000000-0006-0000-0000-000020000000}">
      <text>
        <r>
          <rPr>
            <sz val="11"/>
            <color indexed="8"/>
            <rFont val="Calibri"/>
            <family val="2"/>
            <scheme val="minor"/>
          </rPr>
          <t xml:space="preserve">Material: R$ 38,80
Equipamento: R$ 0,00
Incidencia: R$ 0,00
Subserviço: R$ 38,81
</t>
        </r>
      </text>
    </comment>
    <comment ref="F51" authorId="0" shapeId="0" xr:uid="{00000000-0006-0000-0000-000021000000}">
      <text>
        <r>
          <rPr>
            <sz val="11"/>
            <color indexed="8"/>
            <rFont val="Calibri"/>
            <family val="2"/>
            <scheme val="minor"/>
          </rPr>
          <t xml:space="preserve">Material: R$ 38,80
Equipamento: R$ 0,00
Incidencia: R$ 0,00
Subserviço: R$ 31,97
</t>
        </r>
      </text>
    </comment>
    <comment ref="F52" authorId="0" shapeId="0" xr:uid="{00000000-0006-0000-0000-000022000000}">
      <text>
        <r>
          <rPr>
            <sz val="11"/>
            <color indexed="8"/>
            <rFont val="Calibri"/>
            <family val="2"/>
            <scheme val="minor"/>
          </rPr>
          <t xml:space="preserve">Material: R$ 38,80
Equipamento: R$ 0,00
Incidencia: R$ 0,00
Subserviço: R$ 43,45
</t>
        </r>
      </text>
    </comment>
    <comment ref="F53" authorId="0" shapeId="0" xr:uid="{00000000-0006-0000-0000-000023000000}">
      <text>
        <r>
          <rPr>
            <sz val="11"/>
            <color indexed="8"/>
            <rFont val="Calibri"/>
            <family val="2"/>
            <scheme val="minor"/>
          </rPr>
          <t xml:space="preserve">Material: R$ 13,85
Equipamento: R$ 0,00
Incidencia: R$ 0,00
Subserviço: R$ 0,00
</t>
        </r>
      </text>
    </comment>
    <comment ref="F54" authorId="0" shapeId="0" xr:uid="{00000000-0006-0000-0000-000024000000}">
      <text>
        <r>
          <rPr>
            <sz val="11"/>
            <color indexed="8"/>
            <rFont val="Calibri"/>
            <family val="2"/>
            <scheme val="minor"/>
          </rPr>
          <t xml:space="preserve">Material: R$ 2,49
Equipamento: R$ 0,00
Incidencia: R$ 0,00
Subserviço: R$ 0,00
</t>
        </r>
      </text>
    </comment>
    <comment ref="F55" authorId="0" shapeId="0" xr:uid="{00000000-0006-0000-0000-00002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56" authorId="0" shapeId="0" xr:uid="{00000000-0006-0000-0000-000026000000}">
      <text>
        <r>
          <rPr>
            <sz val="11"/>
            <color indexed="8"/>
            <rFont val="Calibri"/>
            <family val="2"/>
            <scheme val="minor"/>
          </rPr>
          <t xml:space="preserve">Material: R$ 41,89
Equipamento: R$ 0,00
Incidencia: R$ 0,00
Subserviço: R$ 0,00
</t>
        </r>
      </text>
    </comment>
    <comment ref="F57" authorId="0" shapeId="0" xr:uid="{00000000-0006-0000-0000-000027000000}">
      <text>
        <r>
          <rPr>
            <sz val="11"/>
            <color indexed="8"/>
            <rFont val="Calibri"/>
            <family val="2"/>
            <scheme val="minor"/>
          </rPr>
          <t xml:space="preserve">Material: R$ 29,43
Equipamento: R$ 0,00
Incidencia: R$ 0,00
Subserviço: R$ 0,00
</t>
        </r>
      </text>
    </comment>
    <comment ref="F58" authorId="0" shapeId="0" xr:uid="{00000000-0006-0000-0000-000028000000}">
      <text>
        <r>
          <rPr>
            <sz val="11"/>
            <color indexed="8"/>
            <rFont val="Calibri"/>
            <family val="2"/>
            <scheme val="minor"/>
          </rPr>
          <t xml:space="preserve">Material: R$ 66,03
Equipamento: R$ 0,00
Incidencia: R$ 0,00
Subserviço: R$ 30,06
</t>
        </r>
      </text>
    </comment>
    <comment ref="F59" authorId="0" shapeId="0" xr:uid="{00000000-0006-0000-0000-000029000000}">
      <text>
        <r>
          <rPr>
            <sz val="11"/>
            <color indexed="8"/>
            <rFont val="Calibri"/>
            <family val="2"/>
            <scheme val="minor"/>
          </rPr>
          <t xml:space="preserve">Material: R$ 37,54
Equipamento: R$ 0,00
Incidencia: R$ 0,00
Subserviço: R$ 21,35
</t>
        </r>
      </text>
    </comment>
    <comment ref="F60" authorId="0" shapeId="0" xr:uid="{00000000-0006-0000-0000-00002A000000}">
      <text>
        <r>
          <rPr>
            <sz val="11"/>
            <color indexed="8"/>
            <rFont val="Calibri"/>
            <family val="2"/>
            <scheme val="minor"/>
          </rPr>
          <t xml:space="preserve">Material: R$ 58,70
Equipamento: R$ 0,00
Incidencia: R$ 0,00
Subserviço: R$ 0,00
</t>
        </r>
      </text>
    </comment>
    <comment ref="F61" authorId="0" shapeId="0" xr:uid="{00000000-0006-0000-0000-00002B000000}">
      <text>
        <r>
          <rPr>
            <sz val="11"/>
            <color indexed="8"/>
            <rFont val="Calibri"/>
            <family val="2"/>
            <scheme val="minor"/>
          </rPr>
          <t xml:space="preserve">Material: R$ 32,54
Equipamento: R$ 0,00
Incidencia: R$ 0,00
Subserviço: R$ 55,37
</t>
        </r>
      </text>
    </comment>
    <comment ref="F66" authorId="0" shapeId="0" xr:uid="{00000000-0006-0000-0000-00002C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67" authorId="0" shapeId="0" xr:uid="{00000000-0006-0000-0000-00002D000000}">
      <text>
        <r>
          <rPr>
            <sz val="11"/>
            <color indexed="8"/>
            <rFont val="Calibri"/>
            <family val="2"/>
            <scheme val="minor"/>
          </rPr>
          <t xml:space="preserve">Material: R$ 450,01
Equipamento: R$ 0,00
Incidencia: R$ 0,00
Subserviço: R$ 0,00
</t>
        </r>
      </text>
    </comment>
    <comment ref="F68" authorId="0" shapeId="0" xr:uid="{00000000-0006-0000-0000-00002E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1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1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1" authorId="0" shapeId="0" xr:uid="{00000000-0006-0000-0100-00000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2" authorId="0" shapeId="0" xr:uid="{00000000-0006-0000-0100-000004000000}">
      <text>
        <r>
          <rPr>
            <sz val="11"/>
            <color indexed="8"/>
            <rFont val="Calibri"/>
            <family val="2"/>
            <scheme val="minor"/>
          </rPr>
          <t xml:space="preserve">Material: R$ 13,71
Equipamento: R$ 0,00
Incidencia: R$ 0,00
Subserviço: R$ 84,44
</t>
        </r>
      </text>
    </comment>
    <comment ref="F23" authorId="0" shapeId="0" xr:uid="{00000000-0006-0000-0100-000005000000}">
      <text>
        <r>
          <rPr>
            <sz val="11"/>
            <color indexed="8"/>
            <rFont val="Calibri"/>
            <family val="2"/>
            <scheme val="minor"/>
          </rPr>
          <t xml:space="preserve">Material: R$ 4,21
Equipamento: R$ 0,00
Incidencia: R$ 0,00
Subserviço: R$ 9,95
</t>
        </r>
      </text>
    </comment>
    <comment ref="F24" authorId="0" shapeId="0" xr:uid="{00000000-0006-0000-0100-000006000000}">
      <text>
        <r>
          <rPr>
            <sz val="11"/>
            <color indexed="8"/>
            <rFont val="Calibri"/>
            <family val="2"/>
            <scheme val="minor"/>
          </rPr>
          <t xml:space="preserve">Material: R$ 30,25
Equipamento: R$ 0,00
Incidencia: R$ 0,00
Subserviço: R$ 21,40
</t>
        </r>
      </text>
    </comment>
    <comment ref="F25" authorId="0" shapeId="0" xr:uid="{00000000-0006-0000-0100-000007000000}">
      <text>
        <r>
          <rPr>
            <sz val="11"/>
            <color indexed="8"/>
            <rFont val="Calibri"/>
            <family val="2"/>
            <scheme val="minor"/>
          </rPr>
          <t xml:space="preserve">Material: R$ 17,26
Equipamento: R$ 0,00
Incidencia: R$ 0,00
Subserviço: R$ 22,28
</t>
        </r>
      </text>
    </comment>
    <comment ref="F26" authorId="0" shapeId="0" xr:uid="{00000000-0006-0000-0100-000008000000}">
      <text>
        <r>
          <rPr>
            <sz val="11"/>
            <color indexed="8"/>
            <rFont val="Calibri"/>
            <family val="2"/>
            <scheme val="minor"/>
          </rPr>
          <t xml:space="preserve">Material: R$ 3,51
Equipamento: R$ 0,00
Incidencia: R$ 0,00
Subserviço: R$ 0,00
</t>
        </r>
      </text>
    </comment>
    <comment ref="F27" authorId="0" shapeId="0" xr:uid="{00000000-0006-0000-0100-000009000000}">
      <text>
        <r>
          <rPr>
            <sz val="11"/>
            <color indexed="8"/>
            <rFont val="Calibri"/>
            <family val="2"/>
            <scheme val="minor"/>
          </rPr>
          <t xml:space="preserve">Material: R$ 5,72
Equipamento: R$ 0,00
Incidencia: R$ 0,00
Subserviço: R$ 0,00
</t>
        </r>
      </text>
    </comment>
    <comment ref="F28" authorId="0" shapeId="0" xr:uid="{00000000-0006-0000-0100-00000A000000}">
      <text>
        <r>
          <rPr>
            <sz val="11"/>
            <color indexed="8"/>
            <rFont val="Calibri"/>
            <family val="2"/>
            <scheme val="minor"/>
          </rPr>
          <t xml:space="preserve">Material: R$ 2,33
Equipamento: R$ 0,00
Incidencia: R$ 0,00
Subserviço: R$ 0,00
</t>
        </r>
      </text>
    </comment>
    <comment ref="F29" authorId="0" shapeId="0" xr:uid="{00000000-0006-0000-0100-00000B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0" authorId="0" shapeId="0" xr:uid="{00000000-0006-0000-0100-00000C000000}">
      <text>
        <r>
          <rPr>
            <sz val="11"/>
            <color indexed="8"/>
            <rFont val="Calibri"/>
            <family val="2"/>
            <scheme val="minor"/>
          </rPr>
          <t xml:space="preserve">Material: R$ 2,39
Equipamento: R$ 0,00
Incidencia: R$ 0,00
Subserviço: R$ 1,74
</t>
        </r>
      </text>
    </comment>
    <comment ref="F31" authorId="0" shapeId="0" xr:uid="{00000000-0006-0000-0100-00000D000000}">
      <text>
        <r>
          <rPr>
            <sz val="11"/>
            <color indexed="8"/>
            <rFont val="Calibri"/>
            <family val="2"/>
            <scheme val="minor"/>
          </rPr>
          <t xml:space="preserve">Material: R$ 4,03
Equipamento: R$ 0,00
Incidencia: R$ 0,00
Subserviço: R$ 2,20
</t>
        </r>
      </text>
    </comment>
    <comment ref="F32" authorId="0" shapeId="0" xr:uid="{00000000-0006-0000-0100-00000E000000}">
      <text>
        <r>
          <rPr>
            <sz val="11"/>
            <color indexed="8"/>
            <rFont val="Calibri"/>
            <family val="2"/>
            <scheme val="minor"/>
          </rPr>
          <t xml:space="preserve">Material: R$ 3,93
Equipamento: R$ 0,00
Incidencia: R$ 0,00
Subserviço: R$ 0,00
</t>
        </r>
      </text>
    </comment>
    <comment ref="F33" authorId="0" shapeId="0" xr:uid="{00000000-0006-0000-0100-00000F000000}">
      <text>
        <r>
          <rPr>
            <sz val="11"/>
            <color indexed="8"/>
            <rFont val="Calibri"/>
            <family val="2"/>
            <scheme val="minor"/>
          </rPr>
          <t xml:space="preserve">Material: R$ 8,72
Equipamento: R$ 0,00
Incidencia: R$ 0,00
Subserviço: R$ 0,00
</t>
        </r>
      </text>
    </comment>
    <comment ref="F34" authorId="0" shapeId="0" xr:uid="{00000000-0006-0000-0100-000010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5" authorId="0" shapeId="0" xr:uid="{00000000-0006-0000-0100-00001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6" authorId="0" shapeId="0" xr:uid="{00000000-0006-0000-0100-00001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7" authorId="0" shapeId="0" xr:uid="{00000000-0006-0000-0100-000013000000}">
      <text>
        <r>
          <rPr>
            <sz val="11"/>
            <color indexed="8"/>
            <rFont val="Calibri"/>
            <family val="2"/>
            <scheme val="minor"/>
          </rPr>
          <t xml:space="preserve">Material: R$ 17,41
Equipamento: R$ 0,00
Incidencia: R$ 0,00
Subserviço: R$ 0,00
</t>
        </r>
      </text>
    </comment>
    <comment ref="F38" authorId="0" shapeId="0" xr:uid="{00000000-0006-0000-0100-000014000000}">
      <text>
        <r>
          <rPr>
            <sz val="11"/>
            <color indexed="8"/>
            <rFont val="Calibri"/>
            <family val="2"/>
            <scheme val="minor"/>
          </rPr>
          <t xml:space="preserve">Material: R$ 123,56
Equipamento: R$ 0,00
Incidencia: R$ 0,00
Subserviço: R$ 0,00
</t>
        </r>
      </text>
    </comment>
    <comment ref="F39" authorId="0" shapeId="0" xr:uid="{00000000-0006-0000-0100-000015000000}">
      <text>
        <r>
          <rPr>
            <sz val="11"/>
            <color indexed="8"/>
            <rFont val="Calibri"/>
            <family val="2"/>
            <scheme val="minor"/>
          </rPr>
          <t xml:space="preserve">Material: R$ 836,39
Equipamento: R$ 0,00
Incidencia: R$ 0,00
Subserviço: R$ 22,21
</t>
        </r>
      </text>
    </comment>
    <comment ref="F40" authorId="0" shapeId="0" xr:uid="{00000000-0006-0000-0100-00001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41" authorId="0" shapeId="0" xr:uid="{00000000-0006-0000-0100-000017000000}">
      <text>
        <r>
          <rPr>
            <sz val="11"/>
            <color indexed="8"/>
            <rFont val="Calibri"/>
            <family val="2"/>
            <scheme val="minor"/>
          </rPr>
          <t xml:space="preserve">Material: R$ 9,36
Equipamento: R$ 0,00
Incidencia: R$ 0,00
Subserviço: R$ 0,00
</t>
        </r>
      </text>
    </comment>
    <comment ref="F42" authorId="0" shapeId="0" xr:uid="{00000000-0006-0000-0100-000018000000}">
      <text>
        <r>
          <rPr>
            <sz val="11"/>
            <color indexed="8"/>
            <rFont val="Calibri"/>
            <family val="2"/>
            <scheme val="minor"/>
          </rPr>
          <t xml:space="preserve">Material: R$ 9,36
Equipamento: R$ 0,00
Incidencia: R$ 0,00
Subserviço: R$ 0,00
</t>
        </r>
      </text>
    </comment>
    <comment ref="F43" authorId="0" shapeId="0" xr:uid="{00000000-0006-0000-0100-000019000000}">
      <text>
        <r>
          <rPr>
            <sz val="11"/>
            <color indexed="8"/>
            <rFont val="Calibri"/>
            <family val="2"/>
            <scheme val="minor"/>
          </rPr>
          <t xml:space="preserve">Material: R$ 9,64
Equipamento: R$ 0,00
Incidencia: R$ 0,00
Subserviço: R$ 0,00
</t>
        </r>
      </text>
    </comment>
    <comment ref="F44" authorId="0" shapeId="0" xr:uid="{00000000-0006-0000-0100-00001A000000}">
      <text>
        <r>
          <rPr>
            <sz val="11"/>
            <color indexed="8"/>
            <rFont val="Calibri"/>
            <family val="2"/>
            <scheme val="minor"/>
          </rPr>
          <t xml:space="preserve">Material: R$ 62,10
Equipamento: R$ 0,00
Incidencia: R$ 0,00
Subserviço: R$ 0,00
</t>
        </r>
      </text>
    </comment>
    <comment ref="F45" authorId="0" shapeId="0" xr:uid="{00000000-0006-0000-0100-00001B000000}">
      <text>
        <r>
          <rPr>
            <sz val="11"/>
            <color indexed="8"/>
            <rFont val="Calibri"/>
            <family val="2"/>
            <scheme val="minor"/>
          </rPr>
          <t xml:space="preserve">Material: R$ 63,60
Equipamento: R$ 0,00
Incidencia: R$ 0,00
Subserviço: R$ 0,00
</t>
        </r>
      </text>
    </comment>
    <comment ref="F46" authorId="0" shapeId="0" xr:uid="{00000000-0006-0000-0100-00001C000000}">
      <text>
        <r>
          <rPr>
            <sz val="11"/>
            <color indexed="8"/>
            <rFont val="Calibri"/>
            <family val="2"/>
            <scheme val="minor"/>
          </rPr>
          <t xml:space="preserve">Material: R$ 170,02
Equipamento: R$ 0,00
Incidencia: R$ 0,00
Subserviço: R$ 5,03
</t>
        </r>
      </text>
    </comment>
    <comment ref="F47" authorId="0" shapeId="0" xr:uid="{00000000-0006-0000-0100-00001D000000}">
      <text>
        <r>
          <rPr>
            <sz val="11"/>
            <color indexed="8"/>
            <rFont val="Calibri"/>
            <family val="2"/>
            <scheme val="minor"/>
          </rPr>
          <t xml:space="preserve">Material: R$ 131,37
Equipamento: R$ 0,00
Incidencia: R$ 0,00
Subserviço: R$ 5,03
</t>
        </r>
      </text>
    </comment>
    <comment ref="F48" authorId="0" shapeId="0" xr:uid="{00000000-0006-0000-0100-00001E000000}">
      <text>
        <r>
          <rPr>
            <sz val="11"/>
            <color indexed="8"/>
            <rFont val="Calibri"/>
            <family val="2"/>
            <scheme val="minor"/>
          </rPr>
          <t xml:space="preserve">Material: R$ 53,04
Equipamento: R$ 0,00
Incidencia: R$ 0,00
Subserviço: R$ 36,91
</t>
        </r>
      </text>
    </comment>
    <comment ref="F49" authorId="0" shapeId="0" xr:uid="{00000000-0006-0000-0100-00001F000000}">
      <text>
        <r>
          <rPr>
            <sz val="11"/>
            <color indexed="8"/>
            <rFont val="Calibri"/>
            <family val="2"/>
            <scheme val="minor"/>
          </rPr>
          <t xml:space="preserve">Material: R$ 51,97
Equipamento: R$ 0,00
Incidencia: R$ 0,00
Subserviço: R$ 38,81
</t>
        </r>
      </text>
    </comment>
    <comment ref="F50" authorId="0" shapeId="0" xr:uid="{00000000-0006-0000-0100-000020000000}">
      <text>
        <r>
          <rPr>
            <sz val="11"/>
            <color indexed="8"/>
            <rFont val="Calibri"/>
            <family val="2"/>
            <scheme val="minor"/>
          </rPr>
          <t xml:space="preserve">Material: R$ 38,80
Equipamento: R$ 0,00
Incidencia: R$ 0,00
Subserviço: R$ 38,81
</t>
        </r>
      </text>
    </comment>
    <comment ref="F51" authorId="0" shapeId="0" xr:uid="{00000000-0006-0000-0100-000021000000}">
      <text>
        <r>
          <rPr>
            <sz val="11"/>
            <color indexed="8"/>
            <rFont val="Calibri"/>
            <family val="2"/>
            <scheme val="minor"/>
          </rPr>
          <t xml:space="preserve">Material: R$ 38,80
Equipamento: R$ 0,00
Incidencia: R$ 0,00
Subserviço: R$ 31,97
</t>
        </r>
      </text>
    </comment>
    <comment ref="F52" authorId="0" shapeId="0" xr:uid="{00000000-0006-0000-0100-000022000000}">
      <text>
        <r>
          <rPr>
            <sz val="11"/>
            <color indexed="8"/>
            <rFont val="Calibri"/>
            <family val="2"/>
            <scheme val="minor"/>
          </rPr>
          <t xml:space="preserve">Material: R$ 38,80
Equipamento: R$ 0,00
Incidencia: R$ 0,00
Subserviço: R$ 43,45
</t>
        </r>
      </text>
    </comment>
    <comment ref="F53" authorId="0" shapeId="0" xr:uid="{00000000-0006-0000-0100-000023000000}">
      <text>
        <r>
          <rPr>
            <sz val="11"/>
            <color indexed="8"/>
            <rFont val="Calibri"/>
            <family val="2"/>
            <scheme val="minor"/>
          </rPr>
          <t xml:space="preserve">Material: R$ 13,85
Equipamento: R$ 0,00
Incidencia: R$ 0,00
Subserviço: R$ 0,00
</t>
        </r>
      </text>
    </comment>
    <comment ref="F54" authorId="0" shapeId="0" xr:uid="{00000000-0006-0000-0100-000024000000}">
      <text>
        <r>
          <rPr>
            <sz val="11"/>
            <color indexed="8"/>
            <rFont val="Calibri"/>
            <family val="2"/>
            <scheme val="minor"/>
          </rPr>
          <t xml:space="preserve">Material: R$ 2,49
Equipamento: R$ 0,00
Incidencia: R$ 0,00
Subserviço: R$ 0,00
</t>
        </r>
      </text>
    </comment>
    <comment ref="F55" authorId="0" shapeId="0" xr:uid="{00000000-0006-0000-0100-00002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56" authorId="0" shapeId="0" xr:uid="{00000000-0006-0000-0100-000026000000}">
      <text>
        <r>
          <rPr>
            <sz val="11"/>
            <color indexed="8"/>
            <rFont val="Calibri"/>
            <family val="2"/>
            <scheme val="minor"/>
          </rPr>
          <t xml:space="preserve">Material: R$ 41,89
Equipamento: R$ 0,00
Incidencia: R$ 0,00
Subserviço: R$ 0,00
</t>
        </r>
      </text>
    </comment>
    <comment ref="F57" authorId="0" shapeId="0" xr:uid="{00000000-0006-0000-0100-000027000000}">
      <text>
        <r>
          <rPr>
            <sz val="11"/>
            <color indexed="8"/>
            <rFont val="Calibri"/>
            <family val="2"/>
            <scheme val="minor"/>
          </rPr>
          <t xml:space="preserve">Material: R$ 29,43
Equipamento: R$ 0,00
Incidencia: R$ 0,00
Subserviço: R$ 0,00
</t>
        </r>
      </text>
    </comment>
    <comment ref="F58" authorId="0" shapeId="0" xr:uid="{00000000-0006-0000-0100-000028000000}">
      <text>
        <r>
          <rPr>
            <sz val="11"/>
            <color indexed="8"/>
            <rFont val="Calibri"/>
            <family val="2"/>
            <scheme val="minor"/>
          </rPr>
          <t xml:space="preserve">Material: R$ 66,03
Equipamento: R$ 0,00
Incidencia: R$ 0,00
Subserviço: R$ 30,06
</t>
        </r>
      </text>
    </comment>
    <comment ref="F59" authorId="0" shapeId="0" xr:uid="{00000000-0006-0000-0100-000029000000}">
      <text>
        <r>
          <rPr>
            <sz val="11"/>
            <color indexed="8"/>
            <rFont val="Calibri"/>
            <family val="2"/>
            <scheme val="minor"/>
          </rPr>
          <t xml:space="preserve">Material: R$ 37,54
Equipamento: R$ 0,00
Incidencia: R$ 0,00
Subserviço: R$ 21,35
</t>
        </r>
      </text>
    </comment>
    <comment ref="F60" authorId="0" shapeId="0" xr:uid="{00000000-0006-0000-0100-00002A000000}">
      <text>
        <r>
          <rPr>
            <sz val="11"/>
            <color indexed="8"/>
            <rFont val="Calibri"/>
            <family val="2"/>
            <scheme val="minor"/>
          </rPr>
          <t xml:space="preserve">Material: R$ 58,70
Equipamento: R$ 0,00
Incidencia: R$ 0,00
Subserviço: R$ 0,00
</t>
        </r>
      </text>
    </comment>
    <comment ref="F61" authorId="0" shapeId="0" xr:uid="{00000000-0006-0000-0100-00002B000000}">
      <text>
        <r>
          <rPr>
            <sz val="11"/>
            <color indexed="8"/>
            <rFont val="Calibri"/>
            <family val="2"/>
            <scheme val="minor"/>
          </rPr>
          <t xml:space="preserve">Material: R$ 32,54
Equipamento: R$ 0,00
Incidencia: R$ 0,00
Subserviço: R$ 55,37
</t>
        </r>
      </text>
    </comment>
    <comment ref="F66" authorId="0" shapeId="0" xr:uid="{00000000-0006-0000-0100-00002C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67" authorId="0" shapeId="0" xr:uid="{00000000-0006-0000-0100-00002D000000}">
      <text>
        <r>
          <rPr>
            <sz val="11"/>
            <color indexed="8"/>
            <rFont val="Calibri"/>
            <family val="2"/>
            <scheme val="minor"/>
          </rPr>
          <t xml:space="preserve">Material: R$ 450,01
Equipamento: R$ 0,00
Incidencia: R$ 0,00
Subserviço: R$ 0,00
</t>
        </r>
      </text>
    </comment>
    <comment ref="F68" authorId="0" shapeId="0" xr:uid="{00000000-0006-0000-0100-00002E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</commentList>
</comments>
</file>

<file path=xl/sharedStrings.xml><?xml version="1.0" encoding="utf-8"?>
<sst xmlns="http://schemas.openxmlformats.org/spreadsheetml/2006/main" count="536" uniqueCount="129">
  <si>
    <t xml:space="preserve">      </t>
  </si>
  <si>
    <t xml:space="preserve">      ESTADO DE SANTA CATARINA</t>
  </si>
  <si>
    <t xml:space="preserve">      PROPOSTA DAS LICITANTES</t>
  </si>
  <si>
    <t>9058 - Instalações Elétricas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</si>
  <si>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</si>
  <si>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</si>
  <si>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</si>
  <si>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</si>
  <si>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</si>
  <si>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</si>
  <si>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</si>
  <si>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</si>
  <si>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</si>
  <si>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</si>
  <si>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</si>
  <si>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</si>
  <si>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</si>
  <si>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</si>
  <si>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</si>
  <si>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</si>
  <si>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</si>
  <si>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SINAPI ONERADA MARÇO 2026</t>
  </si>
  <si>
    <t>Instalações Elétricas</t>
  </si>
  <si>
    <t>Infraestrutura</t>
  </si>
  <si>
    <t>Eletrocalhas, eletrodutos e conexões</t>
  </si>
  <si>
    <t>CPU137481</t>
  </si>
  <si>
    <t>ELETROCALHA PERFURADA, LARGURA 50MM E ALTURA 50MM, INCLUSIVE EMENDA E FIXAÇÃO - FORNECIMENTO E INSTALAÇÃO.</t>
  </si>
  <si>
    <t>M</t>
  </si>
  <si>
    <t/>
  </si>
  <si>
    <t>Tabela Referencial de Preço Sinapi 2022 Janeiro Onerada</t>
  </si>
  <si>
    <t>CPU137471</t>
  </si>
  <si>
    <t>SAIDA HORIZONTAL PRE GALVANIZADA PARA ELETRODUTO 3/4" CHAPA 16</t>
  </si>
  <si>
    <t>UN</t>
  </si>
  <si>
    <t>CPU137510</t>
  </si>
  <si>
    <t>CURVA HORIZONTAL 90º PARA ELETROCALHA, LISA OU PERFURADA EM AÇO GALVANIZADO, LARGURA DE 50MM E ALTURA DE 50MM - FORNECIMENTO E INSTALAÇÃO.</t>
  </si>
  <si>
    <t>CPU137276</t>
  </si>
  <si>
    <t>ELETRODUTO RIGIDO, EM ACO ZINCADO, DN=3/4", APARENTE - FORNECIMENTO E INSTALAÇÃO.</t>
  </si>
  <si>
    <t>95757</t>
  </si>
  <si>
    <t>LUVA DE EMENDA PARA ELETRODUTO, AÇO GALVANIZADO, DN 20 MM (3/4''), APARENTE, INSTALADA EM PAREDE - FORNECIMENTO E INSTALAÇÃO. AF_11/2016_P</t>
  </si>
  <si>
    <t>97668</t>
  </si>
  <si>
    <t>ELETRODUTO FLEXÍVEL CORRUGADO, PEAD, DN 63 (2"), PARA REDE ENTERRADA DE DISTRIBUIÇÃO DE ENERGIA ELÉTRICA - FORNECIMENTO E INSTALAÇÃO. AF_12/2021</t>
  </si>
  <si>
    <t>91849</t>
  </si>
  <si>
    <t>ELETRODUTO FLEXÍVEL LISO, PEAD, DN 32 MM (1"), PARA CIRCUITOS TERMINAIS, INSTALADO EM LAJE - FORNECIMENTO E INSTALAÇÃO. AF_03/2023</t>
  </si>
  <si>
    <t>Fios e cabos</t>
  </si>
  <si>
    <t>CPU137533</t>
  </si>
  <si>
    <t>CABO DE COBRE FLEXÍVEL ISOLADO, NÃO HALOGENADO, 1,5 MM², ANTI-CHAMA 0,6/1,0 KV, PARA CIRCUITOS TERMINAIS - FORNECIMENTO E INSTALAÇÃO.</t>
  </si>
  <si>
    <t>CPU137534</t>
  </si>
  <si>
    <t>CABO DE COBRE FLEXÍVEL ISOLADO, NÃO HALOGENADO, 2,5 MM², ANTI-CHAMA 0,6/1,0 KV, PARA CIRCUITOS TERMINAIS - FORNECIMENTO E INSTALAÇÃO.</t>
  </si>
  <si>
    <t>91927</t>
  </si>
  <si>
    <t>CABO DE COBRE FLEXÍVEL ISOLADO, 2,5 MM², ANTI-CHAMA 0,6/1,0 KV, PARA CIRCUITOS TERMINAIS - FORNECIMENTO E INSTALAÇÃO. AF_03/2023</t>
  </si>
  <si>
    <t>91931</t>
  </si>
  <si>
    <t>CABO DE COBRE FLEXÍVEL ISOLADO, 6 MM², ANTI-CHAMA 0,6/1,0 KV, PARA CIRCUITOS TERMINAIS - FORNECIMENTO E INSTALAÇÃO. AF_03/2023</t>
  </si>
  <si>
    <t>104792</t>
  </si>
  <si>
    <t>REMOÇÃO DE CABOS ELÉTRICOS, COM SEÇÃO DE ATÉ 2,5 MM², DE FORMA MANUAL, SEM REAPROVEITAMENTO. AF_09/2023</t>
  </si>
  <si>
    <t>97660</t>
  </si>
  <si>
    <t>REMOÇÃO DE INTERRUPTORES/TOMADAS ELÉTRICAS, DE FORMA MANUAL, SEM REAPROVEITAMENTO. AF_09/2023</t>
  </si>
  <si>
    <t>Caixas e quadros</t>
  </si>
  <si>
    <t>95801</t>
  </si>
  <si>
    <t>CONDULETE DE ALUMÍNIO, TIPO X, PARA ELETRODUTO DE AÇO GALVANIZADO DN 20 MM (3/4''), APARENTE - FORNECIMENTO E INSTALAÇÃO. AF_01/2026</t>
  </si>
  <si>
    <t>97881</t>
  </si>
  <si>
    <t>CAIXA ENTERRADA ELÉTRICA RETANGULAR, EM CONCRETO PRÉ-MOLDADO, FUNDO COM BRITA, DIMENSÕES INTERNAS: 0,3X0,3X0,3 M. AF_12/2020</t>
  </si>
  <si>
    <t>CPU139357</t>
  </si>
  <si>
    <t xml:space="preserve">QUADRO DE DISTRIBUICAO COM BARRAMENTO TRIFASICO, DE SOBREPOR, EM CHAPA DE ACO GALVANIZADO, PARA 36 DISJUNTORES DIN, 100 A - FORNECIMENTO E INSTALAÇÃO. </t>
  </si>
  <si>
    <t>Chaves, disjuntores, tomadas e interruptores</t>
  </si>
  <si>
    <t>93653</t>
  </si>
  <si>
    <t>DISJUNTOR MONOPOLAR TIPO DIN, CORRENTE NOMINAL DE 10A - FORNECIMENTO E INSTALAÇÃO. AF_07/2025</t>
  </si>
  <si>
    <t>93654</t>
  </si>
  <si>
    <t>DISJUNTOR MONOPOLAR TIPO DIN, CORRENTE NOMINAL DE 16A - FORNECIMENTO E INSTALAÇÃO. AF_07/2025</t>
  </si>
  <si>
    <t>93656</t>
  </si>
  <si>
    <t>DISJUNTOR MONOPOLAR TIPO DIN, CORRENTE NOMINAL DE 25A - FORNECIMENTO E INSTALAÇÃO. AF_07/2025</t>
  </si>
  <si>
    <t>93668</t>
  </si>
  <si>
    <t>DISJUNTOR TRIPOLAR TIPO DIN, CORRENTE NOMINAL DE 16A - FORNECIMENTO E INSTALAÇÃO. AF_07/2025</t>
  </si>
  <si>
    <t>93671</t>
  </si>
  <si>
    <t>DISJUNTOR TRIPOLAR TIPO DIN, CORRENTE NOMINAL DE 32A - FORNECIMENTO E INSTALAÇÃO. AF_07/2025</t>
  </si>
  <si>
    <t>CPU137792</t>
  </si>
  <si>
    <t>DISPOSITIVO DPS CLASSE II, 1 POLO, TENSAO MAXIMA DE 275 V, CORRENTE MAXIMA DE *90* KA (TIPO AC)</t>
  </si>
  <si>
    <t>CPU137793</t>
  </si>
  <si>
    <t>DISPOSITIVO DR, 2 POLOS, SENSIBILIDADE DE 30 MA, CORRENTE DE 25 A, TIPO AC</t>
  </si>
  <si>
    <t>CPU137699</t>
  </si>
  <si>
    <t>INTERRUPTOR SIMPLES (1 MÓDULO) COM 1 TOMADA DE SOBREPOR 2P+T 10 A, INCLUINDO CONDULETE E TAMPA - FORNECIMENTO E INSTALAÇÃO.</t>
  </si>
  <si>
    <t>CPU137694</t>
  </si>
  <si>
    <t>TOMADA ALTA DE SOBREPOR (1 MÓDULO), 2P+T 10 A, INCLUINDO CONDULETE E TAMPA - FORNECIMENTO E INSTALAÇÃO.</t>
  </si>
  <si>
    <t>CPU137788</t>
  </si>
  <si>
    <t>TOMADA ALTA DE SOBREPOR (2 MÓDULOS), 2P+T 10 A, INCLUINDO CONDULETE E TAMPA - FORNECIMENTO E INSTALAÇÃO.</t>
  </si>
  <si>
    <t>CPU137698</t>
  </si>
  <si>
    <t>TOMADA BAIXA DE SOBREPOR (2 MÓDULOS), 2P+T 10 A, INCLUINDO CONDULETE E TAMPA - FORNECIMENTO E INSTALAÇÃO.</t>
  </si>
  <si>
    <t>CPU137695</t>
  </si>
  <si>
    <t xml:space="preserve">TOMADA MÉDIA DE SOBREPOR (2 MÓDULOS), 2P+T 10 A, INCLUINDO CONDULETE E TAMPA - FORNECIMENTO E INSTALAÇÃO. </t>
  </si>
  <si>
    <t>92000</t>
  </si>
  <si>
    <t>TOMADA BAIXA DE EMBUTIR (1 MÓDULO), 2P+T 10 A, INCLUINDO SUPORTE E PLACA - FORNECIMENTO E INSTALAÇÃO. AF_03/2023</t>
  </si>
  <si>
    <t>91941</t>
  </si>
  <si>
    <t>CAIXA RETANGULAR 4" X 2" BAIXA (0,30 M DO PISO), PVC, INSTALADA EM PAREDE - FORNECIMENTO E INSTALAÇÃO. AF_03/2023</t>
  </si>
  <si>
    <t>Luminárias e acessórios</t>
  </si>
  <si>
    <t>97598</t>
  </si>
  <si>
    <t>SENSOR DE PRESENÇA SEM FOTOCÉLULA, FIXAÇÃO EM TETO - FORNECIMENTO E INSTALAÇÃO. AF_09/2024</t>
  </si>
  <si>
    <t>101632</t>
  </si>
  <si>
    <t>RELÉ FOTOELÉTRICO PARA COMANDO DE ILUMINAÇÃO EXTERNA 1000 W - FORNECIMENTO E INSTALAÇÃO. AF_02/2025</t>
  </si>
  <si>
    <t>CPU137707</t>
  </si>
  <si>
    <t>LUMINÁRIA TIPO CALHA, DE SOBREPOR, COM 2 LÂMPADAS TUBULARES LED DE 18 W - FORNECIMENTO E INSTALAÇÃO.</t>
  </si>
  <si>
    <t>CPU166768</t>
  </si>
  <si>
    <t>LUMINÁRIA TIPO CALHA, DE SOBREPOR, COM 1 LÂMPADA TUBULAR LED DE 18 W - FORNECIMENTO E INSTALAÇÃO.</t>
  </si>
  <si>
    <t>97605</t>
  </si>
  <si>
    <t>LUMINÁRIA ARANDELA TIPO MEIA LUA, DE SOBREPOR, COM 1 LÂMPADA LED DE 6 W, SEM REATOR - FORNECIMENTO E INSTALAÇÃO. AF_09/2024</t>
  </si>
  <si>
    <t>Tabela Referencial de Preço SINAPI 2025 JUNHO Desonerada</t>
  </si>
  <si>
    <t>CPU138660</t>
  </si>
  <si>
    <t>LUMINÁRIA REFLETOR LED PARA ILUMINAÇÃO PÚBLICA, 50 W - FORNECIMENTO E INSTALAÇÃO. AF_02/2025</t>
  </si>
  <si>
    <t xml:space="preserve">Total do Grupo: </t>
  </si>
  <si>
    <t>9051 - Serviços Iniciais</t>
  </si>
  <si>
    <t>Serviços Iniciais</t>
  </si>
  <si>
    <t>103689</t>
  </si>
  <si>
    <t>FORNECIMENTO E INSTALAÇÃO DE PLACA DE OBRA COM CHAPA GALVANIZADA E ESTRUTURA DE MADEIRA. AF_03/2022_PS</t>
  </si>
  <si>
    <t>M2</t>
  </si>
  <si>
    <t>CPU139410</t>
  </si>
  <si>
    <t>ADMINISTRAÇÃO LOCAL CONFORME IN SIE 03/2021 - 6,23% - MEDIÇÃO CONFORME EVOLUÇÃO FÍSICA DA OBRA</t>
  </si>
  <si>
    <t xml:space="preserve">Total da Proposta: </t>
  </si>
  <si>
    <t>Sistema Integrado de Controle de Obras Públicas</t>
  </si>
  <si>
    <t>Emitido em: 01/06/2026</t>
  </si>
  <si>
    <t>Obra:</t>
  </si>
  <si>
    <t>Reforma das Instalações Elétricas - ACADEPOL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</si>
  <si>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</si>
  <si>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</si>
  <si>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</si>
  <si>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</si>
  <si>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</si>
  <si>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</si>
  <si>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</si>
  <si>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</si>
  <si>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</si>
  <si>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278 - TABELA SINAPI ONERADA MARÇO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</si>
</sst>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10" fontId="0" fillId="4" borderId="2" xfId="0" applyNumberFormat="1" applyFill="1" applyBorder="1" applyAlignment="1">
      <alignment horizontal="center" vertical="center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400000</xdr:colOff>
      <xdr:row>73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400000</xdr:colOff>
      <xdr:row>73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5"/>
  <sheetViews>
    <sheetView tabSelected="1"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117</v>
      </c>
      <c r="B6" s="17" t="s">
        <v>118</v>
      </c>
      <c r="C6" s="17"/>
      <c r="D6" s="17"/>
      <c r="H6" s="9" t="s">
        <v>125</v>
      </c>
    </row>
    <row r="7" spans="1:9">
      <c r="A7" s="10" t="s">
        <v>119</v>
      </c>
      <c r="B7" s="6"/>
    </row>
    <row r="8" spans="1:9">
      <c r="A8" s="10" t="s">
        <v>120</v>
      </c>
      <c r="B8" s="6"/>
    </row>
    <row r="9" spans="1:9">
      <c r="A9" s="10" t="s">
        <v>121</v>
      </c>
      <c r="B9" s="6"/>
      <c r="H9" s="12" t="s">
        <v>126</v>
      </c>
      <c r="I9" s="12" t="s">
        <v>127</v>
      </c>
    </row>
    <row r="10" spans="1:9">
      <c r="A10" s="10" t="s">
        <v>122</v>
      </c>
      <c r="B10" s="13" t="s">
        <v>28</v>
      </c>
      <c r="D10" s="10" t="s">
        <v>123</v>
      </c>
      <c r="E10" s="13" t="s">
        <v>28</v>
      </c>
      <c r="H10" s="13" t="e">
        <f>SUM(M:M)/O70</f>
        <v>#VALUE!</v>
      </c>
      <c r="I10" s="13" t="e">
        <f>SUM(N:N)/O70</f>
        <v>#VALUE!</v>
      </c>
    </row>
    <row r="11" spans="1:9">
      <c r="A11" s="10" t="s">
        <v>123</v>
      </c>
      <c r="B11" s="13">
        <v>0.21559999999999999</v>
      </c>
      <c r="D11" s="10" t="s">
        <v>124</v>
      </c>
      <c r="E11" s="13" t="s">
        <v>28</v>
      </c>
    </row>
    <row r="13" spans="1:9" ht="24.95" customHeight="1">
      <c r="A13" s="10" t="s">
        <v>4</v>
      </c>
      <c r="B13" s="18" t="s">
        <v>128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" t="s">
        <v>9</v>
      </c>
      <c r="G18" s="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1"/>
      <c r="G19" s="1"/>
      <c r="H19" s="3"/>
      <c r="I19" s="5"/>
      <c r="J19" s="3"/>
      <c r="K19" s="3"/>
      <c r="L19" s="3"/>
      <c r="M19" s="3"/>
      <c r="N19" s="3"/>
      <c r="O19" s="3"/>
      <c r="P19" s="3"/>
      <c r="Q19" s="2"/>
    </row>
    <row r="20" spans="1:17" ht="24.95" customHeight="1">
      <c r="A20" s="3" t="s">
        <v>21</v>
      </c>
      <c r="B20" s="3"/>
      <c r="C20" s="3" t="s">
        <v>23</v>
      </c>
      <c r="D20" s="3"/>
      <c r="E20" s="3">
        <v>0</v>
      </c>
      <c r="F20" s="1"/>
      <c r="G20" s="1"/>
      <c r="H20" s="3"/>
      <c r="I20" s="5"/>
      <c r="J20" s="3"/>
      <c r="K20" s="3"/>
      <c r="L20" s="3"/>
      <c r="M20" s="3"/>
      <c r="N20" s="3"/>
      <c r="O20" s="3"/>
      <c r="P20" s="3"/>
      <c r="Q20" s="2"/>
    </row>
    <row r="21" spans="1:17" ht="24.95" customHeight="1">
      <c r="A21" s="3" t="s">
        <v>21</v>
      </c>
      <c r="B21" s="3"/>
      <c r="C21" s="3" t="s">
        <v>24</v>
      </c>
      <c r="D21" s="3"/>
      <c r="E21" s="3">
        <v>0</v>
      </c>
      <c r="F21" s="1"/>
      <c r="G21" s="1"/>
      <c r="H21" s="3"/>
      <c r="I21" s="5"/>
      <c r="J21" s="3"/>
      <c r="K21" s="3"/>
      <c r="L21" s="3"/>
      <c r="M21" s="3"/>
      <c r="N21" s="3"/>
      <c r="O21" s="3"/>
      <c r="P21" s="3"/>
      <c r="Q21" s="2"/>
    </row>
    <row r="22" spans="1:17" ht="24.95" customHeight="1">
      <c r="A22" s="3" t="s">
        <v>21</v>
      </c>
      <c r="B22" s="3" t="s">
        <v>25</v>
      </c>
      <c r="C22" s="3" t="s">
        <v>26</v>
      </c>
      <c r="D22" s="3" t="s">
        <v>27</v>
      </c>
      <c r="E22" s="3">
        <v>138.31</v>
      </c>
      <c r="F22" s="1" t="s">
        <v>28</v>
      </c>
      <c r="G22" s="1" t="s">
        <v>28</v>
      </c>
      <c r="H22" s="2" t="e">
        <f t="shared" ref="H22:H28" si="0">F22+G22</f>
        <v>#VALUE!</v>
      </c>
      <c r="I22" s="5">
        <v>21.56</v>
      </c>
      <c r="J22" s="2" t="e">
        <f t="shared" ref="J22:J28" si="1">F22+(I22/100*F22)</f>
        <v>#VALUE!</v>
      </c>
      <c r="K22" s="2" t="e">
        <f t="shared" ref="K22:K28" si="2">G22+(I22/100*G22)</f>
        <v>#VALUE!</v>
      </c>
      <c r="L22" s="2" t="e">
        <f t="shared" ref="L22:L28" si="3">TRUNC(J22+K22,2)</f>
        <v>#VALUE!</v>
      </c>
      <c r="M22" s="2" t="e">
        <f t="shared" ref="M22:M28" si="4">TRUNC(IF((J22+K22), (J22/(J22+K22)*O22), 0), 2)</f>
        <v>#VALUE!</v>
      </c>
      <c r="N22" s="2" t="e">
        <f t="shared" ref="N22:N28" si="5">TRUNC(IF((J22+K22), (K22/(J22+K22)*O22), 0), 2)</f>
        <v>#VALUE!</v>
      </c>
      <c r="O22" s="2" t="e">
        <f t="shared" ref="O22:O28" si="6">TRUNC(L22*E22,2)</f>
        <v>#VALUE!</v>
      </c>
      <c r="P22" s="3" t="e">
        <f>IF(O22&lt;=(Referencial!O22*1.05),"PREÇO VÁLIDO","PREÇO INVÁLIDO")</f>
        <v>#VALUE!</v>
      </c>
      <c r="Q22" s="2" t="e">
        <f>(O22/Referencial!O22)-1</f>
        <v>#VALUE!</v>
      </c>
    </row>
    <row r="23" spans="1:17" ht="24.95" customHeight="1">
      <c r="A23" s="3" t="s">
        <v>29</v>
      </c>
      <c r="B23" s="3" t="s">
        <v>30</v>
      </c>
      <c r="C23" s="3" t="s">
        <v>31</v>
      </c>
      <c r="D23" s="3" t="s">
        <v>32</v>
      </c>
      <c r="E23" s="3">
        <v>25</v>
      </c>
      <c r="F23" s="1" t="s">
        <v>28</v>
      </c>
      <c r="G23" s="1" t="s">
        <v>28</v>
      </c>
      <c r="H23" s="2" t="e">
        <f t="shared" si="0"/>
        <v>#VALUE!</v>
      </c>
      <c r="I23" s="5">
        <v>21.56</v>
      </c>
      <c r="J23" s="2" t="e">
        <f t="shared" si="1"/>
        <v>#VALUE!</v>
      </c>
      <c r="K23" s="2" t="e">
        <f t="shared" si="2"/>
        <v>#VALUE!</v>
      </c>
      <c r="L23" s="2" t="e">
        <f t="shared" si="3"/>
        <v>#VALUE!</v>
      </c>
      <c r="M23" s="2" t="e">
        <f t="shared" si="4"/>
        <v>#VALUE!</v>
      </c>
      <c r="N23" s="2" t="e">
        <f t="shared" si="5"/>
        <v>#VALUE!</v>
      </c>
      <c r="O23" s="2" t="e">
        <f t="shared" si="6"/>
        <v>#VALUE!</v>
      </c>
      <c r="P23" s="3" t="e">
        <f>IF(O23&lt;=(Referencial!O23*1.05),"PREÇO VÁLIDO","PREÇO INVÁLIDO")</f>
        <v>#VALUE!</v>
      </c>
      <c r="Q23" s="2" t="e">
        <f>(O23/Referencial!O23)-1</f>
        <v>#VALUE!</v>
      </c>
    </row>
    <row r="24" spans="1:17" ht="24.95" customHeight="1">
      <c r="A24" s="3" t="s">
        <v>21</v>
      </c>
      <c r="B24" s="3" t="s">
        <v>33</v>
      </c>
      <c r="C24" s="3" t="s">
        <v>34</v>
      </c>
      <c r="D24" s="3" t="s">
        <v>32</v>
      </c>
      <c r="E24" s="3">
        <v>9</v>
      </c>
      <c r="F24" s="1" t="s">
        <v>28</v>
      </c>
      <c r="G24" s="1" t="s">
        <v>28</v>
      </c>
      <c r="H24" s="2" t="e">
        <f t="shared" si="0"/>
        <v>#VALUE!</v>
      </c>
      <c r="I24" s="5">
        <v>21.56</v>
      </c>
      <c r="J24" s="2" t="e">
        <f t="shared" si="1"/>
        <v>#VALUE!</v>
      </c>
      <c r="K24" s="2" t="e">
        <f t="shared" si="2"/>
        <v>#VALUE!</v>
      </c>
      <c r="L24" s="2" t="e">
        <f t="shared" si="3"/>
        <v>#VALUE!</v>
      </c>
      <c r="M24" s="2" t="e">
        <f t="shared" si="4"/>
        <v>#VALUE!</v>
      </c>
      <c r="N24" s="2" t="e">
        <f t="shared" si="5"/>
        <v>#VALUE!</v>
      </c>
      <c r="O24" s="2" t="e">
        <f t="shared" si="6"/>
        <v>#VALUE!</v>
      </c>
      <c r="P24" s="3" t="e">
        <f>IF(O24&lt;=(Referencial!O24*1.05),"PREÇO VÁLIDO","PREÇO INVÁLIDO")</f>
        <v>#VALUE!</v>
      </c>
      <c r="Q24" s="2" t="e">
        <f>(O24/Referencial!O24)-1</f>
        <v>#VALUE!</v>
      </c>
    </row>
    <row r="25" spans="1:17" ht="24.95" customHeight="1">
      <c r="A25" s="3" t="s">
        <v>29</v>
      </c>
      <c r="B25" s="3" t="s">
        <v>35</v>
      </c>
      <c r="C25" s="3" t="s">
        <v>36</v>
      </c>
      <c r="D25" s="3" t="s">
        <v>27</v>
      </c>
      <c r="E25" s="3">
        <v>162.4</v>
      </c>
      <c r="F25" s="1" t="s">
        <v>28</v>
      </c>
      <c r="G25" s="1" t="s">
        <v>28</v>
      </c>
      <c r="H25" s="2" t="e">
        <f t="shared" si="0"/>
        <v>#VALUE!</v>
      </c>
      <c r="I25" s="5">
        <v>21.56</v>
      </c>
      <c r="J25" s="2" t="e">
        <f t="shared" si="1"/>
        <v>#VALUE!</v>
      </c>
      <c r="K25" s="2" t="e">
        <f t="shared" si="2"/>
        <v>#VALUE!</v>
      </c>
      <c r="L25" s="2" t="e">
        <f t="shared" si="3"/>
        <v>#VALUE!</v>
      </c>
      <c r="M25" s="2" t="e">
        <f t="shared" si="4"/>
        <v>#VALUE!</v>
      </c>
      <c r="N25" s="2" t="e">
        <f t="shared" si="5"/>
        <v>#VALUE!</v>
      </c>
      <c r="O25" s="2" t="e">
        <f t="shared" si="6"/>
        <v>#VALUE!</v>
      </c>
      <c r="P25" s="3" t="e">
        <f>IF(O25&lt;=(Referencial!O25*1.05),"PREÇO VÁLIDO","PREÇO INVÁLIDO")</f>
        <v>#VALUE!</v>
      </c>
      <c r="Q25" s="2" t="e">
        <f>(O25/Referencial!O25)-1</f>
        <v>#VALUE!</v>
      </c>
    </row>
    <row r="26" spans="1:17" ht="24.95" customHeight="1">
      <c r="A26" s="3" t="s">
        <v>29</v>
      </c>
      <c r="B26" s="3" t="s">
        <v>37</v>
      </c>
      <c r="C26" s="3" t="s">
        <v>38</v>
      </c>
      <c r="D26" s="3" t="s">
        <v>32</v>
      </c>
      <c r="E26" s="3">
        <v>24</v>
      </c>
      <c r="F26" s="1" t="s">
        <v>28</v>
      </c>
      <c r="G26" s="1" t="s">
        <v>28</v>
      </c>
      <c r="H26" s="2" t="e">
        <f t="shared" si="0"/>
        <v>#VALUE!</v>
      </c>
      <c r="I26" s="5">
        <v>21.56</v>
      </c>
      <c r="J26" s="2" t="e">
        <f t="shared" si="1"/>
        <v>#VALUE!</v>
      </c>
      <c r="K26" s="2" t="e">
        <f t="shared" si="2"/>
        <v>#VALUE!</v>
      </c>
      <c r="L26" s="2" t="e">
        <f t="shared" si="3"/>
        <v>#VALUE!</v>
      </c>
      <c r="M26" s="2" t="e">
        <f t="shared" si="4"/>
        <v>#VALUE!</v>
      </c>
      <c r="N26" s="2" t="e">
        <f t="shared" si="5"/>
        <v>#VALUE!</v>
      </c>
      <c r="O26" s="2" t="e">
        <f t="shared" si="6"/>
        <v>#VALUE!</v>
      </c>
      <c r="P26" s="3" t="e">
        <f>IF(O26&lt;=(Referencial!O26*1.05),"PREÇO VÁLIDO","PREÇO INVÁLIDO")</f>
        <v>#VALUE!</v>
      </c>
      <c r="Q26" s="2" t="e">
        <f>(O26/Referencial!O26)-1</f>
        <v>#VALUE!</v>
      </c>
    </row>
    <row r="27" spans="1:17" ht="24.95" customHeight="1">
      <c r="A27" s="3" t="s">
        <v>21</v>
      </c>
      <c r="B27" s="3" t="s">
        <v>39</v>
      </c>
      <c r="C27" s="3" t="s">
        <v>40</v>
      </c>
      <c r="D27" s="3" t="s">
        <v>27</v>
      </c>
      <c r="E27" s="3">
        <v>81.31</v>
      </c>
      <c r="F27" s="1" t="s">
        <v>28</v>
      </c>
      <c r="G27" s="1" t="s">
        <v>28</v>
      </c>
      <c r="H27" s="2" t="e">
        <f t="shared" si="0"/>
        <v>#VALUE!</v>
      </c>
      <c r="I27" s="5">
        <v>21.56</v>
      </c>
      <c r="J27" s="2" t="e">
        <f t="shared" si="1"/>
        <v>#VALUE!</v>
      </c>
      <c r="K27" s="2" t="e">
        <f t="shared" si="2"/>
        <v>#VALUE!</v>
      </c>
      <c r="L27" s="2" t="e">
        <f t="shared" si="3"/>
        <v>#VALUE!</v>
      </c>
      <c r="M27" s="2" t="e">
        <f t="shared" si="4"/>
        <v>#VALUE!</v>
      </c>
      <c r="N27" s="2" t="e">
        <f t="shared" si="5"/>
        <v>#VALUE!</v>
      </c>
      <c r="O27" s="2" t="e">
        <f t="shared" si="6"/>
        <v>#VALUE!</v>
      </c>
      <c r="P27" s="3" t="e">
        <f>IF(O27&lt;=(Referencial!O27*1.05),"PREÇO VÁLIDO","PREÇO INVÁLIDO")</f>
        <v>#VALUE!</v>
      </c>
      <c r="Q27" s="2" t="e">
        <f>(O27/Referencial!O27)-1</f>
        <v>#VALUE!</v>
      </c>
    </row>
    <row r="28" spans="1:17" ht="24.95" customHeight="1">
      <c r="A28" s="3" t="s">
        <v>21</v>
      </c>
      <c r="B28" s="3" t="s">
        <v>41</v>
      </c>
      <c r="C28" s="3" t="s">
        <v>42</v>
      </c>
      <c r="D28" s="3" t="s">
        <v>27</v>
      </c>
      <c r="E28" s="3">
        <v>152.4</v>
      </c>
      <c r="F28" s="1" t="s">
        <v>28</v>
      </c>
      <c r="G28" s="1" t="s">
        <v>28</v>
      </c>
      <c r="H28" s="2" t="e">
        <f t="shared" si="0"/>
        <v>#VALUE!</v>
      </c>
      <c r="I28" s="5">
        <v>21.56</v>
      </c>
      <c r="J28" s="2" t="e">
        <f t="shared" si="1"/>
        <v>#VALUE!</v>
      </c>
      <c r="K28" s="2" t="e">
        <f t="shared" si="2"/>
        <v>#VALUE!</v>
      </c>
      <c r="L28" s="2" t="e">
        <f t="shared" si="3"/>
        <v>#VALUE!</v>
      </c>
      <c r="M28" s="2" t="e">
        <f t="shared" si="4"/>
        <v>#VALUE!</v>
      </c>
      <c r="N28" s="2" t="e">
        <f t="shared" si="5"/>
        <v>#VALUE!</v>
      </c>
      <c r="O28" s="2" t="e">
        <f t="shared" si="6"/>
        <v>#VALUE!</v>
      </c>
      <c r="P28" s="3" t="e">
        <f>IF(O28&lt;=(Referencial!O28*1.05),"PREÇO VÁLIDO","PREÇO INVÁLIDO")</f>
        <v>#VALUE!</v>
      </c>
      <c r="Q28" s="2" t="e">
        <f>(O28/Referencial!O28)-1</f>
        <v>#VALUE!</v>
      </c>
    </row>
    <row r="29" spans="1:17" ht="24.95" customHeight="1">
      <c r="A29" s="3" t="s">
        <v>21</v>
      </c>
      <c r="B29" s="3"/>
      <c r="C29" s="3" t="s">
        <v>43</v>
      </c>
      <c r="D29" s="3"/>
      <c r="E29" s="3">
        <v>0</v>
      </c>
      <c r="F29" s="1"/>
      <c r="G29" s="1"/>
      <c r="H29" s="3"/>
      <c r="I29" s="5"/>
      <c r="J29" s="3"/>
      <c r="K29" s="3"/>
      <c r="L29" s="3"/>
      <c r="M29" s="3"/>
      <c r="N29" s="3"/>
      <c r="O29" s="3"/>
      <c r="P29" s="3"/>
      <c r="Q29" s="2"/>
    </row>
    <row r="30" spans="1:17" ht="24.95" customHeight="1">
      <c r="A30" s="3" t="s">
        <v>29</v>
      </c>
      <c r="B30" s="3" t="s">
        <v>44</v>
      </c>
      <c r="C30" s="3" t="s">
        <v>45</v>
      </c>
      <c r="D30" s="3" t="s">
        <v>27</v>
      </c>
      <c r="E30" s="3">
        <v>405.13</v>
      </c>
      <c r="F30" s="1" t="s">
        <v>28</v>
      </c>
      <c r="G30" s="1" t="s">
        <v>28</v>
      </c>
      <c r="H30" s="2" t="e">
        <f t="shared" ref="H30:H35" si="7">F30+G30</f>
        <v>#VALUE!</v>
      </c>
      <c r="I30" s="5">
        <v>21.56</v>
      </c>
      <c r="J30" s="2" t="e">
        <f t="shared" ref="J30:J35" si="8">F30+(I30/100*F30)</f>
        <v>#VALUE!</v>
      </c>
      <c r="K30" s="2" t="e">
        <f t="shared" ref="K30:K35" si="9">G30+(I30/100*G30)</f>
        <v>#VALUE!</v>
      </c>
      <c r="L30" s="2" t="e">
        <f t="shared" ref="L30:L35" si="10">TRUNC(J30+K30,2)</f>
        <v>#VALUE!</v>
      </c>
      <c r="M30" s="2" t="e">
        <f t="shared" ref="M30:M35" si="11">TRUNC(IF((J30+K30), (J30/(J30+K30)*O30), 0), 2)</f>
        <v>#VALUE!</v>
      </c>
      <c r="N30" s="2" t="e">
        <f t="shared" ref="N30:N35" si="12">TRUNC(IF((J30+K30), (K30/(J30+K30)*O30), 0), 2)</f>
        <v>#VALUE!</v>
      </c>
      <c r="O30" s="2" t="e">
        <f t="shared" ref="O30:O35" si="13">TRUNC(L30*E30,2)</f>
        <v>#VALUE!</v>
      </c>
      <c r="P30" s="3" t="e">
        <f>IF(O30&lt;=(Referencial!O30*1.05),"PREÇO VÁLIDO","PREÇO INVÁLIDO")</f>
        <v>#VALUE!</v>
      </c>
      <c r="Q30" s="2" t="e">
        <f>(O30/Referencial!O30)-1</f>
        <v>#VALUE!</v>
      </c>
    </row>
    <row r="31" spans="1:17" ht="24.95" customHeight="1">
      <c r="A31" s="3" t="s">
        <v>29</v>
      </c>
      <c r="B31" s="3" t="s">
        <v>46</v>
      </c>
      <c r="C31" s="3" t="s">
        <v>47</v>
      </c>
      <c r="D31" s="3" t="s">
        <v>27</v>
      </c>
      <c r="E31" s="3">
        <v>1356.56</v>
      </c>
      <c r="F31" s="1" t="s">
        <v>28</v>
      </c>
      <c r="G31" s="1" t="s">
        <v>28</v>
      </c>
      <c r="H31" s="2" t="e">
        <f t="shared" si="7"/>
        <v>#VALUE!</v>
      </c>
      <c r="I31" s="5">
        <v>21.56</v>
      </c>
      <c r="J31" s="2" t="e">
        <f t="shared" si="8"/>
        <v>#VALUE!</v>
      </c>
      <c r="K31" s="2" t="e">
        <f t="shared" si="9"/>
        <v>#VALUE!</v>
      </c>
      <c r="L31" s="2" t="e">
        <f t="shared" si="10"/>
        <v>#VALUE!</v>
      </c>
      <c r="M31" s="2" t="e">
        <f t="shared" si="11"/>
        <v>#VALUE!</v>
      </c>
      <c r="N31" s="2" t="e">
        <f t="shared" si="12"/>
        <v>#VALUE!</v>
      </c>
      <c r="O31" s="2" t="e">
        <f t="shared" si="13"/>
        <v>#VALUE!</v>
      </c>
      <c r="P31" s="3" t="e">
        <f>IF(O31&lt;=(Referencial!O31*1.05),"PREÇO VÁLIDO","PREÇO INVÁLIDO")</f>
        <v>#VALUE!</v>
      </c>
      <c r="Q31" s="2" t="e">
        <f>(O31/Referencial!O31)-1</f>
        <v>#VALUE!</v>
      </c>
    </row>
    <row r="32" spans="1:17" ht="24.95" customHeight="1">
      <c r="A32" s="3" t="s">
        <v>21</v>
      </c>
      <c r="B32" s="3" t="s">
        <v>48</v>
      </c>
      <c r="C32" s="3" t="s">
        <v>49</v>
      </c>
      <c r="D32" s="3" t="s">
        <v>27</v>
      </c>
      <c r="E32" s="3">
        <v>249.7</v>
      </c>
      <c r="F32" s="1" t="s">
        <v>28</v>
      </c>
      <c r="G32" s="1" t="s">
        <v>28</v>
      </c>
      <c r="H32" s="2" t="e">
        <f t="shared" si="7"/>
        <v>#VALUE!</v>
      </c>
      <c r="I32" s="5">
        <v>21.56</v>
      </c>
      <c r="J32" s="2" t="e">
        <f t="shared" si="8"/>
        <v>#VALUE!</v>
      </c>
      <c r="K32" s="2" t="e">
        <f t="shared" si="9"/>
        <v>#VALUE!</v>
      </c>
      <c r="L32" s="2" t="e">
        <f t="shared" si="10"/>
        <v>#VALUE!</v>
      </c>
      <c r="M32" s="2" t="e">
        <f t="shared" si="11"/>
        <v>#VALUE!</v>
      </c>
      <c r="N32" s="2" t="e">
        <f t="shared" si="12"/>
        <v>#VALUE!</v>
      </c>
      <c r="O32" s="2" t="e">
        <f t="shared" si="13"/>
        <v>#VALUE!</v>
      </c>
      <c r="P32" s="3" t="e">
        <f>IF(O32&lt;=(Referencial!O32*1.05),"PREÇO VÁLIDO","PREÇO INVÁLIDO")</f>
        <v>#VALUE!</v>
      </c>
      <c r="Q32" s="2" t="e">
        <f>(O32/Referencial!O32)-1</f>
        <v>#VALUE!</v>
      </c>
    </row>
    <row r="33" spans="1:17" ht="24.95" customHeight="1">
      <c r="A33" s="3" t="s">
        <v>21</v>
      </c>
      <c r="B33" s="3" t="s">
        <v>50</v>
      </c>
      <c r="C33" s="3" t="s">
        <v>51</v>
      </c>
      <c r="D33" s="3" t="s">
        <v>27</v>
      </c>
      <c r="E33" s="3">
        <v>85.1</v>
      </c>
      <c r="F33" s="1" t="s">
        <v>28</v>
      </c>
      <c r="G33" s="1" t="s">
        <v>28</v>
      </c>
      <c r="H33" s="2" t="e">
        <f t="shared" si="7"/>
        <v>#VALUE!</v>
      </c>
      <c r="I33" s="5">
        <v>21.56</v>
      </c>
      <c r="J33" s="2" t="e">
        <f t="shared" si="8"/>
        <v>#VALUE!</v>
      </c>
      <c r="K33" s="2" t="e">
        <f t="shared" si="9"/>
        <v>#VALUE!</v>
      </c>
      <c r="L33" s="2" t="e">
        <f t="shared" si="10"/>
        <v>#VALUE!</v>
      </c>
      <c r="M33" s="2" t="e">
        <f t="shared" si="11"/>
        <v>#VALUE!</v>
      </c>
      <c r="N33" s="2" t="e">
        <f t="shared" si="12"/>
        <v>#VALUE!</v>
      </c>
      <c r="O33" s="2" t="e">
        <f t="shared" si="13"/>
        <v>#VALUE!</v>
      </c>
      <c r="P33" s="3" t="e">
        <f>IF(O33&lt;=(Referencial!O33*1.05),"PREÇO VÁLIDO","PREÇO INVÁLIDO")</f>
        <v>#VALUE!</v>
      </c>
      <c r="Q33" s="2" t="e">
        <f>(O33/Referencial!O33)-1</f>
        <v>#VALUE!</v>
      </c>
    </row>
    <row r="34" spans="1:17" ht="24.95" customHeight="1">
      <c r="A34" s="3" t="s">
        <v>21</v>
      </c>
      <c r="B34" s="3" t="s">
        <v>52</v>
      </c>
      <c r="C34" s="3" t="s">
        <v>53</v>
      </c>
      <c r="D34" s="3" t="s">
        <v>27</v>
      </c>
      <c r="E34" s="3">
        <v>212</v>
      </c>
      <c r="F34" s="1" t="s">
        <v>28</v>
      </c>
      <c r="G34" s="1" t="s">
        <v>28</v>
      </c>
      <c r="H34" s="2" t="e">
        <f t="shared" si="7"/>
        <v>#VALUE!</v>
      </c>
      <c r="I34" s="5">
        <v>21.56</v>
      </c>
      <c r="J34" s="2" t="e">
        <f t="shared" si="8"/>
        <v>#VALUE!</v>
      </c>
      <c r="K34" s="2" t="e">
        <f t="shared" si="9"/>
        <v>#VALUE!</v>
      </c>
      <c r="L34" s="2" t="e">
        <f t="shared" si="10"/>
        <v>#VALUE!</v>
      </c>
      <c r="M34" s="2" t="e">
        <f t="shared" si="11"/>
        <v>#VALUE!</v>
      </c>
      <c r="N34" s="2" t="e">
        <f t="shared" si="12"/>
        <v>#VALUE!</v>
      </c>
      <c r="O34" s="2" t="e">
        <f t="shared" si="13"/>
        <v>#VALUE!</v>
      </c>
      <c r="P34" s="3" t="e">
        <f>IF(O34&lt;=(Referencial!O34*1.05),"PREÇO VÁLIDO","PREÇO INVÁLIDO")</f>
        <v>#VALUE!</v>
      </c>
      <c r="Q34" s="2" t="e">
        <f>(O34/Referencial!O34)-1</f>
        <v>#VALUE!</v>
      </c>
    </row>
    <row r="35" spans="1:17" ht="24.95" customHeight="1">
      <c r="A35" s="3" t="s">
        <v>21</v>
      </c>
      <c r="B35" s="3" t="s">
        <v>54</v>
      </c>
      <c r="C35" s="3" t="s">
        <v>55</v>
      </c>
      <c r="D35" s="3" t="s">
        <v>32</v>
      </c>
      <c r="E35" s="3">
        <v>30</v>
      </c>
      <c r="F35" s="1" t="s">
        <v>28</v>
      </c>
      <c r="G35" s="1" t="s">
        <v>28</v>
      </c>
      <c r="H35" s="2" t="e">
        <f t="shared" si="7"/>
        <v>#VALUE!</v>
      </c>
      <c r="I35" s="5">
        <v>21.56</v>
      </c>
      <c r="J35" s="2" t="e">
        <f t="shared" si="8"/>
        <v>#VALUE!</v>
      </c>
      <c r="K35" s="2" t="e">
        <f t="shared" si="9"/>
        <v>#VALUE!</v>
      </c>
      <c r="L35" s="2" t="e">
        <f t="shared" si="10"/>
        <v>#VALUE!</v>
      </c>
      <c r="M35" s="2" t="e">
        <f t="shared" si="11"/>
        <v>#VALUE!</v>
      </c>
      <c r="N35" s="2" t="e">
        <f t="shared" si="12"/>
        <v>#VALUE!</v>
      </c>
      <c r="O35" s="2" t="e">
        <f t="shared" si="13"/>
        <v>#VALUE!</v>
      </c>
      <c r="P35" s="3" t="e">
        <f>IF(O35&lt;=(Referencial!O35*1.05),"PREÇO VÁLIDO","PREÇO INVÁLIDO")</f>
        <v>#VALUE!</v>
      </c>
      <c r="Q35" s="2" t="e">
        <f>(O35/Referencial!O35)-1</f>
        <v>#VALUE!</v>
      </c>
    </row>
    <row r="36" spans="1:17" ht="24.95" customHeight="1">
      <c r="A36" s="3" t="s">
        <v>21</v>
      </c>
      <c r="B36" s="3"/>
      <c r="C36" s="3" t="s">
        <v>56</v>
      </c>
      <c r="D36" s="3"/>
      <c r="E36" s="3">
        <v>0</v>
      </c>
      <c r="F36" s="1"/>
      <c r="G36" s="1"/>
      <c r="H36" s="3"/>
      <c r="I36" s="5"/>
      <c r="J36" s="3"/>
      <c r="K36" s="3"/>
      <c r="L36" s="3"/>
      <c r="M36" s="3"/>
      <c r="N36" s="3"/>
      <c r="O36" s="3"/>
      <c r="P36" s="3"/>
      <c r="Q36" s="2"/>
    </row>
    <row r="37" spans="1:17" ht="24.95" customHeight="1">
      <c r="A37" s="3" t="s">
        <v>21</v>
      </c>
      <c r="B37" s="3" t="s">
        <v>57</v>
      </c>
      <c r="C37" s="3" t="s">
        <v>58</v>
      </c>
      <c r="D37" s="3" t="s">
        <v>32</v>
      </c>
      <c r="E37" s="3">
        <v>8</v>
      </c>
      <c r="F37" s="1" t="s">
        <v>28</v>
      </c>
      <c r="G37" s="1" t="s">
        <v>28</v>
      </c>
      <c r="H37" s="2" t="e">
        <f>F37+G37</f>
        <v>#VALUE!</v>
      </c>
      <c r="I37" s="5">
        <v>21.56</v>
      </c>
      <c r="J37" s="2" t="e">
        <f>F37+(I37/100*F37)</f>
        <v>#VALUE!</v>
      </c>
      <c r="K37" s="2" t="e">
        <f>G37+(I37/100*G37)</f>
        <v>#VALUE!</v>
      </c>
      <c r="L37" s="2" t="e">
        <f>TRUNC(J37+K37,2)</f>
        <v>#VALUE!</v>
      </c>
      <c r="M37" s="2" t="e">
        <f>TRUNC(IF((J37+K37), (J37/(J37+K37)*O37), 0), 2)</f>
        <v>#VALUE!</v>
      </c>
      <c r="N37" s="2" t="e">
        <f>TRUNC(IF((J37+K37), (K37/(J37+K37)*O37), 0), 2)</f>
        <v>#VALUE!</v>
      </c>
      <c r="O37" s="2" t="e">
        <f>TRUNC(L37*E37,2)</f>
        <v>#VALUE!</v>
      </c>
      <c r="P37" s="3" t="e">
        <f>IF(O37&lt;=(Referencial!O37*1.05),"PREÇO VÁLIDO","PREÇO INVÁLIDO")</f>
        <v>#VALUE!</v>
      </c>
      <c r="Q37" s="2" t="e">
        <f>(O37/Referencial!O37)-1</f>
        <v>#VALUE!</v>
      </c>
    </row>
    <row r="38" spans="1:17" ht="24.95" customHeight="1">
      <c r="A38" s="3" t="s">
        <v>21</v>
      </c>
      <c r="B38" s="3" t="s">
        <v>59</v>
      </c>
      <c r="C38" s="3" t="s">
        <v>60</v>
      </c>
      <c r="D38" s="3" t="s">
        <v>32</v>
      </c>
      <c r="E38" s="3">
        <v>1</v>
      </c>
      <c r="F38" s="1" t="s">
        <v>28</v>
      </c>
      <c r="G38" s="1" t="s">
        <v>28</v>
      </c>
      <c r="H38" s="2" t="e">
        <f>F38+G38</f>
        <v>#VALUE!</v>
      </c>
      <c r="I38" s="5">
        <v>21.56</v>
      </c>
      <c r="J38" s="2" t="e">
        <f>F38+(I38/100*F38)</f>
        <v>#VALUE!</v>
      </c>
      <c r="K38" s="2" t="e">
        <f>G38+(I38/100*G38)</f>
        <v>#VALUE!</v>
      </c>
      <c r="L38" s="2" t="e">
        <f>TRUNC(J38+K38,2)</f>
        <v>#VALUE!</v>
      </c>
      <c r="M38" s="2" t="e">
        <f>TRUNC(IF((J38+K38), (J38/(J38+K38)*O38), 0), 2)</f>
        <v>#VALUE!</v>
      </c>
      <c r="N38" s="2" t="e">
        <f>TRUNC(IF((J38+K38), (K38/(J38+K38)*O38), 0), 2)</f>
        <v>#VALUE!</v>
      </c>
      <c r="O38" s="2" t="e">
        <f>TRUNC(L38*E38,2)</f>
        <v>#VALUE!</v>
      </c>
      <c r="P38" s="3" t="e">
        <f>IF(O38&lt;=(Referencial!O38*1.05),"PREÇO VÁLIDO","PREÇO INVÁLIDO")</f>
        <v>#VALUE!</v>
      </c>
      <c r="Q38" s="2" t="e">
        <f>(O38/Referencial!O38)-1</f>
        <v>#VALUE!</v>
      </c>
    </row>
    <row r="39" spans="1:17" ht="24.95" customHeight="1">
      <c r="A39" s="3" t="s">
        <v>21</v>
      </c>
      <c r="B39" s="3" t="s">
        <v>61</v>
      </c>
      <c r="C39" s="3" t="s">
        <v>62</v>
      </c>
      <c r="D39" s="3" t="s">
        <v>32</v>
      </c>
      <c r="E39" s="3">
        <v>1</v>
      </c>
      <c r="F39" s="1" t="s">
        <v>28</v>
      </c>
      <c r="G39" s="1" t="s">
        <v>28</v>
      </c>
      <c r="H39" s="2" t="e">
        <f>F39+G39</f>
        <v>#VALUE!</v>
      </c>
      <c r="I39" s="5">
        <v>21.56</v>
      </c>
      <c r="J39" s="2" t="e">
        <f>F39+(I39/100*F39)</f>
        <v>#VALUE!</v>
      </c>
      <c r="K39" s="2" t="e">
        <f>G39+(I39/100*G39)</f>
        <v>#VALUE!</v>
      </c>
      <c r="L39" s="2" t="e">
        <f>TRUNC(J39+K39,2)</f>
        <v>#VALUE!</v>
      </c>
      <c r="M39" s="2" t="e">
        <f>TRUNC(IF((J39+K39), (J39/(J39+K39)*O39), 0), 2)</f>
        <v>#VALUE!</v>
      </c>
      <c r="N39" s="2" t="e">
        <f>TRUNC(IF((J39+K39), (K39/(J39+K39)*O39), 0), 2)</f>
        <v>#VALUE!</v>
      </c>
      <c r="O39" s="2" t="e">
        <f>TRUNC(L39*E39,2)</f>
        <v>#VALUE!</v>
      </c>
      <c r="P39" s="3" t="e">
        <f>IF(O39&lt;=(Referencial!O39*1.05),"PREÇO VÁLIDO","PREÇO INVÁLIDO")</f>
        <v>#VALUE!</v>
      </c>
      <c r="Q39" s="2" t="e">
        <f>(O39/Referencial!O39)-1</f>
        <v>#VALUE!</v>
      </c>
    </row>
    <row r="40" spans="1:17" ht="24.95" customHeight="1">
      <c r="A40" s="3" t="s">
        <v>21</v>
      </c>
      <c r="B40" s="3"/>
      <c r="C40" s="3" t="s">
        <v>63</v>
      </c>
      <c r="D40" s="3"/>
      <c r="E40" s="3">
        <v>0</v>
      </c>
      <c r="F40" s="1"/>
      <c r="G40" s="1"/>
      <c r="H40" s="3"/>
      <c r="I40" s="5"/>
      <c r="J40" s="3"/>
      <c r="K40" s="3"/>
      <c r="L40" s="3"/>
      <c r="M40" s="3"/>
      <c r="N40" s="3"/>
      <c r="O40" s="3"/>
      <c r="P40" s="3"/>
      <c r="Q40" s="2"/>
    </row>
    <row r="41" spans="1:17" ht="24.95" customHeight="1">
      <c r="A41" s="3" t="s">
        <v>21</v>
      </c>
      <c r="B41" s="3" t="s">
        <v>64</v>
      </c>
      <c r="C41" s="3" t="s">
        <v>65</v>
      </c>
      <c r="D41" s="3" t="s">
        <v>32</v>
      </c>
      <c r="E41" s="3">
        <v>2</v>
      </c>
      <c r="F41" s="1" t="s">
        <v>28</v>
      </c>
      <c r="G41" s="1" t="s">
        <v>28</v>
      </c>
      <c r="H41" s="2" t="e">
        <f t="shared" ref="H41:H54" si="14">F41+G41</f>
        <v>#VALUE!</v>
      </c>
      <c r="I41" s="5">
        <v>21.56</v>
      </c>
      <c r="J41" s="2" t="e">
        <f t="shared" ref="J41:J54" si="15">F41+(I41/100*F41)</f>
        <v>#VALUE!</v>
      </c>
      <c r="K41" s="2" t="e">
        <f t="shared" ref="K41:K54" si="16">G41+(I41/100*G41)</f>
        <v>#VALUE!</v>
      </c>
      <c r="L41" s="2" t="e">
        <f t="shared" ref="L41:L54" si="17">TRUNC(J41+K41,2)</f>
        <v>#VALUE!</v>
      </c>
      <c r="M41" s="2" t="e">
        <f t="shared" ref="M41:M54" si="18">TRUNC(IF((J41+K41), (J41/(J41+K41)*O41), 0), 2)</f>
        <v>#VALUE!</v>
      </c>
      <c r="N41" s="2" t="e">
        <f t="shared" ref="N41:N54" si="19">TRUNC(IF((J41+K41), (K41/(J41+K41)*O41), 0), 2)</f>
        <v>#VALUE!</v>
      </c>
      <c r="O41" s="2" t="e">
        <f t="shared" ref="O41:O54" si="20">TRUNC(L41*E41,2)</f>
        <v>#VALUE!</v>
      </c>
      <c r="P41" s="3" t="e">
        <f>IF(O41&lt;=(Referencial!O41*1.05),"PREÇO VÁLIDO","PREÇO INVÁLIDO")</f>
        <v>#VALUE!</v>
      </c>
      <c r="Q41" s="2" t="e">
        <f>(O41/Referencial!O41)-1</f>
        <v>#VALUE!</v>
      </c>
    </row>
    <row r="42" spans="1:17" ht="24.95" customHeight="1">
      <c r="A42" s="3" t="s">
        <v>21</v>
      </c>
      <c r="B42" s="3" t="s">
        <v>66</v>
      </c>
      <c r="C42" s="3" t="s">
        <v>67</v>
      </c>
      <c r="D42" s="3" t="s">
        <v>32</v>
      </c>
      <c r="E42" s="3">
        <v>8</v>
      </c>
      <c r="F42" s="1" t="s">
        <v>28</v>
      </c>
      <c r="G42" s="1" t="s">
        <v>28</v>
      </c>
      <c r="H42" s="2" t="e">
        <f t="shared" si="14"/>
        <v>#VALUE!</v>
      </c>
      <c r="I42" s="5">
        <v>21.56</v>
      </c>
      <c r="J42" s="2" t="e">
        <f t="shared" si="15"/>
        <v>#VALUE!</v>
      </c>
      <c r="K42" s="2" t="e">
        <f t="shared" si="16"/>
        <v>#VALUE!</v>
      </c>
      <c r="L42" s="2" t="e">
        <f t="shared" si="17"/>
        <v>#VALUE!</v>
      </c>
      <c r="M42" s="2" t="e">
        <f t="shared" si="18"/>
        <v>#VALUE!</v>
      </c>
      <c r="N42" s="2" t="e">
        <f t="shared" si="19"/>
        <v>#VALUE!</v>
      </c>
      <c r="O42" s="2" t="e">
        <f t="shared" si="20"/>
        <v>#VALUE!</v>
      </c>
      <c r="P42" s="3" t="e">
        <f>IF(O42&lt;=(Referencial!O42*1.05),"PREÇO VÁLIDO","PREÇO INVÁLIDO")</f>
        <v>#VALUE!</v>
      </c>
      <c r="Q42" s="2" t="e">
        <f>(O42/Referencial!O42)-1</f>
        <v>#VALUE!</v>
      </c>
    </row>
    <row r="43" spans="1:17" ht="24.95" customHeight="1">
      <c r="A43" s="3" t="s">
        <v>21</v>
      </c>
      <c r="B43" s="3" t="s">
        <v>68</v>
      </c>
      <c r="C43" s="3" t="s">
        <v>69</v>
      </c>
      <c r="D43" s="3" t="s">
        <v>32</v>
      </c>
      <c r="E43" s="3">
        <v>3</v>
      </c>
      <c r="F43" s="1" t="s">
        <v>28</v>
      </c>
      <c r="G43" s="1" t="s">
        <v>28</v>
      </c>
      <c r="H43" s="2" t="e">
        <f t="shared" si="14"/>
        <v>#VALUE!</v>
      </c>
      <c r="I43" s="5">
        <v>21.56</v>
      </c>
      <c r="J43" s="2" t="e">
        <f t="shared" si="15"/>
        <v>#VALUE!</v>
      </c>
      <c r="K43" s="2" t="e">
        <f t="shared" si="16"/>
        <v>#VALUE!</v>
      </c>
      <c r="L43" s="2" t="e">
        <f t="shared" si="17"/>
        <v>#VALUE!</v>
      </c>
      <c r="M43" s="2" t="e">
        <f t="shared" si="18"/>
        <v>#VALUE!</v>
      </c>
      <c r="N43" s="2" t="e">
        <f t="shared" si="19"/>
        <v>#VALUE!</v>
      </c>
      <c r="O43" s="2" t="e">
        <f t="shared" si="20"/>
        <v>#VALUE!</v>
      </c>
      <c r="P43" s="3" t="e">
        <f>IF(O43&lt;=(Referencial!O43*1.05),"PREÇO VÁLIDO","PREÇO INVÁLIDO")</f>
        <v>#VALUE!</v>
      </c>
      <c r="Q43" s="2" t="e">
        <f>(O43/Referencial!O43)-1</f>
        <v>#VALUE!</v>
      </c>
    </row>
    <row r="44" spans="1:17" ht="24.95" customHeight="1">
      <c r="A44" s="3" t="s">
        <v>21</v>
      </c>
      <c r="B44" s="3" t="s">
        <v>70</v>
      </c>
      <c r="C44" s="3" t="s">
        <v>71</v>
      </c>
      <c r="D44" s="3" t="s">
        <v>32</v>
      </c>
      <c r="E44" s="3">
        <v>1</v>
      </c>
      <c r="F44" s="1" t="s">
        <v>28</v>
      </c>
      <c r="G44" s="1" t="s">
        <v>28</v>
      </c>
      <c r="H44" s="2" t="e">
        <f t="shared" si="14"/>
        <v>#VALUE!</v>
      </c>
      <c r="I44" s="5">
        <v>21.56</v>
      </c>
      <c r="J44" s="2" t="e">
        <f t="shared" si="15"/>
        <v>#VALUE!</v>
      </c>
      <c r="K44" s="2" t="e">
        <f t="shared" si="16"/>
        <v>#VALUE!</v>
      </c>
      <c r="L44" s="2" t="e">
        <f t="shared" si="17"/>
        <v>#VALUE!</v>
      </c>
      <c r="M44" s="2" t="e">
        <f t="shared" si="18"/>
        <v>#VALUE!</v>
      </c>
      <c r="N44" s="2" t="e">
        <f t="shared" si="19"/>
        <v>#VALUE!</v>
      </c>
      <c r="O44" s="2" t="e">
        <f t="shared" si="20"/>
        <v>#VALUE!</v>
      </c>
      <c r="P44" s="3" t="e">
        <f>IF(O44&lt;=(Referencial!O44*1.05),"PREÇO VÁLIDO","PREÇO INVÁLIDO")</f>
        <v>#VALUE!</v>
      </c>
      <c r="Q44" s="2" t="e">
        <f>(O44/Referencial!O44)-1</f>
        <v>#VALUE!</v>
      </c>
    </row>
    <row r="45" spans="1:17" ht="24.95" customHeight="1">
      <c r="A45" s="3" t="s">
        <v>21</v>
      </c>
      <c r="B45" s="3" t="s">
        <v>72</v>
      </c>
      <c r="C45" s="3" t="s">
        <v>73</v>
      </c>
      <c r="D45" s="3" t="s">
        <v>32</v>
      </c>
      <c r="E45" s="3">
        <v>2</v>
      </c>
      <c r="F45" s="1" t="s">
        <v>28</v>
      </c>
      <c r="G45" s="1" t="s">
        <v>28</v>
      </c>
      <c r="H45" s="2" t="e">
        <f t="shared" si="14"/>
        <v>#VALUE!</v>
      </c>
      <c r="I45" s="5">
        <v>21.56</v>
      </c>
      <c r="J45" s="2" t="e">
        <f t="shared" si="15"/>
        <v>#VALUE!</v>
      </c>
      <c r="K45" s="2" t="e">
        <f t="shared" si="16"/>
        <v>#VALUE!</v>
      </c>
      <c r="L45" s="2" t="e">
        <f t="shared" si="17"/>
        <v>#VALUE!</v>
      </c>
      <c r="M45" s="2" t="e">
        <f t="shared" si="18"/>
        <v>#VALUE!</v>
      </c>
      <c r="N45" s="2" t="e">
        <f t="shared" si="19"/>
        <v>#VALUE!</v>
      </c>
      <c r="O45" s="2" t="e">
        <f t="shared" si="20"/>
        <v>#VALUE!</v>
      </c>
      <c r="P45" s="3" t="e">
        <f>IF(O45&lt;=(Referencial!O45*1.05),"PREÇO VÁLIDO","PREÇO INVÁLIDO")</f>
        <v>#VALUE!</v>
      </c>
      <c r="Q45" s="2" t="e">
        <f>(O45/Referencial!O45)-1</f>
        <v>#VALUE!</v>
      </c>
    </row>
    <row r="46" spans="1:17" ht="24.95" customHeight="1">
      <c r="A46" s="3" t="s">
        <v>29</v>
      </c>
      <c r="B46" s="3" t="s">
        <v>74</v>
      </c>
      <c r="C46" s="3" t="s">
        <v>75</v>
      </c>
      <c r="D46" s="3" t="s">
        <v>32</v>
      </c>
      <c r="E46" s="3">
        <v>8</v>
      </c>
      <c r="F46" s="1" t="s">
        <v>28</v>
      </c>
      <c r="G46" s="1" t="s">
        <v>28</v>
      </c>
      <c r="H46" s="2" t="e">
        <f t="shared" si="14"/>
        <v>#VALUE!</v>
      </c>
      <c r="I46" s="5">
        <v>21.56</v>
      </c>
      <c r="J46" s="2" t="e">
        <f t="shared" si="15"/>
        <v>#VALUE!</v>
      </c>
      <c r="K46" s="2" t="e">
        <f t="shared" si="16"/>
        <v>#VALUE!</v>
      </c>
      <c r="L46" s="2" t="e">
        <f t="shared" si="17"/>
        <v>#VALUE!</v>
      </c>
      <c r="M46" s="2" t="e">
        <f t="shared" si="18"/>
        <v>#VALUE!</v>
      </c>
      <c r="N46" s="2" t="e">
        <f t="shared" si="19"/>
        <v>#VALUE!</v>
      </c>
      <c r="O46" s="2" t="e">
        <f t="shared" si="20"/>
        <v>#VALUE!</v>
      </c>
      <c r="P46" s="3" t="e">
        <f>IF(O46&lt;=(Referencial!O46*1.05),"PREÇO VÁLIDO","PREÇO INVÁLIDO")</f>
        <v>#VALUE!</v>
      </c>
      <c r="Q46" s="2" t="e">
        <f>(O46/Referencial!O46)-1</f>
        <v>#VALUE!</v>
      </c>
    </row>
    <row r="47" spans="1:17" ht="24.95" customHeight="1">
      <c r="A47" s="3" t="s">
        <v>29</v>
      </c>
      <c r="B47" s="3" t="s">
        <v>76</v>
      </c>
      <c r="C47" s="3" t="s">
        <v>77</v>
      </c>
      <c r="D47" s="3" t="s">
        <v>32</v>
      </c>
      <c r="E47" s="3">
        <v>7</v>
      </c>
      <c r="F47" s="1" t="s">
        <v>28</v>
      </c>
      <c r="G47" s="1" t="s">
        <v>28</v>
      </c>
      <c r="H47" s="2" t="e">
        <f t="shared" si="14"/>
        <v>#VALUE!</v>
      </c>
      <c r="I47" s="5">
        <v>21.56</v>
      </c>
      <c r="J47" s="2" t="e">
        <f t="shared" si="15"/>
        <v>#VALUE!</v>
      </c>
      <c r="K47" s="2" t="e">
        <f t="shared" si="16"/>
        <v>#VALUE!</v>
      </c>
      <c r="L47" s="2" t="e">
        <f t="shared" si="17"/>
        <v>#VALUE!</v>
      </c>
      <c r="M47" s="2" t="e">
        <f t="shared" si="18"/>
        <v>#VALUE!</v>
      </c>
      <c r="N47" s="2" t="e">
        <f t="shared" si="19"/>
        <v>#VALUE!</v>
      </c>
      <c r="O47" s="2" t="e">
        <f t="shared" si="20"/>
        <v>#VALUE!</v>
      </c>
      <c r="P47" s="3" t="e">
        <f>IF(O47&lt;=(Referencial!O47*1.05),"PREÇO VÁLIDO","PREÇO INVÁLIDO")</f>
        <v>#VALUE!</v>
      </c>
      <c r="Q47" s="2" t="e">
        <f>(O47/Referencial!O47)-1</f>
        <v>#VALUE!</v>
      </c>
    </row>
    <row r="48" spans="1:17" ht="24.95" customHeight="1">
      <c r="A48" s="3" t="s">
        <v>29</v>
      </c>
      <c r="B48" s="3" t="s">
        <v>78</v>
      </c>
      <c r="C48" s="3" t="s">
        <v>79</v>
      </c>
      <c r="D48" s="3" t="s">
        <v>32</v>
      </c>
      <c r="E48" s="3">
        <v>10</v>
      </c>
      <c r="F48" s="1" t="s">
        <v>28</v>
      </c>
      <c r="G48" s="1" t="s">
        <v>28</v>
      </c>
      <c r="H48" s="2" t="e">
        <f t="shared" si="14"/>
        <v>#VALUE!</v>
      </c>
      <c r="I48" s="5">
        <v>21.56</v>
      </c>
      <c r="J48" s="2" t="e">
        <f t="shared" si="15"/>
        <v>#VALUE!</v>
      </c>
      <c r="K48" s="2" t="e">
        <f t="shared" si="16"/>
        <v>#VALUE!</v>
      </c>
      <c r="L48" s="2" t="e">
        <f t="shared" si="17"/>
        <v>#VALUE!</v>
      </c>
      <c r="M48" s="2" t="e">
        <f t="shared" si="18"/>
        <v>#VALUE!</v>
      </c>
      <c r="N48" s="2" t="e">
        <f t="shared" si="19"/>
        <v>#VALUE!</v>
      </c>
      <c r="O48" s="2" t="e">
        <f t="shared" si="20"/>
        <v>#VALUE!</v>
      </c>
      <c r="P48" s="3" t="e">
        <f>IF(O48&lt;=(Referencial!O48*1.05),"PREÇO VÁLIDO","PREÇO INVÁLIDO")</f>
        <v>#VALUE!</v>
      </c>
      <c r="Q48" s="2" t="e">
        <f>(O48/Referencial!O48)-1</f>
        <v>#VALUE!</v>
      </c>
    </row>
    <row r="49" spans="1:17" ht="24.95" customHeight="1">
      <c r="A49" s="3" t="s">
        <v>29</v>
      </c>
      <c r="B49" s="3" t="s">
        <v>80</v>
      </c>
      <c r="C49" s="3" t="s">
        <v>81</v>
      </c>
      <c r="D49" s="3" t="s">
        <v>32</v>
      </c>
      <c r="E49" s="3">
        <v>1</v>
      </c>
      <c r="F49" s="1" t="s">
        <v>28</v>
      </c>
      <c r="G49" s="1" t="s">
        <v>28</v>
      </c>
      <c r="H49" s="2" t="e">
        <f t="shared" si="14"/>
        <v>#VALUE!</v>
      </c>
      <c r="I49" s="5">
        <v>21.56</v>
      </c>
      <c r="J49" s="2" t="e">
        <f t="shared" si="15"/>
        <v>#VALUE!</v>
      </c>
      <c r="K49" s="2" t="e">
        <f t="shared" si="16"/>
        <v>#VALUE!</v>
      </c>
      <c r="L49" s="2" t="e">
        <f t="shared" si="17"/>
        <v>#VALUE!</v>
      </c>
      <c r="M49" s="2" t="e">
        <f t="shared" si="18"/>
        <v>#VALUE!</v>
      </c>
      <c r="N49" s="2" t="e">
        <f t="shared" si="19"/>
        <v>#VALUE!</v>
      </c>
      <c r="O49" s="2" t="e">
        <f t="shared" si="20"/>
        <v>#VALUE!</v>
      </c>
      <c r="P49" s="3" t="e">
        <f>IF(O49&lt;=(Referencial!O49*1.05),"PREÇO VÁLIDO","PREÇO INVÁLIDO")</f>
        <v>#VALUE!</v>
      </c>
      <c r="Q49" s="2" t="e">
        <f>(O49/Referencial!O49)-1</f>
        <v>#VALUE!</v>
      </c>
    </row>
    <row r="50" spans="1:17" ht="24.95" customHeight="1">
      <c r="A50" s="3" t="s">
        <v>21</v>
      </c>
      <c r="B50" s="3" t="s">
        <v>82</v>
      </c>
      <c r="C50" s="3" t="s">
        <v>83</v>
      </c>
      <c r="D50" s="3" t="s">
        <v>32</v>
      </c>
      <c r="E50" s="3">
        <v>1</v>
      </c>
      <c r="F50" s="1" t="s">
        <v>28</v>
      </c>
      <c r="G50" s="1" t="s">
        <v>28</v>
      </c>
      <c r="H50" s="2" t="e">
        <f t="shared" si="14"/>
        <v>#VALUE!</v>
      </c>
      <c r="I50" s="5">
        <v>21.56</v>
      </c>
      <c r="J50" s="2" t="e">
        <f t="shared" si="15"/>
        <v>#VALUE!</v>
      </c>
      <c r="K50" s="2" t="e">
        <f t="shared" si="16"/>
        <v>#VALUE!</v>
      </c>
      <c r="L50" s="2" t="e">
        <f t="shared" si="17"/>
        <v>#VALUE!</v>
      </c>
      <c r="M50" s="2" t="e">
        <f t="shared" si="18"/>
        <v>#VALUE!</v>
      </c>
      <c r="N50" s="2" t="e">
        <f t="shared" si="19"/>
        <v>#VALUE!</v>
      </c>
      <c r="O50" s="2" t="e">
        <f t="shared" si="20"/>
        <v>#VALUE!</v>
      </c>
      <c r="P50" s="3" t="e">
        <f>IF(O50&lt;=(Referencial!O50*1.05),"PREÇO VÁLIDO","PREÇO INVÁLIDO")</f>
        <v>#VALUE!</v>
      </c>
      <c r="Q50" s="2" t="e">
        <f>(O50/Referencial!O50)-1</f>
        <v>#VALUE!</v>
      </c>
    </row>
    <row r="51" spans="1:17" ht="24.95" customHeight="1">
      <c r="A51" s="3" t="s">
        <v>29</v>
      </c>
      <c r="B51" s="3" t="s">
        <v>84</v>
      </c>
      <c r="C51" s="3" t="s">
        <v>85</v>
      </c>
      <c r="D51" s="3" t="s">
        <v>32</v>
      </c>
      <c r="E51" s="3">
        <v>6</v>
      </c>
      <c r="F51" s="1" t="s">
        <v>28</v>
      </c>
      <c r="G51" s="1" t="s">
        <v>28</v>
      </c>
      <c r="H51" s="2" t="e">
        <f t="shared" si="14"/>
        <v>#VALUE!</v>
      </c>
      <c r="I51" s="5">
        <v>21.56</v>
      </c>
      <c r="J51" s="2" t="e">
        <f t="shared" si="15"/>
        <v>#VALUE!</v>
      </c>
      <c r="K51" s="2" t="e">
        <f t="shared" si="16"/>
        <v>#VALUE!</v>
      </c>
      <c r="L51" s="2" t="e">
        <f t="shared" si="17"/>
        <v>#VALUE!</v>
      </c>
      <c r="M51" s="2" t="e">
        <f t="shared" si="18"/>
        <v>#VALUE!</v>
      </c>
      <c r="N51" s="2" t="e">
        <f t="shared" si="19"/>
        <v>#VALUE!</v>
      </c>
      <c r="O51" s="2" t="e">
        <f t="shared" si="20"/>
        <v>#VALUE!</v>
      </c>
      <c r="P51" s="3" t="e">
        <f>IF(O51&lt;=(Referencial!O51*1.05),"PREÇO VÁLIDO","PREÇO INVÁLIDO")</f>
        <v>#VALUE!</v>
      </c>
      <c r="Q51" s="2" t="e">
        <f>(O51/Referencial!O51)-1</f>
        <v>#VALUE!</v>
      </c>
    </row>
    <row r="52" spans="1:17" ht="24.95" customHeight="1">
      <c r="A52" s="3" t="s">
        <v>29</v>
      </c>
      <c r="B52" s="3" t="s">
        <v>86</v>
      </c>
      <c r="C52" s="3" t="s">
        <v>87</v>
      </c>
      <c r="D52" s="3" t="s">
        <v>32</v>
      </c>
      <c r="E52" s="3">
        <v>5</v>
      </c>
      <c r="F52" s="1" t="s">
        <v>28</v>
      </c>
      <c r="G52" s="1" t="s">
        <v>28</v>
      </c>
      <c r="H52" s="2" t="e">
        <f t="shared" si="14"/>
        <v>#VALUE!</v>
      </c>
      <c r="I52" s="5">
        <v>21.56</v>
      </c>
      <c r="J52" s="2" t="e">
        <f t="shared" si="15"/>
        <v>#VALUE!</v>
      </c>
      <c r="K52" s="2" t="e">
        <f t="shared" si="16"/>
        <v>#VALUE!</v>
      </c>
      <c r="L52" s="2" t="e">
        <f t="shared" si="17"/>
        <v>#VALUE!</v>
      </c>
      <c r="M52" s="2" t="e">
        <f t="shared" si="18"/>
        <v>#VALUE!</v>
      </c>
      <c r="N52" s="2" t="e">
        <f t="shared" si="19"/>
        <v>#VALUE!</v>
      </c>
      <c r="O52" s="2" t="e">
        <f t="shared" si="20"/>
        <v>#VALUE!</v>
      </c>
      <c r="P52" s="3" t="e">
        <f>IF(O52&lt;=(Referencial!O52*1.05),"PREÇO VÁLIDO","PREÇO INVÁLIDO")</f>
        <v>#VALUE!</v>
      </c>
      <c r="Q52" s="2" t="e">
        <f>(O52/Referencial!O52)-1</f>
        <v>#VALUE!</v>
      </c>
    </row>
    <row r="53" spans="1:17" ht="24.95" customHeight="1">
      <c r="A53" s="3" t="s">
        <v>21</v>
      </c>
      <c r="B53" s="3" t="s">
        <v>88</v>
      </c>
      <c r="C53" s="3" t="s">
        <v>89</v>
      </c>
      <c r="D53" s="3" t="s">
        <v>32</v>
      </c>
      <c r="E53" s="3">
        <v>42</v>
      </c>
      <c r="F53" s="1" t="s">
        <v>28</v>
      </c>
      <c r="G53" s="1" t="s">
        <v>28</v>
      </c>
      <c r="H53" s="2" t="e">
        <f t="shared" si="14"/>
        <v>#VALUE!</v>
      </c>
      <c r="I53" s="5">
        <v>21.56</v>
      </c>
      <c r="J53" s="2" t="e">
        <f t="shared" si="15"/>
        <v>#VALUE!</v>
      </c>
      <c r="K53" s="2" t="e">
        <f t="shared" si="16"/>
        <v>#VALUE!</v>
      </c>
      <c r="L53" s="2" t="e">
        <f t="shared" si="17"/>
        <v>#VALUE!</v>
      </c>
      <c r="M53" s="2" t="e">
        <f t="shared" si="18"/>
        <v>#VALUE!</v>
      </c>
      <c r="N53" s="2" t="e">
        <f t="shared" si="19"/>
        <v>#VALUE!</v>
      </c>
      <c r="O53" s="2" t="e">
        <f t="shared" si="20"/>
        <v>#VALUE!</v>
      </c>
      <c r="P53" s="3" t="e">
        <f>IF(O53&lt;=(Referencial!O53*1.05),"PREÇO VÁLIDO","PREÇO INVÁLIDO")</f>
        <v>#VALUE!</v>
      </c>
      <c r="Q53" s="2" t="e">
        <f>(O53/Referencial!O53)-1</f>
        <v>#VALUE!</v>
      </c>
    </row>
    <row r="54" spans="1:17" ht="24.95" customHeight="1">
      <c r="A54" s="3" t="s">
        <v>21</v>
      </c>
      <c r="B54" s="3" t="s">
        <v>90</v>
      </c>
      <c r="C54" s="3" t="s">
        <v>91</v>
      </c>
      <c r="D54" s="3" t="s">
        <v>32</v>
      </c>
      <c r="E54" s="3">
        <v>42</v>
      </c>
      <c r="F54" s="1" t="s">
        <v>28</v>
      </c>
      <c r="G54" s="1" t="s">
        <v>28</v>
      </c>
      <c r="H54" s="2" t="e">
        <f t="shared" si="14"/>
        <v>#VALUE!</v>
      </c>
      <c r="I54" s="5">
        <v>21.56</v>
      </c>
      <c r="J54" s="2" t="e">
        <f t="shared" si="15"/>
        <v>#VALUE!</v>
      </c>
      <c r="K54" s="2" t="e">
        <f t="shared" si="16"/>
        <v>#VALUE!</v>
      </c>
      <c r="L54" s="2" t="e">
        <f t="shared" si="17"/>
        <v>#VALUE!</v>
      </c>
      <c r="M54" s="2" t="e">
        <f t="shared" si="18"/>
        <v>#VALUE!</v>
      </c>
      <c r="N54" s="2" t="e">
        <f t="shared" si="19"/>
        <v>#VALUE!</v>
      </c>
      <c r="O54" s="2" t="e">
        <f t="shared" si="20"/>
        <v>#VALUE!</v>
      </c>
      <c r="P54" s="3" t="e">
        <f>IF(O54&lt;=(Referencial!O54*1.05),"PREÇO VÁLIDO","PREÇO INVÁLIDO")</f>
        <v>#VALUE!</v>
      </c>
      <c r="Q54" s="2" t="e">
        <f>(O54/Referencial!O54)-1</f>
        <v>#VALUE!</v>
      </c>
    </row>
    <row r="55" spans="1:17" ht="24.95" customHeight="1">
      <c r="A55" s="3" t="s">
        <v>21</v>
      </c>
      <c r="B55" s="3"/>
      <c r="C55" s="3" t="s">
        <v>92</v>
      </c>
      <c r="D55" s="3"/>
      <c r="E55" s="3">
        <v>0</v>
      </c>
      <c r="F55" s="1"/>
      <c r="G55" s="1"/>
      <c r="H55" s="3"/>
      <c r="I55" s="5"/>
      <c r="J55" s="3"/>
      <c r="K55" s="3"/>
      <c r="L55" s="3"/>
      <c r="M55" s="3"/>
      <c r="N55" s="3"/>
      <c r="O55" s="3"/>
      <c r="P55" s="3"/>
      <c r="Q55" s="2"/>
    </row>
    <row r="56" spans="1:17" ht="24.95" customHeight="1">
      <c r="A56" s="3" t="s">
        <v>21</v>
      </c>
      <c r="B56" s="3" t="s">
        <v>93</v>
      </c>
      <c r="C56" s="3" t="s">
        <v>94</v>
      </c>
      <c r="D56" s="3" t="s">
        <v>32</v>
      </c>
      <c r="E56" s="3">
        <v>2</v>
      </c>
      <c r="F56" s="1" t="s">
        <v>28</v>
      </c>
      <c r="G56" s="1" t="s">
        <v>28</v>
      </c>
      <c r="H56" s="2" t="e">
        <f t="shared" ref="H56:H61" si="21">F56+G56</f>
        <v>#VALUE!</v>
      </c>
      <c r="I56" s="5">
        <v>21.56</v>
      </c>
      <c r="J56" s="2" t="e">
        <f t="shared" ref="J56:J61" si="22">F56+(I56/100*F56)</f>
        <v>#VALUE!</v>
      </c>
      <c r="K56" s="2" t="e">
        <f t="shared" ref="K56:K61" si="23">G56+(I56/100*G56)</f>
        <v>#VALUE!</v>
      </c>
      <c r="L56" s="2" t="e">
        <f t="shared" ref="L56:L61" si="24">TRUNC(J56+K56,2)</f>
        <v>#VALUE!</v>
      </c>
      <c r="M56" s="2" t="e">
        <f t="shared" ref="M56:M61" si="25">TRUNC(IF((J56+K56), (J56/(J56+K56)*O56), 0), 2)</f>
        <v>#VALUE!</v>
      </c>
      <c r="N56" s="2" t="e">
        <f t="shared" ref="N56:N61" si="26">TRUNC(IF((J56+K56), (K56/(J56+K56)*O56), 0), 2)</f>
        <v>#VALUE!</v>
      </c>
      <c r="O56" s="2" t="e">
        <f t="shared" ref="O56:O61" si="27">TRUNC(L56*E56,2)</f>
        <v>#VALUE!</v>
      </c>
      <c r="P56" s="3" t="e">
        <f>IF(O56&lt;=(Referencial!O56*1.05),"PREÇO VÁLIDO","PREÇO INVÁLIDO")</f>
        <v>#VALUE!</v>
      </c>
      <c r="Q56" s="2" t="e">
        <f>(O56/Referencial!O56)-1</f>
        <v>#VALUE!</v>
      </c>
    </row>
    <row r="57" spans="1:17" ht="24.95" customHeight="1">
      <c r="A57" s="3" t="s">
        <v>21</v>
      </c>
      <c r="B57" s="3" t="s">
        <v>95</v>
      </c>
      <c r="C57" s="3" t="s">
        <v>96</v>
      </c>
      <c r="D57" s="3" t="s">
        <v>32</v>
      </c>
      <c r="E57" s="3">
        <v>4</v>
      </c>
      <c r="F57" s="1" t="s">
        <v>28</v>
      </c>
      <c r="G57" s="1" t="s">
        <v>28</v>
      </c>
      <c r="H57" s="2" t="e">
        <f t="shared" si="21"/>
        <v>#VALUE!</v>
      </c>
      <c r="I57" s="5">
        <v>21.56</v>
      </c>
      <c r="J57" s="2" t="e">
        <f t="shared" si="22"/>
        <v>#VALUE!</v>
      </c>
      <c r="K57" s="2" t="e">
        <f t="shared" si="23"/>
        <v>#VALUE!</v>
      </c>
      <c r="L57" s="2" t="e">
        <f t="shared" si="24"/>
        <v>#VALUE!</v>
      </c>
      <c r="M57" s="2" t="e">
        <f t="shared" si="25"/>
        <v>#VALUE!</v>
      </c>
      <c r="N57" s="2" t="e">
        <f t="shared" si="26"/>
        <v>#VALUE!</v>
      </c>
      <c r="O57" s="2" t="e">
        <f t="shared" si="27"/>
        <v>#VALUE!</v>
      </c>
      <c r="P57" s="3" t="e">
        <f>IF(O57&lt;=(Referencial!O57*1.05),"PREÇO VÁLIDO","PREÇO INVÁLIDO")</f>
        <v>#VALUE!</v>
      </c>
      <c r="Q57" s="2" t="e">
        <f>(O57/Referencial!O57)-1</f>
        <v>#VALUE!</v>
      </c>
    </row>
    <row r="58" spans="1:17" ht="24.95" customHeight="1">
      <c r="A58" s="3" t="s">
        <v>29</v>
      </c>
      <c r="B58" s="3" t="s">
        <v>97</v>
      </c>
      <c r="C58" s="3" t="s">
        <v>98</v>
      </c>
      <c r="D58" s="3" t="s">
        <v>32</v>
      </c>
      <c r="E58" s="3">
        <v>11</v>
      </c>
      <c r="F58" s="1" t="s">
        <v>28</v>
      </c>
      <c r="G58" s="1" t="s">
        <v>28</v>
      </c>
      <c r="H58" s="2" t="e">
        <f t="shared" si="21"/>
        <v>#VALUE!</v>
      </c>
      <c r="I58" s="5">
        <v>21.56</v>
      </c>
      <c r="J58" s="2" t="e">
        <f t="shared" si="22"/>
        <v>#VALUE!</v>
      </c>
      <c r="K58" s="2" t="e">
        <f t="shared" si="23"/>
        <v>#VALUE!</v>
      </c>
      <c r="L58" s="2" t="e">
        <f t="shared" si="24"/>
        <v>#VALUE!</v>
      </c>
      <c r="M58" s="2" t="e">
        <f t="shared" si="25"/>
        <v>#VALUE!</v>
      </c>
      <c r="N58" s="2" t="e">
        <f t="shared" si="26"/>
        <v>#VALUE!</v>
      </c>
      <c r="O58" s="2" t="e">
        <f t="shared" si="27"/>
        <v>#VALUE!</v>
      </c>
      <c r="P58" s="3" t="e">
        <f>IF(O58&lt;=(Referencial!O58*1.05),"PREÇO VÁLIDO","PREÇO INVÁLIDO")</f>
        <v>#VALUE!</v>
      </c>
      <c r="Q58" s="2" t="e">
        <f>(O58/Referencial!O58)-1</f>
        <v>#VALUE!</v>
      </c>
    </row>
    <row r="59" spans="1:17" ht="24.95" customHeight="1">
      <c r="A59" s="3" t="s">
        <v>21</v>
      </c>
      <c r="B59" s="3" t="s">
        <v>99</v>
      </c>
      <c r="C59" s="3" t="s">
        <v>100</v>
      </c>
      <c r="D59" s="3" t="s">
        <v>32</v>
      </c>
      <c r="E59" s="3">
        <v>1</v>
      </c>
      <c r="F59" s="1" t="s">
        <v>28</v>
      </c>
      <c r="G59" s="1" t="s">
        <v>28</v>
      </c>
      <c r="H59" s="2" t="e">
        <f t="shared" si="21"/>
        <v>#VALUE!</v>
      </c>
      <c r="I59" s="5">
        <v>21.56</v>
      </c>
      <c r="J59" s="2" t="e">
        <f t="shared" si="22"/>
        <v>#VALUE!</v>
      </c>
      <c r="K59" s="2" t="e">
        <f t="shared" si="23"/>
        <v>#VALUE!</v>
      </c>
      <c r="L59" s="2" t="e">
        <f t="shared" si="24"/>
        <v>#VALUE!</v>
      </c>
      <c r="M59" s="2" t="e">
        <f t="shared" si="25"/>
        <v>#VALUE!</v>
      </c>
      <c r="N59" s="2" t="e">
        <f t="shared" si="26"/>
        <v>#VALUE!</v>
      </c>
      <c r="O59" s="2" t="e">
        <f t="shared" si="27"/>
        <v>#VALUE!</v>
      </c>
      <c r="P59" s="3" t="e">
        <f>IF(O59&lt;=(Referencial!O59*1.05),"PREÇO VÁLIDO","PREÇO INVÁLIDO")</f>
        <v>#VALUE!</v>
      </c>
      <c r="Q59" s="2" t="e">
        <f>(O59/Referencial!O59)-1</f>
        <v>#VALUE!</v>
      </c>
    </row>
    <row r="60" spans="1:17" ht="24.95" customHeight="1">
      <c r="A60" s="3" t="s">
        <v>21</v>
      </c>
      <c r="B60" s="3" t="s">
        <v>101</v>
      </c>
      <c r="C60" s="3" t="s">
        <v>102</v>
      </c>
      <c r="D60" s="3" t="s">
        <v>32</v>
      </c>
      <c r="E60" s="3">
        <v>2</v>
      </c>
      <c r="F60" s="1" t="s">
        <v>28</v>
      </c>
      <c r="G60" s="1" t="s">
        <v>28</v>
      </c>
      <c r="H60" s="2" t="e">
        <f t="shared" si="21"/>
        <v>#VALUE!</v>
      </c>
      <c r="I60" s="5">
        <v>21.56</v>
      </c>
      <c r="J60" s="2" t="e">
        <f t="shared" si="22"/>
        <v>#VALUE!</v>
      </c>
      <c r="K60" s="2" t="e">
        <f t="shared" si="23"/>
        <v>#VALUE!</v>
      </c>
      <c r="L60" s="2" t="e">
        <f t="shared" si="24"/>
        <v>#VALUE!</v>
      </c>
      <c r="M60" s="2" t="e">
        <f t="shared" si="25"/>
        <v>#VALUE!</v>
      </c>
      <c r="N60" s="2" t="e">
        <f t="shared" si="26"/>
        <v>#VALUE!</v>
      </c>
      <c r="O60" s="2" t="e">
        <f t="shared" si="27"/>
        <v>#VALUE!</v>
      </c>
      <c r="P60" s="3" t="e">
        <f>IF(O60&lt;=(Referencial!O60*1.05),"PREÇO VÁLIDO","PREÇO INVÁLIDO")</f>
        <v>#VALUE!</v>
      </c>
      <c r="Q60" s="2" t="e">
        <f>(O60/Referencial!O60)-1</f>
        <v>#VALUE!</v>
      </c>
    </row>
    <row r="61" spans="1:17" ht="24.95" customHeight="1">
      <c r="A61" s="3" t="s">
        <v>103</v>
      </c>
      <c r="B61" s="3" t="s">
        <v>104</v>
      </c>
      <c r="C61" s="3" t="s">
        <v>105</v>
      </c>
      <c r="D61" s="3" t="s">
        <v>32</v>
      </c>
      <c r="E61" s="3">
        <v>4</v>
      </c>
      <c r="F61" s="1" t="s">
        <v>28</v>
      </c>
      <c r="G61" s="1" t="s">
        <v>28</v>
      </c>
      <c r="H61" s="2" t="e">
        <f t="shared" si="21"/>
        <v>#VALUE!</v>
      </c>
      <c r="I61" s="5">
        <v>21.56</v>
      </c>
      <c r="J61" s="2" t="e">
        <f t="shared" si="22"/>
        <v>#VALUE!</v>
      </c>
      <c r="K61" s="2" t="e">
        <f t="shared" si="23"/>
        <v>#VALUE!</v>
      </c>
      <c r="L61" s="2" t="e">
        <f t="shared" si="24"/>
        <v>#VALUE!</v>
      </c>
      <c r="M61" s="2" t="e">
        <f t="shared" si="25"/>
        <v>#VALUE!</v>
      </c>
      <c r="N61" s="2" t="e">
        <f t="shared" si="26"/>
        <v>#VALUE!</v>
      </c>
      <c r="O61" s="2" t="e">
        <f t="shared" si="27"/>
        <v>#VALUE!</v>
      </c>
      <c r="P61" s="3" t="e">
        <f>IF(O61&lt;=(Referencial!O61*1.05),"PREÇO VÁLIDO","PREÇO INVÁLIDO")</f>
        <v>#VALUE!</v>
      </c>
      <c r="Q61" s="2" t="e">
        <f>(O61/Referencial!O61)-1</f>
        <v>#VALUE!</v>
      </c>
    </row>
    <row r="62" spans="1:17">
      <c r="N62" s="7" t="s">
        <v>106</v>
      </c>
      <c r="O62" s="8" t="e">
        <f>TRUNC(SUM(O17:O61), 2)</f>
        <v>#VALUE!</v>
      </c>
    </row>
    <row r="64" spans="1:17">
      <c r="A64" s="9" t="s">
        <v>107</v>
      </c>
    </row>
    <row r="65" spans="1:17">
      <c r="A65" s="11" t="s">
        <v>4</v>
      </c>
      <c r="B65" s="11" t="s">
        <v>5</v>
      </c>
      <c r="C65" s="11" t="s">
        <v>6</v>
      </c>
      <c r="D65" s="11" t="s">
        <v>7</v>
      </c>
      <c r="E65" s="11" t="s">
        <v>8</v>
      </c>
      <c r="F65" s="1" t="s">
        <v>9</v>
      </c>
      <c r="G65" s="1" t="s">
        <v>10</v>
      </c>
      <c r="H65" s="11" t="s">
        <v>12</v>
      </c>
      <c r="I65" s="11" t="s">
        <v>13</v>
      </c>
      <c r="J65" s="11" t="s">
        <v>14</v>
      </c>
      <c r="K65" s="11" t="s">
        <v>15</v>
      </c>
      <c r="L65" s="11" t="s">
        <v>11</v>
      </c>
      <c r="M65" s="11" t="s">
        <v>16</v>
      </c>
      <c r="N65" s="11" t="s">
        <v>17</v>
      </c>
      <c r="O65" s="11" t="s">
        <v>18</v>
      </c>
      <c r="P65" s="11" t="s">
        <v>19</v>
      </c>
      <c r="Q65" s="11" t="s">
        <v>20</v>
      </c>
    </row>
    <row r="66" spans="1:17" ht="24.95" customHeight="1">
      <c r="A66" s="3" t="s">
        <v>21</v>
      </c>
      <c r="B66" s="3"/>
      <c r="C66" s="3" t="s">
        <v>108</v>
      </c>
      <c r="D66" s="3"/>
      <c r="E66" s="3">
        <v>0</v>
      </c>
      <c r="F66" s="1"/>
      <c r="G66" s="1"/>
      <c r="H66" s="3"/>
      <c r="I66" s="5"/>
      <c r="J66" s="3"/>
      <c r="K66" s="3"/>
      <c r="L66" s="3"/>
      <c r="M66" s="3"/>
      <c r="N66" s="3"/>
      <c r="O66" s="3"/>
      <c r="P66" s="3"/>
      <c r="Q66" s="2"/>
    </row>
    <row r="67" spans="1:17" ht="24.95" customHeight="1">
      <c r="A67" s="3" t="s">
        <v>21</v>
      </c>
      <c r="B67" s="3" t="s">
        <v>109</v>
      </c>
      <c r="C67" s="3" t="s">
        <v>110</v>
      </c>
      <c r="D67" s="3" t="s">
        <v>111</v>
      </c>
      <c r="E67" s="3">
        <v>1</v>
      </c>
      <c r="F67" s="1" t="s">
        <v>28</v>
      </c>
      <c r="G67" s="1" t="s">
        <v>28</v>
      </c>
      <c r="H67" s="2" t="e">
        <f>F67+G67</f>
        <v>#VALUE!</v>
      </c>
      <c r="I67" s="5">
        <v>21.56</v>
      </c>
      <c r="J67" s="2" t="e">
        <f>F67+(I67/100*F67)</f>
        <v>#VALUE!</v>
      </c>
      <c r="K67" s="2" t="e">
        <f>G67+(I67/100*G67)</f>
        <v>#VALUE!</v>
      </c>
      <c r="L67" s="2" t="e">
        <f>TRUNC(J67+K67,2)</f>
        <v>#VALUE!</v>
      </c>
      <c r="M67" s="2" t="e">
        <f>TRUNC(IF((J67+K67), (J67/(J67+K67)*O67), 0), 2)</f>
        <v>#VALUE!</v>
      </c>
      <c r="N67" s="2" t="e">
        <f>TRUNC(IF((J67+K67), (K67/(J67+K67)*O67), 0), 2)</f>
        <v>#VALUE!</v>
      </c>
      <c r="O67" s="2" t="e">
        <f>TRUNC(L67*E67,2)</f>
        <v>#VALUE!</v>
      </c>
      <c r="P67" s="3" t="e">
        <f>IF(O67&lt;=(Referencial!O67*1.05),"PREÇO VÁLIDO","PREÇO INVÁLIDO")</f>
        <v>#VALUE!</v>
      </c>
      <c r="Q67" s="2" t="e">
        <f>(O67/Referencial!O67)-1</f>
        <v>#VALUE!</v>
      </c>
    </row>
    <row r="68" spans="1:17" ht="24.95" customHeight="1">
      <c r="A68" s="3" t="s">
        <v>21</v>
      </c>
      <c r="B68" s="3" t="s">
        <v>112</v>
      </c>
      <c r="C68" s="3" t="s">
        <v>113</v>
      </c>
      <c r="D68" s="3" t="s">
        <v>32</v>
      </c>
      <c r="E68" s="3">
        <v>1</v>
      </c>
      <c r="F68" s="1" t="s">
        <v>28</v>
      </c>
      <c r="G68" s="1" t="s">
        <v>28</v>
      </c>
      <c r="H68" s="2" t="e">
        <f>F68+G68</f>
        <v>#VALUE!</v>
      </c>
      <c r="I68" s="5">
        <v>0</v>
      </c>
      <c r="J68" s="2" t="e">
        <f>F68+(I68/100*F68)</f>
        <v>#VALUE!</v>
      </c>
      <c r="K68" s="2" t="e">
        <f>G68+(I68/100*G68)</f>
        <v>#VALUE!</v>
      </c>
      <c r="L68" s="2" t="e">
        <f>TRUNC(J68+K68,2)</f>
        <v>#VALUE!</v>
      </c>
      <c r="M68" s="2" t="e">
        <f>TRUNC(IF((J68+K68), (J68/(J68+K68)*O68), 0), 2)</f>
        <v>#VALUE!</v>
      </c>
      <c r="N68" s="2" t="e">
        <f>TRUNC(IF((J68+K68), (K68/(J68+K68)*O68), 0), 2)</f>
        <v>#VALUE!</v>
      </c>
      <c r="O68" s="2" t="e">
        <f>TRUNC(L68*E68,2)</f>
        <v>#VALUE!</v>
      </c>
      <c r="P68" s="3" t="e">
        <f>IF(O68&lt;=(Referencial!O68*1.05),"PREÇO VÁLIDO","PREÇO INVÁLIDO")</f>
        <v>#VALUE!</v>
      </c>
      <c r="Q68" s="2" t="e">
        <f>(O68/Referencial!O68)-1</f>
        <v>#VALUE!</v>
      </c>
    </row>
    <row r="69" spans="1:17">
      <c r="N69" s="7" t="s">
        <v>106</v>
      </c>
      <c r="O69" s="8" t="e">
        <f>TRUNC(SUM(O64:O68), 2)</f>
        <v>#VALUE!</v>
      </c>
    </row>
    <row r="70" spans="1:17">
      <c r="N70" s="7" t="s">
        <v>114</v>
      </c>
      <c r="O70" s="8" t="e">
        <f>TRUNC(SUM(O62,O69), 2)</f>
        <v>#VALUE!</v>
      </c>
    </row>
    <row r="72" spans="1:17">
      <c r="A72" t="e">
        <f>CONCATENATE("Importa o presente valor total proposto em: ", TEXT(SUM(O62,O69), "R$ #.###,#0"))</f>
        <v>#VALUE!</v>
      </c>
    </row>
    <row r="74" spans="1:17">
      <c r="B74" s="9" t="s">
        <v>115</v>
      </c>
    </row>
    <row r="75" spans="1:17">
      <c r="B75" s="9" t="s">
        <v>116</v>
      </c>
    </row>
  </sheetData>
  <sheetProtection password="E889" sheet="1" objects="1" scenarios="1" selectLockedCells="1"/>
  <autoFilter ref="A18:Q68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75"/>
  <sheetViews>
    <sheetView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6" width="24.42578125" customWidth="1"/>
    <col min="17" max="17" width="24.42578125" hidden="1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117</v>
      </c>
      <c r="B6" s="17" t="s">
        <v>118</v>
      </c>
      <c r="C6" s="17"/>
      <c r="D6" s="17"/>
      <c r="H6" s="9" t="s">
        <v>125</v>
      </c>
    </row>
    <row r="7" spans="1:9">
      <c r="A7" s="10" t="s">
        <v>119</v>
      </c>
      <c r="B7" s="6"/>
    </row>
    <row r="8" spans="1:9">
      <c r="A8" s="10" t="s">
        <v>120</v>
      </c>
      <c r="B8" s="6"/>
    </row>
    <row r="9" spans="1:9">
      <c r="A9" s="10" t="s">
        <v>121</v>
      </c>
      <c r="B9" s="6"/>
      <c r="H9" s="12" t="s">
        <v>126</v>
      </c>
      <c r="I9" s="12" t="s">
        <v>127</v>
      </c>
    </row>
    <row r="10" spans="1:9">
      <c r="A10" s="10" t="s">
        <v>122</v>
      </c>
      <c r="B10" s="13" t="s">
        <v>28</v>
      </c>
      <c r="D10" s="10" t="s">
        <v>123</v>
      </c>
      <c r="E10" s="13" t="s">
        <v>28</v>
      </c>
      <c r="H10" s="13">
        <f>SUM(M:M)/O70</f>
        <v>0.84016067047411291</v>
      </c>
      <c r="I10" s="13">
        <f>SUM(N:N)/O70</f>
        <v>0.15983637988027061</v>
      </c>
    </row>
    <row r="11" spans="1:9">
      <c r="A11" s="10" t="s">
        <v>123</v>
      </c>
      <c r="B11" s="13">
        <v>0.21559999999999999</v>
      </c>
      <c r="D11" s="10" t="s">
        <v>124</v>
      </c>
      <c r="E11" s="13" t="s">
        <v>28</v>
      </c>
    </row>
    <row r="13" spans="1:9" ht="24.95" customHeight="1">
      <c r="A13" s="10" t="s">
        <v>4</v>
      </c>
      <c r="B13" s="18" t="s">
        <v>128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2"/>
      <c r="G19" s="2"/>
      <c r="H19" s="3"/>
      <c r="I19" s="4"/>
      <c r="J19" s="3"/>
      <c r="K19" s="3"/>
      <c r="L19" s="3"/>
      <c r="M19" s="3"/>
      <c r="N19" s="3"/>
      <c r="O19" s="3"/>
      <c r="P19" s="3"/>
    </row>
    <row r="20" spans="1:17" ht="24.95" customHeight="1">
      <c r="A20" s="3" t="s">
        <v>21</v>
      </c>
      <c r="B20" s="3"/>
      <c r="C20" s="3" t="s">
        <v>23</v>
      </c>
      <c r="D20" s="3"/>
      <c r="E20" s="3">
        <v>0</v>
      </c>
      <c r="F20" s="2"/>
      <c r="G20" s="2"/>
      <c r="H20" s="3"/>
      <c r="I20" s="4"/>
      <c r="J20" s="3"/>
      <c r="K20" s="3"/>
      <c r="L20" s="3"/>
      <c r="M20" s="3"/>
      <c r="N20" s="3"/>
      <c r="O20" s="3"/>
      <c r="P20" s="3"/>
    </row>
    <row r="21" spans="1:17" ht="24.95" customHeight="1">
      <c r="A21" s="3" t="s">
        <v>21</v>
      </c>
      <c r="B21" s="3"/>
      <c r="C21" s="3" t="s">
        <v>24</v>
      </c>
      <c r="D21" s="3"/>
      <c r="E21" s="3">
        <v>0</v>
      </c>
      <c r="F21" s="2"/>
      <c r="G21" s="2"/>
      <c r="H21" s="3"/>
      <c r="I21" s="4"/>
      <c r="J21" s="3"/>
      <c r="K21" s="3"/>
      <c r="L21" s="3"/>
      <c r="M21" s="3"/>
      <c r="N21" s="3"/>
      <c r="O21" s="3"/>
      <c r="P21" s="3"/>
    </row>
    <row r="22" spans="1:17" ht="24.95" customHeight="1">
      <c r="A22" s="3" t="s">
        <v>21</v>
      </c>
      <c r="B22" s="3" t="s">
        <v>25</v>
      </c>
      <c r="C22" s="3" t="s">
        <v>26</v>
      </c>
      <c r="D22" s="3" t="s">
        <v>27</v>
      </c>
      <c r="E22" s="3">
        <v>138.31</v>
      </c>
      <c r="F22" s="2">
        <v>98.15</v>
      </c>
      <c r="G22" s="2">
        <v>0</v>
      </c>
      <c r="H22" s="2">
        <f t="shared" ref="H22:H28" si="0">F22+G22</f>
        <v>98.15</v>
      </c>
      <c r="I22" s="4">
        <v>21.56</v>
      </c>
      <c r="J22" s="2">
        <f t="shared" ref="J22:J28" si="1">F22+(I22/100*F22)</f>
        <v>119.31114000000001</v>
      </c>
      <c r="K22" s="2">
        <f t="shared" ref="K22:K28" si="2">G22+(I22/100*G22)</f>
        <v>0</v>
      </c>
      <c r="L22" s="2">
        <f t="shared" ref="L22:L28" si="3">TRUNC(J22+K22,2)</f>
        <v>119.31</v>
      </c>
      <c r="M22" s="2">
        <f t="shared" ref="M22:M28" si="4">TRUNC(IF((J22+K22), (J22/(J22+K22)*O22), 0), 2)</f>
        <v>16501.759999999998</v>
      </c>
      <c r="N22" s="2">
        <f t="shared" ref="N22:N28" si="5">TRUNC(IF((J22+K22), (K22/(J22+K22)*O22), 0), 2)</f>
        <v>0</v>
      </c>
      <c r="O22" s="2">
        <f t="shared" ref="O22:O28" si="6">TRUNC(L22*E22,2)</f>
        <v>16501.759999999998</v>
      </c>
      <c r="P22" s="3" t="str">
        <f>IF(O22&lt;=(Referencial!O22*1.05),"PREÇO VÁLIDO","PREÇO INVÁLIDO")</f>
        <v>PREÇO VÁLIDO</v>
      </c>
    </row>
    <row r="23" spans="1:17" ht="24.95" customHeight="1">
      <c r="A23" s="3" t="s">
        <v>29</v>
      </c>
      <c r="B23" s="3" t="s">
        <v>30</v>
      </c>
      <c r="C23" s="3" t="s">
        <v>31</v>
      </c>
      <c r="D23" s="3" t="s">
        <v>32</v>
      </c>
      <c r="E23" s="3">
        <v>25</v>
      </c>
      <c r="F23" s="2">
        <v>14.16</v>
      </c>
      <c r="G23" s="2">
        <v>0</v>
      </c>
      <c r="H23" s="2">
        <f t="shared" si="0"/>
        <v>14.16</v>
      </c>
      <c r="I23" s="4">
        <v>21.56</v>
      </c>
      <c r="J23" s="2">
        <f t="shared" si="1"/>
        <v>17.212896000000001</v>
      </c>
      <c r="K23" s="2">
        <f t="shared" si="2"/>
        <v>0</v>
      </c>
      <c r="L23" s="2">
        <f t="shared" si="3"/>
        <v>17.21</v>
      </c>
      <c r="M23" s="2">
        <f t="shared" si="4"/>
        <v>430.25</v>
      </c>
      <c r="N23" s="2">
        <f t="shared" si="5"/>
        <v>0</v>
      </c>
      <c r="O23" s="2">
        <f t="shared" si="6"/>
        <v>430.25</v>
      </c>
      <c r="P23" s="3" t="str">
        <f>IF(O23&lt;=(Referencial!O23*1.05),"PREÇO VÁLIDO","PREÇO INVÁLIDO")</f>
        <v>PREÇO VÁLIDO</v>
      </c>
    </row>
    <row r="24" spans="1:17" ht="24.95" customHeight="1">
      <c r="A24" s="3" t="s">
        <v>21</v>
      </c>
      <c r="B24" s="3" t="s">
        <v>33</v>
      </c>
      <c r="C24" s="3" t="s">
        <v>34</v>
      </c>
      <c r="D24" s="3" t="s">
        <v>32</v>
      </c>
      <c r="E24" s="3">
        <v>9</v>
      </c>
      <c r="F24" s="2">
        <v>51.65</v>
      </c>
      <c r="G24" s="2">
        <v>0</v>
      </c>
      <c r="H24" s="2">
        <f t="shared" si="0"/>
        <v>51.65</v>
      </c>
      <c r="I24" s="4">
        <v>21.56</v>
      </c>
      <c r="J24" s="2">
        <f t="shared" si="1"/>
        <v>62.785739999999997</v>
      </c>
      <c r="K24" s="2">
        <f t="shared" si="2"/>
        <v>0</v>
      </c>
      <c r="L24" s="2">
        <f t="shared" si="3"/>
        <v>62.78</v>
      </c>
      <c r="M24" s="2">
        <f t="shared" si="4"/>
        <v>565.02</v>
      </c>
      <c r="N24" s="2">
        <f t="shared" si="5"/>
        <v>0</v>
      </c>
      <c r="O24" s="2">
        <f t="shared" si="6"/>
        <v>565.02</v>
      </c>
      <c r="P24" s="3" t="str">
        <f>IF(O24&lt;=(Referencial!O24*1.05),"PREÇO VÁLIDO","PREÇO INVÁLIDO")</f>
        <v>PREÇO VÁLIDO</v>
      </c>
    </row>
    <row r="25" spans="1:17" ht="24.95" customHeight="1">
      <c r="A25" s="3" t="s">
        <v>29</v>
      </c>
      <c r="B25" s="3" t="s">
        <v>35</v>
      </c>
      <c r="C25" s="3" t="s">
        <v>36</v>
      </c>
      <c r="D25" s="3" t="s">
        <v>27</v>
      </c>
      <c r="E25" s="3">
        <v>162.4</v>
      </c>
      <c r="F25" s="2">
        <v>39.540000000000006</v>
      </c>
      <c r="G25" s="2">
        <v>0</v>
      </c>
      <c r="H25" s="2">
        <f t="shared" si="0"/>
        <v>39.540000000000006</v>
      </c>
      <c r="I25" s="4">
        <v>21.56</v>
      </c>
      <c r="J25" s="2">
        <f t="shared" si="1"/>
        <v>48.064824000000009</v>
      </c>
      <c r="K25" s="2">
        <f t="shared" si="2"/>
        <v>0</v>
      </c>
      <c r="L25" s="2">
        <f t="shared" si="3"/>
        <v>48.06</v>
      </c>
      <c r="M25" s="2">
        <f t="shared" si="4"/>
        <v>7804.94</v>
      </c>
      <c r="N25" s="2">
        <f t="shared" si="5"/>
        <v>0</v>
      </c>
      <c r="O25" s="2">
        <f t="shared" si="6"/>
        <v>7804.94</v>
      </c>
      <c r="P25" s="3" t="str">
        <f>IF(O25&lt;=(Referencial!O25*1.05),"PREÇO VÁLIDO","PREÇO INVÁLIDO")</f>
        <v>PREÇO VÁLIDO</v>
      </c>
    </row>
    <row r="26" spans="1:17" ht="24.95" customHeight="1">
      <c r="A26" s="3" t="s">
        <v>29</v>
      </c>
      <c r="B26" s="3" t="s">
        <v>37</v>
      </c>
      <c r="C26" s="3" t="s">
        <v>38</v>
      </c>
      <c r="D26" s="3" t="s">
        <v>32</v>
      </c>
      <c r="E26" s="3">
        <v>24</v>
      </c>
      <c r="F26" s="2">
        <v>3.51</v>
      </c>
      <c r="G26" s="2">
        <v>9.52</v>
      </c>
      <c r="H26" s="2">
        <f t="shared" si="0"/>
        <v>13.03</v>
      </c>
      <c r="I26" s="4">
        <v>21.56</v>
      </c>
      <c r="J26" s="2">
        <f t="shared" si="1"/>
        <v>4.266756</v>
      </c>
      <c r="K26" s="2">
        <f t="shared" si="2"/>
        <v>11.572512</v>
      </c>
      <c r="L26" s="2">
        <f t="shared" si="3"/>
        <v>15.83</v>
      </c>
      <c r="M26" s="2">
        <f t="shared" si="4"/>
        <v>102.34</v>
      </c>
      <c r="N26" s="2">
        <f t="shared" si="5"/>
        <v>277.57</v>
      </c>
      <c r="O26" s="2">
        <f t="shared" si="6"/>
        <v>379.92</v>
      </c>
      <c r="P26" s="3" t="str">
        <f>IF(O26&lt;=(Referencial!O26*1.05),"PREÇO VÁLIDO","PREÇO INVÁLIDO")</f>
        <v>PREÇO VÁLIDO</v>
      </c>
    </row>
    <row r="27" spans="1:17" ht="24.95" customHeight="1">
      <c r="A27" s="3" t="s">
        <v>21</v>
      </c>
      <c r="B27" s="3" t="s">
        <v>39</v>
      </c>
      <c r="C27" s="3" t="s">
        <v>40</v>
      </c>
      <c r="D27" s="3" t="s">
        <v>27</v>
      </c>
      <c r="E27" s="3">
        <v>81.31</v>
      </c>
      <c r="F27" s="2">
        <v>5.72</v>
      </c>
      <c r="G27" s="2">
        <v>7.17</v>
      </c>
      <c r="H27" s="2">
        <f t="shared" si="0"/>
        <v>12.89</v>
      </c>
      <c r="I27" s="4">
        <v>21.56</v>
      </c>
      <c r="J27" s="2">
        <f t="shared" si="1"/>
        <v>6.9532319999999999</v>
      </c>
      <c r="K27" s="2">
        <f t="shared" si="2"/>
        <v>8.7158519999999999</v>
      </c>
      <c r="L27" s="2">
        <f t="shared" si="3"/>
        <v>15.66</v>
      </c>
      <c r="M27" s="2">
        <f t="shared" si="4"/>
        <v>565.03</v>
      </c>
      <c r="N27" s="2">
        <f t="shared" si="5"/>
        <v>708.27</v>
      </c>
      <c r="O27" s="2">
        <f t="shared" si="6"/>
        <v>1273.31</v>
      </c>
      <c r="P27" s="3" t="str">
        <f>IF(O27&lt;=(Referencial!O27*1.05),"PREÇO VÁLIDO","PREÇO INVÁLIDO")</f>
        <v>PREÇO VÁLIDO</v>
      </c>
    </row>
    <row r="28" spans="1:17" ht="24.95" customHeight="1">
      <c r="A28" s="3" t="s">
        <v>21</v>
      </c>
      <c r="B28" s="3" t="s">
        <v>41</v>
      </c>
      <c r="C28" s="3" t="s">
        <v>42</v>
      </c>
      <c r="D28" s="3" t="s">
        <v>27</v>
      </c>
      <c r="E28" s="3">
        <v>152.4</v>
      </c>
      <c r="F28" s="2">
        <v>2.33</v>
      </c>
      <c r="G28" s="2">
        <v>6.53</v>
      </c>
      <c r="H28" s="2">
        <f t="shared" si="0"/>
        <v>8.86</v>
      </c>
      <c r="I28" s="4">
        <v>21.56</v>
      </c>
      <c r="J28" s="2">
        <f t="shared" si="1"/>
        <v>2.8323480000000001</v>
      </c>
      <c r="K28" s="2">
        <f t="shared" si="2"/>
        <v>7.9378679999999999</v>
      </c>
      <c r="L28" s="2">
        <f t="shared" si="3"/>
        <v>10.77</v>
      </c>
      <c r="M28" s="2">
        <f t="shared" si="4"/>
        <v>431.63</v>
      </c>
      <c r="N28" s="2">
        <f t="shared" si="5"/>
        <v>1209.7</v>
      </c>
      <c r="O28" s="2">
        <f t="shared" si="6"/>
        <v>1641.34</v>
      </c>
      <c r="P28" s="3" t="str">
        <f>IF(O28&lt;=(Referencial!O28*1.05),"PREÇO VÁLIDO","PREÇO INVÁLIDO")</f>
        <v>PREÇO VÁLIDO</v>
      </c>
    </row>
    <row r="29" spans="1:17" ht="24.95" customHeight="1">
      <c r="A29" s="3" t="s">
        <v>21</v>
      </c>
      <c r="B29" s="3"/>
      <c r="C29" s="3" t="s">
        <v>43</v>
      </c>
      <c r="D29" s="3"/>
      <c r="E29" s="3">
        <v>0</v>
      </c>
      <c r="F29" s="2"/>
      <c r="G29" s="2"/>
      <c r="H29" s="3"/>
      <c r="I29" s="4"/>
      <c r="J29" s="3"/>
      <c r="K29" s="3"/>
      <c r="L29" s="3"/>
      <c r="M29" s="3"/>
      <c r="N29" s="3"/>
      <c r="O29" s="3"/>
      <c r="P29" s="3"/>
    </row>
    <row r="30" spans="1:17" ht="24.95" customHeight="1">
      <c r="A30" s="3" t="s">
        <v>29</v>
      </c>
      <c r="B30" s="3" t="s">
        <v>44</v>
      </c>
      <c r="C30" s="3" t="s">
        <v>45</v>
      </c>
      <c r="D30" s="3" t="s">
        <v>27</v>
      </c>
      <c r="E30" s="3">
        <v>405.13</v>
      </c>
      <c r="F30" s="2">
        <v>4.13</v>
      </c>
      <c r="G30" s="2">
        <v>0</v>
      </c>
      <c r="H30" s="2">
        <f t="shared" ref="H30:H35" si="7">F30+G30</f>
        <v>4.13</v>
      </c>
      <c r="I30" s="4">
        <v>21.56</v>
      </c>
      <c r="J30" s="2">
        <f t="shared" ref="J30:J35" si="8">F30+(I30/100*F30)</f>
        <v>5.0204279999999999</v>
      </c>
      <c r="K30" s="2">
        <f t="shared" ref="K30:K35" si="9">G30+(I30/100*G30)</f>
        <v>0</v>
      </c>
      <c r="L30" s="2">
        <f t="shared" ref="L30:L35" si="10">TRUNC(J30+K30,2)</f>
        <v>5.0199999999999996</v>
      </c>
      <c r="M30" s="2">
        <f t="shared" ref="M30:M35" si="11">TRUNC(IF((J30+K30), (J30/(J30+K30)*O30), 0), 2)</f>
        <v>2033.75</v>
      </c>
      <c r="N30" s="2">
        <f t="shared" ref="N30:N35" si="12">TRUNC(IF((J30+K30), (K30/(J30+K30)*O30), 0), 2)</f>
        <v>0</v>
      </c>
      <c r="O30" s="2">
        <f t="shared" ref="O30:O35" si="13">TRUNC(L30*E30,2)</f>
        <v>2033.75</v>
      </c>
      <c r="P30" s="3" t="str">
        <f>IF(O30&lt;=(Referencial!O30*1.05),"PREÇO VÁLIDO","PREÇO INVÁLIDO")</f>
        <v>PREÇO VÁLIDO</v>
      </c>
    </row>
    <row r="31" spans="1:17" ht="24.95" customHeight="1">
      <c r="A31" s="3" t="s">
        <v>29</v>
      </c>
      <c r="B31" s="3" t="s">
        <v>46</v>
      </c>
      <c r="C31" s="3" t="s">
        <v>47</v>
      </c>
      <c r="D31" s="3" t="s">
        <v>27</v>
      </c>
      <c r="E31" s="3">
        <v>1356.56</v>
      </c>
      <c r="F31" s="2">
        <v>6.23</v>
      </c>
      <c r="G31" s="2">
        <v>0</v>
      </c>
      <c r="H31" s="2">
        <f t="shared" si="7"/>
        <v>6.23</v>
      </c>
      <c r="I31" s="4">
        <v>21.56</v>
      </c>
      <c r="J31" s="2">
        <f t="shared" si="8"/>
        <v>7.573188</v>
      </c>
      <c r="K31" s="2">
        <f t="shared" si="9"/>
        <v>0</v>
      </c>
      <c r="L31" s="2">
        <f t="shared" si="10"/>
        <v>7.57</v>
      </c>
      <c r="M31" s="2">
        <f t="shared" si="11"/>
        <v>10269.15</v>
      </c>
      <c r="N31" s="2">
        <f t="shared" si="12"/>
        <v>0</v>
      </c>
      <c r="O31" s="2">
        <f t="shared" si="13"/>
        <v>10269.15</v>
      </c>
      <c r="P31" s="3" t="str">
        <f>IF(O31&lt;=(Referencial!O31*1.05),"PREÇO VÁLIDO","PREÇO INVÁLIDO")</f>
        <v>PREÇO VÁLIDO</v>
      </c>
    </row>
    <row r="32" spans="1:17" ht="24.95" customHeight="1">
      <c r="A32" s="3" t="s">
        <v>21</v>
      </c>
      <c r="B32" s="3" t="s">
        <v>48</v>
      </c>
      <c r="C32" s="3" t="s">
        <v>49</v>
      </c>
      <c r="D32" s="3" t="s">
        <v>27</v>
      </c>
      <c r="E32" s="3">
        <v>249.7</v>
      </c>
      <c r="F32" s="2">
        <v>3.93</v>
      </c>
      <c r="G32" s="2">
        <v>2.2000000000000002</v>
      </c>
      <c r="H32" s="2">
        <f t="shared" si="7"/>
        <v>6.1300000000000008</v>
      </c>
      <c r="I32" s="4">
        <v>21.56</v>
      </c>
      <c r="J32" s="2">
        <f t="shared" si="8"/>
        <v>4.7773079999999997</v>
      </c>
      <c r="K32" s="2">
        <f t="shared" si="9"/>
        <v>2.6743200000000003</v>
      </c>
      <c r="L32" s="2">
        <f t="shared" si="10"/>
        <v>7.45</v>
      </c>
      <c r="M32" s="2">
        <f t="shared" si="11"/>
        <v>1192.6199999999999</v>
      </c>
      <c r="N32" s="2">
        <f t="shared" si="12"/>
        <v>667.63</v>
      </c>
      <c r="O32" s="2">
        <f t="shared" si="13"/>
        <v>1860.26</v>
      </c>
      <c r="P32" s="3" t="str">
        <f>IF(O32&lt;=(Referencial!O32*1.05),"PREÇO VÁLIDO","PREÇO INVÁLIDO")</f>
        <v>PREÇO VÁLIDO</v>
      </c>
    </row>
    <row r="33" spans="1:16" ht="24.95" customHeight="1">
      <c r="A33" s="3" t="s">
        <v>21</v>
      </c>
      <c r="B33" s="3" t="s">
        <v>50</v>
      </c>
      <c r="C33" s="3" t="s">
        <v>51</v>
      </c>
      <c r="D33" s="3" t="s">
        <v>27</v>
      </c>
      <c r="E33" s="3">
        <v>85.1</v>
      </c>
      <c r="F33" s="2">
        <v>8.7200000000000006</v>
      </c>
      <c r="G33" s="2">
        <v>3.86</v>
      </c>
      <c r="H33" s="2">
        <f t="shared" si="7"/>
        <v>12.58</v>
      </c>
      <c r="I33" s="4">
        <v>21.56</v>
      </c>
      <c r="J33" s="2">
        <f t="shared" si="8"/>
        <v>10.600032000000001</v>
      </c>
      <c r="K33" s="2">
        <f t="shared" si="9"/>
        <v>4.6922160000000002</v>
      </c>
      <c r="L33" s="2">
        <f t="shared" si="10"/>
        <v>15.29</v>
      </c>
      <c r="M33" s="2">
        <f t="shared" si="11"/>
        <v>901.92</v>
      </c>
      <c r="N33" s="2">
        <f t="shared" si="12"/>
        <v>399.24</v>
      </c>
      <c r="O33" s="2">
        <f t="shared" si="13"/>
        <v>1301.17</v>
      </c>
      <c r="P33" s="3" t="str">
        <f>IF(O33&lt;=(Referencial!O33*1.05),"PREÇO VÁLIDO","PREÇO INVÁLIDO")</f>
        <v>PREÇO VÁLIDO</v>
      </c>
    </row>
    <row r="34" spans="1:16" ht="24.95" customHeight="1">
      <c r="A34" s="3" t="s">
        <v>21</v>
      </c>
      <c r="B34" s="3" t="s">
        <v>52</v>
      </c>
      <c r="C34" s="3" t="s">
        <v>53</v>
      </c>
      <c r="D34" s="3" t="s">
        <v>27</v>
      </c>
      <c r="E34" s="3">
        <v>212</v>
      </c>
      <c r="F34" s="2">
        <v>0</v>
      </c>
      <c r="G34" s="2">
        <v>0.54</v>
      </c>
      <c r="H34" s="2">
        <f t="shared" si="7"/>
        <v>0.54</v>
      </c>
      <c r="I34" s="4">
        <v>21.56</v>
      </c>
      <c r="J34" s="2">
        <f t="shared" si="8"/>
        <v>0</v>
      </c>
      <c r="K34" s="2">
        <f t="shared" si="9"/>
        <v>0.65642400000000001</v>
      </c>
      <c r="L34" s="2">
        <f t="shared" si="10"/>
        <v>0.65</v>
      </c>
      <c r="M34" s="2">
        <f t="shared" si="11"/>
        <v>0</v>
      </c>
      <c r="N34" s="2">
        <f t="shared" si="12"/>
        <v>137.80000000000001</v>
      </c>
      <c r="O34" s="2">
        <f t="shared" si="13"/>
        <v>137.80000000000001</v>
      </c>
      <c r="P34" s="3" t="str">
        <f>IF(O34&lt;=(Referencial!O34*1.05),"PREÇO VÁLIDO","PREÇO INVÁLIDO")</f>
        <v>PREÇO VÁLIDO</v>
      </c>
    </row>
    <row r="35" spans="1:16" ht="24.95" customHeight="1">
      <c r="A35" s="3" t="s">
        <v>21</v>
      </c>
      <c r="B35" s="3" t="s">
        <v>54</v>
      </c>
      <c r="C35" s="3" t="s">
        <v>55</v>
      </c>
      <c r="D35" s="3" t="s">
        <v>32</v>
      </c>
      <c r="E35" s="3">
        <v>30</v>
      </c>
      <c r="F35" s="2">
        <v>0</v>
      </c>
      <c r="G35" s="2">
        <v>0.92</v>
      </c>
      <c r="H35" s="2">
        <f t="shared" si="7"/>
        <v>0.92</v>
      </c>
      <c r="I35" s="4">
        <v>21.56</v>
      </c>
      <c r="J35" s="2">
        <f t="shared" si="8"/>
        <v>0</v>
      </c>
      <c r="K35" s="2">
        <f t="shared" si="9"/>
        <v>1.118352</v>
      </c>
      <c r="L35" s="2">
        <f t="shared" si="10"/>
        <v>1.1100000000000001</v>
      </c>
      <c r="M35" s="2">
        <f t="shared" si="11"/>
        <v>0</v>
      </c>
      <c r="N35" s="2">
        <f t="shared" si="12"/>
        <v>33.299999999999997</v>
      </c>
      <c r="O35" s="2">
        <f t="shared" si="13"/>
        <v>33.299999999999997</v>
      </c>
      <c r="P35" s="3" t="str">
        <f>IF(O35&lt;=(Referencial!O35*1.05),"PREÇO VÁLIDO","PREÇO INVÁLIDO")</f>
        <v>PREÇO VÁLIDO</v>
      </c>
    </row>
    <row r="36" spans="1:16" ht="24.95" customHeight="1">
      <c r="A36" s="3" t="s">
        <v>21</v>
      </c>
      <c r="B36" s="3"/>
      <c r="C36" s="3" t="s">
        <v>56</v>
      </c>
      <c r="D36" s="3"/>
      <c r="E36" s="3">
        <v>0</v>
      </c>
      <c r="F36" s="2"/>
      <c r="G36" s="2"/>
      <c r="H36" s="3"/>
      <c r="I36" s="4"/>
      <c r="J36" s="3"/>
      <c r="K36" s="3"/>
      <c r="L36" s="3"/>
      <c r="M36" s="3"/>
      <c r="N36" s="3"/>
      <c r="O36" s="3"/>
      <c r="P36" s="3"/>
    </row>
    <row r="37" spans="1:16" ht="24.95" customHeight="1">
      <c r="A37" s="3" t="s">
        <v>21</v>
      </c>
      <c r="B37" s="3" t="s">
        <v>57</v>
      </c>
      <c r="C37" s="3" t="s">
        <v>58</v>
      </c>
      <c r="D37" s="3" t="s">
        <v>32</v>
      </c>
      <c r="E37" s="3">
        <v>8</v>
      </c>
      <c r="F37" s="2">
        <v>17.41</v>
      </c>
      <c r="G37" s="2">
        <v>33.79</v>
      </c>
      <c r="H37" s="2">
        <f>F37+G37</f>
        <v>51.2</v>
      </c>
      <c r="I37" s="4">
        <v>21.56</v>
      </c>
      <c r="J37" s="2">
        <f>F37+(I37/100*F37)</f>
        <v>21.163595999999998</v>
      </c>
      <c r="K37" s="2">
        <f>G37+(I37/100*G37)</f>
        <v>41.075124000000002</v>
      </c>
      <c r="L37" s="2">
        <f>TRUNC(J37+K37,2)</f>
        <v>62.23</v>
      </c>
      <c r="M37" s="2">
        <f>TRUNC(IF((J37+K37), (J37/(J37+K37)*O37), 0), 2)</f>
        <v>169.28</v>
      </c>
      <c r="N37" s="2">
        <f>TRUNC(IF((J37+K37), (K37/(J37+K37)*O37), 0), 2)</f>
        <v>328.55</v>
      </c>
      <c r="O37" s="2">
        <f>TRUNC(L37*E37,2)</f>
        <v>497.84</v>
      </c>
      <c r="P37" s="3" t="str">
        <f>IF(O37&lt;=(Referencial!O37*1.05),"PREÇO VÁLIDO","PREÇO INVÁLIDO")</f>
        <v>PREÇO VÁLIDO</v>
      </c>
    </row>
    <row r="38" spans="1:16" ht="24.95" customHeight="1">
      <c r="A38" s="3" t="s">
        <v>21</v>
      </c>
      <c r="B38" s="3" t="s">
        <v>59</v>
      </c>
      <c r="C38" s="3" t="s">
        <v>60</v>
      </c>
      <c r="D38" s="3" t="s">
        <v>32</v>
      </c>
      <c r="E38" s="3">
        <v>1</v>
      </c>
      <c r="F38" s="2">
        <v>123.56</v>
      </c>
      <c r="G38" s="2">
        <v>34.22</v>
      </c>
      <c r="H38" s="2">
        <f>F38+G38</f>
        <v>157.78</v>
      </c>
      <c r="I38" s="4">
        <v>21.56</v>
      </c>
      <c r="J38" s="2">
        <f>F38+(I38/100*F38)</f>
        <v>150.19953599999999</v>
      </c>
      <c r="K38" s="2">
        <f>G38+(I38/100*G38)</f>
        <v>41.597831999999997</v>
      </c>
      <c r="L38" s="2">
        <f>TRUNC(J38+K38,2)</f>
        <v>191.79</v>
      </c>
      <c r="M38" s="2">
        <f>TRUNC(IF((J38+K38), (J38/(J38+K38)*O38), 0), 2)</f>
        <v>150.19</v>
      </c>
      <c r="N38" s="2">
        <f>TRUNC(IF((J38+K38), (K38/(J38+K38)*O38), 0), 2)</f>
        <v>41.59</v>
      </c>
      <c r="O38" s="2">
        <f>TRUNC(L38*E38,2)</f>
        <v>191.79</v>
      </c>
      <c r="P38" s="3" t="str">
        <f>IF(O38&lt;=(Referencial!O38*1.05),"PREÇO VÁLIDO","PREÇO INVÁLIDO")</f>
        <v>PREÇO VÁLIDO</v>
      </c>
    </row>
    <row r="39" spans="1:16" ht="24.95" customHeight="1">
      <c r="A39" s="3" t="s">
        <v>21</v>
      </c>
      <c r="B39" s="3" t="s">
        <v>61</v>
      </c>
      <c r="C39" s="3" t="s">
        <v>62</v>
      </c>
      <c r="D39" s="3" t="s">
        <v>32</v>
      </c>
      <c r="E39" s="3">
        <v>1</v>
      </c>
      <c r="F39" s="2">
        <v>858.6</v>
      </c>
      <c r="G39" s="2">
        <v>0</v>
      </c>
      <c r="H39" s="2">
        <f>F39+G39</f>
        <v>858.6</v>
      </c>
      <c r="I39" s="4">
        <v>21.56</v>
      </c>
      <c r="J39" s="2">
        <f>F39+(I39/100*F39)</f>
        <v>1043.71416</v>
      </c>
      <c r="K39" s="2">
        <f>G39+(I39/100*G39)</f>
        <v>0</v>
      </c>
      <c r="L39" s="2">
        <f>TRUNC(J39+K39,2)</f>
        <v>1043.71</v>
      </c>
      <c r="M39" s="2">
        <f>TRUNC(IF((J39+K39), (J39/(J39+K39)*O39), 0), 2)</f>
        <v>1043.71</v>
      </c>
      <c r="N39" s="2">
        <f>TRUNC(IF((J39+K39), (K39/(J39+K39)*O39), 0), 2)</f>
        <v>0</v>
      </c>
      <c r="O39" s="2">
        <f>TRUNC(L39*E39,2)</f>
        <v>1043.71</v>
      </c>
      <c r="P39" s="3" t="str">
        <f>IF(O39&lt;=(Referencial!O39*1.05),"PREÇO VÁLIDO","PREÇO INVÁLIDO")</f>
        <v>PREÇO VÁLIDO</v>
      </c>
    </row>
    <row r="40" spans="1:16" ht="24.95" customHeight="1">
      <c r="A40" s="3" t="s">
        <v>21</v>
      </c>
      <c r="B40" s="3"/>
      <c r="C40" s="3" t="s">
        <v>63</v>
      </c>
      <c r="D40" s="3"/>
      <c r="E40" s="3">
        <v>0</v>
      </c>
      <c r="F40" s="2"/>
      <c r="G40" s="2"/>
      <c r="H40" s="3"/>
      <c r="I40" s="4"/>
      <c r="J40" s="3"/>
      <c r="K40" s="3"/>
      <c r="L40" s="3"/>
      <c r="M40" s="3"/>
      <c r="N40" s="3"/>
      <c r="O40" s="3"/>
      <c r="P40" s="3"/>
    </row>
    <row r="41" spans="1:16" ht="24.95" customHeight="1">
      <c r="A41" s="3" t="s">
        <v>21</v>
      </c>
      <c r="B41" s="3" t="s">
        <v>64</v>
      </c>
      <c r="C41" s="3" t="s">
        <v>65</v>
      </c>
      <c r="D41" s="3" t="s">
        <v>32</v>
      </c>
      <c r="E41" s="3">
        <v>2</v>
      </c>
      <c r="F41" s="2">
        <v>9.36</v>
      </c>
      <c r="G41" s="2">
        <v>2.68</v>
      </c>
      <c r="H41" s="2">
        <f t="shared" ref="H41:H54" si="14">F41+G41</f>
        <v>12.04</v>
      </c>
      <c r="I41" s="4">
        <v>21.56</v>
      </c>
      <c r="J41" s="2">
        <f t="shared" ref="J41:J54" si="15">F41+(I41/100*F41)</f>
        <v>11.378015999999999</v>
      </c>
      <c r="K41" s="2">
        <f t="shared" ref="K41:K54" si="16">G41+(I41/100*G41)</f>
        <v>3.2578080000000003</v>
      </c>
      <c r="L41" s="2">
        <f t="shared" ref="L41:L54" si="17">TRUNC(J41+K41,2)</f>
        <v>14.63</v>
      </c>
      <c r="M41" s="2">
        <f t="shared" ref="M41:M54" si="18">TRUNC(IF((J41+K41), (J41/(J41+K41)*O41), 0), 2)</f>
        <v>22.74</v>
      </c>
      <c r="N41" s="2">
        <f t="shared" ref="N41:N54" si="19">TRUNC(IF((J41+K41), (K41/(J41+K41)*O41), 0), 2)</f>
        <v>6.51</v>
      </c>
      <c r="O41" s="2">
        <f t="shared" ref="O41:O54" si="20">TRUNC(L41*E41,2)</f>
        <v>29.26</v>
      </c>
      <c r="P41" s="3" t="str">
        <f>IF(O41&lt;=(Referencial!O41*1.05),"PREÇO VÁLIDO","PREÇO INVÁLIDO")</f>
        <v>PREÇO VÁLIDO</v>
      </c>
    </row>
    <row r="42" spans="1:16" ht="24.95" customHeight="1">
      <c r="A42" s="3" t="s">
        <v>21</v>
      </c>
      <c r="B42" s="3" t="s">
        <v>66</v>
      </c>
      <c r="C42" s="3" t="s">
        <v>67</v>
      </c>
      <c r="D42" s="3" t="s">
        <v>32</v>
      </c>
      <c r="E42" s="3">
        <v>8</v>
      </c>
      <c r="F42" s="2">
        <v>9.36</v>
      </c>
      <c r="G42" s="2">
        <v>2.68</v>
      </c>
      <c r="H42" s="2">
        <f t="shared" si="14"/>
        <v>12.04</v>
      </c>
      <c r="I42" s="4">
        <v>21.56</v>
      </c>
      <c r="J42" s="2">
        <f t="shared" si="15"/>
        <v>11.378015999999999</v>
      </c>
      <c r="K42" s="2">
        <f t="shared" si="16"/>
        <v>3.2578080000000003</v>
      </c>
      <c r="L42" s="2">
        <f t="shared" si="17"/>
        <v>14.63</v>
      </c>
      <c r="M42" s="2">
        <f t="shared" si="18"/>
        <v>90.98</v>
      </c>
      <c r="N42" s="2">
        <f t="shared" si="19"/>
        <v>26.05</v>
      </c>
      <c r="O42" s="2">
        <f t="shared" si="20"/>
        <v>117.04</v>
      </c>
      <c r="P42" s="3" t="str">
        <f>IF(O42&lt;=(Referencial!O42*1.05),"PREÇO VÁLIDO","PREÇO INVÁLIDO")</f>
        <v>PREÇO VÁLIDO</v>
      </c>
    </row>
    <row r="43" spans="1:16" ht="24.95" customHeight="1">
      <c r="A43" s="3" t="s">
        <v>21</v>
      </c>
      <c r="B43" s="3" t="s">
        <v>68</v>
      </c>
      <c r="C43" s="3" t="s">
        <v>69</v>
      </c>
      <c r="D43" s="3" t="s">
        <v>32</v>
      </c>
      <c r="E43" s="3">
        <v>3</v>
      </c>
      <c r="F43" s="2">
        <v>9.64</v>
      </c>
      <c r="G43" s="2">
        <v>4.8499999999999996</v>
      </c>
      <c r="H43" s="2">
        <f t="shared" si="14"/>
        <v>14.49</v>
      </c>
      <c r="I43" s="4">
        <v>21.56</v>
      </c>
      <c r="J43" s="2">
        <f t="shared" si="15"/>
        <v>11.718384</v>
      </c>
      <c r="K43" s="2">
        <f t="shared" si="16"/>
        <v>5.8956599999999995</v>
      </c>
      <c r="L43" s="2">
        <f t="shared" si="17"/>
        <v>17.61</v>
      </c>
      <c r="M43" s="2">
        <f t="shared" si="18"/>
        <v>35.14</v>
      </c>
      <c r="N43" s="2">
        <f t="shared" si="19"/>
        <v>17.68</v>
      </c>
      <c r="O43" s="2">
        <f t="shared" si="20"/>
        <v>52.83</v>
      </c>
      <c r="P43" s="3" t="str">
        <f>IF(O43&lt;=(Referencial!O43*1.05),"PREÇO VÁLIDO","PREÇO INVÁLIDO")</f>
        <v>PREÇO VÁLIDO</v>
      </c>
    </row>
    <row r="44" spans="1:16" ht="24.95" customHeight="1">
      <c r="A44" s="3" t="s">
        <v>21</v>
      </c>
      <c r="B44" s="3" t="s">
        <v>70</v>
      </c>
      <c r="C44" s="3" t="s">
        <v>71</v>
      </c>
      <c r="D44" s="3" t="s">
        <v>32</v>
      </c>
      <c r="E44" s="3">
        <v>1</v>
      </c>
      <c r="F44" s="2">
        <v>62.1</v>
      </c>
      <c r="G44" s="2">
        <v>8.06</v>
      </c>
      <c r="H44" s="2">
        <f t="shared" si="14"/>
        <v>70.16</v>
      </c>
      <c r="I44" s="4">
        <v>21.56</v>
      </c>
      <c r="J44" s="2">
        <f t="shared" si="15"/>
        <v>75.488759999999999</v>
      </c>
      <c r="K44" s="2">
        <f t="shared" si="16"/>
        <v>9.7977360000000004</v>
      </c>
      <c r="L44" s="2">
        <f t="shared" si="17"/>
        <v>85.28</v>
      </c>
      <c r="M44" s="2">
        <f t="shared" si="18"/>
        <v>75.48</v>
      </c>
      <c r="N44" s="2">
        <f t="shared" si="19"/>
        <v>9.7899999999999991</v>
      </c>
      <c r="O44" s="2">
        <f t="shared" si="20"/>
        <v>85.28</v>
      </c>
      <c r="P44" s="3" t="str">
        <f>IF(O44&lt;=(Referencial!O44*1.05),"PREÇO VÁLIDO","PREÇO INVÁLIDO")</f>
        <v>PREÇO VÁLIDO</v>
      </c>
    </row>
    <row r="45" spans="1:16" ht="24.95" customHeight="1">
      <c r="A45" s="3" t="s">
        <v>21</v>
      </c>
      <c r="B45" s="3" t="s">
        <v>72</v>
      </c>
      <c r="C45" s="3" t="s">
        <v>73</v>
      </c>
      <c r="D45" s="3" t="s">
        <v>32</v>
      </c>
      <c r="E45" s="3">
        <v>2</v>
      </c>
      <c r="F45" s="2">
        <v>63.6</v>
      </c>
      <c r="G45" s="2">
        <v>19.77</v>
      </c>
      <c r="H45" s="2">
        <f t="shared" si="14"/>
        <v>83.37</v>
      </c>
      <c r="I45" s="4">
        <v>21.56</v>
      </c>
      <c r="J45" s="2">
        <f t="shared" si="15"/>
        <v>77.312160000000006</v>
      </c>
      <c r="K45" s="2">
        <f t="shared" si="16"/>
        <v>24.032412000000001</v>
      </c>
      <c r="L45" s="2">
        <f t="shared" si="17"/>
        <v>101.34</v>
      </c>
      <c r="M45" s="2">
        <f t="shared" si="18"/>
        <v>154.61000000000001</v>
      </c>
      <c r="N45" s="2">
        <f t="shared" si="19"/>
        <v>48.06</v>
      </c>
      <c r="O45" s="2">
        <f t="shared" si="20"/>
        <v>202.68</v>
      </c>
      <c r="P45" s="3" t="str">
        <f>IF(O45&lt;=(Referencial!O45*1.05),"PREÇO VÁLIDO","PREÇO INVÁLIDO")</f>
        <v>PREÇO VÁLIDO</v>
      </c>
    </row>
    <row r="46" spans="1:16" ht="24.95" customHeight="1">
      <c r="A46" s="3" t="s">
        <v>29</v>
      </c>
      <c r="B46" s="3" t="s">
        <v>74</v>
      </c>
      <c r="C46" s="3" t="s">
        <v>75</v>
      </c>
      <c r="D46" s="3" t="s">
        <v>32</v>
      </c>
      <c r="E46" s="3">
        <v>8</v>
      </c>
      <c r="F46" s="2">
        <v>175.05</v>
      </c>
      <c r="G46" s="2">
        <v>0</v>
      </c>
      <c r="H46" s="2">
        <f t="shared" si="14"/>
        <v>175.05</v>
      </c>
      <c r="I46" s="4">
        <v>21.56</v>
      </c>
      <c r="J46" s="2">
        <f t="shared" si="15"/>
        <v>212.79078000000001</v>
      </c>
      <c r="K46" s="2">
        <f t="shared" si="16"/>
        <v>0</v>
      </c>
      <c r="L46" s="2">
        <f t="shared" si="17"/>
        <v>212.79</v>
      </c>
      <c r="M46" s="2">
        <f t="shared" si="18"/>
        <v>1702.32</v>
      </c>
      <c r="N46" s="2">
        <f t="shared" si="19"/>
        <v>0</v>
      </c>
      <c r="O46" s="2">
        <f t="shared" si="20"/>
        <v>1702.32</v>
      </c>
      <c r="P46" s="3" t="str">
        <f>IF(O46&lt;=(Referencial!O46*1.05),"PREÇO VÁLIDO","PREÇO INVÁLIDO")</f>
        <v>PREÇO VÁLIDO</v>
      </c>
    </row>
    <row r="47" spans="1:16" ht="24.95" customHeight="1">
      <c r="A47" s="3" t="s">
        <v>29</v>
      </c>
      <c r="B47" s="3" t="s">
        <v>76</v>
      </c>
      <c r="C47" s="3" t="s">
        <v>77</v>
      </c>
      <c r="D47" s="3" t="s">
        <v>32</v>
      </c>
      <c r="E47" s="3">
        <v>7</v>
      </c>
      <c r="F47" s="2">
        <v>136.4</v>
      </c>
      <c r="G47" s="2">
        <v>0</v>
      </c>
      <c r="H47" s="2">
        <f t="shared" si="14"/>
        <v>136.4</v>
      </c>
      <c r="I47" s="4">
        <v>21.56</v>
      </c>
      <c r="J47" s="2">
        <f t="shared" si="15"/>
        <v>165.80784</v>
      </c>
      <c r="K47" s="2">
        <f t="shared" si="16"/>
        <v>0</v>
      </c>
      <c r="L47" s="2">
        <f t="shared" si="17"/>
        <v>165.8</v>
      </c>
      <c r="M47" s="2">
        <f t="shared" si="18"/>
        <v>1160.5999999999999</v>
      </c>
      <c r="N47" s="2">
        <f t="shared" si="19"/>
        <v>0</v>
      </c>
      <c r="O47" s="2">
        <f t="shared" si="20"/>
        <v>1160.5999999999999</v>
      </c>
      <c r="P47" s="3" t="str">
        <f>IF(O47&lt;=(Referencial!O47*1.05),"PREÇO VÁLIDO","PREÇO INVÁLIDO")</f>
        <v>PREÇO VÁLIDO</v>
      </c>
    </row>
    <row r="48" spans="1:16" ht="24.95" customHeight="1">
      <c r="A48" s="3" t="s">
        <v>29</v>
      </c>
      <c r="B48" s="3" t="s">
        <v>78</v>
      </c>
      <c r="C48" s="3" t="s">
        <v>79</v>
      </c>
      <c r="D48" s="3" t="s">
        <v>32</v>
      </c>
      <c r="E48" s="3">
        <v>10</v>
      </c>
      <c r="F48" s="2">
        <v>89.949999999999989</v>
      </c>
      <c r="G48" s="2">
        <v>0</v>
      </c>
      <c r="H48" s="2">
        <f t="shared" si="14"/>
        <v>89.949999999999989</v>
      </c>
      <c r="I48" s="4">
        <v>21.56</v>
      </c>
      <c r="J48" s="2">
        <f t="shared" si="15"/>
        <v>109.34321999999999</v>
      </c>
      <c r="K48" s="2">
        <f t="shared" si="16"/>
        <v>0</v>
      </c>
      <c r="L48" s="2">
        <f t="shared" si="17"/>
        <v>109.34</v>
      </c>
      <c r="M48" s="2">
        <f t="shared" si="18"/>
        <v>1093.4000000000001</v>
      </c>
      <c r="N48" s="2">
        <f t="shared" si="19"/>
        <v>0</v>
      </c>
      <c r="O48" s="2">
        <f t="shared" si="20"/>
        <v>1093.4000000000001</v>
      </c>
      <c r="P48" s="3" t="str">
        <f>IF(O48&lt;=(Referencial!O48*1.05),"PREÇO VÁLIDO","PREÇO INVÁLIDO")</f>
        <v>PREÇO VÁLIDO</v>
      </c>
    </row>
    <row r="49" spans="1:16" ht="24.95" customHeight="1">
      <c r="A49" s="3" t="s">
        <v>29</v>
      </c>
      <c r="B49" s="3" t="s">
        <v>80</v>
      </c>
      <c r="C49" s="3" t="s">
        <v>81</v>
      </c>
      <c r="D49" s="3" t="s">
        <v>32</v>
      </c>
      <c r="E49" s="3">
        <v>1</v>
      </c>
      <c r="F49" s="2">
        <v>90.78</v>
      </c>
      <c r="G49" s="2">
        <v>0</v>
      </c>
      <c r="H49" s="2">
        <f t="shared" si="14"/>
        <v>90.78</v>
      </c>
      <c r="I49" s="4">
        <v>21.56</v>
      </c>
      <c r="J49" s="2">
        <f t="shared" si="15"/>
        <v>110.35216800000001</v>
      </c>
      <c r="K49" s="2">
        <f t="shared" si="16"/>
        <v>0</v>
      </c>
      <c r="L49" s="2">
        <f t="shared" si="17"/>
        <v>110.35</v>
      </c>
      <c r="M49" s="2">
        <f t="shared" si="18"/>
        <v>110.35</v>
      </c>
      <c r="N49" s="2">
        <f t="shared" si="19"/>
        <v>0</v>
      </c>
      <c r="O49" s="2">
        <f t="shared" si="20"/>
        <v>110.35</v>
      </c>
      <c r="P49" s="3" t="str">
        <f>IF(O49&lt;=(Referencial!O49*1.05),"PREÇO VÁLIDO","PREÇO INVÁLIDO")</f>
        <v>PREÇO VÁLIDO</v>
      </c>
    </row>
    <row r="50" spans="1:16" ht="24.95" customHeight="1">
      <c r="A50" s="3" t="s">
        <v>21</v>
      </c>
      <c r="B50" s="3" t="s">
        <v>82</v>
      </c>
      <c r="C50" s="3" t="s">
        <v>83</v>
      </c>
      <c r="D50" s="3" t="s">
        <v>32</v>
      </c>
      <c r="E50" s="3">
        <v>1</v>
      </c>
      <c r="F50" s="2">
        <v>77.61</v>
      </c>
      <c r="G50" s="2">
        <v>0</v>
      </c>
      <c r="H50" s="2">
        <f t="shared" si="14"/>
        <v>77.61</v>
      </c>
      <c r="I50" s="4">
        <v>21.56</v>
      </c>
      <c r="J50" s="2">
        <f t="shared" si="15"/>
        <v>94.342715999999996</v>
      </c>
      <c r="K50" s="2">
        <f t="shared" si="16"/>
        <v>0</v>
      </c>
      <c r="L50" s="2">
        <f t="shared" si="17"/>
        <v>94.34</v>
      </c>
      <c r="M50" s="2">
        <f t="shared" si="18"/>
        <v>94.34</v>
      </c>
      <c r="N50" s="2">
        <f t="shared" si="19"/>
        <v>0</v>
      </c>
      <c r="O50" s="2">
        <f t="shared" si="20"/>
        <v>94.34</v>
      </c>
      <c r="P50" s="3" t="str">
        <f>IF(O50&lt;=(Referencial!O50*1.05),"PREÇO VÁLIDO","PREÇO INVÁLIDO")</f>
        <v>PREÇO VÁLIDO</v>
      </c>
    </row>
    <row r="51" spans="1:16" ht="24.95" customHeight="1">
      <c r="A51" s="3" t="s">
        <v>29</v>
      </c>
      <c r="B51" s="3" t="s">
        <v>84</v>
      </c>
      <c r="C51" s="3" t="s">
        <v>85</v>
      </c>
      <c r="D51" s="3" t="s">
        <v>32</v>
      </c>
      <c r="E51" s="3">
        <v>6</v>
      </c>
      <c r="F51" s="2">
        <v>70.77</v>
      </c>
      <c r="G51" s="2">
        <v>0</v>
      </c>
      <c r="H51" s="2">
        <f t="shared" si="14"/>
        <v>70.77</v>
      </c>
      <c r="I51" s="4">
        <v>21.56</v>
      </c>
      <c r="J51" s="2">
        <f t="shared" si="15"/>
        <v>86.02801199999999</v>
      </c>
      <c r="K51" s="2">
        <f t="shared" si="16"/>
        <v>0</v>
      </c>
      <c r="L51" s="2">
        <f t="shared" si="17"/>
        <v>86.02</v>
      </c>
      <c r="M51" s="2">
        <f t="shared" si="18"/>
        <v>516.12</v>
      </c>
      <c r="N51" s="2">
        <f t="shared" si="19"/>
        <v>0</v>
      </c>
      <c r="O51" s="2">
        <f t="shared" si="20"/>
        <v>516.12</v>
      </c>
      <c r="P51" s="3" t="str">
        <f>IF(O51&lt;=(Referencial!O51*1.05),"PREÇO VÁLIDO","PREÇO INVÁLIDO")</f>
        <v>PREÇO VÁLIDO</v>
      </c>
    </row>
    <row r="52" spans="1:16" ht="24.95" customHeight="1">
      <c r="A52" s="3" t="s">
        <v>29</v>
      </c>
      <c r="B52" s="3" t="s">
        <v>86</v>
      </c>
      <c r="C52" s="3" t="s">
        <v>87</v>
      </c>
      <c r="D52" s="3" t="s">
        <v>32</v>
      </c>
      <c r="E52" s="3">
        <v>5</v>
      </c>
      <c r="F52" s="2">
        <v>82.25</v>
      </c>
      <c r="G52" s="2">
        <v>0</v>
      </c>
      <c r="H52" s="2">
        <f t="shared" si="14"/>
        <v>82.25</v>
      </c>
      <c r="I52" s="4">
        <v>21.56</v>
      </c>
      <c r="J52" s="2">
        <f t="shared" si="15"/>
        <v>99.983100000000007</v>
      </c>
      <c r="K52" s="2">
        <f t="shared" si="16"/>
        <v>0</v>
      </c>
      <c r="L52" s="2">
        <f t="shared" si="17"/>
        <v>99.98</v>
      </c>
      <c r="M52" s="2">
        <f t="shared" si="18"/>
        <v>499.9</v>
      </c>
      <c r="N52" s="2">
        <f t="shared" si="19"/>
        <v>0</v>
      </c>
      <c r="O52" s="2">
        <f t="shared" si="20"/>
        <v>499.9</v>
      </c>
      <c r="P52" s="3" t="str">
        <f>IF(O52&lt;=(Referencial!O52*1.05),"PREÇO VÁLIDO","PREÇO INVÁLIDO")</f>
        <v>PREÇO VÁLIDO</v>
      </c>
    </row>
    <row r="53" spans="1:16" ht="24.95" customHeight="1">
      <c r="A53" s="3" t="s">
        <v>21</v>
      </c>
      <c r="B53" s="3" t="s">
        <v>88</v>
      </c>
      <c r="C53" s="3" t="s">
        <v>89</v>
      </c>
      <c r="D53" s="3" t="s">
        <v>32</v>
      </c>
      <c r="E53" s="3">
        <v>42</v>
      </c>
      <c r="F53" s="2">
        <v>13.85</v>
      </c>
      <c r="G53" s="2">
        <v>28.09</v>
      </c>
      <c r="H53" s="2">
        <f t="shared" si="14"/>
        <v>41.94</v>
      </c>
      <c r="I53" s="4">
        <v>21.56</v>
      </c>
      <c r="J53" s="2">
        <f t="shared" si="15"/>
        <v>16.83606</v>
      </c>
      <c r="K53" s="2">
        <f t="shared" si="16"/>
        <v>34.146203999999997</v>
      </c>
      <c r="L53" s="2">
        <f t="shared" si="17"/>
        <v>50.98</v>
      </c>
      <c r="M53" s="2">
        <f t="shared" si="18"/>
        <v>707.08</v>
      </c>
      <c r="N53" s="2">
        <f t="shared" si="19"/>
        <v>1434.07</v>
      </c>
      <c r="O53" s="2">
        <f t="shared" si="20"/>
        <v>2141.16</v>
      </c>
      <c r="P53" s="3" t="str">
        <f>IF(O53&lt;=(Referencial!O53*1.05),"PREÇO VÁLIDO","PREÇO INVÁLIDO")</f>
        <v>PREÇO VÁLIDO</v>
      </c>
    </row>
    <row r="54" spans="1:16" ht="24.95" customHeight="1">
      <c r="A54" s="3" t="s">
        <v>21</v>
      </c>
      <c r="B54" s="3" t="s">
        <v>90</v>
      </c>
      <c r="C54" s="3" t="s">
        <v>91</v>
      </c>
      <c r="D54" s="3" t="s">
        <v>32</v>
      </c>
      <c r="E54" s="3">
        <v>42</v>
      </c>
      <c r="F54" s="2">
        <v>2.4900000000000002</v>
      </c>
      <c r="G54" s="2">
        <v>12.65</v>
      </c>
      <c r="H54" s="2">
        <f t="shared" si="14"/>
        <v>15.14</v>
      </c>
      <c r="I54" s="4">
        <v>21.56</v>
      </c>
      <c r="J54" s="2">
        <f t="shared" si="15"/>
        <v>3.0268440000000001</v>
      </c>
      <c r="K54" s="2">
        <f t="shared" si="16"/>
        <v>15.37734</v>
      </c>
      <c r="L54" s="2">
        <f t="shared" si="17"/>
        <v>18.399999999999999</v>
      </c>
      <c r="M54" s="2">
        <f t="shared" si="18"/>
        <v>127.09</v>
      </c>
      <c r="N54" s="2">
        <f t="shared" si="19"/>
        <v>645.70000000000005</v>
      </c>
      <c r="O54" s="2">
        <f t="shared" si="20"/>
        <v>772.8</v>
      </c>
      <c r="P54" s="3" t="str">
        <f>IF(O54&lt;=(Referencial!O54*1.05),"PREÇO VÁLIDO","PREÇO INVÁLIDO")</f>
        <v>PREÇO VÁLIDO</v>
      </c>
    </row>
    <row r="55" spans="1:16" ht="24.95" customHeight="1">
      <c r="A55" s="3" t="s">
        <v>21</v>
      </c>
      <c r="B55" s="3"/>
      <c r="C55" s="3" t="s">
        <v>92</v>
      </c>
      <c r="D55" s="3"/>
      <c r="E55" s="3">
        <v>0</v>
      </c>
      <c r="F55" s="2"/>
      <c r="G55" s="2"/>
      <c r="H55" s="3"/>
      <c r="I55" s="4"/>
      <c r="J55" s="3"/>
      <c r="K55" s="3"/>
      <c r="L55" s="3"/>
      <c r="M55" s="3"/>
      <c r="N55" s="3"/>
      <c r="O55" s="3"/>
      <c r="P55" s="3"/>
    </row>
    <row r="56" spans="1:16" ht="24.95" customHeight="1">
      <c r="A56" s="3" t="s">
        <v>21</v>
      </c>
      <c r="B56" s="3" t="s">
        <v>93</v>
      </c>
      <c r="C56" s="3" t="s">
        <v>94</v>
      </c>
      <c r="D56" s="3" t="s">
        <v>32</v>
      </c>
      <c r="E56" s="3">
        <v>2</v>
      </c>
      <c r="F56" s="2">
        <v>41.89</v>
      </c>
      <c r="G56" s="2">
        <v>25.72</v>
      </c>
      <c r="H56" s="2">
        <f t="shared" ref="H56:H61" si="21">F56+G56</f>
        <v>67.61</v>
      </c>
      <c r="I56" s="4">
        <v>21.56</v>
      </c>
      <c r="J56" s="2">
        <f t="shared" ref="J56:J61" si="22">F56+(I56/100*F56)</f>
        <v>50.921484</v>
      </c>
      <c r="K56" s="2">
        <f t="shared" ref="K56:K61" si="23">G56+(I56/100*G56)</f>
        <v>31.265231999999997</v>
      </c>
      <c r="L56" s="2">
        <f t="shared" ref="L56:L61" si="24">TRUNC(J56+K56,2)</f>
        <v>82.18</v>
      </c>
      <c r="M56" s="2">
        <f t="shared" ref="M56:M61" si="25">TRUNC(IF((J56+K56), (J56/(J56+K56)*O56), 0), 2)</f>
        <v>101.83</v>
      </c>
      <c r="N56" s="2">
        <f t="shared" ref="N56:N61" si="26">TRUNC(IF((J56+K56), (K56/(J56+K56)*O56), 0), 2)</f>
        <v>62.52</v>
      </c>
      <c r="O56" s="2">
        <f t="shared" ref="O56:O61" si="27">TRUNC(L56*E56,2)</f>
        <v>164.36</v>
      </c>
      <c r="P56" s="3" t="str">
        <f>IF(O56&lt;=(Referencial!O56*1.05),"PREÇO VÁLIDO","PREÇO INVÁLIDO")</f>
        <v>PREÇO VÁLIDO</v>
      </c>
    </row>
    <row r="57" spans="1:16" ht="24.95" customHeight="1">
      <c r="A57" s="3" t="s">
        <v>21</v>
      </c>
      <c r="B57" s="3" t="s">
        <v>95</v>
      </c>
      <c r="C57" s="3" t="s">
        <v>96</v>
      </c>
      <c r="D57" s="3" t="s">
        <v>32</v>
      </c>
      <c r="E57" s="3">
        <v>4</v>
      </c>
      <c r="F57" s="2">
        <v>29.43</v>
      </c>
      <c r="G57" s="2">
        <v>1.1000000000000001</v>
      </c>
      <c r="H57" s="2">
        <f t="shared" si="21"/>
        <v>30.53</v>
      </c>
      <c r="I57" s="4">
        <v>21.56</v>
      </c>
      <c r="J57" s="2">
        <f t="shared" si="22"/>
        <v>35.775108000000003</v>
      </c>
      <c r="K57" s="2">
        <f t="shared" si="23"/>
        <v>1.3371600000000001</v>
      </c>
      <c r="L57" s="2">
        <f t="shared" si="24"/>
        <v>37.11</v>
      </c>
      <c r="M57" s="2">
        <f t="shared" si="25"/>
        <v>143.09</v>
      </c>
      <c r="N57" s="2">
        <f t="shared" si="26"/>
        <v>5.34</v>
      </c>
      <c r="O57" s="2">
        <f t="shared" si="27"/>
        <v>148.44</v>
      </c>
      <c r="P57" s="3" t="str">
        <f>IF(O57&lt;=(Referencial!O57*1.05),"PREÇO VÁLIDO","PREÇO INVÁLIDO")</f>
        <v>PREÇO VÁLIDO</v>
      </c>
    </row>
    <row r="58" spans="1:16" ht="24.95" customHeight="1">
      <c r="A58" s="3" t="s">
        <v>29</v>
      </c>
      <c r="B58" s="3" t="s">
        <v>97</v>
      </c>
      <c r="C58" s="3" t="s">
        <v>98</v>
      </c>
      <c r="D58" s="3" t="s">
        <v>32</v>
      </c>
      <c r="E58" s="3">
        <v>11</v>
      </c>
      <c r="F58" s="2">
        <v>96.09</v>
      </c>
      <c r="G58" s="2">
        <v>0</v>
      </c>
      <c r="H58" s="2">
        <f t="shared" si="21"/>
        <v>96.09</v>
      </c>
      <c r="I58" s="4">
        <v>21.56</v>
      </c>
      <c r="J58" s="2">
        <f t="shared" si="22"/>
        <v>116.80700400000001</v>
      </c>
      <c r="K58" s="2">
        <f t="shared" si="23"/>
        <v>0</v>
      </c>
      <c r="L58" s="2">
        <f t="shared" si="24"/>
        <v>116.8</v>
      </c>
      <c r="M58" s="2">
        <f t="shared" si="25"/>
        <v>1284.8</v>
      </c>
      <c r="N58" s="2">
        <f t="shared" si="26"/>
        <v>0</v>
      </c>
      <c r="O58" s="2">
        <f t="shared" si="27"/>
        <v>1284.8</v>
      </c>
      <c r="P58" s="3" t="str">
        <f>IF(O58&lt;=(Referencial!O58*1.05),"PREÇO VÁLIDO","PREÇO INVÁLIDO")</f>
        <v>PREÇO VÁLIDO</v>
      </c>
    </row>
    <row r="59" spans="1:16" ht="24.95" customHeight="1">
      <c r="A59" s="3" t="s">
        <v>21</v>
      </c>
      <c r="B59" s="3" t="s">
        <v>99</v>
      </c>
      <c r="C59" s="3" t="s">
        <v>100</v>
      </c>
      <c r="D59" s="3" t="s">
        <v>32</v>
      </c>
      <c r="E59" s="3">
        <v>1</v>
      </c>
      <c r="F59" s="2">
        <v>58.89</v>
      </c>
      <c r="G59" s="2">
        <v>0</v>
      </c>
      <c r="H59" s="2">
        <f t="shared" si="21"/>
        <v>58.89</v>
      </c>
      <c r="I59" s="4">
        <v>21.56</v>
      </c>
      <c r="J59" s="2">
        <f t="shared" si="22"/>
        <v>71.586684000000005</v>
      </c>
      <c r="K59" s="2">
        <f t="shared" si="23"/>
        <v>0</v>
      </c>
      <c r="L59" s="2">
        <f t="shared" si="24"/>
        <v>71.58</v>
      </c>
      <c r="M59" s="2">
        <f t="shared" si="25"/>
        <v>71.58</v>
      </c>
      <c r="N59" s="2">
        <f t="shared" si="26"/>
        <v>0</v>
      </c>
      <c r="O59" s="2">
        <f t="shared" si="27"/>
        <v>71.58</v>
      </c>
      <c r="P59" s="3" t="str">
        <f>IF(O59&lt;=(Referencial!O59*1.05),"PREÇO VÁLIDO","PREÇO INVÁLIDO")</f>
        <v>PREÇO VÁLIDO</v>
      </c>
    </row>
    <row r="60" spans="1:16" ht="24.95" customHeight="1">
      <c r="A60" s="3" t="s">
        <v>21</v>
      </c>
      <c r="B60" s="3" t="s">
        <v>101</v>
      </c>
      <c r="C60" s="3" t="s">
        <v>102</v>
      </c>
      <c r="D60" s="3" t="s">
        <v>32</v>
      </c>
      <c r="E60" s="3">
        <v>2</v>
      </c>
      <c r="F60" s="2">
        <v>58.7</v>
      </c>
      <c r="G60" s="2">
        <v>21.39</v>
      </c>
      <c r="H60" s="2">
        <f t="shared" si="21"/>
        <v>80.09</v>
      </c>
      <c r="I60" s="4">
        <v>21.56</v>
      </c>
      <c r="J60" s="2">
        <f t="shared" si="22"/>
        <v>71.355720000000005</v>
      </c>
      <c r="K60" s="2">
        <f t="shared" si="23"/>
        <v>26.001684000000001</v>
      </c>
      <c r="L60" s="2">
        <f t="shared" si="24"/>
        <v>97.35</v>
      </c>
      <c r="M60" s="2">
        <f t="shared" si="25"/>
        <v>142.69999999999999</v>
      </c>
      <c r="N60" s="2">
        <f t="shared" si="26"/>
        <v>51.99</v>
      </c>
      <c r="O60" s="2">
        <f t="shared" si="27"/>
        <v>194.7</v>
      </c>
      <c r="P60" s="3" t="str">
        <f>IF(O60&lt;=(Referencial!O60*1.05),"PREÇO VÁLIDO","PREÇO INVÁLIDO")</f>
        <v>PREÇO VÁLIDO</v>
      </c>
    </row>
    <row r="61" spans="1:16" ht="24.95" customHeight="1">
      <c r="A61" s="3" t="s">
        <v>103</v>
      </c>
      <c r="B61" s="3" t="s">
        <v>104</v>
      </c>
      <c r="C61" s="3" t="s">
        <v>105</v>
      </c>
      <c r="D61" s="3" t="s">
        <v>32</v>
      </c>
      <c r="E61" s="3">
        <v>4</v>
      </c>
      <c r="F61" s="2">
        <v>87.91</v>
      </c>
      <c r="G61" s="2">
        <v>0</v>
      </c>
      <c r="H61" s="2">
        <f t="shared" si="21"/>
        <v>87.91</v>
      </c>
      <c r="I61" s="4">
        <v>21.56</v>
      </c>
      <c r="J61" s="2">
        <f t="shared" si="22"/>
        <v>106.86339599999999</v>
      </c>
      <c r="K61" s="2">
        <f t="shared" si="23"/>
        <v>0</v>
      </c>
      <c r="L61" s="2">
        <f t="shared" si="24"/>
        <v>106.86</v>
      </c>
      <c r="M61" s="2">
        <f t="shared" si="25"/>
        <v>427.44</v>
      </c>
      <c r="N61" s="2">
        <f t="shared" si="26"/>
        <v>0</v>
      </c>
      <c r="O61" s="2">
        <f t="shared" si="27"/>
        <v>427.44</v>
      </c>
      <c r="P61" s="3" t="str">
        <f>IF(O61&lt;=(Referencial!O61*1.05),"PREÇO VÁLIDO","PREÇO INVÁLIDO")</f>
        <v>PREÇO VÁLIDO</v>
      </c>
    </row>
    <row r="62" spans="1:16">
      <c r="N62" s="7" t="s">
        <v>106</v>
      </c>
      <c r="O62" s="8">
        <f>TRUNC(SUM(O17:O61), 2)</f>
        <v>56834.71</v>
      </c>
    </row>
    <row r="64" spans="1:16">
      <c r="A64" s="9" t="s">
        <v>107</v>
      </c>
    </row>
    <row r="65" spans="1:17">
      <c r="A65" s="11" t="s">
        <v>4</v>
      </c>
      <c r="B65" s="11" t="s">
        <v>5</v>
      </c>
      <c r="C65" s="11" t="s">
        <v>6</v>
      </c>
      <c r="D65" s="11" t="s">
        <v>7</v>
      </c>
      <c r="E65" s="11" t="s">
        <v>8</v>
      </c>
      <c r="F65" s="11" t="s">
        <v>9</v>
      </c>
      <c r="G65" s="11" t="s">
        <v>10</v>
      </c>
      <c r="H65" s="11" t="s">
        <v>12</v>
      </c>
      <c r="I65" s="11" t="s">
        <v>13</v>
      </c>
      <c r="J65" s="11" t="s">
        <v>14</v>
      </c>
      <c r="K65" s="11" t="s">
        <v>15</v>
      </c>
      <c r="L65" s="11" t="s">
        <v>11</v>
      </c>
      <c r="M65" s="11" t="s">
        <v>16</v>
      </c>
      <c r="N65" s="11" t="s">
        <v>17</v>
      </c>
      <c r="O65" s="11" t="s">
        <v>18</v>
      </c>
      <c r="P65" s="11" t="s">
        <v>19</v>
      </c>
      <c r="Q65" s="11" t="s">
        <v>20</v>
      </c>
    </row>
    <row r="66" spans="1:17" ht="24.95" customHeight="1">
      <c r="A66" s="3" t="s">
        <v>21</v>
      </c>
      <c r="B66" s="3"/>
      <c r="C66" s="3" t="s">
        <v>108</v>
      </c>
      <c r="D66" s="3"/>
      <c r="E66" s="3">
        <v>0</v>
      </c>
      <c r="F66" s="2"/>
      <c r="G66" s="2"/>
      <c r="H66" s="3"/>
      <c r="I66" s="4"/>
      <c r="J66" s="3"/>
      <c r="K66" s="3"/>
      <c r="L66" s="3"/>
      <c r="M66" s="3"/>
      <c r="N66" s="3"/>
      <c r="O66" s="3"/>
      <c r="P66" s="3"/>
    </row>
    <row r="67" spans="1:17" ht="24.95" customHeight="1">
      <c r="A67" s="3" t="s">
        <v>21</v>
      </c>
      <c r="B67" s="3" t="s">
        <v>109</v>
      </c>
      <c r="C67" s="3" t="s">
        <v>110</v>
      </c>
      <c r="D67" s="3" t="s">
        <v>111</v>
      </c>
      <c r="E67" s="3">
        <v>1</v>
      </c>
      <c r="F67" s="2">
        <v>450.01</v>
      </c>
      <c r="G67" s="2">
        <v>52.4</v>
      </c>
      <c r="H67" s="2">
        <f>F67+G67</f>
        <v>502.40999999999997</v>
      </c>
      <c r="I67" s="4">
        <v>21.56</v>
      </c>
      <c r="J67" s="2">
        <f>F67+(I67/100*F67)</f>
        <v>547.03215599999999</v>
      </c>
      <c r="K67" s="2">
        <f>G67+(I67/100*G67)</f>
        <v>63.69744</v>
      </c>
      <c r="L67" s="2">
        <f>TRUNC(J67+K67,2)</f>
        <v>610.72</v>
      </c>
      <c r="M67" s="2">
        <f>TRUNC(IF((J67+K67), (J67/(J67+K67)*O67), 0), 2)</f>
        <v>547.02</v>
      </c>
      <c r="N67" s="2">
        <f>TRUNC(IF((J67+K67), (K67/(J67+K67)*O67), 0), 2)</f>
        <v>63.69</v>
      </c>
      <c r="O67" s="2">
        <f>TRUNC(L67*E67,2)</f>
        <v>610.72</v>
      </c>
      <c r="P67" s="3" t="str">
        <f>IF(O67&lt;=(Referencial!O67*1.05),"PREÇO VÁLIDO","PREÇO INVÁLIDO")</f>
        <v>PREÇO VÁLIDO</v>
      </c>
    </row>
    <row r="68" spans="1:17" ht="24.95" customHeight="1">
      <c r="A68" s="3" t="s">
        <v>21</v>
      </c>
      <c r="B68" s="3" t="s">
        <v>112</v>
      </c>
      <c r="C68" s="3" t="s">
        <v>113</v>
      </c>
      <c r="D68" s="3" t="s">
        <v>32</v>
      </c>
      <c r="E68" s="3">
        <v>1</v>
      </c>
      <c r="F68" s="2">
        <v>0</v>
      </c>
      <c r="G68" s="2">
        <v>3578.85</v>
      </c>
      <c r="H68" s="2">
        <f>F68+G68</f>
        <v>3578.85</v>
      </c>
      <c r="I68" s="4">
        <v>0</v>
      </c>
      <c r="J68" s="2">
        <f>F68+(I68/100*F68)</f>
        <v>0</v>
      </c>
      <c r="K68" s="2">
        <f>G68+(I68/100*G68)</f>
        <v>3578.85</v>
      </c>
      <c r="L68" s="2">
        <f>TRUNC(J68+K68,2)</f>
        <v>3578.85</v>
      </c>
      <c r="M68" s="2">
        <f>TRUNC(IF((J68+K68), (J68/(J68+K68)*O68), 0), 2)</f>
        <v>0</v>
      </c>
      <c r="N68" s="2">
        <f>TRUNC(IF((J68+K68), (K68/(J68+K68)*O68), 0), 2)</f>
        <v>3578.85</v>
      </c>
      <c r="O68" s="2">
        <f>TRUNC(L68*E68,2)</f>
        <v>3578.85</v>
      </c>
      <c r="P68" s="3" t="str">
        <f>IF(O68&lt;=(Referencial!O68*1.05),"PREÇO VÁLIDO","PREÇO INVÁLIDO")</f>
        <v>PREÇO VÁLIDO</v>
      </c>
    </row>
    <row r="69" spans="1:17">
      <c r="N69" s="7" t="s">
        <v>106</v>
      </c>
      <c r="O69" s="8">
        <f>TRUNC(SUM(O64:O68), 2)</f>
        <v>4189.57</v>
      </c>
    </row>
    <row r="70" spans="1:17">
      <c r="N70" s="7" t="s">
        <v>114</v>
      </c>
      <c r="O70" s="8">
        <f>TRUNC(SUM(O62,O69), 2)</f>
        <v>61024.28</v>
      </c>
    </row>
    <row r="72" spans="1:17">
      <c r="A72" t="str">
        <f>CONCATENATE("Importa o presente valor total proposto em: ", TEXT(SUM(O62,O69), "R$ #.###,#0"))</f>
        <v>Importa o presente valor total proposto em: R$ 61.024,28</v>
      </c>
    </row>
    <row r="74" spans="1:17">
      <c r="B74" s="9" t="s">
        <v>115</v>
      </c>
    </row>
    <row r="75" spans="1:17">
      <c r="B75" s="9" t="s">
        <v>116</v>
      </c>
    </row>
  </sheetData>
  <sheetProtection password="E889" sheet="1" objects="1" scenarios="1" selectLockedCells="1"/>
  <autoFilter ref="A18:Q68" xr:uid="{00000000-0009-0000-0000-000001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Proposta</vt:lpstr>
      <vt:lpstr>Referencial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Thiago Nery Retore</cp:lastModifiedBy>
  <dcterms:created xsi:type="dcterms:W3CDTF">2026-06-01T18:05:25Z</dcterms:created>
  <dcterms:modified xsi:type="dcterms:W3CDTF">2026-07-13T17:34:46Z</dcterms:modified>
</cp:coreProperties>
</file>