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C29EF0FF-6DF6-42A4-813E-E3674B193A43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Proposta!$A$18:$Q$120</definedName>
    <definedName name="_xlnm._FilterDatabase" localSheetId="1" hidden="1">Referencial!$A$18:$Q$120</definedName>
  </definedNames>
  <calcPr calcId="191029"/>
</workbook>
</file>

<file path=xl/calcChain.xml><?xml version="1.0" encoding="utf-8"?>
<calcChain xmlns="http://schemas.openxmlformats.org/spreadsheetml/2006/main">
  <c r="L120" i="2" l="1"/>
  <c r="O120" i="2" s="1"/>
  <c r="K120" i="2"/>
  <c r="J120" i="2"/>
  <c r="H120" i="2"/>
  <c r="P119" i="2"/>
  <c r="L119" i="2"/>
  <c r="O119" i="2" s="1"/>
  <c r="M119" i="2" s="1"/>
  <c r="K119" i="2"/>
  <c r="J119" i="2"/>
  <c r="N119" i="2" s="1"/>
  <c r="H119" i="2"/>
  <c r="L117" i="2"/>
  <c r="O117" i="2" s="1"/>
  <c r="K117" i="2"/>
  <c r="J117" i="2"/>
  <c r="H117" i="2"/>
  <c r="P116" i="2"/>
  <c r="L116" i="2"/>
  <c r="O116" i="2" s="1"/>
  <c r="M116" i="2" s="1"/>
  <c r="K116" i="2"/>
  <c r="J116" i="2"/>
  <c r="N116" i="2" s="1"/>
  <c r="H116" i="2"/>
  <c r="L115" i="2"/>
  <c r="O115" i="2" s="1"/>
  <c r="K115" i="2"/>
  <c r="J115" i="2"/>
  <c r="H115" i="2"/>
  <c r="P114" i="2"/>
  <c r="L114" i="2"/>
  <c r="O114" i="2" s="1"/>
  <c r="M114" i="2" s="1"/>
  <c r="K114" i="2"/>
  <c r="J114" i="2"/>
  <c r="N114" i="2" s="1"/>
  <c r="H114" i="2"/>
  <c r="L113" i="2"/>
  <c r="O113" i="2" s="1"/>
  <c r="K113" i="2"/>
  <c r="J113" i="2"/>
  <c r="H113" i="2"/>
  <c r="P112" i="2"/>
  <c r="L112" i="2"/>
  <c r="O112" i="2" s="1"/>
  <c r="M112" i="2" s="1"/>
  <c r="K112" i="2"/>
  <c r="J112" i="2"/>
  <c r="N112" i="2" s="1"/>
  <c r="H112" i="2"/>
  <c r="L111" i="2"/>
  <c r="O111" i="2" s="1"/>
  <c r="K111" i="2"/>
  <c r="J111" i="2"/>
  <c r="H111" i="2"/>
  <c r="P110" i="2"/>
  <c r="L110" i="2"/>
  <c r="O110" i="2" s="1"/>
  <c r="M110" i="2" s="1"/>
  <c r="K110" i="2"/>
  <c r="J110" i="2"/>
  <c r="N110" i="2" s="1"/>
  <c r="H110" i="2"/>
  <c r="L109" i="2"/>
  <c r="O109" i="2" s="1"/>
  <c r="K109" i="2"/>
  <c r="J109" i="2"/>
  <c r="H109" i="2"/>
  <c r="P108" i="2"/>
  <c r="L108" i="2"/>
  <c r="O108" i="2" s="1"/>
  <c r="M108" i="2" s="1"/>
  <c r="K108" i="2"/>
  <c r="J108" i="2"/>
  <c r="N108" i="2" s="1"/>
  <c r="H108" i="2"/>
  <c r="L107" i="2"/>
  <c r="O107" i="2" s="1"/>
  <c r="K107" i="2"/>
  <c r="J107" i="2"/>
  <c r="H107" i="2"/>
  <c r="P106" i="2"/>
  <c r="L106" i="2"/>
  <c r="O106" i="2" s="1"/>
  <c r="M106" i="2" s="1"/>
  <c r="K106" i="2"/>
  <c r="J106" i="2"/>
  <c r="N106" i="2" s="1"/>
  <c r="H106" i="2"/>
  <c r="L105" i="2"/>
  <c r="O105" i="2" s="1"/>
  <c r="K105" i="2"/>
  <c r="J105" i="2"/>
  <c r="H105" i="2"/>
  <c r="P104" i="2"/>
  <c r="L104" i="2"/>
  <c r="O104" i="2" s="1"/>
  <c r="M104" i="2" s="1"/>
  <c r="K104" i="2"/>
  <c r="J104" i="2"/>
  <c r="N104" i="2" s="1"/>
  <c r="H104" i="2"/>
  <c r="L103" i="2"/>
  <c r="O103" i="2" s="1"/>
  <c r="K103" i="2"/>
  <c r="J103" i="2"/>
  <c r="H103" i="2"/>
  <c r="P102" i="2"/>
  <c r="L102" i="2"/>
  <c r="O102" i="2" s="1"/>
  <c r="M102" i="2" s="1"/>
  <c r="K102" i="2"/>
  <c r="J102" i="2"/>
  <c r="N102" i="2" s="1"/>
  <c r="H102" i="2"/>
  <c r="L101" i="2"/>
  <c r="O101" i="2" s="1"/>
  <c r="K101" i="2"/>
  <c r="J101" i="2"/>
  <c r="H101" i="2"/>
  <c r="P100" i="2"/>
  <c r="L100" i="2"/>
  <c r="O100" i="2" s="1"/>
  <c r="M100" i="2" s="1"/>
  <c r="K100" i="2"/>
  <c r="J100" i="2"/>
  <c r="N100" i="2" s="1"/>
  <c r="H100" i="2"/>
  <c r="L99" i="2"/>
  <c r="O99" i="2" s="1"/>
  <c r="K99" i="2"/>
  <c r="J99" i="2"/>
  <c r="H99" i="2"/>
  <c r="P98" i="2"/>
  <c r="L98" i="2"/>
  <c r="O98" i="2" s="1"/>
  <c r="M98" i="2" s="1"/>
  <c r="K98" i="2"/>
  <c r="J98" i="2"/>
  <c r="N98" i="2" s="1"/>
  <c r="H98" i="2"/>
  <c r="L97" i="2"/>
  <c r="O97" i="2" s="1"/>
  <c r="K97" i="2"/>
  <c r="J97" i="2"/>
  <c r="H97" i="2"/>
  <c r="P96" i="2"/>
  <c r="L96" i="2"/>
  <c r="O96" i="2" s="1"/>
  <c r="K96" i="2"/>
  <c r="J96" i="2"/>
  <c r="N96" i="2" s="1"/>
  <c r="H96" i="2"/>
  <c r="M89" i="2"/>
  <c r="K89" i="2"/>
  <c r="J89" i="2"/>
  <c r="L89" i="2" s="1"/>
  <c r="O89" i="2" s="1"/>
  <c r="P89" i="2" s="1"/>
  <c r="H89" i="2"/>
  <c r="N88" i="2"/>
  <c r="M88" i="2"/>
  <c r="K88" i="2"/>
  <c r="J88" i="2"/>
  <c r="L88" i="2" s="1"/>
  <c r="O88" i="2" s="1"/>
  <c r="P88" i="2" s="1"/>
  <c r="H88" i="2"/>
  <c r="K87" i="2"/>
  <c r="J87" i="2"/>
  <c r="H87" i="2"/>
  <c r="K86" i="2"/>
  <c r="J86" i="2"/>
  <c r="L86" i="2" s="1"/>
  <c r="O86" i="2" s="1"/>
  <c r="P86" i="2" s="1"/>
  <c r="H86" i="2"/>
  <c r="M85" i="2"/>
  <c r="K85" i="2"/>
  <c r="J85" i="2"/>
  <c r="L85" i="2" s="1"/>
  <c r="O85" i="2" s="1"/>
  <c r="P85" i="2" s="1"/>
  <c r="H85" i="2"/>
  <c r="N84" i="2"/>
  <c r="M84" i="2"/>
  <c r="K84" i="2"/>
  <c r="J84" i="2"/>
  <c r="L84" i="2" s="1"/>
  <c r="O84" i="2" s="1"/>
  <c r="P84" i="2" s="1"/>
  <c r="H84" i="2"/>
  <c r="K83" i="2"/>
  <c r="J83" i="2"/>
  <c r="H83" i="2"/>
  <c r="K82" i="2"/>
  <c r="J82" i="2"/>
  <c r="L82" i="2" s="1"/>
  <c r="O82" i="2" s="1"/>
  <c r="P82" i="2" s="1"/>
  <c r="H82" i="2"/>
  <c r="M81" i="2"/>
  <c r="K81" i="2"/>
  <c r="J81" i="2"/>
  <c r="L81" i="2" s="1"/>
  <c r="O81" i="2" s="1"/>
  <c r="P81" i="2" s="1"/>
  <c r="H81" i="2"/>
  <c r="N80" i="2"/>
  <c r="M80" i="2"/>
  <c r="K80" i="2"/>
  <c r="J80" i="2"/>
  <c r="L80" i="2" s="1"/>
  <c r="O80" i="2" s="1"/>
  <c r="P80" i="2" s="1"/>
  <c r="H80" i="2"/>
  <c r="K79" i="2"/>
  <c r="J79" i="2"/>
  <c r="H79" i="2"/>
  <c r="K78" i="2"/>
  <c r="J78" i="2"/>
  <c r="L78" i="2" s="1"/>
  <c r="O78" i="2" s="1"/>
  <c r="P78" i="2" s="1"/>
  <c r="H78" i="2"/>
  <c r="M77" i="2"/>
  <c r="K77" i="2"/>
  <c r="J77" i="2"/>
  <c r="L77" i="2" s="1"/>
  <c r="O77" i="2" s="1"/>
  <c r="P77" i="2" s="1"/>
  <c r="H77" i="2"/>
  <c r="N76" i="2"/>
  <c r="M76" i="2"/>
  <c r="K76" i="2"/>
  <c r="J76" i="2"/>
  <c r="L76" i="2" s="1"/>
  <c r="O76" i="2" s="1"/>
  <c r="P76" i="2" s="1"/>
  <c r="H76" i="2"/>
  <c r="K75" i="2"/>
  <c r="J75" i="2"/>
  <c r="H75" i="2"/>
  <c r="K74" i="2"/>
  <c r="J74" i="2"/>
  <c r="L74" i="2" s="1"/>
  <c r="O74" i="2" s="1"/>
  <c r="P74" i="2" s="1"/>
  <c r="H74" i="2"/>
  <c r="M73" i="2"/>
  <c r="K73" i="2"/>
  <c r="J73" i="2"/>
  <c r="L73" i="2" s="1"/>
  <c r="O73" i="2" s="1"/>
  <c r="P73" i="2" s="1"/>
  <c r="H73" i="2"/>
  <c r="N72" i="2"/>
  <c r="M72" i="2"/>
  <c r="K72" i="2"/>
  <c r="J72" i="2"/>
  <c r="L72" i="2" s="1"/>
  <c r="O72" i="2" s="1"/>
  <c r="P72" i="2" s="1"/>
  <c r="H72" i="2"/>
  <c r="K71" i="2"/>
  <c r="J71" i="2"/>
  <c r="H71" i="2"/>
  <c r="K70" i="2"/>
  <c r="J70" i="2"/>
  <c r="L70" i="2" s="1"/>
  <c r="O70" i="2" s="1"/>
  <c r="P70" i="2" s="1"/>
  <c r="H70" i="2"/>
  <c r="M69" i="2"/>
  <c r="K69" i="2"/>
  <c r="J69" i="2"/>
  <c r="L69" i="2" s="1"/>
  <c r="O69" i="2" s="1"/>
  <c r="P69" i="2" s="1"/>
  <c r="H69" i="2"/>
  <c r="N68" i="2"/>
  <c r="M68" i="2"/>
  <c r="K68" i="2"/>
  <c r="J68" i="2"/>
  <c r="L68" i="2" s="1"/>
  <c r="O68" i="2" s="1"/>
  <c r="P68" i="2" s="1"/>
  <c r="H68" i="2"/>
  <c r="K67" i="2"/>
  <c r="J67" i="2"/>
  <c r="H67" i="2"/>
  <c r="K66" i="2"/>
  <c r="J66" i="2"/>
  <c r="H66" i="2"/>
  <c r="K65" i="2"/>
  <c r="J65" i="2"/>
  <c r="H65" i="2"/>
  <c r="K64" i="2"/>
  <c r="J64" i="2"/>
  <c r="H64" i="2"/>
  <c r="K62" i="2"/>
  <c r="J62" i="2"/>
  <c r="H62" i="2"/>
  <c r="K61" i="2"/>
  <c r="J61" i="2"/>
  <c r="H61" i="2"/>
  <c r="K60" i="2"/>
  <c r="J60" i="2"/>
  <c r="H60" i="2"/>
  <c r="K59" i="2"/>
  <c r="J59" i="2"/>
  <c r="H59" i="2"/>
  <c r="P58" i="2"/>
  <c r="L58" i="2"/>
  <c r="O58" i="2" s="1"/>
  <c r="K58" i="2"/>
  <c r="J58" i="2"/>
  <c r="H58" i="2"/>
  <c r="L57" i="2"/>
  <c r="O57" i="2" s="1"/>
  <c r="P57" i="2" s="1"/>
  <c r="K57" i="2"/>
  <c r="J57" i="2"/>
  <c r="N57" i="2" s="1"/>
  <c r="H57" i="2"/>
  <c r="P56" i="2"/>
  <c r="L56" i="2"/>
  <c r="O56" i="2" s="1"/>
  <c r="K56" i="2"/>
  <c r="J56" i="2"/>
  <c r="N56" i="2" s="1"/>
  <c r="H56" i="2"/>
  <c r="L55" i="2"/>
  <c r="O55" i="2" s="1"/>
  <c r="P55" i="2" s="1"/>
  <c r="K55" i="2"/>
  <c r="J55" i="2"/>
  <c r="H55" i="2"/>
  <c r="P54" i="2"/>
  <c r="L54" i="2"/>
  <c r="O54" i="2" s="1"/>
  <c r="K54" i="2"/>
  <c r="J54" i="2"/>
  <c r="H54" i="2"/>
  <c r="L53" i="2"/>
  <c r="O53" i="2" s="1"/>
  <c r="P53" i="2" s="1"/>
  <c r="K53" i="2"/>
  <c r="J53" i="2"/>
  <c r="N53" i="2" s="1"/>
  <c r="H53" i="2"/>
  <c r="P52" i="2"/>
  <c r="L52" i="2"/>
  <c r="O52" i="2" s="1"/>
  <c r="K52" i="2"/>
  <c r="J52" i="2"/>
  <c r="N52" i="2" s="1"/>
  <c r="H52" i="2"/>
  <c r="L51" i="2"/>
  <c r="O51" i="2" s="1"/>
  <c r="P51" i="2" s="1"/>
  <c r="K51" i="2"/>
  <c r="J51" i="2"/>
  <c r="H51" i="2"/>
  <c r="P50" i="2"/>
  <c r="L50" i="2"/>
  <c r="O50" i="2" s="1"/>
  <c r="K50" i="2"/>
  <c r="J50" i="2"/>
  <c r="H50" i="2"/>
  <c r="L49" i="2"/>
  <c r="O49" i="2" s="1"/>
  <c r="P49" i="2" s="1"/>
  <c r="K49" i="2"/>
  <c r="J49" i="2"/>
  <c r="N49" i="2" s="1"/>
  <c r="H49" i="2"/>
  <c r="P48" i="2"/>
  <c r="L48" i="2"/>
  <c r="O48" i="2" s="1"/>
  <c r="K48" i="2"/>
  <c r="J48" i="2"/>
  <c r="N48" i="2" s="1"/>
  <c r="H48" i="2"/>
  <c r="M41" i="2"/>
  <c r="L41" i="2"/>
  <c r="O41" i="2" s="1"/>
  <c r="P41" i="2" s="1"/>
  <c r="K41" i="2"/>
  <c r="J41" i="2"/>
  <c r="H41" i="2"/>
  <c r="L40" i="2"/>
  <c r="O40" i="2" s="1"/>
  <c r="P40" i="2" s="1"/>
  <c r="K40" i="2"/>
  <c r="J40" i="2"/>
  <c r="N40" i="2" s="1"/>
  <c r="H40" i="2"/>
  <c r="M39" i="2"/>
  <c r="L39" i="2"/>
  <c r="O39" i="2" s="1"/>
  <c r="P39" i="2" s="1"/>
  <c r="K39" i="2"/>
  <c r="J39" i="2"/>
  <c r="N39" i="2" s="1"/>
  <c r="H39" i="2"/>
  <c r="L38" i="2"/>
  <c r="O38" i="2" s="1"/>
  <c r="K38" i="2"/>
  <c r="J38" i="2"/>
  <c r="H38" i="2"/>
  <c r="M37" i="2"/>
  <c r="L37" i="2"/>
  <c r="O37" i="2" s="1"/>
  <c r="P37" i="2" s="1"/>
  <c r="K37" i="2"/>
  <c r="J37" i="2"/>
  <c r="H37" i="2"/>
  <c r="L36" i="2"/>
  <c r="O36" i="2" s="1"/>
  <c r="P36" i="2" s="1"/>
  <c r="K36" i="2"/>
  <c r="J36" i="2"/>
  <c r="N36" i="2" s="1"/>
  <c r="H36" i="2"/>
  <c r="M35" i="2"/>
  <c r="L35" i="2"/>
  <c r="O35" i="2" s="1"/>
  <c r="P35" i="2" s="1"/>
  <c r="K35" i="2"/>
  <c r="J35" i="2"/>
  <c r="N35" i="2" s="1"/>
  <c r="H35" i="2"/>
  <c r="L34" i="2"/>
  <c r="O34" i="2" s="1"/>
  <c r="K34" i="2"/>
  <c r="J34" i="2"/>
  <c r="H34" i="2"/>
  <c r="M33" i="2"/>
  <c r="L33" i="2"/>
  <c r="O33" i="2" s="1"/>
  <c r="P33" i="2" s="1"/>
  <c r="K33" i="2"/>
  <c r="J33" i="2"/>
  <c r="H33" i="2"/>
  <c r="L32" i="2"/>
  <c r="O32" i="2" s="1"/>
  <c r="P32" i="2" s="1"/>
  <c r="K32" i="2"/>
  <c r="J32" i="2"/>
  <c r="N32" i="2" s="1"/>
  <c r="H32" i="2"/>
  <c r="M31" i="2"/>
  <c r="L31" i="2"/>
  <c r="O31" i="2" s="1"/>
  <c r="P31" i="2" s="1"/>
  <c r="K31" i="2"/>
  <c r="J31" i="2"/>
  <c r="N31" i="2" s="1"/>
  <c r="H31" i="2"/>
  <c r="L29" i="2"/>
  <c r="O29" i="2" s="1"/>
  <c r="K29" i="2"/>
  <c r="J29" i="2"/>
  <c r="H29" i="2"/>
  <c r="M28" i="2"/>
  <c r="L28" i="2"/>
  <c r="O28" i="2" s="1"/>
  <c r="P28" i="2" s="1"/>
  <c r="K28" i="2"/>
  <c r="J28" i="2"/>
  <c r="H28" i="2"/>
  <c r="L27" i="2"/>
  <c r="O27" i="2" s="1"/>
  <c r="P27" i="2" s="1"/>
  <c r="K27" i="2"/>
  <c r="J27" i="2"/>
  <c r="N27" i="2" s="1"/>
  <c r="H27" i="2"/>
  <c r="M26" i="2"/>
  <c r="L26" i="2"/>
  <c r="O26" i="2" s="1"/>
  <c r="P26" i="2" s="1"/>
  <c r="K26" i="2"/>
  <c r="J26" i="2"/>
  <c r="N26" i="2" s="1"/>
  <c r="H26" i="2"/>
  <c r="K20" i="2"/>
  <c r="J20" i="2"/>
  <c r="H20" i="2"/>
  <c r="P120" i="1"/>
  <c r="L120" i="1"/>
  <c r="O120" i="1" s="1"/>
  <c r="Q120" i="1" s="1"/>
  <c r="K120" i="1"/>
  <c r="J120" i="1"/>
  <c r="N120" i="1" s="1"/>
  <c r="H120" i="1"/>
  <c r="M119" i="1"/>
  <c r="K119" i="1"/>
  <c r="J119" i="1"/>
  <c r="L119" i="1" s="1"/>
  <c r="O119" i="1" s="1"/>
  <c r="H119" i="1"/>
  <c r="K117" i="1"/>
  <c r="J117" i="1"/>
  <c r="H117" i="1"/>
  <c r="K116" i="1"/>
  <c r="J116" i="1"/>
  <c r="N116" i="1" s="1"/>
  <c r="H116" i="1"/>
  <c r="L115" i="1"/>
  <c r="O115" i="1" s="1"/>
  <c r="K115" i="1"/>
  <c r="J115" i="1"/>
  <c r="N115" i="1" s="1"/>
  <c r="H115" i="1"/>
  <c r="K114" i="1"/>
  <c r="J114" i="1"/>
  <c r="H114" i="1"/>
  <c r="P113" i="1"/>
  <c r="L113" i="1"/>
  <c r="O113" i="1" s="1"/>
  <c r="K113" i="1"/>
  <c r="J113" i="1"/>
  <c r="N113" i="1" s="1"/>
  <c r="H113" i="1"/>
  <c r="M112" i="1"/>
  <c r="K112" i="1"/>
  <c r="L112" i="1" s="1"/>
  <c r="O112" i="1" s="1"/>
  <c r="P112" i="1" s="1"/>
  <c r="J112" i="1"/>
  <c r="N112" i="1" s="1"/>
  <c r="H112" i="1"/>
  <c r="K111" i="1"/>
  <c r="J111" i="1"/>
  <c r="N111" i="1" s="1"/>
  <c r="H111" i="1"/>
  <c r="K110" i="1"/>
  <c r="M110" i="1" s="1"/>
  <c r="J110" i="1"/>
  <c r="N110" i="1" s="1"/>
  <c r="H110" i="1"/>
  <c r="L109" i="1"/>
  <c r="O109" i="1" s="1"/>
  <c r="Q109" i="1" s="1"/>
  <c r="K109" i="1"/>
  <c r="J109" i="1"/>
  <c r="N109" i="1" s="1"/>
  <c r="H109" i="1"/>
  <c r="Q108" i="1"/>
  <c r="M108" i="1"/>
  <c r="K108" i="1"/>
  <c r="L108" i="1" s="1"/>
  <c r="O108" i="1" s="1"/>
  <c r="P108" i="1" s="1"/>
  <c r="J108" i="1"/>
  <c r="N108" i="1" s="1"/>
  <c r="H108" i="1"/>
  <c r="N107" i="1"/>
  <c r="K107" i="1"/>
  <c r="J107" i="1"/>
  <c r="H107" i="1"/>
  <c r="K106" i="1"/>
  <c r="M106" i="1" s="1"/>
  <c r="J106" i="1"/>
  <c r="H106" i="1"/>
  <c r="P105" i="1"/>
  <c r="L105" i="1"/>
  <c r="O105" i="1" s="1"/>
  <c r="K105" i="1"/>
  <c r="J105" i="1"/>
  <c r="N105" i="1" s="1"/>
  <c r="H105" i="1"/>
  <c r="M104" i="1"/>
  <c r="K104" i="1"/>
  <c r="L104" i="1" s="1"/>
  <c r="O104" i="1" s="1"/>
  <c r="P104" i="1" s="1"/>
  <c r="J104" i="1"/>
  <c r="N104" i="1" s="1"/>
  <c r="H104" i="1"/>
  <c r="K103" i="1"/>
  <c r="J103" i="1"/>
  <c r="N103" i="1" s="1"/>
  <c r="H103" i="1"/>
  <c r="K102" i="1"/>
  <c r="M102" i="1" s="1"/>
  <c r="J102" i="1"/>
  <c r="N102" i="1" s="1"/>
  <c r="H102" i="1"/>
  <c r="L101" i="1"/>
  <c r="O101" i="1" s="1"/>
  <c r="Q101" i="1" s="1"/>
  <c r="K101" i="1"/>
  <c r="J101" i="1"/>
  <c r="N101" i="1" s="1"/>
  <c r="H101" i="1"/>
  <c r="Q100" i="1"/>
  <c r="M100" i="1"/>
  <c r="K100" i="1"/>
  <c r="L100" i="1" s="1"/>
  <c r="O100" i="1" s="1"/>
  <c r="P100" i="1" s="1"/>
  <c r="J100" i="1"/>
  <c r="N100" i="1" s="1"/>
  <c r="H100" i="1"/>
  <c r="N99" i="1"/>
  <c r="K99" i="1"/>
  <c r="J99" i="1"/>
  <c r="H99" i="1"/>
  <c r="K98" i="1"/>
  <c r="M98" i="1" s="1"/>
  <c r="J98" i="1"/>
  <c r="H98" i="1"/>
  <c r="P97" i="1"/>
  <c r="L97" i="1"/>
  <c r="O97" i="1" s="1"/>
  <c r="K97" i="1"/>
  <c r="J97" i="1"/>
  <c r="N97" i="1" s="1"/>
  <c r="H97" i="1"/>
  <c r="M96" i="1"/>
  <c r="K96" i="1"/>
  <c r="L96" i="1" s="1"/>
  <c r="O96" i="1" s="1"/>
  <c r="J96" i="1"/>
  <c r="N96" i="1" s="1"/>
  <c r="H96" i="1"/>
  <c r="K89" i="1"/>
  <c r="M89" i="1" s="1"/>
  <c r="J89" i="1"/>
  <c r="N89" i="1" s="1"/>
  <c r="H89" i="1"/>
  <c r="L88" i="1"/>
  <c r="O88" i="1" s="1"/>
  <c r="Q88" i="1" s="1"/>
  <c r="K88" i="1"/>
  <c r="J88" i="1"/>
  <c r="N88" i="1" s="1"/>
  <c r="H88" i="1"/>
  <c r="M87" i="1"/>
  <c r="K87" i="1"/>
  <c r="L87" i="1" s="1"/>
  <c r="O87" i="1" s="1"/>
  <c r="J87" i="1"/>
  <c r="N87" i="1" s="1"/>
  <c r="H87" i="1"/>
  <c r="N86" i="1"/>
  <c r="K86" i="1"/>
  <c r="J86" i="1"/>
  <c r="H86" i="1"/>
  <c r="K85" i="1"/>
  <c r="M85" i="1" s="1"/>
  <c r="J85" i="1"/>
  <c r="H85" i="1"/>
  <c r="P84" i="1"/>
  <c r="L84" i="1"/>
  <c r="O84" i="1" s="1"/>
  <c r="Q84" i="1" s="1"/>
  <c r="K84" i="1"/>
  <c r="J84" i="1"/>
  <c r="N84" i="1" s="1"/>
  <c r="H84" i="1"/>
  <c r="M83" i="1"/>
  <c r="K83" i="1"/>
  <c r="L83" i="1" s="1"/>
  <c r="O83" i="1" s="1"/>
  <c r="J83" i="1"/>
  <c r="N83" i="1" s="1"/>
  <c r="H83" i="1"/>
  <c r="K82" i="1"/>
  <c r="J82" i="1"/>
  <c r="H82" i="1"/>
  <c r="K81" i="1"/>
  <c r="M81" i="1" s="1"/>
  <c r="J81" i="1"/>
  <c r="N81" i="1" s="1"/>
  <c r="H81" i="1"/>
  <c r="L80" i="1"/>
  <c r="O80" i="1" s="1"/>
  <c r="Q80" i="1" s="1"/>
  <c r="K80" i="1"/>
  <c r="J80" i="1"/>
  <c r="N80" i="1" s="1"/>
  <c r="H80" i="1"/>
  <c r="M79" i="1"/>
  <c r="K79" i="1"/>
  <c r="L79" i="1" s="1"/>
  <c r="O79" i="1" s="1"/>
  <c r="J79" i="1"/>
  <c r="N79" i="1" s="1"/>
  <c r="H79" i="1"/>
  <c r="N78" i="1"/>
  <c r="K78" i="1"/>
  <c r="J78" i="1"/>
  <c r="H78" i="1"/>
  <c r="K77" i="1"/>
  <c r="M77" i="1" s="1"/>
  <c r="J77" i="1"/>
  <c r="H77" i="1"/>
  <c r="P76" i="1"/>
  <c r="L76" i="1"/>
  <c r="O76" i="1" s="1"/>
  <c r="Q76" i="1" s="1"/>
  <c r="K76" i="1"/>
  <c r="J76" i="1"/>
  <c r="N76" i="1" s="1"/>
  <c r="H76" i="1"/>
  <c r="K75" i="1"/>
  <c r="L75" i="1" s="1"/>
  <c r="O75" i="1" s="1"/>
  <c r="J75" i="1"/>
  <c r="H75" i="1"/>
  <c r="N74" i="1"/>
  <c r="K74" i="1"/>
  <c r="J74" i="1"/>
  <c r="M74" i="1" s="1"/>
  <c r="H74" i="1"/>
  <c r="K73" i="1"/>
  <c r="M73" i="1" s="1"/>
  <c r="J73" i="1"/>
  <c r="H73" i="1"/>
  <c r="N72" i="1"/>
  <c r="K72" i="1"/>
  <c r="J72" i="1"/>
  <c r="M72" i="1" s="1"/>
  <c r="H72" i="1"/>
  <c r="K71" i="1"/>
  <c r="M71" i="1" s="1"/>
  <c r="J71" i="1"/>
  <c r="H71" i="1"/>
  <c r="N70" i="1"/>
  <c r="K70" i="1"/>
  <c r="J70" i="1"/>
  <c r="M70" i="1" s="1"/>
  <c r="H70" i="1"/>
  <c r="K69" i="1"/>
  <c r="M69" i="1" s="1"/>
  <c r="J69" i="1"/>
  <c r="H69" i="1"/>
  <c r="N68" i="1"/>
  <c r="K68" i="1"/>
  <c r="J68" i="1"/>
  <c r="M68" i="1" s="1"/>
  <c r="H68" i="1"/>
  <c r="K67" i="1"/>
  <c r="M67" i="1" s="1"/>
  <c r="J67" i="1"/>
  <c r="H67" i="1"/>
  <c r="N66" i="1"/>
  <c r="K66" i="1"/>
  <c r="J66" i="1"/>
  <c r="M66" i="1" s="1"/>
  <c r="H66" i="1"/>
  <c r="K65" i="1"/>
  <c r="M65" i="1" s="1"/>
  <c r="J65" i="1"/>
  <c r="H65" i="1"/>
  <c r="M64" i="1"/>
  <c r="L64" i="1"/>
  <c r="O64" i="1" s="1"/>
  <c r="K64" i="1"/>
  <c r="J64" i="1"/>
  <c r="N64" i="1" s="1"/>
  <c r="H64" i="1"/>
  <c r="M62" i="1"/>
  <c r="K62" i="1"/>
  <c r="J62" i="1"/>
  <c r="L62" i="1" s="1"/>
  <c r="O62" i="1" s="1"/>
  <c r="H62" i="1"/>
  <c r="K61" i="1"/>
  <c r="J61" i="1"/>
  <c r="M61" i="1" s="1"/>
  <c r="H61" i="1"/>
  <c r="K60" i="1"/>
  <c r="L60" i="1" s="1"/>
  <c r="O60" i="1" s="1"/>
  <c r="J60" i="1"/>
  <c r="N60" i="1" s="1"/>
  <c r="H60" i="1"/>
  <c r="M59" i="1"/>
  <c r="L59" i="1"/>
  <c r="O59" i="1" s="1"/>
  <c r="K59" i="1"/>
  <c r="J59" i="1"/>
  <c r="N59" i="1" s="1"/>
  <c r="H59" i="1"/>
  <c r="M58" i="1"/>
  <c r="K58" i="1"/>
  <c r="J58" i="1"/>
  <c r="L58" i="1" s="1"/>
  <c r="O58" i="1" s="1"/>
  <c r="H58" i="1"/>
  <c r="K57" i="1"/>
  <c r="J57" i="1"/>
  <c r="M57" i="1" s="1"/>
  <c r="H57" i="1"/>
  <c r="K56" i="1"/>
  <c r="L56" i="1" s="1"/>
  <c r="O56" i="1" s="1"/>
  <c r="J56" i="1"/>
  <c r="N56" i="1" s="1"/>
  <c r="H56" i="1"/>
  <c r="M55" i="1"/>
  <c r="L55" i="1"/>
  <c r="O55" i="1" s="1"/>
  <c r="K55" i="1"/>
  <c r="J55" i="1"/>
  <c r="N55" i="1" s="1"/>
  <c r="H55" i="1"/>
  <c r="M54" i="1"/>
  <c r="K54" i="1"/>
  <c r="J54" i="1"/>
  <c r="L54" i="1" s="1"/>
  <c r="O54" i="1" s="1"/>
  <c r="H54" i="1"/>
  <c r="K53" i="1"/>
  <c r="J53" i="1"/>
  <c r="M53" i="1" s="1"/>
  <c r="H53" i="1"/>
  <c r="K52" i="1"/>
  <c r="L52" i="1" s="1"/>
  <c r="O52" i="1" s="1"/>
  <c r="J52" i="1"/>
  <c r="N52" i="1" s="1"/>
  <c r="H52" i="1"/>
  <c r="M51" i="1"/>
  <c r="L51" i="1"/>
  <c r="O51" i="1" s="1"/>
  <c r="K51" i="1"/>
  <c r="J51" i="1"/>
  <c r="N51" i="1" s="1"/>
  <c r="H51" i="1"/>
  <c r="M50" i="1"/>
  <c r="K50" i="1"/>
  <c r="J50" i="1"/>
  <c r="L50" i="1" s="1"/>
  <c r="O50" i="1" s="1"/>
  <c r="H50" i="1"/>
  <c r="K49" i="1"/>
  <c r="J49" i="1"/>
  <c r="M49" i="1" s="1"/>
  <c r="H49" i="1"/>
  <c r="K48" i="1"/>
  <c r="L48" i="1" s="1"/>
  <c r="O48" i="1" s="1"/>
  <c r="J48" i="1"/>
  <c r="N48" i="1" s="1"/>
  <c r="H48" i="1"/>
  <c r="M41" i="1"/>
  <c r="K41" i="1"/>
  <c r="J41" i="1"/>
  <c r="L41" i="1" s="1"/>
  <c r="O41" i="1" s="1"/>
  <c r="H41" i="1"/>
  <c r="K40" i="1"/>
  <c r="J40" i="1"/>
  <c r="M40" i="1" s="1"/>
  <c r="H40" i="1"/>
  <c r="K39" i="1"/>
  <c r="L39" i="1" s="1"/>
  <c r="O39" i="1" s="1"/>
  <c r="J39" i="1"/>
  <c r="N39" i="1" s="1"/>
  <c r="H39" i="1"/>
  <c r="M38" i="1"/>
  <c r="L38" i="1"/>
  <c r="O38" i="1" s="1"/>
  <c r="K38" i="1"/>
  <c r="J38" i="1"/>
  <c r="N38" i="1" s="1"/>
  <c r="H38" i="1"/>
  <c r="M37" i="1"/>
  <c r="K37" i="1"/>
  <c r="J37" i="1"/>
  <c r="L37" i="1" s="1"/>
  <c r="O37" i="1" s="1"/>
  <c r="H37" i="1"/>
  <c r="K36" i="1"/>
  <c r="J36" i="1"/>
  <c r="M36" i="1" s="1"/>
  <c r="H36" i="1"/>
  <c r="K35" i="1"/>
  <c r="L35" i="1" s="1"/>
  <c r="O35" i="1" s="1"/>
  <c r="J35" i="1"/>
  <c r="N35" i="1" s="1"/>
  <c r="H35" i="1"/>
  <c r="M34" i="1"/>
  <c r="L34" i="1"/>
  <c r="O34" i="1" s="1"/>
  <c r="K34" i="1"/>
  <c r="J34" i="1"/>
  <c r="N34" i="1" s="1"/>
  <c r="H34" i="1"/>
  <c r="M33" i="1"/>
  <c r="K33" i="1"/>
  <c r="J33" i="1"/>
  <c r="L33" i="1" s="1"/>
  <c r="O33" i="1" s="1"/>
  <c r="H33" i="1"/>
  <c r="K32" i="1"/>
  <c r="J32" i="1"/>
  <c r="M32" i="1" s="1"/>
  <c r="H32" i="1"/>
  <c r="K31" i="1"/>
  <c r="L31" i="1" s="1"/>
  <c r="O31" i="1" s="1"/>
  <c r="J31" i="1"/>
  <c r="N31" i="1" s="1"/>
  <c r="H31" i="1"/>
  <c r="M29" i="1"/>
  <c r="L29" i="1"/>
  <c r="O29" i="1" s="1"/>
  <c r="K29" i="1"/>
  <c r="J29" i="1"/>
  <c r="N29" i="1" s="1"/>
  <c r="H29" i="1"/>
  <c r="M28" i="1"/>
  <c r="K28" i="1"/>
  <c r="J28" i="1"/>
  <c r="L28" i="1" s="1"/>
  <c r="O28" i="1" s="1"/>
  <c r="H28" i="1"/>
  <c r="K27" i="1"/>
  <c r="J27" i="1"/>
  <c r="M27" i="1" s="1"/>
  <c r="H27" i="1"/>
  <c r="K26" i="1"/>
  <c r="L26" i="1" s="1"/>
  <c r="O26" i="1" s="1"/>
  <c r="J26" i="1"/>
  <c r="N26" i="1" s="1"/>
  <c r="H26" i="1"/>
  <c r="M20" i="1"/>
  <c r="K20" i="1"/>
  <c r="J20" i="1"/>
  <c r="L20" i="1" s="1"/>
  <c r="O20" i="1" s="1"/>
  <c r="H20" i="1"/>
  <c r="Q35" i="1" l="1"/>
  <c r="P35" i="1"/>
  <c r="P58" i="1"/>
  <c r="Q58" i="1"/>
  <c r="Q20" i="1"/>
  <c r="O21" i="1"/>
  <c r="P29" i="1"/>
  <c r="Q29" i="1"/>
  <c r="Q31" i="1"/>
  <c r="P31" i="1"/>
  <c r="P37" i="1"/>
  <c r="Q37" i="1"/>
  <c r="O90" i="1"/>
  <c r="P48" i="1"/>
  <c r="Q48" i="1"/>
  <c r="P54" i="1"/>
  <c r="Q54" i="1"/>
  <c r="P41" i="1"/>
  <c r="Q41" i="1"/>
  <c r="Q51" i="1"/>
  <c r="P51" i="1"/>
  <c r="O42" i="1"/>
  <c r="Q26" i="1"/>
  <c r="P26" i="1"/>
  <c r="P33" i="1"/>
  <c r="Q33" i="1"/>
  <c r="P50" i="1"/>
  <c r="Q50" i="1"/>
  <c r="P34" i="1"/>
  <c r="Q34" i="1"/>
  <c r="Q52" i="1"/>
  <c r="P52" i="1"/>
  <c r="P28" i="1"/>
  <c r="Q28" i="1"/>
  <c r="Q38" i="1"/>
  <c r="P38" i="1"/>
  <c r="Q39" i="1"/>
  <c r="P39" i="1"/>
  <c r="P55" i="1"/>
  <c r="Q55" i="1"/>
  <c r="Q56" i="1"/>
  <c r="P56" i="1"/>
  <c r="N27" i="1"/>
  <c r="N32" i="1"/>
  <c r="N53" i="1"/>
  <c r="N57" i="1"/>
  <c r="M82" i="1"/>
  <c r="L82" i="1"/>
  <c r="O82" i="1" s="1"/>
  <c r="P119" i="1"/>
  <c r="Q119" i="1"/>
  <c r="P38" i="2"/>
  <c r="M38" i="2"/>
  <c r="N58" i="1"/>
  <c r="N62" i="1"/>
  <c r="M75" i="1"/>
  <c r="O121" i="1"/>
  <c r="P96" i="1"/>
  <c r="M117" i="1"/>
  <c r="L117" i="1"/>
  <c r="O117" i="1" s="1"/>
  <c r="N117" i="1"/>
  <c r="N49" i="1"/>
  <c r="P97" i="2"/>
  <c r="M97" i="2"/>
  <c r="P113" i="2"/>
  <c r="M113" i="2"/>
  <c r="N41" i="1"/>
  <c r="N50" i="1"/>
  <c r="N54" i="1"/>
  <c r="M26" i="1"/>
  <c r="L27" i="1"/>
  <c r="O27" i="1" s="1"/>
  <c r="M31" i="1"/>
  <c r="L32" i="1"/>
  <c r="O32" i="1" s="1"/>
  <c r="M35" i="1"/>
  <c r="L36" i="1"/>
  <c r="O36" i="1" s="1"/>
  <c r="M39" i="1"/>
  <c r="L40" i="1"/>
  <c r="O40" i="1" s="1"/>
  <c r="M48" i="1"/>
  <c r="L49" i="1"/>
  <c r="O49" i="1" s="1"/>
  <c r="M52" i="1"/>
  <c r="L53" i="1"/>
  <c r="O53" i="1" s="1"/>
  <c r="M56" i="1"/>
  <c r="L57" i="1"/>
  <c r="O57" i="1" s="1"/>
  <c r="M60" i="1"/>
  <c r="L61" i="1"/>
  <c r="O61" i="1" s="1"/>
  <c r="N77" i="1"/>
  <c r="M78" i="1"/>
  <c r="L78" i="1"/>
  <c r="O78" i="1" s="1"/>
  <c r="P80" i="1"/>
  <c r="N82" i="1"/>
  <c r="N85" i="1"/>
  <c r="M86" i="1"/>
  <c r="L86" i="1"/>
  <c r="O86" i="1" s="1"/>
  <c r="P88" i="1"/>
  <c r="N98" i="1"/>
  <c r="M99" i="1"/>
  <c r="L99" i="1"/>
  <c r="O99" i="1" s="1"/>
  <c r="P101" i="1"/>
  <c r="N106" i="1"/>
  <c r="M107" i="1"/>
  <c r="L107" i="1"/>
  <c r="O107" i="1" s="1"/>
  <c r="P109" i="1"/>
  <c r="P34" i="2"/>
  <c r="M34" i="2"/>
  <c r="N36" i="1"/>
  <c r="N40" i="1"/>
  <c r="N61" i="1"/>
  <c r="M103" i="1"/>
  <c r="L103" i="1"/>
  <c r="O103" i="1" s="1"/>
  <c r="M111" i="1"/>
  <c r="L111" i="1"/>
  <c r="O111" i="1" s="1"/>
  <c r="Q115" i="1"/>
  <c r="P115" i="1"/>
  <c r="P29" i="2"/>
  <c r="M29" i="2"/>
  <c r="L75" i="2"/>
  <c r="O75" i="2" s="1"/>
  <c r="P75" i="2" s="1"/>
  <c r="P105" i="2"/>
  <c r="M105" i="2"/>
  <c r="N20" i="1"/>
  <c r="N28" i="1"/>
  <c r="N33" i="1"/>
  <c r="N37" i="1"/>
  <c r="N65" i="1"/>
  <c r="L66" i="1"/>
  <c r="O66" i="1" s="1"/>
  <c r="L67" i="1"/>
  <c r="O67" i="1" s="1"/>
  <c r="L68" i="1"/>
  <c r="O68" i="1" s="1"/>
  <c r="N69" i="1"/>
  <c r="L70" i="1"/>
  <c r="O70" i="1" s="1"/>
  <c r="L71" i="1"/>
  <c r="O71" i="1" s="1"/>
  <c r="L72" i="1"/>
  <c r="O72" i="1" s="1"/>
  <c r="N73" i="1"/>
  <c r="L74" i="1"/>
  <c r="O74" i="1" s="1"/>
  <c r="N75" i="1"/>
  <c r="P79" i="1"/>
  <c r="Q96" i="1"/>
  <c r="Q97" i="1"/>
  <c r="Q104" i="1"/>
  <c r="Q105" i="1"/>
  <c r="Q112" i="1"/>
  <c r="Q113" i="1"/>
  <c r="M114" i="1"/>
  <c r="L114" i="1"/>
  <c r="O114" i="1" s="1"/>
  <c r="L65" i="1"/>
  <c r="O65" i="1" s="1"/>
  <c r="N67" i="1"/>
  <c r="L69" i="1"/>
  <c r="O69" i="1" s="1"/>
  <c r="N71" i="1"/>
  <c r="L73" i="1"/>
  <c r="O73" i="1" s="1"/>
  <c r="M76" i="1"/>
  <c r="L77" i="1"/>
  <c r="O77" i="1" s="1"/>
  <c r="M80" i="1"/>
  <c r="L81" i="1"/>
  <c r="O81" i="1" s="1"/>
  <c r="M84" i="1"/>
  <c r="L85" i="1"/>
  <c r="O85" i="1" s="1"/>
  <c r="M88" i="1"/>
  <c r="L89" i="1"/>
  <c r="O89" i="1" s="1"/>
  <c r="M97" i="1"/>
  <c r="L98" i="1"/>
  <c r="O98" i="1" s="1"/>
  <c r="M101" i="1"/>
  <c r="L102" i="1"/>
  <c r="O102" i="1" s="1"/>
  <c r="M105" i="1"/>
  <c r="L106" i="1"/>
  <c r="O106" i="1" s="1"/>
  <c r="M109" i="1"/>
  <c r="L110" i="1"/>
  <c r="O110" i="1" s="1"/>
  <c r="M113" i="1"/>
  <c r="N28" i="2"/>
  <c r="N33" i="2"/>
  <c r="N37" i="2"/>
  <c r="N41" i="2"/>
  <c r="O42" i="2"/>
  <c r="N50" i="2"/>
  <c r="N54" i="2"/>
  <c r="N58" i="2"/>
  <c r="L71" i="2"/>
  <c r="O71" i="2" s="1"/>
  <c r="P71" i="2" s="1"/>
  <c r="N71" i="2"/>
  <c r="M71" i="2"/>
  <c r="L87" i="2"/>
  <c r="O87" i="2" s="1"/>
  <c r="P87" i="1" s="1"/>
  <c r="M87" i="2"/>
  <c r="P99" i="2"/>
  <c r="M99" i="2"/>
  <c r="P107" i="2"/>
  <c r="M107" i="2"/>
  <c r="P115" i="2"/>
  <c r="M115" i="2"/>
  <c r="N29" i="2"/>
  <c r="N34" i="2"/>
  <c r="N38" i="2"/>
  <c r="N51" i="2"/>
  <c r="N55" i="2"/>
  <c r="L60" i="2"/>
  <c r="O60" i="2" s="1"/>
  <c r="P60" i="2" s="1"/>
  <c r="L62" i="2"/>
  <c r="O62" i="2" s="1"/>
  <c r="P62" i="2" s="1"/>
  <c r="L65" i="2"/>
  <c r="O65" i="2" s="1"/>
  <c r="P65" i="2" s="1"/>
  <c r="L67" i="2"/>
  <c r="O67" i="2" s="1"/>
  <c r="P67" i="2" s="1"/>
  <c r="L83" i="2"/>
  <c r="O83" i="2" s="1"/>
  <c r="P83" i="2" s="1"/>
  <c r="N83" i="2"/>
  <c r="P101" i="2"/>
  <c r="M101" i="2"/>
  <c r="P109" i="2"/>
  <c r="M109" i="2"/>
  <c r="P117" i="2"/>
  <c r="M117" i="2"/>
  <c r="N114" i="1"/>
  <c r="M20" i="2"/>
  <c r="L20" i="2"/>
  <c r="O20" i="2" s="1"/>
  <c r="P20" i="1" s="1"/>
  <c r="M27" i="2"/>
  <c r="M32" i="2"/>
  <c r="M36" i="2"/>
  <c r="M40" i="2"/>
  <c r="L79" i="2"/>
  <c r="O79" i="2" s="1"/>
  <c r="N79" i="2"/>
  <c r="O121" i="2"/>
  <c r="P103" i="2"/>
  <c r="M103" i="2"/>
  <c r="P111" i="2"/>
  <c r="M111" i="2"/>
  <c r="P120" i="2"/>
  <c r="M120" i="2"/>
  <c r="M115" i="1"/>
  <c r="L116" i="1"/>
  <c r="O116" i="1" s="1"/>
  <c r="N119" i="1"/>
  <c r="M120" i="1"/>
  <c r="M48" i="2"/>
  <c r="M49" i="2"/>
  <c r="M50" i="2"/>
  <c r="M51" i="2"/>
  <c r="M52" i="2"/>
  <c r="M53" i="2"/>
  <c r="M54" i="2"/>
  <c r="M55" i="2"/>
  <c r="M56" i="2"/>
  <c r="M57" i="2"/>
  <c r="M58" i="2"/>
  <c r="N69" i="2"/>
  <c r="M70" i="2"/>
  <c r="N73" i="2"/>
  <c r="M74" i="2"/>
  <c r="N77" i="2"/>
  <c r="M78" i="2"/>
  <c r="N81" i="2"/>
  <c r="M82" i="2"/>
  <c r="N85" i="2"/>
  <c r="M86" i="2"/>
  <c r="N89" i="2"/>
  <c r="M116" i="1"/>
  <c r="L59" i="2"/>
  <c r="O59" i="2" s="1"/>
  <c r="P59" i="1" s="1"/>
  <c r="L61" i="2"/>
  <c r="O61" i="2" s="1"/>
  <c r="N61" i="2" s="1"/>
  <c r="L64" i="2"/>
  <c r="O64" i="2" s="1"/>
  <c r="N64" i="2" s="1"/>
  <c r="L66" i="2"/>
  <c r="O66" i="2" s="1"/>
  <c r="N66" i="2" s="1"/>
  <c r="N70" i="2"/>
  <c r="N74" i="2"/>
  <c r="N78" i="2"/>
  <c r="N82" i="2"/>
  <c r="N86" i="2"/>
  <c r="N97" i="2"/>
  <c r="N99" i="2"/>
  <c r="N101" i="2"/>
  <c r="N103" i="2"/>
  <c r="N105" i="2"/>
  <c r="N107" i="2"/>
  <c r="N109" i="2"/>
  <c r="N111" i="2"/>
  <c r="N113" i="2"/>
  <c r="N115" i="2"/>
  <c r="N117" i="2"/>
  <c r="N120" i="2"/>
  <c r="M96" i="2"/>
  <c r="P79" i="2" l="1"/>
  <c r="Q79" i="1"/>
  <c r="N59" i="2"/>
  <c r="Q110" i="1"/>
  <c r="P110" i="1"/>
  <c r="Q102" i="1"/>
  <c r="P102" i="1"/>
  <c r="Q89" i="1"/>
  <c r="P89" i="1"/>
  <c r="Q81" i="1"/>
  <c r="P81" i="1"/>
  <c r="P73" i="1"/>
  <c r="Q73" i="1"/>
  <c r="P65" i="1"/>
  <c r="Q65" i="1"/>
  <c r="P71" i="1"/>
  <c r="Q71" i="1"/>
  <c r="P67" i="1"/>
  <c r="Q67" i="1"/>
  <c r="Q111" i="1"/>
  <c r="P111" i="1"/>
  <c r="Q57" i="1"/>
  <c r="P57" i="1"/>
  <c r="Q49" i="1"/>
  <c r="P49" i="1"/>
  <c r="Q36" i="1"/>
  <c r="P36" i="1"/>
  <c r="Q27" i="1"/>
  <c r="P27" i="1"/>
  <c r="Q117" i="1"/>
  <c r="P117" i="1"/>
  <c r="P83" i="1"/>
  <c r="Q82" i="1"/>
  <c r="P82" i="1"/>
  <c r="Q59" i="1"/>
  <c r="Q68" i="1"/>
  <c r="P68" i="1"/>
  <c r="P66" i="2"/>
  <c r="M66" i="2"/>
  <c r="P64" i="2"/>
  <c r="M64" i="2"/>
  <c r="Q116" i="1"/>
  <c r="P116" i="1"/>
  <c r="O21" i="2"/>
  <c r="P20" i="2"/>
  <c r="M67" i="2"/>
  <c r="M65" i="2"/>
  <c r="M62" i="2"/>
  <c r="M60" i="2"/>
  <c r="N87" i="2"/>
  <c r="O90" i="2"/>
  <c r="P114" i="1"/>
  <c r="Q114" i="1"/>
  <c r="Q74" i="1"/>
  <c r="P74" i="1"/>
  <c r="Q70" i="1"/>
  <c r="P70" i="1"/>
  <c r="Q66" i="1"/>
  <c r="P66" i="1"/>
  <c r="M75" i="2"/>
  <c r="Q64" i="1"/>
  <c r="Q75" i="1"/>
  <c r="P59" i="2"/>
  <c r="M59" i="2"/>
  <c r="Q72" i="1"/>
  <c r="P72" i="1"/>
  <c r="Q78" i="1"/>
  <c r="P78" i="1"/>
  <c r="P62" i="1"/>
  <c r="Q60" i="1"/>
  <c r="P61" i="2"/>
  <c r="M61" i="2"/>
  <c r="M79" i="2"/>
  <c r="M83" i="2"/>
  <c r="N67" i="2"/>
  <c r="N65" i="2"/>
  <c r="N62" i="2"/>
  <c r="N60" i="2"/>
  <c r="P87" i="2"/>
  <c r="Q87" i="1"/>
  <c r="Q106" i="1"/>
  <c r="P106" i="1"/>
  <c r="Q98" i="1"/>
  <c r="P98" i="1"/>
  <c r="Q85" i="1"/>
  <c r="P85" i="1"/>
  <c r="Q77" i="1"/>
  <c r="P77" i="1"/>
  <c r="P69" i="1"/>
  <c r="Q69" i="1"/>
  <c r="Q83" i="1"/>
  <c r="N75" i="2"/>
  <c r="Q103" i="1"/>
  <c r="P103" i="1"/>
  <c r="Q107" i="1"/>
  <c r="P107" i="1"/>
  <c r="Q99" i="1"/>
  <c r="P99" i="1"/>
  <c r="Q86" i="1"/>
  <c r="P86" i="1"/>
  <c r="Q61" i="1"/>
  <c r="P61" i="1"/>
  <c r="Q53" i="1"/>
  <c r="P53" i="1"/>
  <c r="Q40" i="1"/>
  <c r="P40" i="1"/>
  <c r="Q32" i="1"/>
  <c r="P32" i="1"/>
  <c r="N20" i="2"/>
  <c r="Q62" i="1"/>
  <c r="P60" i="1"/>
  <c r="P64" i="1"/>
  <c r="O122" i="1"/>
  <c r="A124" i="1"/>
  <c r="P75" i="1"/>
  <c r="A124" i="2" l="1"/>
  <c r="O122" i="2"/>
  <c r="I10" i="1"/>
  <c r="H10" i="1"/>
  <c r="I10" i="2" l="1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R$ 10000,00
Detalhamento informativo:
Material: R$ 0,00
Equipamento: R$ 0,00
Incidencia: R$ 0,00
Subserviço: R$ 0,00
</t>
        </r>
      </text>
    </comment>
    <comment ref="F25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R$ 502,41
Detalhamento informativo:
Material: R$ 444,32
Equipamento: R$ 0,00
Incidencia: R$ 0,00
Subserviço: R$ 58,09
</t>
        </r>
      </text>
    </comment>
    <comment ref="F27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R$ 97,40
Detalhamento informativo:
Material: R$ 51,07
Equipamento: R$ 0,00
Incidencia: R$ 0,00
Subserviço: R$ 46,33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R$ 1090,98
Detalhamento informativo:
Material: R$ 465,43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R$ 97,17
Detalhamento informativo:
Material: R$ 45,74
Equipamento: R$ 0,00
Incidencia: R$ 0,00
Subserviço: R$ 51,43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R$ 134,44
Detalhamento informativo:
Material: R$ 0,00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R$ 232,36
Detalhamento informativo:
Material: R$ 11,59
Equipamento: R$ 0,00
Incidencia: R$ 0,00
Subserviço: R$ 0,00
</t>
        </r>
      </text>
    </comment>
    <comment ref="F33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R$ 108,22
Detalhamento informativo:
Material: R$ 5,41
Equipamento: R$ 0,00
Incidencia: R$ 0,00
Subserviço: R$ 0,00
</t>
        </r>
      </text>
    </comment>
    <comment ref="F34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R$ 26,27
Detalhamento informativo:
Material: R$ 0,00
Equipamento: R$ 0,00
Incidencia: R$ 0,00
Subserviço: R$ 0,00
</t>
        </r>
      </text>
    </comment>
    <comment ref="F35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R$ 17,13
Detalhamento informativo:
Material: R$ 3,86
Equipamento: R$ 0,00
Incidencia: R$ 0,00
Subserviço: R$ 0,00
</t>
        </r>
      </text>
    </comment>
    <comment ref="F36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R$ 51,50
Detalhamento informativo:
Material: R$ 9,92
Equipamento: R$ 0,00
Incidencia: R$ 0,00
Subserviço: R$ 0,00
</t>
        </r>
      </text>
    </comment>
    <comment ref="F37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R$ 177,08
Detalhamento informativo:
Material: R$ 0,00
Equipamento: R$ 0,00
Incidencia: R$ 0,00
Subserviço: R$ 0,00
</t>
        </r>
      </text>
    </comment>
    <comment ref="F38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R$ 254,29
Detalhamento informativo:
Material: R$ 86,33
Equipamento: R$ 0,00
Incidencia: R$ 0,00
Subserviço: R$ 0,00
</t>
        </r>
      </text>
    </comment>
    <comment ref="F39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R$ 24,40
Detalhamento informativo:
Material: R$ 14,50
Equipamento: R$ 0,00
Incidencia: R$ 0,00
Subserviço: R$ 0,00
</t>
        </r>
      </text>
    </comment>
    <comment ref="F40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R$ 64,25
Detalhamento informativo:
Material: R$ 64,25
Equipamento: R$ 0,00
Incidencia: R$ 0,00
Subserviço: R$ 0,00
</t>
        </r>
      </text>
    </comment>
    <comment ref="F41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R$ 39,21
Detalhamento informativo:
Material: R$ 26,21
Equipamento: R$ 0,00
Incidencia: R$ 0,00
Subserviço: R$ 0,00
</t>
        </r>
      </text>
    </comment>
    <comment ref="F46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7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8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R$ 48,29
Detalhamento informativo:
Material: R$ 28,38
Equipamento: R$ 0,00
Incidencia: R$ 0,00
Subserviço: R$ 0,00
</t>
        </r>
      </text>
    </comment>
    <comment ref="F49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R$ 47,05
Detalhamento informativo:
Material: R$ 16,87
Equipamento: R$ 0,00
Incidencia: R$ 0,00
Subserviço: R$ 0,00
</t>
        </r>
      </text>
    </comment>
    <comment ref="F50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R$ 12752,44
Detalhamento informativo:
Material: R$ 9500,00
Equipamento: R$ 0,00
Incidencia: R$ 0,00
Subserviço: R$ 0,00
</t>
        </r>
      </text>
    </comment>
    <comment ref="F51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R$ 12,70
Detalhamento informativo:
Material: R$ 7,61
Equipamento: R$ 0,00
Incidencia: R$ 0,00
Subserviço: R$ 0,00
</t>
        </r>
      </text>
    </comment>
    <comment ref="F52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R$ 131,28
Detalhamento informativo:
Material: R$ 114,87
Equipamento: R$ 0,00
Incidencia: R$ 0,00
Subserviço: R$ 0,00
</t>
        </r>
      </text>
    </comment>
    <comment ref="F53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R$ 21,67
Detalhamento informativo:
Material: R$ 0,64
Equipamento: R$ 0,00
Incidencia: R$ 0,00
Subserviço: R$ 0,00
</t>
        </r>
      </text>
    </comment>
    <comment ref="F54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R$ 991,04
Detalhamento informativo:
Material: R$ 533,38
Equipamento: R$ 0,00
Incidencia: R$ 0,00
Subserviço: R$ 0,00
</t>
        </r>
      </text>
    </comment>
    <comment ref="F55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R$ 91,01
Detalhamento informativo:
Material: R$ 21,92
Equipamento: R$ 0,00
Incidencia: R$ 0,00
Subserviço: R$ 0,00
</t>
        </r>
      </text>
    </comment>
    <comment ref="F56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R$ 14,62
Detalhamento informativo:
Material: R$ 8,86
Equipamento: R$ 0,00
Incidencia: R$ 0,00
Subserviço: R$ 0,00
</t>
        </r>
      </text>
    </comment>
    <comment ref="F57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R$ 9,58
Detalhamento informativo:
Material: R$ 8,98
Equipamento: R$ 0,00
Incidencia: R$ 0,00
Subserviço: R$ 0,00
</t>
        </r>
      </text>
    </comment>
    <comment ref="F58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R$ 830,60
Detalhamento informativo:
Material: R$ 805,10
Equipamento: R$ 0,00
Incidencia: R$ 0,00
Subserviço: R$ 0,00
</t>
        </r>
      </text>
    </comment>
    <comment ref="F59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R$ 861,37
Detalhamento informativo:
Material: R$ 739,49
Equipamento: R$ 0,00
Incidencia: R$ 0,00
Subserviço: R$ 0,00
</t>
        </r>
      </text>
    </comment>
    <comment ref="F60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R$ 41734,62
Detalhamento informativo:
Material: R$ 41706,99
Equipamento: R$ 0,00
Incidencia: R$ 0,00
Subserviço: R$ 0,00
</t>
        </r>
      </text>
    </comment>
    <comment ref="F61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R$ 246,39
Detalhamento informativo:
Material: R$ 155,62
Equipamento: R$ 0,00
Incidencia: R$ 0,00
Subserviço: R$ 0,00
</t>
        </r>
      </text>
    </comment>
    <comment ref="F62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R$ 55,36
Detalhamento informativo:
Material: R$ 30,52
Equipamento: R$ 0,00
Incidencia: R$ 0,00
Subserviço: R$ 0,00
</t>
        </r>
      </text>
    </comment>
    <comment ref="F63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4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R$ 986,37
Detalhamento informativo:
Material: R$ 601,29
Equipamento: R$ 0,00
Incidencia: R$ 0,00
Subserviço: R$ 0,00
</t>
        </r>
      </text>
    </comment>
    <comment ref="F65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R$ 1263,21
Detalhamento informativo:
Material: R$ 1214,96
Equipamento: R$ 0,00
Incidencia: R$ 0,00
Subserviço: R$ 0,00
</t>
        </r>
      </text>
    </comment>
    <comment ref="F66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R$ 775,34
Detalhamento informativo:
Material: R$ 318,74
Equipamento: R$ 0,00
Incidencia: R$ 0,00
Subserviço: R$ 0,00
</t>
        </r>
      </text>
    </comment>
    <comment ref="F67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R$ 15,89
Detalhamento informativo:
Material: R$ 7,26
Equipamento: R$ 0,00
Incidencia: R$ 0,00
Subserviço: R$ 0,00
</t>
        </r>
      </text>
    </comment>
    <comment ref="F68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R$ 113,47
Detalhamento informativo:
Material: R$ 96,55
Equipamento: R$ 0,00
Incidencia: R$ 0,00
Subserviço: R$ 0,00
</t>
        </r>
      </text>
    </comment>
    <comment ref="F69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R$ 10,50
Detalhamento informativo:
Material: R$ 3,37
Equipamento: R$ 0,00
Incidencia: R$ 0,00
Subserviço: R$ 0,00
</t>
        </r>
      </text>
    </comment>
    <comment ref="F70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R$ 65,68
Detalhamento informativo:
Material: R$ 56,14
Equipamento: R$ 0,00
Incidencia: R$ 0,00
Subserviço: R$ 0,00
</t>
        </r>
      </text>
    </comment>
    <comment ref="F71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R$ 117,79
Detalhamento informativo:
Material: R$ 108,25
Equipamento: R$ 0,00
Incidencia: R$ 0,00
Subserviço: R$ 0,00
</t>
        </r>
      </text>
    </comment>
    <comment ref="F72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R$ 105,73
Detalhamento informativo:
Material: R$ 0,00
Equipamento: R$ 0,00
Incidencia: R$ 0,00
Subserviço: R$ 0,00
</t>
        </r>
      </text>
    </comment>
    <comment ref="F73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R$ 13,10
Detalhamento informativo:
Material: R$ 9,22
Equipamento: R$ 0,00
Incidencia: R$ 0,00
Subserviço: R$ 0,00
</t>
        </r>
      </text>
    </comment>
    <comment ref="F74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R$ 23,13
Detalhamento informativo:
Material: R$ 15,89
Equipamento: R$ 0,00
Incidencia: R$ 0,00
Subserviço: R$ 0,00
</t>
        </r>
      </text>
    </comment>
    <comment ref="F75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R$ 16,64
Detalhamento informativo:
Material: R$ 8,25
Equipamento: R$ 0,00
Incidencia: R$ 0,00
Subserviço: R$ 0,00
</t>
        </r>
      </text>
    </comment>
    <comment ref="F76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R$ 12,92
Detalhamento informativo:
Material: R$ 8,10
Equipamento: R$ 0,00
Incidencia: R$ 0,00
Subserviço: R$ 0,00
</t>
        </r>
      </text>
    </comment>
    <comment ref="F77" authorId="0" shapeId="0" xr:uid="{00000000-0006-0000-00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R$ 25,15
Detalhamento informativo:
Material: R$ 16,15
Equipamento: R$ 0,00
Incidencia: R$ 0,00
Subserviço: R$ 0,00
</t>
        </r>
      </text>
    </comment>
    <comment ref="F78" authorId="0" shapeId="0" xr:uid="{00000000-0006-0000-00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R$ 17,26
Detalhamento informativo:
Material: R$ 8,26
Equipamento: R$ 0,00
Incidencia: R$ 0,00
Subserviço: R$ 0,00
</t>
        </r>
      </text>
    </comment>
    <comment ref="F79" authorId="0" shapeId="0" xr:uid="{00000000-0006-0000-00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R$ 21,46
Detalhamento informativo:
Material: R$ 12,46
Equipamento: R$ 0,00
Incidencia: R$ 0,00
Subserviço: R$ 0,00
</t>
        </r>
      </text>
    </comment>
    <comment ref="F80" authorId="0" shapeId="0" xr:uid="{00000000-0006-0000-00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R$ 26,52
Detalhamento informativo:
Material: R$ 14,52
Equipamento: R$ 0,00
Incidencia: R$ 0,00
Subserviço: R$ 0,00
</t>
        </r>
      </text>
    </comment>
    <comment ref="F81" authorId="0" shapeId="0" xr:uid="{00000000-0006-0000-00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R$ 12,81
Detalhamento informativo:
Material: R$ 6,37
Equipamento: R$ 0,00
Incidencia: R$ 0,00
Subserviço: R$ 0,00
</t>
        </r>
      </text>
    </comment>
    <comment ref="F82" authorId="0" shapeId="0" xr:uid="{00000000-0006-0000-00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R$ 1750,50
Detalhamento informativo:
Material: R$ 1732,61
Equipamento: R$ 0,00
Incidencia: R$ 0,00
Subserviço: R$ 0,00
</t>
        </r>
      </text>
    </comment>
    <comment ref="F83" authorId="0" shapeId="0" xr:uid="{00000000-0006-0000-00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R$ 154,28
Detalhamento informativo:
Material: R$ 135,00
Equipamento: R$ 0,00
Incidencia: R$ 0,00
Subserviço: R$ 0,00
</t>
        </r>
      </text>
    </comment>
    <comment ref="F84" authorId="0" shapeId="0" xr:uid="{00000000-0006-0000-00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R$ 12,43
Detalhamento informativo:
Material: R$ 10,07
Equipamento: R$ 0,00
Incidencia: R$ 0,00
Subserviço: R$ 0,00
</t>
        </r>
      </text>
    </comment>
    <comment ref="F85" authorId="0" shapeId="0" xr:uid="{00000000-0006-0000-00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R$ 11,97
Detalhamento informativo:
Material: R$ 9,61
Equipamento: R$ 0,00
Incidencia: R$ 0,00
Subserviço: R$ 0,00
</t>
        </r>
      </text>
    </comment>
    <comment ref="F86" authorId="0" shapeId="0" xr:uid="{00000000-0006-0000-00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R$ 233,92
Detalhamento informativo:
Material: R$ 154,67
Equipamento: R$ 0,00
Incidencia: R$ 0,00
Subserviço: R$ 0,00
</t>
        </r>
      </text>
    </comment>
    <comment ref="F87" authorId="0" shapeId="0" xr:uid="{00000000-0006-0000-00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R$ 213,72
Detalhamento informativo:
Material: R$ 134,45
Equipamento: R$ 0,00
Incidencia: R$ 0,00
Subserviço: R$ 0,00
</t>
        </r>
      </text>
    </comment>
    <comment ref="F88" authorId="0" shapeId="0" xr:uid="{00000000-0006-0000-00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R$ 145,01
Detalhamento informativo:
Material: R$ 92,18
Equipamento: R$ 0,00
Incidencia: R$ 0,00
Subserviço: R$ 0,00
</t>
        </r>
      </text>
    </comment>
    <comment ref="F89" authorId="0" shapeId="0" xr:uid="{00000000-0006-0000-00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R$ 26,58
Detalhamento informativo:
Material: R$ 2,81
Equipamento: R$ 0,00
Incidencia: R$ 0,00
Subserviço: R$ 0,00
</t>
        </r>
      </text>
    </comment>
    <comment ref="F94" authorId="0" shapeId="0" xr:uid="{00000000-0006-0000-00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5" authorId="0" shapeId="0" xr:uid="{00000000-0006-0000-00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6" authorId="0" shapeId="0" xr:uid="{00000000-0006-0000-00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R$ 65,29
Detalhamento informativo:
Material: R$ 38,57
Equipamento: R$ 0,00
Incidencia: R$ 0,00
Subserviço: R$ 0,00
</t>
        </r>
      </text>
    </comment>
    <comment ref="F97" authorId="0" shapeId="0" xr:uid="{00000000-0006-0000-00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R$ 47,05
Detalhamento informativo:
Material: R$ 16,87
Equipamento: R$ 0,00
Incidencia: R$ 0,00
Subserviço: R$ 0,00
</t>
        </r>
      </text>
    </comment>
    <comment ref="F98" authorId="0" shapeId="0" xr:uid="{00000000-0006-0000-0000-00004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R$ 49,54
Detalhamento informativo:
Material: R$ 26,67
Equipamento: R$ 0,00
Incidencia: R$ 0,00
Subserviço: R$ 0,00
</t>
        </r>
      </text>
    </comment>
    <comment ref="F99" authorId="0" shapeId="0" xr:uid="{00000000-0006-0000-0000-00004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R$ 83,22
Detalhamento informativo:
Material: R$ 24,53
Equipamento: R$ 0,00
Incidencia: R$ 0,00
Subserviço: R$ 0,00
</t>
        </r>
      </text>
    </comment>
    <comment ref="F100" authorId="0" shapeId="0" xr:uid="{00000000-0006-0000-0000-00004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R$ 78,06
Detalhamento informativo:
Material: R$ 20,93
Equipamento: R$ 0,00
Incidencia: R$ 0,00
Subserviço: R$ 0,00
</t>
        </r>
      </text>
    </comment>
    <comment ref="F101" authorId="0" shapeId="0" xr:uid="{00000000-0006-0000-0000-00004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R$ 18,36
Detalhamento informativo:
Material: R$ 8,22
Equipamento: R$ 0,00
Incidencia: R$ 0,00
Subserviço: R$ 0,00
</t>
        </r>
      </text>
    </comment>
    <comment ref="F102" authorId="0" shapeId="0" xr:uid="{00000000-0006-0000-0000-00004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R$ 14,78
Detalhamento informativo:
Material: R$ 9,36
Equipamento: R$ 0,00
Incidencia: R$ 0,00
Subserviço: R$ 0,00
</t>
        </r>
      </text>
    </comment>
    <comment ref="F103" authorId="0" shapeId="0" xr:uid="{00000000-0006-0000-0000-00004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R$ 12,98
Detalhamento informativo:
Material: R$ 8,84
Equipamento: R$ 0,00
Incidencia: R$ 0,00
Subserviço: R$ 0,00
</t>
        </r>
      </text>
    </comment>
    <comment ref="F104" authorId="0" shapeId="0" xr:uid="{00000000-0006-0000-0000-00004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R$ 1077,82
Detalhamento informativo:
Material: R$ 621,79
Equipamento: R$ 0,00
Incidencia: R$ 0,00
Subserviço: R$ 0,00
</t>
        </r>
      </text>
    </comment>
    <comment ref="F105" authorId="0" shapeId="0" xr:uid="{00000000-0006-0000-0000-00004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R$ 884,95
Detalhamento informativo:
Material: R$ 605,31
Equipamento: R$ 0,00
Incidencia: R$ 0,00
Subserviço: R$ 0,00
</t>
        </r>
      </text>
    </comment>
    <comment ref="F106" authorId="0" shapeId="0" xr:uid="{00000000-0006-0000-0000-00004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R$ 89,57
Detalhamento informativo:
Material: R$ 54,50
Equipamento: R$ 0,00
Incidencia: R$ 0,00
Subserviço: R$ 0,00
</t>
        </r>
      </text>
    </comment>
    <comment ref="F107" authorId="0" shapeId="0" xr:uid="{00000000-0006-0000-0000-00004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R$ 10,80
Detalhamento informativo:
Material: R$ 8,87
Equipamento: R$ 0,00
Incidencia: R$ 0,00
Subserviço: R$ 0,00
</t>
        </r>
      </text>
    </comment>
    <comment ref="F108" authorId="0" shapeId="0" xr:uid="{00000000-0006-0000-0000-00004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R$ 23,19
Detalhamento informativo:
Material: R$ 8,29
Equipamento: R$ 0,00
Incidencia: R$ 0,00
Subserviço: R$ 0,00
</t>
        </r>
      </text>
    </comment>
    <comment ref="F109" authorId="0" shapeId="0" xr:uid="{00000000-0006-0000-0000-00004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R$ 1124,20
Detalhamento informativo:
Material: R$ 745,34
Equipamento: R$ 0,00
Incidencia: R$ 0,00
Subserviço: R$ 0,00
</t>
        </r>
      </text>
    </comment>
    <comment ref="F110" authorId="0" shapeId="0" xr:uid="{00000000-0006-0000-0000-00005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R$ 197,84
Detalhamento informativo:
Material: R$ 124,49
Equipamento: R$ 0,00
Incidencia: R$ 0,00
Subserviço: R$ 0,00
</t>
        </r>
      </text>
    </comment>
    <comment ref="F111" authorId="0" shapeId="0" xr:uid="{00000000-0006-0000-0000-00005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R$ 46,46
Detalhamento informativo:
Material: R$ 29,08
Equipamento: R$ 0,00
Incidencia: R$ 0,00
Subserviço: R$ 0,00
</t>
        </r>
      </text>
    </comment>
    <comment ref="F112" authorId="0" shapeId="0" xr:uid="{00000000-0006-0000-0000-00005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R$ 13,34
Detalhamento informativo:
Material: R$ 10,56
Equipamento: R$ 0,00
Incidencia: R$ 0,00
Subserviço: R$ 0,00
</t>
        </r>
      </text>
    </comment>
    <comment ref="F113" authorId="0" shapeId="0" xr:uid="{00000000-0006-0000-0000-00005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R$ 4,38
Detalhamento informativo:
Material: R$ 1,31
Equipamento: R$ 0,00
Incidencia: R$ 0,00
Subserviço: R$ 0,00
</t>
        </r>
      </text>
    </comment>
    <comment ref="F114" authorId="0" shapeId="0" xr:uid="{00000000-0006-0000-0000-00005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R$ 14,04
Detalhamento informativo:
Material: R$ 6,51
Equipamento: R$ 0,00
Incidencia: R$ 0,00
Subserviço: R$ 0,00
</t>
        </r>
      </text>
    </comment>
    <comment ref="F115" authorId="0" shapeId="0" xr:uid="{00000000-0006-0000-0000-00005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R$ 155,74
Detalhamento informativo:
Material: R$ 118,11
Equipamento: R$ 0,00
Incidencia: R$ 0,00
Subserviço: R$ 0,00
</t>
        </r>
      </text>
    </comment>
    <comment ref="F116" authorId="0" shapeId="0" xr:uid="{00000000-0006-0000-0000-00005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R$ 791,83
Detalhamento informativo:
Material: R$ 685,09
Equipamento: R$ 0,00
Incidencia: R$ 0,00
Subserviço: R$ 0,00
</t>
        </r>
      </text>
    </comment>
    <comment ref="F117" authorId="0" shapeId="0" xr:uid="{00000000-0006-0000-0000-00005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R$ 11,97
Detalhamento informativo:
Material: R$ 9,61
Equipamento: R$ 0,00
Incidencia: R$ 0,00
Subserviço: R$ 0,00
</t>
        </r>
      </text>
    </comment>
    <comment ref="F118" authorId="0" shapeId="0" xr:uid="{00000000-0006-0000-0000-00005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9" authorId="0" shapeId="0" xr:uid="{00000000-0006-0000-0000-00005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R$ 16,47
Detalhamento informativo:
Material: R$ 12,00
Equipamento: R$ 0,00
Incidencia: R$ 0,00
Subserviço: R$ 0,00
</t>
        </r>
      </text>
    </comment>
    <comment ref="F120" authorId="0" shapeId="0" xr:uid="{00000000-0006-0000-0000-00005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R$ 38,10
Detalhamento informativo:
Material: R$ 1,12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R$ 10000,00
Detalhamento informativo:
Material: R$ 0,00
Equipamento: R$ 0,00
Incidencia: R$ 0,00
Subserviço: R$ 0,00
</t>
        </r>
      </text>
    </comment>
    <comment ref="F25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6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R$ 502,41
Detalhamento informativo:
Material: R$ 444,32
Equipamento: R$ 0,00
Incidencia: R$ 0,00
Subserviço: R$ 58,09
</t>
        </r>
      </text>
    </comment>
    <comment ref="F27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R$ 97,40
Detalhamento informativo:
Material: R$ 51,07
Equipamento: R$ 0,00
Incidencia: R$ 0,00
Subserviço: R$ 46,33
</t>
        </r>
      </text>
    </comment>
    <comment ref="F28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R$ 1090,98
Detalhamento informativo:
Material: R$ 465,43
Equipamento: R$ 0,00
Incidencia: R$ 0,00
Subserviço: R$ 0,00
</t>
        </r>
      </text>
    </comment>
    <comment ref="F29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R$ 97,17
Detalhamento informativo:
Material: R$ 45,74
Equipamento: R$ 0,00
Incidencia: R$ 0,00
Subserviço: R$ 51,43
</t>
        </r>
      </text>
    </comment>
    <comment ref="F30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1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R$ 134,44
Detalhamento informativo:
Material: R$ 0,00
Equipamento: R$ 0,00
Incidencia: R$ 0,00
Subserviço: R$ 0,00
</t>
        </r>
      </text>
    </comment>
    <comment ref="F32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R$ 232,36
Detalhamento informativo:
Material: R$ 11,59
Equipamento: R$ 0,00
Incidencia: R$ 0,00
Subserviço: R$ 0,00
</t>
        </r>
      </text>
    </comment>
    <comment ref="F33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R$ 108,22
Detalhamento informativo:
Material: R$ 5,41
Equipamento: R$ 0,00
Incidencia: R$ 0,00
Subserviço: R$ 0,00
</t>
        </r>
      </text>
    </comment>
    <comment ref="F34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R$ 26,27
Detalhamento informativo:
Material: R$ 0,00
Equipamento: R$ 0,00
Incidencia: R$ 0,00
Subserviço: R$ 0,00
</t>
        </r>
      </text>
    </comment>
    <comment ref="F35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R$ 17,13
Detalhamento informativo:
Material: R$ 3,86
Equipamento: R$ 0,00
Incidencia: R$ 0,00
Subserviço: R$ 0,00
</t>
        </r>
      </text>
    </comment>
    <comment ref="F36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R$ 51,50
Detalhamento informativo:
Material: R$ 9,92
Equipamento: R$ 0,00
Incidencia: R$ 0,00
Subserviço: R$ 0,00
</t>
        </r>
      </text>
    </comment>
    <comment ref="F37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R$ 177,08
Detalhamento informativo:
Material: R$ 0,00
Equipamento: R$ 0,00
Incidencia: R$ 0,00
Subserviço: R$ 0,00
</t>
        </r>
      </text>
    </comment>
    <comment ref="F38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R$ 254,29
Detalhamento informativo:
Material: R$ 86,33
Equipamento: R$ 0,00
Incidencia: R$ 0,00
Subserviço: R$ 0,00
</t>
        </r>
      </text>
    </comment>
    <comment ref="F39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R$ 24,40
Detalhamento informativo:
Material: R$ 14,50
Equipamento: R$ 0,00
Incidencia: R$ 0,00
Subserviço: R$ 0,00
</t>
        </r>
      </text>
    </comment>
    <comment ref="F40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R$ 64,25
Detalhamento informativo:
Material: R$ 64,25
Equipamento: R$ 0,00
Incidencia: R$ 0,00
Subserviço: R$ 0,00
</t>
        </r>
      </text>
    </comment>
    <comment ref="F41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R$ 39,21
Detalhamento informativo:
Material: R$ 26,21
Equipamento: R$ 0,00
Incidencia: R$ 0,00
Subserviço: R$ 0,00
</t>
        </r>
      </text>
    </comment>
    <comment ref="F46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7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8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R$ 48,29
Detalhamento informativo:
Material: R$ 28,38
Equipamento: R$ 0,00
Incidencia: R$ 0,00
Subserviço: R$ 0,00
</t>
        </r>
      </text>
    </comment>
    <comment ref="F49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R$ 47,05
Detalhamento informativo:
Material: R$ 16,87
Equipamento: R$ 0,00
Incidencia: R$ 0,00
Subserviço: R$ 0,00
</t>
        </r>
      </text>
    </comment>
    <comment ref="F50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R$ 12752,44
Detalhamento informativo:
Material: R$ 9500,00
Equipamento: R$ 0,00
Incidencia: R$ 0,00
Subserviço: R$ 0,00
</t>
        </r>
      </text>
    </comment>
    <comment ref="F51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R$ 12,70
Detalhamento informativo:
Material: R$ 7,61
Equipamento: R$ 0,00
Incidencia: R$ 0,00
Subserviço: R$ 0,00
</t>
        </r>
      </text>
    </comment>
    <comment ref="F52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R$ 131,28
Detalhamento informativo:
Material: R$ 114,87
Equipamento: R$ 0,00
Incidencia: R$ 0,00
Subserviço: R$ 0,00
</t>
        </r>
      </text>
    </comment>
    <comment ref="F53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R$ 21,67
Detalhamento informativo:
Material: R$ 0,64
Equipamento: R$ 0,00
Incidencia: R$ 0,00
Subserviço: R$ 0,00
</t>
        </r>
      </text>
    </comment>
    <comment ref="F54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R$ 991,04
Detalhamento informativo:
Material: R$ 533,38
Equipamento: R$ 0,00
Incidencia: R$ 0,00
Subserviço: R$ 0,00
</t>
        </r>
      </text>
    </comment>
    <comment ref="F55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R$ 91,01
Detalhamento informativo:
Material: R$ 21,92
Equipamento: R$ 0,00
Incidencia: R$ 0,00
Subserviço: R$ 0,00
</t>
        </r>
      </text>
    </comment>
    <comment ref="F56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R$ 14,62
Detalhamento informativo:
Material: R$ 8,86
Equipamento: R$ 0,00
Incidencia: R$ 0,00
Subserviço: R$ 0,00
</t>
        </r>
      </text>
    </comment>
    <comment ref="F57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R$ 9,58
Detalhamento informativo:
Material: R$ 8,98
Equipamento: R$ 0,00
Incidencia: R$ 0,00
Subserviço: R$ 0,00
</t>
        </r>
      </text>
    </comment>
    <comment ref="F58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R$ 830,60
Detalhamento informativo:
Material: R$ 805,10
Equipamento: R$ 0,00
Incidencia: R$ 0,00
Subserviço: R$ 0,00
</t>
        </r>
      </text>
    </comment>
    <comment ref="F59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R$ 861,37
Detalhamento informativo:
Material: R$ 739,49
Equipamento: R$ 0,00
Incidencia: R$ 0,00
Subserviço: R$ 0,00
</t>
        </r>
      </text>
    </comment>
    <comment ref="F60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R$ 41734,62
Detalhamento informativo:
Material: R$ 41706,99
Equipamento: R$ 0,00
Incidencia: R$ 0,00
Subserviço: R$ 0,00
</t>
        </r>
      </text>
    </comment>
    <comment ref="F61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R$ 246,39
Detalhamento informativo:
Material: R$ 155,62
Equipamento: R$ 0,00
Incidencia: R$ 0,00
Subserviço: R$ 0,00
</t>
        </r>
      </text>
    </comment>
    <comment ref="F62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R$ 55,36
Detalhamento informativo:
Material: R$ 30,52
Equipamento: R$ 0,00
Incidencia: R$ 0,00
Subserviço: R$ 0,00
</t>
        </r>
      </text>
    </comment>
    <comment ref="F63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4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R$ 986,37
Detalhamento informativo:
Material: R$ 601,29
Equipamento: R$ 0,00
Incidencia: R$ 0,00
Subserviço: R$ 0,00
</t>
        </r>
      </text>
    </comment>
    <comment ref="F65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R$ 1263,21
Detalhamento informativo:
Material: R$ 1214,96
Equipamento: R$ 0,00
Incidencia: R$ 0,00
Subserviço: R$ 0,00
</t>
        </r>
      </text>
    </comment>
    <comment ref="F66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R$ 775,34
Detalhamento informativo:
Material: R$ 318,74
Equipamento: R$ 0,00
Incidencia: R$ 0,00
Subserviço: R$ 0,00
</t>
        </r>
      </text>
    </comment>
    <comment ref="F67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R$ 15,89
Detalhamento informativo:
Material: R$ 7,26
Equipamento: R$ 0,00
Incidencia: R$ 0,00
Subserviço: R$ 0,00
</t>
        </r>
      </text>
    </comment>
    <comment ref="F68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R$ 113,47
Detalhamento informativo:
Material: R$ 96,55
Equipamento: R$ 0,00
Incidencia: R$ 0,00
Subserviço: R$ 0,00
</t>
        </r>
      </text>
    </comment>
    <comment ref="F69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R$ 10,50
Detalhamento informativo:
Material: R$ 3,37
Equipamento: R$ 0,00
Incidencia: R$ 0,00
Subserviço: R$ 0,00
</t>
        </r>
      </text>
    </comment>
    <comment ref="F70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R$ 65,68
Detalhamento informativo:
Material: R$ 56,14
Equipamento: R$ 0,00
Incidencia: R$ 0,00
Subserviço: R$ 0,00
</t>
        </r>
      </text>
    </comment>
    <comment ref="F71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R$ 117,79
Detalhamento informativo:
Material: R$ 108,25
Equipamento: R$ 0,00
Incidencia: R$ 0,00
Subserviço: R$ 0,00
</t>
        </r>
      </text>
    </comment>
    <comment ref="F72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R$ 105,73
Detalhamento informativo:
Material: R$ 0,00
Equipamento: R$ 0,00
Incidencia: R$ 0,00
Subserviço: R$ 0,00
</t>
        </r>
      </text>
    </comment>
    <comment ref="F73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R$ 13,10
Detalhamento informativo:
Material: R$ 9,22
Equipamento: R$ 0,00
Incidencia: R$ 0,00
Subserviço: R$ 0,00
</t>
        </r>
      </text>
    </comment>
    <comment ref="F74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R$ 23,13
Detalhamento informativo:
Material: R$ 15,89
Equipamento: R$ 0,00
Incidencia: R$ 0,00
Subserviço: R$ 0,00
</t>
        </r>
      </text>
    </comment>
    <comment ref="F75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R$ 16,64
Detalhamento informativo:
Material: R$ 8,25
Equipamento: R$ 0,00
Incidencia: R$ 0,00
Subserviço: R$ 0,00
</t>
        </r>
      </text>
    </comment>
    <comment ref="F76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R$ 12,92
Detalhamento informativo:
Material: R$ 8,10
Equipamento: R$ 0,00
Incidencia: R$ 0,00
Subserviço: R$ 0,00
</t>
        </r>
      </text>
    </comment>
    <comment ref="F77" authorId="0" shapeId="0" xr:uid="{00000000-0006-0000-01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R$ 25,15
Detalhamento informativo:
Material: R$ 16,15
Equipamento: R$ 0,00
Incidencia: R$ 0,00
Subserviço: R$ 0,00
</t>
        </r>
      </text>
    </comment>
    <comment ref="F78" authorId="0" shapeId="0" xr:uid="{00000000-0006-0000-01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R$ 17,26
Detalhamento informativo:
Material: R$ 8,26
Equipamento: R$ 0,00
Incidencia: R$ 0,00
Subserviço: R$ 0,00
</t>
        </r>
      </text>
    </comment>
    <comment ref="F79" authorId="0" shapeId="0" xr:uid="{00000000-0006-0000-01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R$ 21,46
Detalhamento informativo:
Material: R$ 12,46
Equipamento: R$ 0,00
Incidencia: R$ 0,00
Subserviço: R$ 0,00
</t>
        </r>
      </text>
    </comment>
    <comment ref="F80" authorId="0" shapeId="0" xr:uid="{00000000-0006-0000-01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R$ 26,52
Detalhamento informativo:
Material: R$ 14,52
Equipamento: R$ 0,00
Incidencia: R$ 0,00
Subserviço: R$ 0,00
</t>
        </r>
      </text>
    </comment>
    <comment ref="F81" authorId="0" shapeId="0" xr:uid="{00000000-0006-0000-01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R$ 12,81
Detalhamento informativo:
Material: R$ 6,37
Equipamento: R$ 0,00
Incidencia: R$ 0,00
Subserviço: R$ 0,00
</t>
        </r>
      </text>
    </comment>
    <comment ref="F82" authorId="0" shapeId="0" xr:uid="{00000000-0006-0000-01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R$ 1750,50
Detalhamento informativo:
Material: R$ 1732,61
Equipamento: R$ 0,00
Incidencia: R$ 0,00
Subserviço: R$ 0,00
</t>
        </r>
      </text>
    </comment>
    <comment ref="F83" authorId="0" shapeId="0" xr:uid="{00000000-0006-0000-01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R$ 154,28
Detalhamento informativo:
Material: R$ 135,00
Equipamento: R$ 0,00
Incidencia: R$ 0,00
Subserviço: R$ 0,00
</t>
        </r>
      </text>
    </comment>
    <comment ref="F84" authorId="0" shapeId="0" xr:uid="{00000000-0006-0000-01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R$ 12,43
Detalhamento informativo:
Material: R$ 10,07
Equipamento: R$ 0,00
Incidencia: R$ 0,00
Subserviço: R$ 0,00
</t>
        </r>
      </text>
    </comment>
    <comment ref="F85" authorId="0" shapeId="0" xr:uid="{00000000-0006-0000-01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R$ 11,97
Detalhamento informativo:
Material: R$ 9,61
Equipamento: R$ 0,00
Incidencia: R$ 0,00
Subserviço: R$ 0,00
</t>
        </r>
      </text>
    </comment>
    <comment ref="F86" authorId="0" shapeId="0" xr:uid="{00000000-0006-0000-01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R$ 233,92
Detalhamento informativo:
Material: R$ 154,67
Equipamento: R$ 0,00
Incidencia: R$ 0,00
Subserviço: R$ 0,00
</t>
        </r>
      </text>
    </comment>
    <comment ref="F87" authorId="0" shapeId="0" xr:uid="{00000000-0006-0000-01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R$ 213,72
Detalhamento informativo:
Material: R$ 134,45
Equipamento: R$ 0,00
Incidencia: R$ 0,00
Subserviço: R$ 0,00
</t>
        </r>
      </text>
    </comment>
    <comment ref="F88" authorId="0" shapeId="0" xr:uid="{00000000-0006-0000-01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R$ 145,01
Detalhamento informativo:
Material: R$ 92,18
Equipamento: R$ 0,00
Incidencia: R$ 0,00
Subserviço: R$ 0,00
</t>
        </r>
      </text>
    </comment>
    <comment ref="F89" authorId="0" shapeId="0" xr:uid="{00000000-0006-0000-01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R$ 26,58
Detalhamento informativo:
Material: R$ 2,81
Equipamento: R$ 0,00
Incidencia: R$ 0,00
Subserviço: R$ 0,00
</t>
        </r>
      </text>
    </comment>
    <comment ref="F94" authorId="0" shapeId="0" xr:uid="{00000000-0006-0000-01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5" authorId="0" shapeId="0" xr:uid="{00000000-0006-0000-01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6" authorId="0" shapeId="0" xr:uid="{00000000-0006-0000-01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R$ 65,29
Detalhamento informativo:
Material: R$ 38,57
Equipamento: R$ 0,00
Incidencia: R$ 0,00
Subserviço: R$ 0,00
</t>
        </r>
      </text>
    </comment>
    <comment ref="F97" authorId="0" shapeId="0" xr:uid="{00000000-0006-0000-01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R$ 47,05
Detalhamento informativo:
Material: R$ 16,87
Equipamento: R$ 0,00
Incidencia: R$ 0,00
Subserviço: R$ 0,00
</t>
        </r>
      </text>
    </comment>
    <comment ref="F98" authorId="0" shapeId="0" xr:uid="{00000000-0006-0000-0100-00004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R$ 49,54
Detalhamento informativo:
Material: R$ 26,67
Equipamento: R$ 0,00
Incidencia: R$ 0,00
Subserviço: R$ 0,00
</t>
        </r>
      </text>
    </comment>
    <comment ref="F99" authorId="0" shapeId="0" xr:uid="{00000000-0006-0000-0100-00004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R$ 83,22
Detalhamento informativo:
Material: R$ 24,53
Equipamento: R$ 0,00
Incidencia: R$ 0,00
Subserviço: R$ 0,00
</t>
        </r>
      </text>
    </comment>
    <comment ref="F100" authorId="0" shapeId="0" xr:uid="{00000000-0006-0000-0100-00004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R$ 78,06
Detalhamento informativo:
Material: R$ 20,93
Equipamento: R$ 0,00
Incidencia: R$ 0,00
Subserviço: R$ 0,00
</t>
        </r>
      </text>
    </comment>
    <comment ref="F101" authorId="0" shapeId="0" xr:uid="{00000000-0006-0000-0100-00004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R$ 18,36
Detalhamento informativo:
Material: R$ 8,22
Equipamento: R$ 0,00
Incidencia: R$ 0,00
Subserviço: R$ 0,00
</t>
        </r>
      </text>
    </comment>
    <comment ref="F102" authorId="0" shapeId="0" xr:uid="{00000000-0006-0000-0100-00004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R$ 14,78
Detalhamento informativo:
Material: R$ 9,36
Equipamento: R$ 0,00
Incidencia: R$ 0,00
Subserviço: R$ 0,00
</t>
        </r>
      </text>
    </comment>
    <comment ref="F103" authorId="0" shapeId="0" xr:uid="{00000000-0006-0000-0100-00004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R$ 12,98
Detalhamento informativo:
Material: R$ 8,84
Equipamento: R$ 0,00
Incidencia: R$ 0,00
Subserviço: R$ 0,00
</t>
        </r>
      </text>
    </comment>
    <comment ref="F104" authorId="0" shapeId="0" xr:uid="{00000000-0006-0000-0100-00004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R$ 1077,82
Detalhamento informativo:
Material: R$ 621,79
Equipamento: R$ 0,00
Incidencia: R$ 0,00
Subserviço: R$ 0,00
</t>
        </r>
      </text>
    </comment>
    <comment ref="F105" authorId="0" shapeId="0" xr:uid="{00000000-0006-0000-0100-00004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R$ 884,95
Detalhamento informativo:
Material: R$ 605,31
Equipamento: R$ 0,00
Incidencia: R$ 0,00
Subserviço: R$ 0,00
</t>
        </r>
      </text>
    </comment>
    <comment ref="F106" authorId="0" shapeId="0" xr:uid="{00000000-0006-0000-0100-00004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R$ 89,57
Detalhamento informativo:
Material: R$ 54,50
Equipamento: R$ 0,00
Incidencia: R$ 0,00
Subserviço: R$ 0,00
</t>
        </r>
      </text>
    </comment>
    <comment ref="F107" authorId="0" shapeId="0" xr:uid="{00000000-0006-0000-0100-00004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R$ 10,80
Detalhamento informativo:
Material: R$ 8,87
Equipamento: R$ 0,00
Incidencia: R$ 0,00
Subserviço: R$ 0,00
</t>
        </r>
      </text>
    </comment>
    <comment ref="F108" authorId="0" shapeId="0" xr:uid="{00000000-0006-0000-0100-00004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R$ 23,19
Detalhamento informativo:
Material: R$ 8,29
Equipamento: R$ 0,00
Incidencia: R$ 0,00
Subserviço: R$ 0,00
</t>
        </r>
      </text>
    </comment>
    <comment ref="F109" authorId="0" shapeId="0" xr:uid="{00000000-0006-0000-0100-00004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R$ 1124,20
Detalhamento informativo:
Material: R$ 745,34
Equipamento: R$ 0,00
Incidencia: R$ 0,00
Subserviço: R$ 0,00
</t>
        </r>
      </text>
    </comment>
    <comment ref="F110" authorId="0" shapeId="0" xr:uid="{00000000-0006-0000-0100-00005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R$ 197,84
Detalhamento informativo:
Material: R$ 124,49
Equipamento: R$ 0,00
Incidencia: R$ 0,00
Subserviço: R$ 0,00
</t>
        </r>
      </text>
    </comment>
    <comment ref="F111" authorId="0" shapeId="0" xr:uid="{00000000-0006-0000-0100-00005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R$ 46,46
Detalhamento informativo:
Material: R$ 29,08
Equipamento: R$ 0,00
Incidencia: R$ 0,00
Subserviço: R$ 0,00
</t>
        </r>
      </text>
    </comment>
    <comment ref="F112" authorId="0" shapeId="0" xr:uid="{00000000-0006-0000-0100-00005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R$ 13,34
Detalhamento informativo:
Material: R$ 10,56
Equipamento: R$ 0,00
Incidencia: R$ 0,00
Subserviço: R$ 0,00
</t>
        </r>
      </text>
    </comment>
    <comment ref="F113" authorId="0" shapeId="0" xr:uid="{00000000-0006-0000-0100-00005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R$ 4,38
Detalhamento informativo:
Material: R$ 1,31
Equipamento: R$ 0,00
Incidencia: R$ 0,00
Subserviço: R$ 0,00
</t>
        </r>
      </text>
    </comment>
    <comment ref="F114" authorId="0" shapeId="0" xr:uid="{00000000-0006-0000-0100-00005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R$ 14,04
Detalhamento informativo:
Material: R$ 6,51
Equipamento: R$ 0,00
Incidencia: R$ 0,00
Subserviço: R$ 0,00
</t>
        </r>
      </text>
    </comment>
    <comment ref="F115" authorId="0" shapeId="0" xr:uid="{00000000-0006-0000-0100-00005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R$ 155,74
Detalhamento informativo:
Material: R$ 118,11
Equipamento: R$ 0,00
Incidencia: R$ 0,00
Subserviço: R$ 0,00
</t>
        </r>
      </text>
    </comment>
    <comment ref="F116" authorId="0" shapeId="0" xr:uid="{00000000-0006-0000-0100-00005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R$ 791,83
Detalhamento informativo:
Material: R$ 685,09
Equipamento: R$ 0,00
Incidencia: R$ 0,00
Subserviço: R$ 0,00
</t>
        </r>
      </text>
    </comment>
    <comment ref="F117" authorId="0" shapeId="0" xr:uid="{00000000-0006-0000-0100-00005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R$ 11,97
Detalhamento informativo:
Material: R$ 9,61
Equipamento: R$ 0,00
Incidencia: R$ 0,00
Subserviço: R$ 0,00
</t>
        </r>
      </text>
    </comment>
    <comment ref="F118" authorId="0" shapeId="0" xr:uid="{00000000-0006-0000-0100-00005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9" authorId="0" shapeId="0" xr:uid="{00000000-0006-0000-0100-00005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R$ 16,47
Detalhamento informativo:
Material: R$ 12,00
Equipamento: R$ 0,00
Incidencia: R$ 0,00
Subserviço: R$ 0,00
</t>
        </r>
      </text>
    </comment>
    <comment ref="F120" authorId="0" shapeId="0" xr:uid="{00000000-0006-0000-0100-00005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R$ 38,10
Detalhamento informativo:
Material: R$ 1,12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<sst xmlns="http://schemas.openxmlformats.org/spreadsheetml/2006/main" count="1046" uniqueCount="217">
  <si>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</si>
  <si>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</si>
  <si>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</si>
  <si>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</si>
  <si>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</si>
  <si>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</si>
  <si>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</si>
  <si>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</si>
  <si>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</si>
  <si>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</si>
  <si>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</si>
  <si>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</si>
  <si>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</si>
  <si>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</si>
  <si>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</si>
  <si>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</si>
  <si>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</si>
  <si>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</si>
  <si>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</si>
  <si>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</si>
  <si>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</si>
  <si>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MARÇO 2026</t>
  </si>
  <si>
    <t>Serviços Técnicos</t>
  </si>
  <si>
    <t>Tabela Referencial de Preço SINAPI 2025 MARÇO Onerada</t>
  </si>
  <si>
    <t>CPU155427</t>
  </si>
  <si>
    <t>Administração Local da Obra - Conforme Acórdão Nº 2622/2013 - TCU</t>
  </si>
  <si>
    <t>UST</t>
  </si>
  <si>
    <t/>
  </si>
  <si>
    <t xml:space="preserve">Total do Grupo: </t>
  </si>
  <si>
    <t>9051 - Serviços Iniciais</t>
  </si>
  <si>
    <t>Serviços Iniciais</t>
  </si>
  <si>
    <t>103689</t>
  </si>
  <si>
    <t>FORNECIMENTO E INSTALAÇÃO DE PLACA DE OBRA COM CHAPA GALVANIZADA E ESTRUTURA DE MADEIRA. AF_03/2022_PS</t>
  </si>
  <si>
    <t>M2</t>
  </si>
  <si>
    <t>98459</t>
  </si>
  <si>
    <t>TAPUME COM TELHA METÁLICA. AF_03/2024</t>
  </si>
  <si>
    <t>CPU165359</t>
  </si>
  <si>
    <t>BARRACAO PARA DEPOSITO EM CHAPA DE MADEIRA COMPENSADA</t>
  </si>
  <si>
    <t>99059</t>
  </si>
  <si>
    <t>LOCAÇÃO CONVENCIONAL DE OBRA, UTILIZANDO GABARITO DE TÁBUAS CORRIDAS PONTALETADAS A CADA 2,00M - 2 UTILIZAÇÕES. AF_03/2024</t>
  </si>
  <si>
    <t>M</t>
  </si>
  <si>
    <t>Retiradas, demolições e reaproveitamentos</t>
  </si>
  <si>
    <t>97624</t>
  </si>
  <si>
    <t>DEMOLIÇÃO DE ALVENARIA DE TIJOLO MACIÇO, DE FORMA MANUAL, SEM REAPROVEITAMENTO. AF_09/2023</t>
  </si>
  <si>
    <t>M3</t>
  </si>
  <si>
    <t>97627</t>
  </si>
  <si>
    <t>DEMOLIÇÃO DE PILARES E VIGAS EM CONCRETO ARMADO, DE FORMA MECANIZADA COM MARTELETE, SEM REAPROVEITAMENTO. AF_09/2023</t>
  </si>
  <si>
    <t>97629</t>
  </si>
  <si>
    <t>DEMOLIÇÃO DE LAJES, EM CONCRETO ARMADO, DE FORMA MECANIZADA COM MARTELETE, SEM REAPROVEITAMENTO. AF_09/2023</t>
  </si>
  <si>
    <t>CPU166853</t>
  </si>
  <si>
    <t>REMOCAO DE GRADES/GRADIS/ALAMBRADO FERRO CHUMBADA SEM REAPROVEITAMENTO</t>
  </si>
  <si>
    <t>104796</t>
  </si>
  <si>
    <t>DEMOLIÇÃO DE GUIAS, SARJETAS OU SARJETÕES, DE FORMA MECANIZADA, SEM REAPROVEITAMENTO. AF_09/2023</t>
  </si>
  <si>
    <t>101865</t>
  </si>
  <si>
    <t>REASSENTAMENTO DE BLOCOS RETANGULAR PARA PISO INTERTRAVADO, ESPESSURA DE 10 CM, EM VIA/ESTACIONAMENTO, COM REAPROVEITAMENTO DOS BLOCOS RETANGULAR - INCLUSO RETIRADA E COLOCAÇÃO DO MATERIAL. AF_12/2020</t>
  </si>
  <si>
    <t>98530</t>
  </si>
  <si>
    <t>CORTE RASO E RECORTE DE ÁRVORE COM DIÂMETRO DE TRONCO MAIOR OU IGUAL A 0,40 M E MENOR QUE 0,60 M. AF_03/2024</t>
  </si>
  <si>
    <t>UN</t>
  </si>
  <si>
    <t>98527</t>
  </si>
  <si>
    <t>REMOÇÃO DE RAÍZES REMANESCENTES DE TRONCO DE ÁRVORE COM DIÂMETRO MAIOR OU IGUAL A 0,40 M E MENOR QUE 0,60 M. AF_03/2024</t>
  </si>
  <si>
    <t>CPU166856</t>
  </si>
  <si>
    <t>TRANSPORTE HORIZONTAL DE ENTULHO EM CARRINHO DE MAO A QUALQUER DISTANCIA.</t>
  </si>
  <si>
    <t>M3KM</t>
  </si>
  <si>
    <t>CPU166857</t>
  </si>
  <si>
    <t>BOTA FORA ENTULHO, INCLUINDO CARGA, DESCARGA ETRANSPORTE ATÉ 12.5KM.</t>
  </si>
  <si>
    <t>94277</t>
  </si>
  <si>
    <t>ASSENTAMENTO DE GUIA (MEIO-FIO) EM TRECHO RETO, CONFECCIONADA EM CONCRETO PRÉ-FABRICADO, DIMENSÕES 80X08X08X25 CM (COMPRIMENTO X BASE INFERIOR X BASE SUPERIOR X ALTURA). AF_01/2024</t>
  </si>
  <si>
    <t>9059 - Instalações Hidrossanitárias</t>
  </si>
  <si>
    <t>Instalações Hidrossanitárias</t>
  </si>
  <si>
    <t>RESERVATÓRIO METÁLICO</t>
  </si>
  <si>
    <t>96521</t>
  </si>
  <si>
    <t>ESCAVAÇÃO MECANIZADA PARA BLOCO DE COROAMENTO OU SAPATA COM RETROESCAVADEIRA (INCLUINDO ESCAVAÇÃO PARA COLOCAÇÃO DE FÔRMAS). AF_01/2024</t>
  </si>
  <si>
    <t>CPU166862</t>
  </si>
  <si>
    <t>REMOCAO E RETIRADA INCLUSIVE BOTA-FORA DE ATERRO.</t>
  </si>
  <si>
    <t>CPU166864</t>
  </si>
  <si>
    <t>MOBILIZACAO/RETIRADA EQUIPAMENTO PARA PERFURACAO SOLO.</t>
  </si>
  <si>
    <t>CPU166866</t>
  </si>
  <si>
    <t>ARMAÇÃO DE ESTACA ESCAVADA EM AÇO CA-50 COM APOIO DE GUINDASTE - FORNECIMENTO, PREPARO E COLOCAÇÃO.</t>
  </si>
  <si>
    <t>KG</t>
  </si>
  <si>
    <t>106804</t>
  </si>
  <si>
    <t>ESTACA HÉLICE CONTÍNUA, DIÂMETRO DE 30 CM, INCLUSO CONCRETO FCK=40MPA E BOMBEAMENTO (EXCLUSIVE ARMADURA, MOBILIZAÇÃO E DESMOBILIZAÇÃO). AF_03/2026</t>
  </si>
  <si>
    <t>95601</t>
  </si>
  <si>
    <t>ARRASAMENTO MECANICO DE ESTACA DE CONCRETO ARMADO, DIAMETROS DE ATÉ 40 CM. AF_05/2021</t>
  </si>
  <si>
    <t>96616</t>
  </si>
  <si>
    <t>LASTRO DE CONCRETO MAGRO, APLICADO EM BLOCOS DE COROAMENTO OU SAPATAS. AF_01/2024</t>
  </si>
  <si>
    <t>96534</t>
  </si>
  <si>
    <t>FABRICAÇÃO, MONTAGEM E DESMONTAGEM DE FÔRMA PARA BLOCO DE COROAMENTO, EM MADEIRA SERRADA, E=25 MM, 4 UTILIZAÇÕES. AF_01/2024</t>
  </si>
  <si>
    <t>96546</t>
  </si>
  <si>
    <t>ARMAÇÃO DE BLOCO UTILIZANDO AÇO CA-50 DE 10 MM - MONTAGEM. AF_01/2024</t>
  </si>
  <si>
    <t>104915</t>
  </si>
  <si>
    <t>ARMAÇÃO DE BLOCO E SAPATA UTILIZANDO AÇO CA-50 DE 25 MM - MONTAGEM. AF_01/2024</t>
  </si>
  <si>
    <t>96557</t>
  </si>
  <si>
    <t>CONCRETAGEM DE BLOCO DE COROAMENTO OU VIGA BALDRAME, FCK 30 MPA, COM USO DE BOMBA - LANÇAMENTO, ADENSAMENTO E ACABAMENTO. AF_01/2024</t>
  </si>
  <si>
    <t>90285</t>
  </si>
  <si>
    <t>GRAUTE FGK=30 MPA; TRAÇO 1:0,9:1,2:0,6 (EM MASSA SECA DE CIMENTO/ AREIA GROSSA/ BRITA 0/ ADITIVO) - PREPARO MECÂNICO COM BETONEIRA 400 L. AF_09/2021</t>
  </si>
  <si>
    <t>CPU166869</t>
  </si>
  <si>
    <t>RESERVATÓRIO METÁLICO TUBULAR EM AÇO CARBONO A36 (ASTM), VOLUME DE 20.000L, DIMENSÕES DE 1,59M (DIÂMETRO) POR 10,20M (ALTURA), INLCUINDO ESCADA TIPO MARINHEIRO (INTERNA E EXTERNA),PINTURA EPOXI (INTERNA E EXTERNA), CONEXÕES HIDRÁULICAS, CHUBADORES PARA FIXAÇÃO DO RESERVATÓRIO, FRETE E IÇAMENTO - FORNECIMENTO E INSTALAÇÃO.</t>
  </si>
  <si>
    <t>96622</t>
  </si>
  <si>
    <t>LASTRO COM MATERIAL GRANULAR, APLICADO EM PISOS OU LAJES SOBRE SOLO, ESPESSURA DE *5 CM*. AF_01/2024</t>
  </si>
  <si>
    <t>87632</t>
  </si>
  <si>
    <t>CONTRAPISO EM ARGAMASSA TRAÇO 1:4 (CIMENTO E AREIA), PREPARO MANUAL, APLICADO EM ÁREAS SECAS SOBRE LAJE, ADERIDO, ACABAMENTO NÃO REFORÇADO, ESPESSURA 3CM. AF_07/2021</t>
  </si>
  <si>
    <t>INSTALAÇÕES HIDRÁULICAS</t>
  </si>
  <si>
    <t>95639</t>
  </si>
  <si>
    <t>KIT CAVALETE PARA MEDIÇÃO DE ÁGUA - ENTRADA PRINCIPAL, EM AÇO GALVANIZADO DN 50 MM (2") - FORNECIMENTO E INSTALAÇÃO (EXCLUSIVE HIDRÔMETRO). AF_03/2024</t>
  </si>
  <si>
    <t>105135</t>
  </si>
  <si>
    <t>HIDRÔMETRO DN 1 1/2", 20 M³/H - FORNECIMENTO E INSTALAÇÃO. AF_03/2024</t>
  </si>
  <si>
    <t>99262</t>
  </si>
  <si>
    <t>CAIXA ENTERRADA HIDRÁULICA RETANGULAR, EM ALVENARIA COM BLOCOS DE CONCRETO, DIMENSÕES INTERNAS: 0,8X0,8X0,6 M PARA REDE DE DRENAGEM. AF_12/2020</t>
  </si>
  <si>
    <t>104001</t>
  </si>
  <si>
    <t>ADAPTADOR CURTO COM BOLSA E ROSCA PARA REGISTRO, PVC, SOLDÁVEL, DN 50MM X 1.1/2", INSTALADO EM RAMAL DE DISTRIBUIÇÃO DE ÁGUA - FORNECIMENTO E INSTALAÇÃO. AF_06/2022</t>
  </si>
  <si>
    <t>94497</t>
  </si>
  <si>
    <t>REGISTRO DE GAVETA BRUTO, LATÃO, ROSCÁVEL, 1 1/2" - FORNECIMENTO E INSTALAÇÃO. AF_08/2021</t>
  </si>
  <si>
    <t>89391</t>
  </si>
  <si>
    <t>ADAPTADOR CURTO COM BOLSA E ROSCA PARA REGISTRO, PVC, SOLDÁVEL, DN 32MM X 1, INSTALADO EM RAMAL OU SUB-RAMAL DE ÁGUA - FORNECIMENTO E INSTALAÇÃO. AF_06/2022</t>
  </si>
  <si>
    <t>94495</t>
  </si>
  <si>
    <t>REGISTRO DE GAVETA BRUTO, LATÃO, ROSCÁVEL, 1" - FORNECIMENTO E INSTALAÇÃO. AF_08/2021</t>
  </si>
  <si>
    <t>99629</t>
  </si>
  <si>
    <t>VÁLVULA DE RETENÇÃO VERTICAL, DE BRONZE, ROSCÁVEL, 1" - FORNECIMENTO E INSTALAÇÃO. AF_08/2021</t>
  </si>
  <si>
    <t>93358</t>
  </si>
  <si>
    <t>ESCAVAÇÃO MANUAL DE VALA. AF_09/2024</t>
  </si>
  <si>
    <t>94649</t>
  </si>
  <si>
    <t>TUBO, PVC, SOLDÁVEL, DE 32MM, INSTALADO EM RESERVAÇÃO PREDIAL DE ÁGUA - FORNECIMENTO E INSTALAÇÃO. AF_04/2024</t>
  </si>
  <si>
    <t>94651</t>
  </si>
  <si>
    <t>TUBO, PVC, SOLDÁVEL, DE 50MM, INSTALADO EM RESERVAÇÃO PREDIAL DE ÁGUA - FORNECIMENTO E INSTALAÇÃO. AF_04/2024</t>
  </si>
  <si>
    <t>104003</t>
  </si>
  <si>
    <t>BUCHA DE REDUÇÃO, LONGA, PVC, SOLDÁVEL, DN 50 X 32 MM, INSTALADO EM RAMAL DE DISTRIBUIÇÃO DE ÁGUA - FORNECIMENTO E INSTALAÇÃO. AF_06/2022</t>
  </si>
  <si>
    <t>94675</t>
  </si>
  <si>
    <t>CURVA 90 GRAUS, PVC, SOLDÁVEL, DN 32 MM, INSTALADO EM RESERVAÇÃO PREDIAL DE ÁGUA - FORNECIMENTO E INSTALAÇÃO. AF_04/2024</t>
  </si>
  <si>
    <t>94679</t>
  </si>
  <si>
    <t>CURVA 90 GRAUS, PVC, SOLDÁVEL, DN 50 MM, INSTALADO EM RESERVAÇÃO PREDIAL DE ÁGUA - FORNECIMENTO E INSTALAÇÃO. AF_04/2024</t>
  </si>
  <si>
    <t>94678</t>
  </si>
  <si>
    <t>JOELHO 90 GRAUS, PVC, SOLDÁVEL, DN 50 MM INSTALADO EM RESERVAÇÃO PREDIAL DE ÁGUA - FORNECIMENTO E INSTALAÇÃO. AF_04/2024</t>
  </si>
  <si>
    <t>105157</t>
  </si>
  <si>
    <t>CURVA PVC 45 GRAUS, SOLDÁVEL, DN 50 MM, INSTALADO EM RESERVAÇÃO PREDIAL DE ÁGUA - FORNECIMENTO E INSTALAÇÃO. AF_04/2024</t>
  </si>
  <si>
    <t>94694</t>
  </si>
  <si>
    <t>TÊ, PVC, SOLDÁVEL, DN 50 MM INSTALADO EM RESERVAÇÃO PREDIAL DE ÁGUA - FORNECIMENTO E INSTALAÇÃO. AF_04/2024</t>
  </si>
  <si>
    <t>94690</t>
  </si>
  <si>
    <t>TÊ, PVC, SOLDÁVEL, DN 32 MM INSTALADO EM RESERVAÇÃO PREDIAL DE ÁGUA - FORNECIMENTO E INSTALAÇÃO. AF_04/2024</t>
  </si>
  <si>
    <t>CPU166881</t>
  </si>
  <si>
    <t>VALVULA GLOBO BRONZE DISCO METAL PN 16 (CLASSE 150) BSP 3"" - FORNECIMENTO E INSTALAÇÃO.</t>
  </si>
  <si>
    <t>92368</t>
  </si>
  <si>
    <t>TUBO DE AÇO GALVANIZADO COM COSTURA, CLASSE MÉDIA, DN 80 (3"), CONEXÃO ROSQUEADA, INSTALADO EM REDE DE ALIMENTAÇÃO PARA HIDRANTE - FORNECIMENTO E INSTALAÇÃO. AF_01/2026</t>
  </si>
  <si>
    <t>100719</t>
  </si>
  <si>
    <t>PINTURA COM TINTA ALQUÍDICA DE FUNDO (TIPO ZARCÃO) PULVERIZADA SOBRE PERFIL METÁLICO EXECUTADO EM FÁBRICA (POR DEMÃO). AF_01/2020_PE</t>
  </si>
  <si>
    <t>100743</t>
  </si>
  <si>
    <t>PINTURA COM TINTA ALQUÍDICA DE ACABAMENTO (ESMALTE SINTÉTICO BRILHANTE) PULVERIZADA SOBRE PERFIL METÁLICO EXECUTADO EM FÁBRICA (POR DEMÃO). AF_01/2020_PE</t>
  </si>
  <si>
    <t>92635</t>
  </si>
  <si>
    <t>JOELHO 45 GRAUS, EM FERRO GALVANIZADO, CONEXÃO ROSQUEADA, DN 80 (3"), INSTALADO EM REDE DE ALIMENTAÇÃO PARA HIDRANTE - FORNECIMENTO E INSTALAÇÃO. AF_01/2026</t>
  </si>
  <si>
    <t>92636</t>
  </si>
  <si>
    <t>JOELHO 90 GRAUS, EM FERRO GALVANIZADO, CONEXÃO ROSQUEADA, DN 80 (3"), INSTALADO EM REDE DE ALIMENTAÇÃO PARA HIDRANTE - FORNECIMENTO E INSTALAÇÃO. AF_01/2026</t>
  </si>
  <si>
    <t>92379</t>
  </si>
  <si>
    <t>NIPLE, EM FERRO GALVANIZADO, DN 80 (3"), CONEXÃO ROSQUEADA, INSTALADO EM REDE DE ALIMENTAÇÃO PARA HIDRANTE - FORNECIMENTO E INSTALAÇÃO. AF_01/2026</t>
  </si>
  <si>
    <t>104737</t>
  </si>
  <si>
    <t>REATERRO MANUAL DE VALAS, COM PLACA VIBRATÓRIA. AF_08/2023</t>
  </si>
  <si>
    <t>9999 - Construções Em Alvenaria E Concreto Armado</t>
  </si>
  <si>
    <t>Construções Em Alvenaria E Concreto Armado</t>
  </si>
  <si>
    <t>MURO DE DIVISA E CERCAMENTO</t>
  </si>
  <si>
    <t>96525</t>
  </si>
  <si>
    <t>ESCAVAÇÃO MECANIZADA PARA VIGA BALDRAME OU SAPATA CORRIDA COM MINI-ESCAVADEIRA (INCLUINDO ESCAVAÇÃO PARA COLOCAÇÃO DE FÔRMAS). AF_01/2024</t>
  </si>
  <si>
    <t>96619</t>
  </si>
  <si>
    <t>LASTRO DE CONCRETO MAGRO, APLICADO EM BLOCOS DE COROAMENTO OU SAPATAS, ESPESSURA DE 5 CM. AF_01/2024</t>
  </si>
  <si>
    <t>104927</t>
  </si>
  <si>
    <t>FABRICAÇÃO, MONTAGEM E DESMONTAGEM DE FÔRMA PARA SAPATA CORRIDA, EM MADEIRA SERRADA, E=25 MM, 4 UTILIZAÇÕES. AF_01/2024</t>
  </si>
  <si>
    <t>96536</t>
  </si>
  <si>
    <t>FABRICAÇÃO, MONTAGEM E DESMONTAGEM DE FÔRMA PARA VIGA BALDRAME, EM MADEIRA SERRADA, E=25 MM, 4 UTILIZAÇÕES. AF_01/2024</t>
  </si>
  <si>
    <t>104916</t>
  </si>
  <si>
    <t>ARMAÇÃO DE SAPATA ISOLADA, VIGA BALDRAME E SAPATA CORRIDA UTILIZANDO AÇO CA-60 DE 5 MM - MONTAGEM. AF_01/2024</t>
  </si>
  <si>
    <t>104918</t>
  </si>
  <si>
    <t>ARMAÇÃO DE SAPATA ISOLADA, VIGA BALDRAME E SAPATA CORRIDA UTILIZANDO AÇO CA-50 DE 8 MM - MONTAGEM. AF_01/2024</t>
  </si>
  <si>
    <t>104919</t>
  </si>
  <si>
    <t>ARMAÇÃO DE SAPATA ISOLADA, VIGA BALDRAME E SAPATA CORRIDA UTILIZANDO AÇO CA-50 DE 10 MM - MONTAGEM. AF_01/2024</t>
  </si>
  <si>
    <t>96556</t>
  </si>
  <si>
    <t>CONCRETAGEM DE SAPATA, FCK 30 MPA, COM USO DE JERICA - LANÇAMENTO, ADENSAMENTO E ACABAMENTO. AF_01/2024</t>
  </si>
  <si>
    <t>96555</t>
  </si>
  <si>
    <t>CONCRETAGEM DE BLOCO DE COROAMENTO OU VIGA BALDRAME, FCK 30 MPA, COM USO DE JERICA - LANÇAMENTO, ADENSAMENTO E ACABAMENTO. AF_01/2024</t>
  </si>
  <si>
    <t>92431</t>
  </si>
  <si>
    <t>MONTAGEM E DESMONTAGEM DE FÔRMA DE PILARES RETANGULARES E ESTRUTURAS SIMILARES, PÉ-DIREITO SIMPLES, EM CHAPA DE MADEIRA COMPENSADA PLASTIFICADA, 10 UTILIZAÇÕES. AF_09/2020</t>
  </si>
  <si>
    <t>92762</t>
  </si>
  <si>
    <t>ARMAÇÃO DE PILAR OU VIGA DE ESTRUTURA CONVENCIONAL DE CONCRETO ARMADO UTILIZANDO AÇO CA-50 DE 10,0 MM - MONTAGEM. AF_06/2022</t>
  </si>
  <si>
    <t>104111</t>
  </si>
  <si>
    <t>ARMAÇÃO DE PILAR OU VIGA DE ESTRUTURA DE CONCRETO ARMADO EMBUTIDA EM ALVENARIA DE VEDAÇÃO UTILIZANDO AÇO CA-60 DE 5,0 MM - MONTAGEM. AF_06/2022</t>
  </si>
  <si>
    <t>103669</t>
  </si>
  <si>
    <t>CONCRETAGEM DE PILARES, FCK = 25 MPA, COM USO DE BALDES - LANÇAMENTO, ADENSAMENTO E ACABAMENTO. AF_02/2022</t>
  </si>
  <si>
    <t>CPU166887</t>
  </si>
  <si>
    <t>ALVENARIA DE TIJOLO MACICO ESPESSURA 10 CM ASSENTAMENTO EM ARGAMASSA.</t>
  </si>
  <si>
    <t>105034</t>
  </si>
  <si>
    <t>CINTA DE AMARRAÇÃO DE ALVENARIA MOLDADA IN LOCO COM UTILIZAÇÃO DE BLOCOS CANALETA, ESPESSURA DE *10* CM. AF_03/2024</t>
  </si>
  <si>
    <t>CPU166894</t>
  </si>
  <si>
    <t xml:space="preserve">PREPARO DE PAREDE PARA PINTURA - LIXAMENTO MECANIZADO (ALVENARIA E CONCRETO) E LIMPEZA DE SUPERFÍCIE. </t>
  </si>
  <si>
    <t>88485</t>
  </si>
  <si>
    <t>FUNDO SELADOR ACRÍLICO, APLICAÇÃO MANUAL EM PAREDE, UMA DEMÃO. AF_04/2023</t>
  </si>
  <si>
    <t>88489</t>
  </si>
  <si>
    <t>PINTURA LÁTEX ACRÍLICA PREMIUM, APLICAÇÃO MANUAL EM PAREDES, DUAS DEMÃOS. AF_04/2023</t>
  </si>
  <si>
    <t>102362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</si>
  <si>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</si>
  <si>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>106146</t>
  </si>
  <si>
    <t>PORTA DE AÇO DE ABRIR, P/ VIDRO, C/ GUARNIÇÃO, 90X210CM, FIXAÇÃO COM ARGAMASSA. AF_10/2025</t>
  </si>
  <si>
    <t>PAISAGISMO E LIMPEZA</t>
  </si>
  <si>
    <t>103946</t>
  </si>
  <si>
    <t>PLANTIO DE GRAMA ESMERALDA OU SÃO CARLOS OU CURITIBANA, EM PLACAS. AF_07/2024</t>
  </si>
  <si>
    <t>CPU166898</t>
  </si>
  <si>
    <t>LIMPEZA EM GERAL PARA ENTREGA FINAL DE OBRA.</t>
  </si>
  <si>
    <t xml:space="preserve">Total da Proposta: </t>
  </si>
  <si>
    <t>Sistema Integrado de Controle de Obras Públicas</t>
  </si>
  <si>
    <t>Emitido em: 23/07/2026</t>
  </si>
  <si>
    <t>Obra:</t>
  </si>
  <si>
    <t>INSTALAÇÃO DE RESERVATÓRIO METÁLICO (20.000L) NO CEVI/FCEE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</si>
  <si>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</si>
  <si>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</si>
  <si>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</si>
  <si>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</si>
  <si>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</si>
  <si>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</si>
  <si>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</si>
  <si>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</si>
  <si>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</si>
  <si>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278 - TABELA SINAPI ONERADA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</si>
</sst>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400000</xdr:colOff>
      <xdr:row>125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400000</xdr:colOff>
      <xdr:row>125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7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205</v>
      </c>
      <c r="B6" s="17" t="s">
        <v>206</v>
      </c>
      <c r="C6" s="17"/>
      <c r="D6" s="17"/>
      <c r="H6" s="9" t="s">
        <v>213</v>
      </c>
    </row>
    <row r="7" spans="1:9">
      <c r="A7" s="10" t="s">
        <v>207</v>
      </c>
      <c r="B7" s="6"/>
    </row>
    <row r="8" spans="1:9">
      <c r="A8" s="10" t="s">
        <v>208</v>
      </c>
      <c r="B8" s="6"/>
    </row>
    <row r="9" spans="1:9">
      <c r="A9" s="10" t="s">
        <v>209</v>
      </c>
      <c r="B9" s="6"/>
      <c r="H9" s="12" t="s">
        <v>214</v>
      </c>
      <c r="I9" s="12" t="s">
        <v>215</v>
      </c>
    </row>
    <row r="10" spans="1:9">
      <c r="A10" s="10" t="s">
        <v>210</v>
      </c>
      <c r="B10" s="13" t="s">
        <v>27</v>
      </c>
      <c r="D10" s="10" t="s">
        <v>211</v>
      </c>
      <c r="E10" s="13" t="s">
        <v>27</v>
      </c>
      <c r="H10" s="13" t="e">
        <f>SUM(M:M)/O122</f>
        <v>#VALUE!</v>
      </c>
      <c r="I10" s="13" t="e">
        <f>SUM(N:N)/O122</f>
        <v>#VALUE!</v>
      </c>
    </row>
    <row r="11" spans="1:9">
      <c r="A11" s="10" t="s">
        <v>211</v>
      </c>
      <c r="B11" s="13">
        <v>0.22140000000000001</v>
      </c>
      <c r="D11" s="10" t="s">
        <v>212</v>
      </c>
      <c r="E11" s="13" t="s">
        <v>27</v>
      </c>
    </row>
    <row r="13" spans="1:9" ht="24.95" customHeight="1">
      <c r="A13" s="10" t="s">
        <v>4</v>
      </c>
      <c r="B13" s="18" t="s">
        <v>216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23</v>
      </c>
      <c r="B20" s="3" t="s">
        <v>24</v>
      </c>
      <c r="C20" s="3" t="s">
        <v>25</v>
      </c>
      <c r="D20" s="3" t="s">
        <v>26</v>
      </c>
      <c r="E20" s="3">
        <v>1</v>
      </c>
      <c r="F20" s="1" t="s">
        <v>27</v>
      </c>
      <c r="G20" s="1" t="s">
        <v>27</v>
      </c>
      <c r="H20" s="2" t="e">
        <f>F20+G20</f>
        <v>#VALUE!</v>
      </c>
      <c r="I20" s="5">
        <v>22.14</v>
      </c>
      <c r="J20" s="2" t="e">
        <f>F20+(I20/100*F20)</f>
        <v>#VALUE!</v>
      </c>
      <c r="K20" s="2" t="e">
        <f>G20+(I20/100*G20)</f>
        <v>#VALUE!</v>
      </c>
      <c r="L20" s="2" t="e">
        <f>TRUNC(J20+K20,2)</f>
        <v>#VALUE!</v>
      </c>
      <c r="M20" s="2" t="e">
        <f>TRUNC(IF((J20+K20), (J20/(J20+K20)*O20), 0),2)</f>
        <v>#VALUE!</v>
      </c>
      <c r="N20" s="2" t="e">
        <f>TRUNC(IF((J20+K20), (K20/(J20+K20)*O20), 0),2)</f>
        <v>#VALUE!</v>
      </c>
      <c r="O20" s="2" t="e">
        <f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>
      <c r="N21" s="7" t="s">
        <v>28</v>
      </c>
      <c r="O21" s="8" t="e">
        <f>TRUNC(SUM(O17:O20),2)</f>
        <v>#VALUE!</v>
      </c>
    </row>
    <row r="23" spans="1:17">
      <c r="A23" s="9" t="s">
        <v>29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" t="s">
        <v>9</v>
      </c>
      <c r="G24" s="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30</v>
      </c>
      <c r="D25" s="3"/>
      <c r="E25" s="3">
        <v>0</v>
      </c>
      <c r="F25" s="1"/>
      <c r="G25" s="1"/>
      <c r="H25" s="3"/>
      <c r="I25" s="5"/>
      <c r="J25" s="3"/>
      <c r="K25" s="3"/>
      <c r="L25" s="3"/>
      <c r="M25" s="3"/>
      <c r="N25" s="3"/>
      <c r="O25" s="3"/>
      <c r="P25" s="3"/>
      <c r="Q25" s="2"/>
    </row>
    <row r="26" spans="1:17" ht="24.95" customHeight="1">
      <c r="A26" s="3" t="s">
        <v>21</v>
      </c>
      <c r="B26" s="3" t="s">
        <v>31</v>
      </c>
      <c r="C26" s="3" t="s">
        <v>32</v>
      </c>
      <c r="D26" s="3" t="s">
        <v>33</v>
      </c>
      <c r="E26" s="3">
        <v>3</v>
      </c>
      <c r="F26" s="1" t="s">
        <v>27</v>
      </c>
      <c r="G26" s="1" t="s">
        <v>27</v>
      </c>
      <c r="H26" s="2" t="e">
        <f>F26+G26</f>
        <v>#VALUE!</v>
      </c>
      <c r="I26" s="5">
        <v>22.14</v>
      </c>
      <c r="J26" s="2" t="e">
        <f>F26+(I26/100*F26)</f>
        <v>#VALUE!</v>
      </c>
      <c r="K26" s="2" t="e">
        <f>G26+(I26/100*G26)</f>
        <v>#VALUE!</v>
      </c>
      <c r="L26" s="2" t="e">
        <f>TRUNC(J26+K26,2)</f>
        <v>#VALUE!</v>
      </c>
      <c r="M26" s="2" t="e">
        <f>TRUNC(IF((J26+K26), (J26/(J26+K26)*O26), 0),2)</f>
        <v>#VALUE!</v>
      </c>
      <c r="N26" s="2" t="e">
        <f>TRUNC(IF((J26+K26), (K26/(J26+K26)*O26), 0),2)</f>
        <v>#VALUE!</v>
      </c>
      <c r="O26" s="2" t="e">
        <f>TRUNC(L26*E26,2)</f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34</v>
      </c>
      <c r="C27" s="3" t="s">
        <v>35</v>
      </c>
      <c r="D27" s="3" t="s">
        <v>33</v>
      </c>
      <c r="E27" s="3">
        <v>100.36</v>
      </c>
      <c r="F27" s="1" t="s">
        <v>27</v>
      </c>
      <c r="G27" s="1" t="s">
        <v>27</v>
      </c>
      <c r="H27" s="2" t="e">
        <f>F27+G27</f>
        <v>#VALUE!</v>
      </c>
      <c r="I27" s="5">
        <v>22.14</v>
      </c>
      <c r="J27" s="2" t="e">
        <f>F27+(I27/100*F27)</f>
        <v>#VALUE!</v>
      </c>
      <c r="K27" s="2" t="e">
        <f>G27+(I27/100*G27)</f>
        <v>#VALUE!</v>
      </c>
      <c r="L27" s="2" t="e">
        <f>TRUNC(J27+K27,2)</f>
        <v>#VALUE!</v>
      </c>
      <c r="M27" s="2" t="e">
        <f>TRUNC(IF((J27+K27), (J27/(J27+K27)*O27), 0),2)</f>
        <v>#VALUE!</v>
      </c>
      <c r="N27" s="2" t="e">
        <f>TRUNC(IF((J27+K27), (K27/(J27+K27)*O27), 0),2)</f>
        <v>#VALUE!</v>
      </c>
      <c r="O27" s="2" t="e">
        <f>TRUNC(L27*E27,2)</f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23</v>
      </c>
      <c r="B28" s="3" t="s">
        <v>36</v>
      </c>
      <c r="C28" s="3" t="s">
        <v>37</v>
      </c>
      <c r="D28" s="3" t="s">
        <v>33</v>
      </c>
      <c r="E28" s="3">
        <v>4</v>
      </c>
      <c r="F28" s="1" t="s">
        <v>27</v>
      </c>
      <c r="G28" s="1" t="s">
        <v>27</v>
      </c>
      <c r="H28" s="2" t="e">
        <f>F28+G28</f>
        <v>#VALUE!</v>
      </c>
      <c r="I28" s="5">
        <v>22.14</v>
      </c>
      <c r="J28" s="2" t="e">
        <f>F28+(I28/100*F28)</f>
        <v>#VALUE!</v>
      </c>
      <c r="K28" s="2" t="e">
        <f>G28+(I28/100*G28)</f>
        <v>#VALUE!</v>
      </c>
      <c r="L28" s="2" t="e">
        <f>TRUNC(J28+K28,2)</f>
        <v>#VALUE!</v>
      </c>
      <c r="M28" s="2" t="e">
        <f>TRUNC(IF((J28+K28), (J28/(J28+K28)*O28), 0),2)</f>
        <v>#VALUE!</v>
      </c>
      <c r="N28" s="2" t="e">
        <f>TRUNC(IF((J28+K28), (K28/(J28+K28)*O28), 0),2)</f>
        <v>#VALUE!</v>
      </c>
      <c r="O28" s="2" t="e">
        <f>TRUNC(L28*E28,2)</f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 t="s">
        <v>38</v>
      </c>
      <c r="C29" s="3" t="s">
        <v>39</v>
      </c>
      <c r="D29" s="3" t="s">
        <v>40</v>
      </c>
      <c r="E29" s="3">
        <v>36</v>
      </c>
      <c r="F29" s="1" t="s">
        <v>27</v>
      </c>
      <c r="G29" s="1" t="s">
        <v>27</v>
      </c>
      <c r="H29" s="2" t="e">
        <f>F29+G29</f>
        <v>#VALUE!</v>
      </c>
      <c r="I29" s="5">
        <v>22.14</v>
      </c>
      <c r="J29" s="2" t="e">
        <f>F29+(I29/100*F29)</f>
        <v>#VALUE!</v>
      </c>
      <c r="K29" s="2" t="e">
        <f>G29+(I29/100*G29)</f>
        <v>#VALUE!</v>
      </c>
      <c r="L29" s="2" t="e">
        <f>TRUNC(J29+K29,2)</f>
        <v>#VALUE!</v>
      </c>
      <c r="M29" s="2" t="e">
        <f>TRUNC(IF((J29+K29), (J29/(J29+K29)*O29), 0),2)</f>
        <v>#VALUE!</v>
      </c>
      <c r="N29" s="2" t="e">
        <f>TRUNC(IF((J29+K29), (K29/(J29+K29)*O29), 0),2)</f>
        <v>#VALUE!</v>
      </c>
      <c r="O29" s="2" t="e">
        <f>TRUNC(L29*E29,2)</f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21</v>
      </c>
      <c r="B30" s="3"/>
      <c r="C30" s="3" t="s">
        <v>41</v>
      </c>
      <c r="D30" s="3"/>
      <c r="E30" s="3">
        <v>0</v>
      </c>
      <c r="F30" s="1"/>
      <c r="G30" s="1"/>
      <c r="H30" s="3"/>
      <c r="I30" s="5"/>
      <c r="J30" s="3"/>
      <c r="K30" s="3"/>
      <c r="L30" s="3"/>
      <c r="M30" s="3"/>
      <c r="N30" s="3"/>
      <c r="O30" s="3"/>
      <c r="P30" s="3"/>
      <c r="Q30" s="2"/>
    </row>
    <row r="31" spans="1:17" ht="24.95" customHeight="1">
      <c r="A31" s="3" t="s">
        <v>21</v>
      </c>
      <c r="B31" s="3" t="s">
        <v>42</v>
      </c>
      <c r="C31" s="3" t="s">
        <v>43</v>
      </c>
      <c r="D31" s="3" t="s">
        <v>44</v>
      </c>
      <c r="E31" s="3">
        <v>4.1500000000000004</v>
      </c>
      <c r="F31" s="1" t="s">
        <v>27</v>
      </c>
      <c r="G31" s="1" t="s">
        <v>27</v>
      </c>
      <c r="H31" s="2" t="e">
        <f t="shared" ref="H31:H41" si="0">F31+G31</f>
        <v>#VALUE!</v>
      </c>
      <c r="I31" s="5">
        <v>22.14</v>
      </c>
      <c r="J31" s="2" t="e">
        <f t="shared" ref="J31:J41" si="1">F31+(I31/100*F31)</f>
        <v>#VALUE!</v>
      </c>
      <c r="K31" s="2" t="e">
        <f t="shared" ref="K31:K41" si="2">G31+(I31/100*G31)</f>
        <v>#VALUE!</v>
      </c>
      <c r="L31" s="2" t="e">
        <f t="shared" ref="L31:L41" si="3">TRUNC(J31+K31,2)</f>
        <v>#VALUE!</v>
      </c>
      <c r="M31" s="2" t="e">
        <f t="shared" ref="M31:M41" si="4">TRUNC(IF((J31+K31), (J31/(J31+K31)*O31), 0),2)</f>
        <v>#VALUE!</v>
      </c>
      <c r="N31" s="2" t="e">
        <f t="shared" ref="N31:N41" si="5">TRUNC(IF((J31+K31), (K31/(J31+K31)*O31), 0),2)</f>
        <v>#VALUE!</v>
      </c>
      <c r="O31" s="2" t="e">
        <f t="shared" ref="O31:O41" si="6">TRUNC(L31*E31,2)</f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21</v>
      </c>
      <c r="B32" s="3" t="s">
        <v>45</v>
      </c>
      <c r="C32" s="3" t="s">
        <v>46</v>
      </c>
      <c r="D32" s="3" t="s">
        <v>44</v>
      </c>
      <c r="E32" s="3">
        <v>4.1100000000000003</v>
      </c>
      <c r="F32" s="1" t="s">
        <v>27</v>
      </c>
      <c r="G32" s="1" t="s">
        <v>27</v>
      </c>
      <c r="H32" s="2" t="e">
        <f t="shared" si="0"/>
        <v>#VALUE!</v>
      </c>
      <c r="I32" s="5">
        <v>22.14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47</v>
      </c>
      <c r="C33" s="3" t="s">
        <v>48</v>
      </c>
      <c r="D33" s="3" t="s">
        <v>44</v>
      </c>
      <c r="E33" s="3">
        <v>0.14000000000000001</v>
      </c>
      <c r="F33" s="1" t="s">
        <v>27</v>
      </c>
      <c r="G33" s="1" t="s">
        <v>27</v>
      </c>
      <c r="H33" s="2" t="e">
        <f t="shared" si="0"/>
        <v>#VALUE!</v>
      </c>
      <c r="I33" s="5">
        <v>22.14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49</v>
      </c>
      <c r="C34" s="3" t="s">
        <v>50</v>
      </c>
      <c r="D34" s="3" t="s">
        <v>33</v>
      </c>
      <c r="E34" s="3">
        <v>42.42</v>
      </c>
      <c r="F34" s="1" t="s">
        <v>27</v>
      </c>
      <c r="G34" s="1" t="s">
        <v>27</v>
      </c>
      <c r="H34" s="2" t="e">
        <f t="shared" si="0"/>
        <v>#VALUE!</v>
      </c>
      <c r="I34" s="5">
        <v>22.14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21</v>
      </c>
      <c r="B35" s="3" t="s">
        <v>51</v>
      </c>
      <c r="C35" s="3" t="s">
        <v>52</v>
      </c>
      <c r="D35" s="3" t="s">
        <v>40</v>
      </c>
      <c r="E35" s="3">
        <v>19.09</v>
      </c>
      <c r="F35" s="1" t="s">
        <v>27</v>
      </c>
      <c r="G35" s="1" t="s">
        <v>27</v>
      </c>
      <c r="H35" s="2" t="e">
        <f t="shared" si="0"/>
        <v>#VALUE!</v>
      </c>
      <c r="I35" s="5">
        <v>22.14</v>
      </c>
      <c r="J35" s="2" t="e">
        <f t="shared" si="1"/>
        <v>#VALUE!</v>
      </c>
      <c r="K35" s="2" t="e">
        <f t="shared" si="2"/>
        <v>#VALUE!</v>
      </c>
      <c r="L35" s="2" t="e">
        <f t="shared" si="3"/>
        <v>#VALUE!</v>
      </c>
      <c r="M35" s="2" t="e">
        <f t="shared" si="4"/>
        <v>#VALUE!</v>
      </c>
      <c r="N35" s="2" t="e">
        <f t="shared" si="5"/>
        <v>#VALUE!</v>
      </c>
      <c r="O35" s="2" t="e">
        <f t="shared" si="6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21</v>
      </c>
      <c r="B36" s="3" t="s">
        <v>53</v>
      </c>
      <c r="C36" s="3" t="s">
        <v>54</v>
      </c>
      <c r="D36" s="3" t="s">
        <v>33</v>
      </c>
      <c r="E36" s="3">
        <v>35.1</v>
      </c>
      <c r="F36" s="1" t="s">
        <v>27</v>
      </c>
      <c r="G36" s="1" t="s">
        <v>27</v>
      </c>
      <c r="H36" s="2" t="e">
        <f t="shared" si="0"/>
        <v>#VALUE!</v>
      </c>
      <c r="I36" s="5">
        <v>22.14</v>
      </c>
      <c r="J36" s="2" t="e">
        <f t="shared" si="1"/>
        <v>#VALUE!</v>
      </c>
      <c r="K36" s="2" t="e">
        <f t="shared" si="2"/>
        <v>#VALUE!</v>
      </c>
      <c r="L36" s="2" t="e">
        <f t="shared" si="3"/>
        <v>#VALUE!</v>
      </c>
      <c r="M36" s="2" t="e">
        <f t="shared" si="4"/>
        <v>#VALUE!</v>
      </c>
      <c r="N36" s="2" t="e">
        <f t="shared" si="5"/>
        <v>#VALUE!</v>
      </c>
      <c r="O36" s="2" t="e">
        <f t="shared" si="6"/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21</v>
      </c>
      <c r="B37" s="3" t="s">
        <v>55</v>
      </c>
      <c r="C37" s="3" t="s">
        <v>56</v>
      </c>
      <c r="D37" s="3" t="s">
        <v>57</v>
      </c>
      <c r="E37" s="3">
        <v>2</v>
      </c>
      <c r="F37" s="1" t="s">
        <v>27</v>
      </c>
      <c r="G37" s="1" t="s">
        <v>27</v>
      </c>
      <c r="H37" s="2" t="e">
        <f t="shared" si="0"/>
        <v>#VALUE!</v>
      </c>
      <c r="I37" s="5">
        <v>22.14</v>
      </c>
      <c r="J37" s="2" t="e">
        <f t="shared" si="1"/>
        <v>#VALUE!</v>
      </c>
      <c r="K37" s="2" t="e">
        <f t="shared" si="2"/>
        <v>#VALUE!</v>
      </c>
      <c r="L37" s="2" t="e">
        <f t="shared" si="3"/>
        <v>#VALUE!</v>
      </c>
      <c r="M37" s="2" t="e">
        <f t="shared" si="4"/>
        <v>#VALUE!</v>
      </c>
      <c r="N37" s="2" t="e">
        <f t="shared" si="5"/>
        <v>#VALUE!</v>
      </c>
      <c r="O37" s="2" t="e">
        <f t="shared" si="6"/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21</v>
      </c>
      <c r="B38" s="3" t="s">
        <v>58</v>
      </c>
      <c r="C38" s="3" t="s">
        <v>59</v>
      </c>
      <c r="D38" s="3" t="s">
        <v>57</v>
      </c>
      <c r="E38" s="3">
        <v>2</v>
      </c>
      <c r="F38" s="1" t="s">
        <v>27</v>
      </c>
      <c r="G38" s="1" t="s">
        <v>27</v>
      </c>
      <c r="H38" s="2" t="e">
        <f t="shared" si="0"/>
        <v>#VALUE!</v>
      </c>
      <c r="I38" s="5">
        <v>22.14</v>
      </c>
      <c r="J38" s="2" t="e">
        <f t="shared" si="1"/>
        <v>#VALUE!</v>
      </c>
      <c r="K38" s="2" t="e">
        <f t="shared" si="2"/>
        <v>#VALUE!</v>
      </c>
      <c r="L38" s="2" t="e">
        <f t="shared" si="3"/>
        <v>#VALUE!</v>
      </c>
      <c r="M38" s="2" t="e">
        <f t="shared" si="4"/>
        <v>#VALUE!</v>
      </c>
      <c r="N38" s="2" t="e">
        <f t="shared" si="5"/>
        <v>#VALUE!</v>
      </c>
      <c r="O38" s="2" t="e">
        <f t="shared" si="6"/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21</v>
      </c>
      <c r="B39" s="3" t="s">
        <v>60</v>
      </c>
      <c r="C39" s="3" t="s">
        <v>61</v>
      </c>
      <c r="D39" s="3" t="s">
        <v>62</v>
      </c>
      <c r="E39" s="3">
        <v>60.55</v>
      </c>
      <c r="F39" s="1" t="s">
        <v>27</v>
      </c>
      <c r="G39" s="1" t="s">
        <v>27</v>
      </c>
      <c r="H39" s="2" t="e">
        <f t="shared" si="0"/>
        <v>#VALUE!</v>
      </c>
      <c r="I39" s="5">
        <v>22.14</v>
      </c>
      <c r="J39" s="2" t="e">
        <f t="shared" si="1"/>
        <v>#VALUE!</v>
      </c>
      <c r="K39" s="2" t="e">
        <f t="shared" si="2"/>
        <v>#VALUE!</v>
      </c>
      <c r="L39" s="2" t="e">
        <f t="shared" si="3"/>
        <v>#VALUE!</v>
      </c>
      <c r="M39" s="2" t="e">
        <f t="shared" si="4"/>
        <v>#VALUE!</v>
      </c>
      <c r="N39" s="2" t="e">
        <f t="shared" si="5"/>
        <v>#VALUE!</v>
      </c>
      <c r="O39" s="2" t="e">
        <f t="shared" si="6"/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21</v>
      </c>
      <c r="B40" s="3" t="s">
        <v>63</v>
      </c>
      <c r="C40" s="3" t="s">
        <v>64</v>
      </c>
      <c r="D40" s="3" t="s">
        <v>44</v>
      </c>
      <c r="E40" s="3">
        <v>60.55</v>
      </c>
      <c r="F40" s="1" t="s">
        <v>27</v>
      </c>
      <c r="G40" s="1" t="s">
        <v>27</v>
      </c>
      <c r="H40" s="2" t="e">
        <f t="shared" si="0"/>
        <v>#VALUE!</v>
      </c>
      <c r="I40" s="5">
        <v>22.14</v>
      </c>
      <c r="J40" s="2" t="e">
        <f t="shared" si="1"/>
        <v>#VALUE!</v>
      </c>
      <c r="K40" s="2" t="e">
        <f t="shared" si="2"/>
        <v>#VALUE!</v>
      </c>
      <c r="L40" s="2" t="e">
        <f t="shared" si="3"/>
        <v>#VALUE!</v>
      </c>
      <c r="M40" s="2" t="e">
        <f t="shared" si="4"/>
        <v>#VALUE!</v>
      </c>
      <c r="N40" s="2" t="e">
        <f t="shared" si="5"/>
        <v>#VALUE!</v>
      </c>
      <c r="O40" s="2" t="e">
        <f t="shared" si="6"/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21</v>
      </c>
      <c r="B41" s="3" t="s">
        <v>65</v>
      </c>
      <c r="C41" s="3" t="s">
        <v>66</v>
      </c>
      <c r="D41" s="3" t="s">
        <v>40</v>
      </c>
      <c r="E41" s="3">
        <v>19.09</v>
      </c>
      <c r="F41" s="1" t="s">
        <v>27</v>
      </c>
      <c r="G41" s="1" t="s">
        <v>27</v>
      </c>
      <c r="H41" s="2" t="e">
        <f t="shared" si="0"/>
        <v>#VALUE!</v>
      </c>
      <c r="I41" s="5">
        <v>22.14</v>
      </c>
      <c r="J41" s="2" t="e">
        <f t="shared" si="1"/>
        <v>#VALUE!</v>
      </c>
      <c r="K41" s="2" t="e">
        <f t="shared" si="2"/>
        <v>#VALUE!</v>
      </c>
      <c r="L41" s="2" t="e">
        <f t="shared" si="3"/>
        <v>#VALUE!</v>
      </c>
      <c r="M41" s="2" t="e">
        <f t="shared" si="4"/>
        <v>#VALUE!</v>
      </c>
      <c r="N41" s="2" t="e">
        <f t="shared" si="5"/>
        <v>#VALUE!</v>
      </c>
      <c r="O41" s="2" t="e">
        <f t="shared" si="6"/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>
      <c r="N42" s="7" t="s">
        <v>28</v>
      </c>
      <c r="O42" s="8" t="e">
        <f>TRUNC(SUM(O23:O41),2)</f>
        <v>#VALUE!</v>
      </c>
    </row>
    <row r="44" spans="1:17">
      <c r="A44" s="9" t="s">
        <v>67</v>
      </c>
    </row>
    <row r="45" spans="1:17">
      <c r="A45" s="11" t="s">
        <v>4</v>
      </c>
      <c r="B45" s="11" t="s">
        <v>5</v>
      </c>
      <c r="C45" s="11" t="s">
        <v>6</v>
      </c>
      <c r="D45" s="11" t="s">
        <v>7</v>
      </c>
      <c r="E45" s="11" t="s">
        <v>8</v>
      </c>
      <c r="F45" s="1" t="s">
        <v>9</v>
      </c>
      <c r="G45" s="1" t="s">
        <v>10</v>
      </c>
      <c r="H45" s="11" t="s">
        <v>12</v>
      </c>
      <c r="I45" s="11" t="s">
        <v>13</v>
      </c>
      <c r="J45" s="11" t="s">
        <v>14</v>
      </c>
      <c r="K45" s="11" t="s">
        <v>15</v>
      </c>
      <c r="L45" s="11" t="s">
        <v>11</v>
      </c>
      <c r="M45" s="11" t="s">
        <v>16</v>
      </c>
      <c r="N45" s="11" t="s">
        <v>17</v>
      </c>
      <c r="O45" s="11" t="s">
        <v>18</v>
      </c>
      <c r="P45" s="11" t="s">
        <v>19</v>
      </c>
      <c r="Q45" s="11" t="s">
        <v>20</v>
      </c>
    </row>
    <row r="46" spans="1:17" ht="24.95" customHeight="1">
      <c r="A46" s="3" t="s">
        <v>21</v>
      </c>
      <c r="B46" s="3"/>
      <c r="C46" s="3" t="s">
        <v>68</v>
      </c>
      <c r="D46" s="3"/>
      <c r="E46" s="3">
        <v>0</v>
      </c>
      <c r="F46" s="1"/>
      <c r="G46" s="1"/>
      <c r="H46" s="3"/>
      <c r="I46" s="5"/>
      <c r="J46" s="3"/>
      <c r="K46" s="3"/>
      <c r="L46" s="3"/>
      <c r="M46" s="3"/>
      <c r="N46" s="3"/>
      <c r="O46" s="3"/>
      <c r="P46" s="3"/>
      <c r="Q46" s="2"/>
    </row>
    <row r="47" spans="1:17" ht="24.95" customHeight="1">
      <c r="A47" s="3" t="s">
        <v>21</v>
      </c>
      <c r="B47" s="3"/>
      <c r="C47" s="3" t="s">
        <v>69</v>
      </c>
      <c r="D47" s="3"/>
      <c r="E47" s="3">
        <v>0</v>
      </c>
      <c r="F47" s="1"/>
      <c r="G47" s="1"/>
      <c r="H47" s="3"/>
      <c r="I47" s="5"/>
      <c r="J47" s="3"/>
      <c r="K47" s="3"/>
      <c r="L47" s="3"/>
      <c r="M47" s="3"/>
      <c r="N47" s="3"/>
      <c r="O47" s="3"/>
      <c r="P47" s="3"/>
      <c r="Q47" s="2"/>
    </row>
    <row r="48" spans="1:17" ht="24.95" customHeight="1">
      <c r="A48" s="3" t="s">
        <v>21</v>
      </c>
      <c r="B48" s="3" t="s">
        <v>70</v>
      </c>
      <c r="C48" s="3" t="s">
        <v>71</v>
      </c>
      <c r="D48" s="3" t="s">
        <v>44</v>
      </c>
      <c r="E48" s="3">
        <v>4.38</v>
      </c>
      <c r="F48" s="1" t="s">
        <v>27</v>
      </c>
      <c r="G48" s="1" t="s">
        <v>27</v>
      </c>
      <c r="H48" s="2" t="e">
        <f t="shared" ref="H48:H62" si="7">F48+G48</f>
        <v>#VALUE!</v>
      </c>
      <c r="I48" s="5">
        <v>22.14</v>
      </c>
      <c r="J48" s="2" t="e">
        <f t="shared" ref="J48:J62" si="8">F48+(I48/100*F48)</f>
        <v>#VALUE!</v>
      </c>
      <c r="K48" s="2" t="e">
        <f t="shared" ref="K48:K62" si="9">G48+(I48/100*G48)</f>
        <v>#VALUE!</v>
      </c>
      <c r="L48" s="2" t="e">
        <f t="shared" ref="L48:L62" si="10">TRUNC(J48+K48,2)</f>
        <v>#VALUE!</v>
      </c>
      <c r="M48" s="2" t="e">
        <f t="shared" ref="M48:M62" si="11">TRUNC(IF((J48+K48), (J48/(J48+K48)*O48), 0),2)</f>
        <v>#VALUE!</v>
      </c>
      <c r="N48" s="2" t="e">
        <f t="shared" ref="N48:N62" si="12">TRUNC(IF((J48+K48), (K48/(J48+K48)*O48), 0),2)</f>
        <v>#VALUE!</v>
      </c>
      <c r="O48" s="2" t="e">
        <f t="shared" ref="O48:O62" si="13">TRUNC(L48*E48,2)</f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21</v>
      </c>
      <c r="B49" s="3" t="s">
        <v>72</v>
      </c>
      <c r="C49" s="3" t="s">
        <v>73</v>
      </c>
      <c r="D49" s="3" t="s">
        <v>44</v>
      </c>
      <c r="E49" s="3">
        <v>6.13</v>
      </c>
      <c r="F49" s="1" t="s">
        <v>27</v>
      </c>
      <c r="G49" s="1" t="s">
        <v>27</v>
      </c>
      <c r="H49" s="2" t="e">
        <f t="shared" si="7"/>
        <v>#VALUE!</v>
      </c>
      <c r="I49" s="5">
        <v>22.14</v>
      </c>
      <c r="J49" s="2" t="e">
        <f t="shared" si="8"/>
        <v>#VALUE!</v>
      </c>
      <c r="K49" s="2" t="e">
        <f t="shared" si="9"/>
        <v>#VALUE!</v>
      </c>
      <c r="L49" s="2" t="e">
        <f t="shared" si="10"/>
        <v>#VALUE!</v>
      </c>
      <c r="M49" s="2" t="e">
        <f t="shared" si="11"/>
        <v>#VALUE!</v>
      </c>
      <c r="N49" s="2" t="e">
        <f t="shared" si="12"/>
        <v>#VALUE!</v>
      </c>
      <c r="O49" s="2" t="e">
        <f t="shared" si="13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21</v>
      </c>
      <c r="B50" s="3" t="s">
        <v>74</v>
      </c>
      <c r="C50" s="3" t="s">
        <v>75</v>
      </c>
      <c r="D50" s="3" t="s">
        <v>57</v>
      </c>
      <c r="E50" s="3">
        <v>1</v>
      </c>
      <c r="F50" s="1" t="s">
        <v>27</v>
      </c>
      <c r="G50" s="1" t="s">
        <v>27</v>
      </c>
      <c r="H50" s="2" t="e">
        <f t="shared" si="7"/>
        <v>#VALUE!</v>
      </c>
      <c r="I50" s="5">
        <v>22.14</v>
      </c>
      <c r="J50" s="2" t="e">
        <f t="shared" si="8"/>
        <v>#VALUE!</v>
      </c>
      <c r="K50" s="2" t="e">
        <f t="shared" si="9"/>
        <v>#VALUE!</v>
      </c>
      <c r="L50" s="2" t="e">
        <f t="shared" si="10"/>
        <v>#VALUE!</v>
      </c>
      <c r="M50" s="2" t="e">
        <f t="shared" si="11"/>
        <v>#VALUE!</v>
      </c>
      <c r="N50" s="2" t="e">
        <f t="shared" si="12"/>
        <v>#VALUE!</v>
      </c>
      <c r="O50" s="2" t="e">
        <f t="shared" si="13"/>
        <v>#VALUE!</v>
      </c>
      <c r="P50" s="3" t="e">
        <f>IF(O50&lt;=(Referencial!O50*1.05),"PREÇO VÁLIDO","PREÇO INVÁLIDO")</f>
        <v>#VALUE!</v>
      </c>
      <c r="Q50" s="2" t="e">
        <f>(O50/Referencial!O50)-1</f>
        <v>#VALUE!</v>
      </c>
    </row>
    <row r="51" spans="1:17" ht="24.95" customHeight="1">
      <c r="A51" s="3" t="s">
        <v>21</v>
      </c>
      <c r="B51" s="3" t="s">
        <v>76</v>
      </c>
      <c r="C51" s="3" t="s">
        <v>77</v>
      </c>
      <c r="D51" s="3" t="s">
        <v>78</v>
      </c>
      <c r="E51" s="3">
        <v>140.08000000000001</v>
      </c>
      <c r="F51" s="1" t="s">
        <v>27</v>
      </c>
      <c r="G51" s="1" t="s">
        <v>27</v>
      </c>
      <c r="H51" s="2" t="e">
        <f t="shared" si="7"/>
        <v>#VALUE!</v>
      </c>
      <c r="I51" s="5">
        <v>22.14</v>
      </c>
      <c r="J51" s="2" t="e">
        <f t="shared" si="8"/>
        <v>#VALUE!</v>
      </c>
      <c r="K51" s="2" t="e">
        <f t="shared" si="9"/>
        <v>#VALUE!</v>
      </c>
      <c r="L51" s="2" t="e">
        <f t="shared" si="10"/>
        <v>#VALUE!</v>
      </c>
      <c r="M51" s="2" t="e">
        <f t="shared" si="11"/>
        <v>#VALUE!</v>
      </c>
      <c r="N51" s="2" t="e">
        <f t="shared" si="12"/>
        <v>#VALUE!</v>
      </c>
      <c r="O51" s="2" t="e">
        <f t="shared" si="13"/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21</v>
      </c>
      <c r="B52" s="3" t="s">
        <v>79</v>
      </c>
      <c r="C52" s="3" t="s">
        <v>80</v>
      </c>
      <c r="D52" s="3" t="s">
        <v>40</v>
      </c>
      <c r="E52" s="3">
        <v>50</v>
      </c>
      <c r="F52" s="1" t="s">
        <v>27</v>
      </c>
      <c r="G52" s="1" t="s">
        <v>27</v>
      </c>
      <c r="H52" s="2" t="e">
        <f t="shared" si="7"/>
        <v>#VALUE!</v>
      </c>
      <c r="I52" s="5">
        <v>22.14</v>
      </c>
      <c r="J52" s="2" t="e">
        <f t="shared" si="8"/>
        <v>#VALUE!</v>
      </c>
      <c r="K52" s="2" t="e">
        <f t="shared" si="9"/>
        <v>#VALUE!</v>
      </c>
      <c r="L52" s="2" t="e">
        <f t="shared" si="10"/>
        <v>#VALUE!</v>
      </c>
      <c r="M52" s="2" t="e">
        <f t="shared" si="11"/>
        <v>#VALUE!</v>
      </c>
      <c r="N52" s="2" t="e">
        <f t="shared" si="12"/>
        <v>#VALUE!</v>
      </c>
      <c r="O52" s="2" t="e">
        <f t="shared" si="13"/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21</v>
      </c>
      <c r="B53" s="3" t="s">
        <v>81</v>
      </c>
      <c r="C53" s="3" t="s">
        <v>82</v>
      </c>
      <c r="D53" s="3" t="s">
        <v>57</v>
      </c>
      <c r="E53" s="3">
        <v>5</v>
      </c>
      <c r="F53" s="1" t="s">
        <v>27</v>
      </c>
      <c r="G53" s="1" t="s">
        <v>27</v>
      </c>
      <c r="H53" s="2" t="e">
        <f t="shared" si="7"/>
        <v>#VALUE!</v>
      </c>
      <c r="I53" s="5">
        <v>22.14</v>
      </c>
      <c r="J53" s="2" t="e">
        <f t="shared" si="8"/>
        <v>#VALUE!</v>
      </c>
      <c r="K53" s="2" t="e">
        <f t="shared" si="9"/>
        <v>#VALUE!</v>
      </c>
      <c r="L53" s="2" t="e">
        <f t="shared" si="10"/>
        <v>#VALUE!</v>
      </c>
      <c r="M53" s="2" t="e">
        <f t="shared" si="11"/>
        <v>#VALUE!</v>
      </c>
      <c r="N53" s="2" t="e">
        <f t="shared" si="12"/>
        <v>#VALUE!</v>
      </c>
      <c r="O53" s="2" t="e">
        <f t="shared" si="13"/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 ht="24.95" customHeight="1">
      <c r="A54" s="3" t="s">
        <v>21</v>
      </c>
      <c r="B54" s="3" t="s">
        <v>83</v>
      </c>
      <c r="C54" s="3" t="s">
        <v>84</v>
      </c>
      <c r="D54" s="3" t="s">
        <v>44</v>
      </c>
      <c r="E54" s="3">
        <v>0.26</v>
      </c>
      <c r="F54" s="1" t="s">
        <v>27</v>
      </c>
      <c r="G54" s="1" t="s">
        <v>27</v>
      </c>
      <c r="H54" s="2" t="e">
        <f t="shared" si="7"/>
        <v>#VALUE!</v>
      </c>
      <c r="I54" s="5">
        <v>22.14</v>
      </c>
      <c r="J54" s="2" t="e">
        <f t="shared" si="8"/>
        <v>#VALUE!</v>
      </c>
      <c r="K54" s="2" t="e">
        <f t="shared" si="9"/>
        <v>#VALUE!</v>
      </c>
      <c r="L54" s="2" t="e">
        <f t="shared" si="10"/>
        <v>#VALUE!</v>
      </c>
      <c r="M54" s="2" t="e">
        <f t="shared" si="11"/>
        <v>#VALUE!</v>
      </c>
      <c r="N54" s="2" t="e">
        <f t="shared" si="12"/>
        <v>#VALUE!</v>
      </c>
      <c r="O54" s="2" t="e">
        <f t="shared" si="13"/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 ht="24.95" customHeight="1">
      <c r="A55" s="3" t="s">
        <v>21</v>
      </c>
      <c r="B55" s="3" t="s">
        <v>85</v>
      </c>
      <c r="C55" s="3" t="s">
        <v>86</v>
      </c>
      <c r="D55" s="3" t="s">
        <v>33</v>
      </c>
      <c r="E55" s="3">
        <v>5.52</v>
      </c>
      <c r="F55" s="1" t="s">
        <v>27</v>
      </c>
      <c r="G55" s="1" t="s">
        <v>27</v>
      </c>
      <c r="H55" s="2" t="e">
        <f t="shared" si="7"/>
        <v>#VALUE!</v>
      </c>
      <c r="I55" s="5">
        <v>22.14</v>
      </c>
      <c r="J55" s="2" t="e">
        <f t="shared" si="8"/>
        <v>#VALUE!</v>
      </c>
      <c r="K55" s="2" t="e">
        <f t="shared" si="9"/>
        <v>#VALUE!</v>
      </c>
      <c r="L55" s="2" t="e">
        <f t="shared" si="10"/>
        <v>#VALUE!</v>
      </c>
      <c r="M55" s="2" t="e">
        <f t="shared" si="11"/>
        <v>#VALUE!</v>
      </c>
      <c r="N55" s="2" t="e">
        <f t="shared" si="12"/>
        <v>#VALUE!</v>
      </c>
      <c r="O55" s="2" t="e">
        <f t="shared" si="13"/>
        <v>#VALUE!</v>
      </c>
      <c r="P55" s="3" t="e">
        <f>IF(O55&lt;=(Referencial!O55*1.05),"PREÇO VÁLIDO","PREÇO INVÁLIDO")</f>
        <v>#VALUE!</v>
      </c>
      <c r="Q55" s="2" t="e">
        <f>(O55/Referencial!O55)-1</f>
        <v>#VALUE!</v>
      </c>
    </row>
    <row r="56" spans="1:17" ht="24.95" customHeight="1">
      <c r="A56" s="3" t="s">
        <v>21</v>
      </c>
      <c r="B56" s="3" t="s">
        <v>87</v>
      </c>
      <c r="C56" s="3" t="s">
        <v>88</v>
      </c>
      <c r="D56" s="3" t="s">
        <v>78</v>
      </c>
      <c r="E56" s="3">
        <v>199.41</v>
      </c>
      <c r="F56" s="1" t="s">
        <v>27</v>
      </c>
      <c r="G56" s="1" t="s">
        <v>27</v>
      </c>
      <c r="H56" s="2" t="e">
        <f t="shared" si="7"/>
        <v>#VALUE!</v>
      </c>
      <c r="I56" s="5">
        <v>22.14</v>
      </c>
      <c r="J56" s="2" t="e">
        <f t="shared" si="8"/>
        <v>#VALUE!</v>
      </c>
      <c r="K56" s="2" t="e">
        <f t="shared" si="9"/>
        <v>#VALUE!</v>
      </c>
      <c r="L56" s="2" t="e">
        <f t="shared" si="10"/>
        <v>#VALUE!</v>
      </c>
      <c r="M56" s="2" t="e">
        <f t="shared" si="11"/>
        <v>#VALUE!</v>
      </c>
      <c r="N56" s="2" t="e">
        <f t="shared" si="12"/>
        <v>#VALUE!</v>
      </c>
      <c r="O56" s="2" t="e">
        <f t="shared" si="13"/>
        <v>#VALUE!</v>
      </c>
      <c r="P56" s="3" t="e">
        <f>IF(O56&lt;=(Referencial!O56*1.05),"PREÇO VÁLIDO","PREÇO INVÁLIDO")</f>
        <v>#VALUE!</v>
      </c>
      <c r="Q56" s="2" t="e">
        <f>(O56/Referencial!O56)-1</f>
        <v>#VALUE!</v>
      </c>
    </row>
    <row r="57" spans="1:17" ht="24.95" customHeight="1">
      <c r="A57" s="3" t="s">
        <v>21</v>
      </c>
      <c r="B57" s="3" t="s">
        <v>89</v>
      </c>
      <c r="C57" s="3" t="s">
        <v>90</v>
      </c>
      <c r="D57" s="3" t="s">
        <v>78</v>
      </c>
      <c r="E57" s="3">
        <v>4.82</v>
      </c>
      <c r="F57" s="1" t="s">
        <v>27</v>
      </c>
      <c r="G57" s="1" t="s">
        <v>27</v>
      </c>
      <c r="H57" s="2" t="e">
        <f t="shared" si="7"/>
        <v>#VALUE!</v>
      </c>
      <c r="I57" s="5">
        <v>22.14</v>
      </c>
      <c r="J57" s="2" t="e">
        <f t="shared" si="8"/>
        <v>#VALUE!</v>
      </c>
      <c r="K57" s="2" t="e">
        <f t="shared" si="9"/>
        <v>#VALUE!</v>
      </c>
      <c r="L57" s="2" t="e">
        <f t="shared" si="10"/>
        <v>#VALUE!</v>
      </c>
      <c r="M57" s="2" t="e">
        <f t="shared" si="11"/>
        <v>#VALUE!</v>
      </c>
      <c r="N57" s="2" t="e">
        <f t="shared" si="12"/>
        <v>#VALUE!</v>
      </c>
      <c r="O57" s="2" t="e">
        <f t="shared" si="13"/>
        <v>#VALUE!</v>
      </c>
      <c r="P57" s="3" t="e">
        <f>IF(O57&lt;=(Referencial!O57*1.05),"PREÇO VÁLIDO","PREÇO INVÁLIDO")</f>
        <v>#VALUE!</v>
      </c>
      <c r="Q57" s="2" t="e">
        <f>(O57/Referencial!O57)-1</f>
        <v>#VALUE!</v>
      </c>
    </row>
    <row r="58" spans="1:17" ht="24.95" customHeight="1">
      <c r="A58" s="3" t="s">
        <v>21</v>
      </c>
      <c r="B58" s="3" t="s">
        <v>91</v>
      </c>
      <c r="C58" s="3" t="s">
        <v>92</v>
      </c>
      <c r="D58" s="3" t="s">
        <v>44</v>
      </c>
      <c r="E58" s="3">
        <v>3.17</v>
      </c>
      <c r="F58" s="1" t="s">
        <v>27</v>
      </c>
      <c r="G58" s="1" t="s">
        <v>27</v>
      </c>
      <c r="H58" s="2" t="e">
        <f t="shared" si="7"/>
        <v>#VALUE!</v>
      </c>
      <c r="I58" s="5">
        <v>22.14</v>
      </c>
      <c r="J58" s="2" t="e">
        <f t="shared" si="8"/>
        <v>#VALUE!</v>
      </c>
      <c r="K58" s="2" t="e">
        <f t="shared" si="9"/>
        <v>#VALUE!</v>
      </c>
      <c r="L58" s="2" t="e">
        <f t="shared" si="10"/>
        <v>#VALUE!</v>
      </c>
      <c r="M58" s="2" t="e">
        <f t="shared" si="11"/>
        <v>#VALUE!</v>
      </c>
      <c r="N58" s="2" t="e">
        <f t="shared" si="12"/>
        <v>#VALUE!</v>
      </c>
      <c r="O58" s="2" t="e">
        <f t="shared" si="13"/>
        <v>#VALUE!</v>
      </c>
      <c r="P58" s="3" t="e">
        <f>IF(O58&lt;=(Referencial!O58*1.05),"PREÇO VÁLIDO","PREÇO INVÁLIDO")</f>
        <v>#VALUE!</v>
      </c>
      <c r="Q58" s="2" t="e">
        <f>(O58/Referencial!O58)-1</f>
        <v>#VALUE!</v>
      </c>
    </row>
    <row r="59" spans="1:17" ht="24.95" customHeight="1">
      <c r="A59" s="3" t="s">
        <v>21</v>
      </c>
      <c r="B59" s="3" t="s">
        <v>93</v>
      </c>
      <c r="C59" s="3" t="s">
        <v>94</v>
      </c>
      <c r="D59" s="3" t="s">
        <v>44</v>
      </c>
      <c r="E59" s="3">
        <v>0.13</v>
      </c>
      <c r="F59" s="1" t="s">
        <v>27</v>
      </c>
      <c r="G59" s="1" t="s">
        <v>27</v>
      </c>
      <c r="H59" s="2" t="e">
        <f t="shared" si="7"/>
        <v>#VALUE!</v>
      </c>
      <c r="I59" s="5">
        <v>22.14</v>
      </c>
      <c r="J59" s="2" t="e">
        <f t="shared" si="8"/>
        <v>#VALUE!</v>
      </c>
      <c r="K59" s="2" t="e">
        <f t="shared" si="9"/>
        <v>#VALUE!</v>
      </c>
      <c r="L59" s="2" t="e">
        <f t="shared" si="10"/>
        <v>#VALUE!</v>
      </c>
      <c r="M59" s="2" t="e">
        <f t="shared" si="11"/>
        <v>#VALUE!</v>
      </c>
      <c r="N59" s="2" t="e">
        <f t="shared" si="12"/>
        <v>#VALUE!</v>
      </c>
      <c r="O59" s="2" t="e">
        <f t="shared" si="13"/>
        <v>#VALUE!</v>
      </c>
      <c r="P59" s="3" t="e">
        <f>IF(O59&lt;=(Referencial!O59*1.05),"PREÇO VÁLIDO","PREÇO INVÁLIDO")</f>
        <v>#VALUE!</v>
      </c>
      <c r="Q59" s="2" t="e">
        <f>(O59/Referencial!O59)-1</f>
        <v>#VALUE!</v>
      </c>
    </row>
    <row r="60" spans="1:17" ht="24.95" customHeight="1">
      <c r="A60" s="3" t="s">
        <v>21</v>
      </c>
      <c r="B60" s="3" t="s">
        <v>95</v>
      </c>
      <c r="C60" s="3" t="s">
        <v>96</v>
      </c>
      <c r="D60" s="3" t="s">
        <v>57</v>
      </c>
      <c r="E60" s="3">
        <v>1</v>
      </c>
      <c r="F60" s="1" t="s">
        <v>27</v>
      </c>
      <c r="G60" s="1" t="s">
        <v>27</v>
      </c>
      <c r="H60" s="2" t="e">
        <f t="shared" si="7"/>
        <v>#VALUE!</v>
      </c>
      <c r="I60" s="5">
        <v>22.14</v>
      </c>
      <c r="J60" s="2" t="e">
        <f t="shared" si="8"/>
        <v>#VALUE!</v>
      </c>
      <c r="K60" s="2" t="e">
        <f t="shared" si="9"/>
        <v>#VALUE!</v>
      </c>
      <c r="L60" s="2" t="e">
        <f t="shared" si="10"/>
        <v>#VALUE!</v>
      </c>
      <c r="M60" s="2" t="e">
        <f t="shared" si="11"/>
        <v>#VALUE!</v>
      </c>
      <c r="N60" s="2" t="e">
        <f t="shared" si="12"/>
        <v>#VALUE!</v>
      </c>
      <c r="O60" s="2" t="e">
        <f t="shared" si="13"/>
        <v>#VALUE!</v>
      </c>
      <c r="P60" s="3" t="e">
        <f>IF(O60&lt;=(Referencial!O60*1.05),"PREÇO VÁLIDO","PREÇO INVÁLIDO")</f>
        <v>#VALUE!</v>
      </c>
      <c r="Q60" s="2" t="e">
        <f>(O60/Referencial!O60)-1</f>
        <v>#VALUE!</v>
      </c>
    </row>
    <row r="61" spans="1:17" ht="24.95" customHeight="1">
      <c r="A61" s="3" t="s">
        <v>21</v>
      </c>
      <c r="B61" s="3" t="s">
        <v>97</v>
      </c>
      <c r="C61" s="3" t="s">
        <v>98</v>
      </c>
      <c r="D61" s="3" t="s">
        <v>44</v>
      </c>
      <c r="E61" s="3">
        <v>1.18</v>
      </c>
      <c r="F61" s="1" t="s">
        <v>27</v>
      </c>
      <c r="G61" s="1" t="s">
        <v>27</v>
      </c>
      <c r="H61" s="2" t="e">
        <f t="shared" si="7"/>
        <v>#VALUE!</v>
      </c>
      <c r="I61" s="5">
        <v>22.14</v>
      </c>
      <c r="J61" s="2" t="e">
        <f t="shared" si="8"/>
        <v>#VALUE!</v>
      </c>
      <c r="K61" s="2" t="e">
        <f t="shared" si="9"/>
        <v>#VALUE!</v>
      </c>
      <c r="L61" s="2" t="e">
        <f t="shared" si="10"/>
        <v>#VALUE!</v>
      </c>
      <c r="M61" s="2" t="e">
        <f t="shared" si="11"/>
        <v>#VALUE!</v>
      </c>
      <c r="N61" s="2" t="e">
        <f t="shared" si="12"/>
        <v>#VALUE!</v>
      </c>
      <c r="O61" s="2" t="e">
        <f t="shared" si="13"/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 ht="24.95" customHeight="1">
      <c r="A62" s="3" t="s">
        <v>21</v>
      </c>
      <c r="B62" s="3" t="s">
        <v>99</v>
      </c>
      <c r="C62" s="3" t="s">
        <v>100</v>
      </c>
      <c r="D62" s="3" t="s">
        <v>33</v>
      </c>
      <c r="E62" s="3">
        <v>23.59</v>
      </c>
      <c r="F62" s="1" t="s">
        <v>27</v>
      </c>
      <c r="G62" s="1" t="s">
        <v>27</v>
      </c>
      <c r="H62" s="2" t="e">
        <f t="shared" si="7"/>
        <v>#VALUE!</v>
      </c>
      <c r="I62" s="5">
        <v>22.14</v>
      </c>
      <c r="J62" s="2" t="e">
        <f t="shared" si="8"/>
        <v>#VALUE!</v>
      </c>
      <c r="K62" s="2" t="e">
        <f t="shared" si="9"/>
        <v>#VALUE!</v>
      </c>
      <c r="L62" s="2" t="e">
        <f t="shared" si="10"/>
        <v>#VALUE!</v>
      </c>
      <c r="M62" s="2" t="e">
        <f t="shared" si="11"/>
        <v>#VALUE!</v>
      </c>
      <c r="N62" s="2" t="e">
        <f t="shared" si="12"/>
        <v>#VALUE!</v>
      </c>
      <c r="O62" s="2" t="e">
        <f t="shared" si="13"/>
        <v>#VALUE!</v>
      </c>
      <c r="P62" s="3" t="e">
        <f>IF(O62&lt;=(Referencial!O62*1.05),"PREÇO VÁLIDO","PREÇO INVÁLIDO")</f>
        <v>#VALUE!</v>
      </c>
      <c r="Q62" s="2" t="e">
        <f>(O62/Referencial!O62)-1</f>
        <v>#VALUE!</v>
      </c>
    </row>
    <row r="63" spans="1:17" ht="24.95" customHeight="1">
      <c r="A63" s="3" t="s">
        <v>21</v>
      </c>
      <c r="B63" s="3"/>
      <c r="C63" s="3" t="s">
        <v>101</v>
      </c>
      <c r="D63" s="3"/>
      <c r="E63" s="3">
        <v>0</v>
      </c>
      <c r="F63" s="1"/>
      <c r="G63" s="1"/>
      <c r="H63" s="3"/>
      <c r="I63" s="5"/>
      <c r="J63" s="3"/>
      <c r="K63" s="3"/>
      <c r="L63" s="3"/>
      <c r="M63" s="3"/>
      <c r="N63" s="3"/>
      <c r="O63" s="3"/>
      <c r="P63" s="3"/>
      <c r="Q63" s="2"/>
    </row>
    <row r="64" spans="1:17" ht="24.95" customHeight="1">
      <c r="A64" s="3" t="s">
        <v>21</v>
      </c>
      <c r="B64" s="3" t="s">
        <v>102</v>
      </c>
      <c r="C64" s="3" t="s">
        <v>103</v>
      </c>
      <c r="D64" s="3" t="s">
        <v>57</v>
      </c>
      <c r="E64" s="3">
        <v>1</v>
      </c>
      <c r="F64" s="1" t="s">
        <v>27</v>
      </c>
      <c r="G64" s="1" t="s">
        <v>27</v>
      </c>
      <c r="H64" s="2" t="e">
        <f t="shared" ref="H64:H89" si="14">F64+G64</f>
        <v>#VALUE!</v>
      </c>
      <c r="I64" s="5">
        <v>22.14</v>
      </c>
      <c r="J64" s="2" t="e">
        <f t="shared" ref="J64:J89" si="15">F64+(I64/100*F64)</f>
        <v>#VALUE!</v>
      </c>
      <c r="K64" s="2" t="e">
        <f t="shared" ref="K64:K89" si="16">G64+(I64/100*G64)</f>
        <v>#VALUE!</v>
      </c>
      <c r="L64" s="2" t="e">
        <f t="shared" ref="L64:L89" si="17">TRUNC(J64+K64,2)</f>
        <v>#VALUE!</v>
      </c>
      <c r="M64" s="2" t="e">
        <f t="shared" ref="M64:M89" si="18">TRUNC(IF((J64+K64), (J64/(J64+K64)*O64), 0),2)</f>
        <v>#VALUE!</v>
      </c>
      <c r="N64" s="2" t="e">
        <f t="shared" ref="N64:N89" si="19">TRUNC(IF((J64+K64), (K64/(J64+K64)*O64), 0),2)</f>
        <v>#VALUE!</v>
      </c>
      <c r="O64" s="2" t="e">
        <f t="shared" ref="O64:O89" si="20">TRUNC(L64*E64,2)</f>
        <v>#VALUE!</v>
      </c>
      <c r="P64" s="3" t="e">
        <f>IF(O64&lt;=(Referencial!O64*1.05),"PREÇO VÁLIDO","PREÇO INVÁLIDO")</f>
        <v>#VALUE!</v>
      </c>
      <c r="Q64" s="2" t="e">
        <f>(O64/Referencial!O64)-1</f>
        <v>#VALUE!</v>
      </c>
    </row>
    <row r="65" spans="1:17" ht="24.95" customHeight="1">
      <c r="A65" s="3" t="s">
        <v>21</v>
      </c>
      <c r="B65" s="3" t="s">
        <v>104</v>
      </c>
      <c r="C65" s="3" t="s">
        <v>105</v>
      </c>
      <c r="D65" s="3" t="s">
        <v>57</v>
      </c>
      <c r="E65" s="3">
        <v>1</v>
      </c>
      <c r="F65" s="1" t="s">
        <v>27</v>
      </c>
      <c r="G65" s="1" t="s">
        <v>27</v>
      </c>
      <c r="H65" s="2" t="e">
        <f t="shared" si="14"/>
        <v>#VALUE!</v>
      </c>
      <c r="I65" s="5">
        <v>22.14</v>
      </c>
      <c r="J65" s="2" t="e">
        <f t="shared" si="15"/>
        <v>#VALUE!</v>
      </c>
      <c r="K65" s="2" t="e">
        <f t="shared" si="16"/>
        <v>#VALUE!</v>
      </c>
      <c r="L65" s="2" t="e">
        <f t="shared" si="17"/>
        <v>#VALUE!</v>
      </c>
      <c r="M65" s="2" t="e">
        <f t="shared" si="18"/>
        <v>#VALUE!</v>
      </c>
      <c r="N65" s="2" t="e">
        <f t="shared" si="19"/>
        <v>#VALUE!</v>
      </c>
      <c r="O65" s="2" t="e">
        <f t="shared" si="20"/>
        <v>#VALUE!</v>
      </c>
      <c r="P65" s="3" t="e">
        <f>IF(O65&lt;=(Referencial!O65*1.05),"PREÇO VÁLIDO","PREÇO INVÁLIDO")</f>
        <v>#VALUE!</v>
      </c>
      <c r="Q65" s="2" t="e">
        <f>(O65/Referencial!O65)-1</f>
        <v>#VALUE!</v>
      </c>
    </row>
    <row r="66" spans="1:17" ht="24.95" customHeight="1">
      <c r="A66" s="3" t="s">
        <v>21</v>
      </c>
      <c r="B66" s="3" t="s">
        <v>106</v>
      </c>
      <c r="C66" s="3" t="s">
        <v>107</v>
      </c>
      <c r="D66" s="3" t="s">
        <v>57</v>
      </c>
      <c r="E66" s="3">
        <v>1</v>
      </c>
      <c r="F66" s="1" t="s">
        <v>27</v>
      </c>
      <c r="G66" s="1" t="s">
        <v>27</v>
      </c>
      <c r="H66" s="2" t="e">
        <f t="shared" si="14"/>
        <v>#VALUE!</v>
      </c>
      <c r="I66" s="5">
        <v>22.14</v>
      </c>
      <c r="J66" s="2" t="e">
        <f t="shared" si="15"/>
        <v>#VALUE!</v>
      </c>
      <c r="K66" s="2" t="e">
        <f t="shared" si="16"/>
        <v>#VALUE!</v>
      </c>
      <c r="L66" s="2" t="e">
        <f t="shared" si="17"/>
        <v>#VALUE!</v>
      </c>
      <c r="M66" s="2" t="e">
        <f t="shared" si="18"/>
        <v>#VALUE!</v>
      </c>
      <c r="N66" s="2" t="e">
        <f t="shared" si="19"/>
        <v>#VALUE!</v>
      </c>
      <c r="O66" s="2" t="e">
        <f t="shared" si="20"/>
        <v>#VALUE!</v>
      </c>
      <c r="P66" s="3" t="e">
        <f>IF(O66&lt;=(Referencial!O66*1.05),"PREÇO VÁLIDO","PREÇO INVÁLIDO")</f>
        <v>#VALUE!</v>
      </c>
      <c r="Q66" s="2" t="e">
        <f>(O66/Referencial!O66)-1</f>
        <v>#VALUE!</v>
      </c>
    </row>
    <row r="67" spans="1:17" ht="24.95" customHeight="1">
      <c r="A67" s="3" t="s">
        <v>21</v>
      </c>
      <c r="B67" s="3" t="s">
        <v>108</v>
      </c>
      <c r="C67" s="3" t="s">
        <v>109</v>
      </c>
      <c r="D67" s="3" t="s">
        <v>57</v>
      </c>
      <c r="E67" s="3">
        <v>8</v>
      </c>
      <c r="F67" s="1" t="s">
        <v>27</v>
      </c>
      <c r="G67" s="1" t="s">
        <v>27</v>
      </c>
      <c r="H67" s="2" t="e">
        <f t="shared" si="14"/>
        <v>#VALUE!</v>
      </c>
      <c r="I67" s="5">
        <v>22.14</v>
      </c>
      <c r="J67" s="2" t="e">
        <f t="shared" si="15"/>
        <v>#VALUE!</v>
      </c>
      <c r="K67" s="2" t="e">
        <f t="shared" si="16"/>
        <v>#VALUE!</v>
      </c>
      <c r="L67" s="2" t="e">
        <f t="shared" si="17"/>
        <v>#VALUE!</v>
      </c>
      <c r="M67" s="2" t="e">
        <f t="shared" si="18"/>
        <v>#VALUE!</v>
      </c>
      <c r="N67" s="2" t="e">
        <f t="shared" si="19"/>
        <v>#VALUE!</v>
      </c>
      <c r="O67" s="2" t="e">
        <f t="shared" si="20"/>
        <v>#VALUE!</v>
      </c>
      <c r="P67" s="3" t="e">
        <f>IF(O67&lt;=(Referencial!O67*1.05),"PREÇO VÁLIDO","PREÇO INVÁLIDO")</f>
        <v>#VALUE!</v>
      </c>
      <c r="Q67" s="2" t="e">
        <f>(O67/Referencial!O67)-1</f>
        <v>#VALUE!</v>
      </c>
    </row>
    <row r="68" spans="1:17" ht="24.95" customHeight="1">
      <c r="A68" s="3" t="s">
        <v>21</v>
      </c>
      <c r="B68" s="3" t="s">
        <v>110</v>
      </c>
      <c r="C68" s="3" t="s">
        <v>111</v>
      </c>
      <c r="D68" s="3" t="s">
        <v>57</v>
      </c>
      <c r="E68" s="3">
        <v>4</v>
      </c>
      <c r="F68" s="1" t="s">
        <v>27</v>
      </c>
      <c r="G68" s="1" t="s">
        <v>27</v>
      </c>
      <c r="H68" s="2" t="e">
        <f t="shared" si="14"/>
        <v>#VALUE!</v>
      </c>
      <c r="I68" s="5">
        <v>22.14</v>
      </c>
      <c r="J68" s="2" t="e">
        <f t="shared" si="15"/>
        <v>#VALUE!</v>
      </c>
      <c r="K68" s="2" t="e">
        <f t="shared" si="16"/>
        <v>#VALUE!</v>
      </c>
      <c r="L68" s="2" t="e">
        <f t="shared" si="17"/>
        <v>#VALUE!</v>
      </c>
      <c r="M68" s="2" t="e">
        <f t="shared" si="18"/>
        <v>#VALUE!</v>
      </c>
      <c r="N68" s="2" t="e">
        <f t="shared" si="19"/>
        <v>#VALUE!</v>
      </c>
      <c r="O68" s="2" t="e">
        <f t="shared" si="20"/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 ht="24.95" customHeight="1">
      <c r="A69" s="3" t="s">
        <v>21</v>
      </c>
      <c r="B69" s="3" t="s">
        <v>112</v>
      </c>
      <c r="C69" s="3" t="s">
        <v>113</v>
      </c>
      <c r="D69" s="3" t="s">
        <v>57</v>
      </c>
      <c r="E69" s="3">
        <v>6</v>
      </c>
      <c r="F69" s="1" t="s">
        <v>27</v>
      </c>
      <c r="G69" s="1" t="s">
        <v>27</v>
      </c>
      <c r="H69" s="2" t="e">
        <f t="shared" si="14"/>
        <v>#VALUE!</v>
      </c>
      <c r="I69" s="5">
        <v>22.14</v>
      </c>
      <c r="J69" s="2" t="e">
        <f t="shared" si="15"/>
        <v>#VALUE!</v>
      </c>
      <c r="K69" s="2" t="e">
        <f t="shared" si="16"/>
        <v>#VALUE!</v>
      </c>
      <c r="L69" s="2" t="e">
        <f t="shared" si="17"/>
        <v>#VALUE!</v>
      </c>
      <c r="M69" s="2" t="e">
        <f t="shared" si="18"/>
        <v>#VALUE!</v>
      </c>
      <c r="N69" s="2" t="e">
        <f t="shared" si="19"/>
        <v>#VALUE!</v>
      </c>
      <c r="O69" s="2" t="e">
        <f t="shared" si="20"/>
        <v>#VALUE!</v>
      </c>
      <c r="P69" s="3" t="e">
        <f>IF(O69&lt;=(Referencial!O69*1.05),"PREÇO VÁLIDO","PREÇO INVÁLIDO")</f>
        <v>#VALUE!</v>
      </c>
      <c r="Q69" s="2" t="e">
        <f>(O69/Referencial!O69)-1</f>
        <v>#VALUE!</v>
      </c>
    </row>
    <row r="70" spans="1:17" ht="24.95" customHeight="1">
      <c r="A70" s="3" t="s">
        <v>21</v>
      </c>
      <c r="B70" s="3" t="s">
        <v>114</v>
      </c>
      <c r="C70" s="3" t="s">
        <v>115</v>
      </c>
      <c r="D70" s="3" t="s">
        <v>57</v>
      </c>
      <c r="E70" s="3">
        <v>2</v>
      </c>
      <c r="F70" s="1" t="s">
        <v>27</v>
      </c>
      <c r="G70" s="1" t="s">
        <v>27</v>
      </c>
      <c r="H70" s="2" t="e">
        <f t="shared" si="14"/>
        <v>#VALUE!</v>
      </c>
      <c r="I70" s="5">
        <v>22.14</v>
      </c>
      <c r="J70" s="2" t="e">
        <f t="shared" si="15"/>
        <v>#VALUE!</v>
      </c>
      <c r="K70" s="2" t="e">
        <f t="shared" si="16"/>
        <v>#VALUE!</v>
      </c>
      <c r="L70" s="2" t="e">
        <f t="shared" si="17"/>
        <v>#VALUE!</v>
      </c>
      <c r="M70" s="2" t="e">
        <f t="shared" si="18"/>
        <v>#VALUE!</v>
      </c>
      <c r="N70" s="2" t="e">
        <f t="shared" si="19"/>
        <v>#VALUE!</v>
      </c>
      <c r="O70" s="2" t="e">
        <f t="shared" si="20"/>
        <v>#VALUE!</v>
      </c>
      <c r="P70" s="3" t="e">
        <f>IF(O70&lt;=(Referencial!O70*1.05),"PREÇO VÁLIDO","PREÇO INVÁLIDO")</f>
        <v>#VALUE!</v>
      </c>
      <c r="Q70" s="2" t="e">
        <f>(O70/Referencial!O70)-1</f>
        <v>#VALUE!</v>
      </c>
    </row>
    <row r="71" spans="1:17" ht="24.95" customHeight="1">
      <c r="A71" s="3" t="s">
        <v>21</v>
      </c>
      <c r="B71" s="3" t="s">
        <v>116</v>
      </c>
      <c r="C71" s="3" t="s">
        <v>117</v>
      </c>
      <c r="D71" s="3" t="s">
        <v>57</v>
      </c>
      <c r="E71" s="3">
        <v>1</v>
      </c>
      <c r="F71" s="1" t="s">
        <v>27</v>
      </c>
      <c r="G71" s="1" t="s">
        <v>27</v>
      </c>
      <c r="H71" s="2" t="e">
        <f t="shared" si="14"/>
        <v>#VALUE!</v>
      </c>
      <c r="I71" s="5">
        <v>22.14</v>
      </c>
      <c r="J71" s="2" t="e">
        <f t="shared" si="15"/>
        <v>#VALUE!</v>
      </c>
      <c r="K71" s="2" t="e">
        <f t="shared" si="16"/>
        <v>#VALUE!</v>
      </c>
      <c r="L71" s="2" t="e">
        <f t="shared" si="17"/>
        <v>#VALUE!</v>
      </c>
      <c r="M71" s="2" t="e">
        <f t="shared" si="18"/>
        <v>#VALUE!</v>
      </c>
      <c r="N71" s="2" t="e">
        <f t="shared" si="19"/>
        <v>#VALUE!</v>
      </c>
      <c r="O71" s="2" t="e">
        <f t="shared" si="20"/>
        <v>#VALUE!</v>
      </c>
      <c r="P71" s="3" t="e">
        <f>IF(O71&lt;=(Referencial!O71*1.05),"PREÇO VÁLIDO","PREÇO INVÁLIDO")</f>
        <v>#VALUE!</v>
      </c>
      <c r="Q71" s="2" t="e">
        <f>(O71/Referencial!O71)-1</f>
        <v>#VALUE!</v>
      </c>
    </row>
    <row r="72" spans="1:17" ht="24.95" customHeight="1">
      <c r="A72" s="3" t="s">
        <v>21</v>
      </c>
      <c r="B72" s="3" t="s">
        <v>118</v>
      </c>
      <c r="C72" s="3" t="s">
        <v>119</v>
      </c>
      <c r="D72" s="3" t="s">
        <v>44</v>
      </c>
      <c r="E72" s="3">
        <v>10.5</v>
      </c>
      <c r="F72" s="1" t="s">
        <v>27</v>
      </c>
      <c r="G72" s="1" t="s">
        <v>27</v>
      </c>
      <c r="H72" s="2" t="e">
        <f t="shared" si="14"/>
        <v>#VALUE!</v>
      </c>
      <c r="I72" s="5">
        <v>22.14</v>
      </c>
      <c r="J72" s="2" t="e">
        <f t="shared" si="15"/>
        <v>#VALUE!</v>
      </c>
      <c r="K72" s="2" t="e">
        <f t="shared" si="16"/>
        <v>#VALUE!</v>
      </c>
      <c r="L72" s="2" t="e">
        <f t="shared" si="17"/>
        <v>#VALUE!</v>
      </c>
      <c r="M72" s="2" t="e">
        <f t="shared" si="18"/>
        <v>#VALUE!</v>
      </c>
      <c r="N72" s="2" t="e">
        <f t="shared" si="19"/>
        <v>#VALUE!</v>
      </c>
      <c r="O72" s="2" t="e">
        <f t="shared" si="20"/>
        <v>#VALUE!</v>
      </c>
      <c r="P72" s="3" t="e">
        <f>IF(O72&lt;=(Referencial!O72*1.05),"PREÇO VÁLIDO","PREÇO INVÁLIDO")</f>
        <v>#VALUE!</v>
      </c>
      <c r="Q72" s="2" t="e">
        <f>(O72/Referencial!O72)-1</f>
        <v>#VALUE!</v>
      </c>
    </row>
    <row r="73" spans="1:17" ht="24.95" customHeight="1">
      <c r="A73" s="3" t="s">
        <v>21</v>
      </c>
      <c r="B73" s="3" t="s">
        <v>120</v>
      </c>
      <c r="C73" s="3" t="s">
        <v>121</v>
      </c>
      <c r="D73" s="3" t="s">
        <v>40</v>
      </c>
      <c r="E73" s="3">
        <v>22</v>
      </c>
      <c r="F73" s="1" t="s">
        <v>27</v>
      </c>
      <c r="G73" s="1" t="s">
        <v>27</v>
      </c>
      <c r="H73" s="2" t="e">
        <f t="shared" si="14"/>
        <v>#VALUE!</v>
      </c>
      <c r="I73" s="5">
        <v>22.14</v>
      </c>
      <c r="J73" s="2" t="e">
        <f t="shared" si="15"/>
        <v>#VALUE!</v>
      </c>
      <c r="K73" s="2" t="e">
        <f t="shared" si="16"/>
        <v>#VALUE!</v>
      </c>
      <c r="L73" s="2" t="e">
        <f t="shared" si="17"/>
        <v>#VALUE!</v>
      </c>
      <c r="M73" s="2" t="e">
        <f t="shared" si="18"/>
        <v>#VALUE!</v>
      </c>
      <c r="N73" s="2" t="e">
        <f t="shared" si="19"/>
        <v>#VALUE!</v>
      </c>
      <c r="O73" s="2" t="e">
        <f t="shared" si="20"/>
        <v>#VALUE!</v>
      </c>
      <c r="P73" s="3" t="e">
        <f>IF(O73&lt;=(Referencial!O73*1.05),"PREÇO VÁLIDO","PREÇO INVÁLIDO")</f>
        <v>#VALUE!</v>
      </c>
      <c r="Q73" s="2" t="e">
        <f>(O73/Referencial!O73)-1</f>
        <v>#VALUE!</v>
      </c>
    </row>
    <row r="74" spans="1:17" ht="24.95" customHeight="1">
      <c r="A74" s="3" t="s">
        <v>21</v>
      </c>
      <c r="B74" s="3" t="s">
        <v>122</v>
      </c>
      <c r="C74" s="3" t="s">
        <v>123</v>
      </c>
      <c r="D74" s="3" t="s">
        <v>40</v>
      </c>
      <c r="E74" s="3">
        <v>50</v>
      </c>
      <c r="F74" s="1" t="s">
        <v>27</v>
      </c>
      <c r="G74" s="1" t="s">
        <v>27</v>
      </c>
      <c r="H74" s="2" t="e">
        <f t="shared" si="14"/>
        <v>#VALUE!</v>
      </c>
      <c r="I74" s="5">
        <v>22.14</v>
      </c>
      <c r="J74" s="2" t="e">
        <f t="shared" si="15"/>
        <v>#VALUE!</v>
      </c>
      <c r="K74" s="2" t="e">
        <f t="shared" si="16"/>
        <v>#VALUE!</v>
      </c>
      <c r="L74" s="2" t="e">
        <f t="shared" si="17"/>
        <v>#VALUE!</v>
      </c>
      <c r="M74" s="2" t="e">
        <f t="shared" si="18"/>
        <v>#VALUE!</v>
      </c>
      <c r="N74" s="2" t="e">
        <f t="shared" si="19"/>
        <v>#VALUE!</v>
      </c>
      <c r="O74" s="2" t="e">
        <f t="shared" si="20"/>
        <v>#VALUE!</v>
      </c>
      <c r="P74" s="3" t="e">
        <f>IF(O74&lt;=(Referencial!O74*1.05),"PREÇO VÁLIDO","PREÇO INVÁLIDO")</f>
        <v>#VALUE!</v>
      </c>
      <c r="Q74" s="2" t="e">
        <f>(O74/Referencial!O74)-1</f>
        <v>#VALUE!</v>
      </c>
    </row>
    <row r="75" spans="1:17" ht="24.95" customHeight="1">
      <c r="A75" s="3" t="s">
        <v>21</v>
      </c>
      <c r="B75" s="3" t="s">
        <v>124</v>
      </c>
      <c r="C75" s="3" t="s">
        <v>125</v>
      </c>
      <c r="D75" s="3" t="s">
        <v>57</v>
      </c>
      <c r="E75" s="3">
        <v>2</v>
      </c>
      <c r="F75" s="1" t="s">
        <v>27</v>
      </c>
      <c r="G75" s="1" t="s">
        <v>27</v>
      </c>
      <c r="H75" s="2" t="e">
        <f t="shared" si="14"/>
        <v>#VALUE!</v>
      </c>
      <c r="I75" s="5">
        <v>22.14</v>
      </c>
      <c r="J75" s="2" t="e">
        <f t="shared" si="15"/>
        <v>#VALUE!</v>
      </c>
      <c r="K75" s="2" t="e">
        <f t="shared" si="16"/>
        <v>#VALUE!</v>
      </c>
      <c r="L75" s="2" t="e">
        <f t="shared" si="17"/>
        <v>#VALUE!</v>
      </c>
      <c r="M75" s="2" t="e">
        <f t="shared" si="18"/>
        <v>#VALUE!</v>
      </c>
      <c r="N75" s="2" t="e">
        <f t="shared" si="19"/>
        <v>#VALUE!</v>
      </c>
      <c r="O75" s="2" t="e">
        <f t="shared" si="20"/>
        <v>#VALUE!</v>
      </c>
      <c r="P75" s="3" t="e">
        <f>IF(O75&lt;=(Referencial!O75*1.05),"PREÇO VÁLIDO","PREÇO INVÁLIDO")</f>
        <v>#VALUE!</v>
      </c>
      <c r="Q75" s="2" t="e">
        <f>(O75/Referencial!O75)-1</f>
        <v>#VALUE!</v>
      </c>
    </row>
    <row r="76" spans="1:17" ht="24.95" customHeight="1">
      <c r="A76" s="3" t="s">
        <v>21</v>
      </c>
      <c r="B76" s="3" t="s">
        <v>126</v>
      </c>
      <c r="C76" s="3" t="s">
        <v>127</v>
      </c>
      <c r="D76" s="3" t="s">
        <v>57</v>
      </c>
      <c r="E76" s="3">
        <v>6</v>
      </c>
      <c r="F76" s="1" t="s">
        <v>27</v>
      </c>
      <c r="G76" s="1" t="s">
        <v>27</v>
      </c>
      <c r="H76" s="2" t="e">
        <f t="shared" si="14"/>
        <v>#VALUE!</v>
      </c>
      <c r="I76" s="5">
        <v>22.14</v>
      </c>
      <c r="J76" s="2" t="e">
        <f t="shared" si="15"/>
        <v>#VALUE!</v>
      </c>
      <c r="K76" s="2" t="e">
        <f t="shared" si="16"/>
        <v>#VALUE!</v>
      </c>
      <c r="L76" s="2" t="e">
        <f t="shared" si="17"/>
        <v>#VALUE!</v>
      </c>
      <c r="M76" s="2" t="e">
        <f t="shared" si="18"/>
        <v>#VALUE!</v>
      </c>
      <c r="N76" s="2" t="e">
        <f t="shared" si="19"/>
        <v>#VALUE!</v>
      </c>
      <c r="O76" s="2" t="e">
        <f t="shared" si="20"/>
        <v>#VALUE!</v>
      </c>
      <c r="P76" s="3" t="e">
        <f>IF(O76&lt;=(Referencial!O76*1.05),"PREÇO VÁLIDO","PREÇO INVÁLIDO")</f>
        <v>#VALUE!</v>
      </c>
      <c r="Q76" s="2" t="e">
        <f>(O76/Referencial!O76)-1</f>
        <v>#VALUE!</v>
      </c>
    </row>
    <row r="77" spans="1:17" ht="24.95" customHeight="1">
      <c r="A77" s="3" t="s">
        <v>21</v>
      </c>
      <c r="B77" s="3" t="s">
        <v>128</v>
      </c>
      <c r="C77" s="3" t="s">
        <v>129</v>
      </c>
      <c r="D77" s="3" t="s">
        <v>57</v>
      </c>
      <c r="E77" s="3">
        <v>10</v>
      </c>
      <c r="F77" s="1" t="s">
        <v>27</v>
      </c>
      <c r="G77" s="1" t="s">
        <v>27</v>
      </c>
      <c r="H77" s="2" t="e">
        <f t="shared" si="14"/>
        <v>#VALUE!</v>
      </c>
      <c r="I77" s="5">
        <v>22.14</v>
      </c>
      <c r="J77" s="2" t="e">
        <f t="shared" si="15"/>
        <v>#VALUE!</v>
      </c>
      <c r="K77" s="2" t="e">
        <f t="shared" si="16"/>
        <v>#VALUE!</v>
      </c>
      <c r="L77" s="2" t="e">
        <f t="shared" si="17"/>
        <v>#VALUE!</v>
      </c>
      <c r="M77" s="2" t="e">
        <f t="shared" si="18"/>
        <v>#VALUE!</v>
      </c>
      <c r="N77" s="2" t="e">
        <f t="shared" si="19"/>
        <v>#VALUE!</v>
      </c>
      <c r="O77" s="2" t="e">
        <f t="shared" si="20"/>
        <v>#VALUE!</v>
      </c>
      <c r="P77" s="3" t="e">
        <f>IF(O77&lt;=(Referencial!O77*1.05),"PREÇO VÁLIDO","PREÇO INVÁLIDO")</f>
        <v>#VALUE!</v>
      </c>
      <c r="Q77" s="2" t="e">
        <f>(O77/Referencial!O77)-1</f>
        <v>#VALUE!</v>
      </c>
    </row>
    <row r="78" spans="1:17" ht="24.95" customHeight="1">
      <c r="A78" s="3" t="s">
        <v>21</v>
      </c>
      <c r="B78" s="3" t="s">
        <v>130</v>
      </c>
      <c r="C78" s="3" t="s">
        <v>131</v>
      </c>
      <c r="D78" s="3" t="s">
        <v>57</v>
      </c>
      <c r="E78" s="3">
        <v>1</v>
      </c>
      <c r="F78" s="1" t="s">
        <v>27</v>
      </c>
      <c r="G78" s="1" t="s">
        <v>27</v>
      </c>
      <c r="H78" s="2" t="e">
        <f t="shared" si="14"/>
        <v>#VALUE!</v>
      </c>
      <c r="I78" s="5">
        <v>22.14</v>
      </c>
      <c r="J78" s="2" t="e">
        <f t="shared" si="15"/>
        <v>#VALUE!</v>
      </c>
      <c r="K78" s="2" t="e">
        <f t="shared" si="16"/>
        <v>#VALUE!</v>
      </c>
      <c r="L78" s="2" t="e">
        <f t="shared" si="17"/>
        <v>#VALUE!</v>
      </c>
      <c r="M78" s="2" t="e">
        <f t="shared" si="18"/>
        <v>#VALUE!</v>
      </c>
      <c r="N78" s="2" t="e">
        <f t="shared" si="19"/>
        <v>#VALUE!</v>
      </c>
      <c r="O78" s="2" t="e">
        <f t="shared" si="20"/>
        <v>#VALUE!</v>
      </c>
      <c r="P78" s="3" t="e">
        <f>IF(O78&lt;=(Referencial!O78*1.05),"PREÇO VÁLIDO","PREÇO INVÁLIDO")</f>
        <v>#VALUE!</v>
      </c>
      <c r="Q78" s="2" t="e">
        <f>(O78/Referencial!O78)-1</f>
        <v>#VALUE!</v>
      </c>
    </row>
    <row r="79" spans="1:17" ht="24.95" customHeight="1">
      <c r="A79" s="3" t="s">
        <v>21</v>
      </c>
      <c r="B79" s="3" t="s">
        <v>132</v>
      </c>
      <c r="C79" s="3" t="s">
        <v>133</v>
      </c>
      <c r="D79" s="3" t="s">
        <v>57</v>
      </c>
      <c r="E79" s="3">
        <v>4</v>
      </c>
      <c r="F79" s="1" t="s">
        <v>27</v>
      </c>
      <c r="G79" s="1" t="s">
        <v>27</v>
      </c>
      <c r="H79" s="2" t="e">
        <f t="shared" si="14"/>
        <v>#VALUE!</v>
      </c>
      <c r="I79" s="5">
        <v>22.14</v>
      </c>
      <c r="J79" s="2" t="e">
        <f t="shared" si="15"/>
        <v>#VALUE!</v>
      </c>
      <c r="K79" s="2" t="e">
        <f t="shared" si="16"/>
        <v>#VALUE!</v>
      </c>
      <c r="L79" s="2" t="e">
        <f t="shared" si="17"/>
        <v>#VALUE!</v>
      </c>
      <c r="M79" s="2" t="e">
        <f t="shared" si="18"/>
        <v>#VALUE!</v>
      </c>
      <c r="N79" s="2" t="e">
        <f t="shared" si="19"/>
        <v>#VALUE!</v>
      </c>
      <c r="O79" s="2" t="e">
        <f t="shared" si="20"/>
        <v>#VALUE!</v>
      </c>
      <c r="P79" s="3" t="e">
        <f>IF(O79&lt;=(Referencial!O79*1.05),"PREÇO VÁLIDO","PREÇO INVÁLIDO")</f>
        <v>#VALUE!</v>
      </c>
      <c r="Q79" s="2" t="e">
        <f>(O79/Referencial!O79)-1</f>
        <v>#VALUE!</v>
      </c>
    </row>
    <row r="80" spans="1:17" ht="24.95" customHeight="1">
      <c r="A80" s="3" t="s">
        <v>21</v>
      </c>
      <c r="B80" s="3" t="s">
        <v>134</v>
      </c>
      <c r="C80" s="3" t="s">
        <v>135</v>
      </c>
      <c r="D80" s="3" t="s">
        <v>57</v>
      </c>
      <c r="E80" s="3">
        <v>4</v>
      </c>
      <c r="F80" s="1" t="s">
        <v>27</v>
      </c>
      <c r="G80" s="1" t="s">
        <v>27</v>
      </c>
      <c r="H80" s="2" t="e">
        <f t="shared" si="14"/>
        <v>#VALUE!</v>
      </c>
      <c r="I80" s="5">
        <v>22.14</v>
      </c>
      <c r="J80" s="2" t="e">
        <f t="shared" si="15"/>
        <v>#VALUE!</v>
      </c>
      <c r="K80" s="2" t="e">
        <f t="shared" si="16"/>
        <v>#VALUE!</v>
      </c>
      <c r="L80" s="2" t="e">
        <f t="shared" si="17"/>
        <v>#VALUE!</v>
      </c>
      <c r="M80" s="2" t="e">
        <f t="shared" si="18"/>
        <v>#VALUE!</v>
      </c>
      <c r="N80" s="2" t="e">
        <f t="shared" si="19"/>
        <v>#VALUE!</v>
      </c>
      <c r="O80" s="2" t="e">
        <f t="shared" si="20"/>
        <v>#VALUE!</v>
      </c>
      <c r="P80" s="3" t="e">
        <f>IF(O80&lt;=(Referencial!O80*1.05),"PREÇO VÁLIDO","PREÇO INVÁLIDO")</f>
        <v>#VALUE!</v>
      </c>
      <c r="Q80" s="2" t="e">
        <f>(O80/Referencial!O80)-1</f>
        <v>#VALUE!</v>
      </c>
    </row>
    <row r="81" spans="1:17" ht="24.95" customHeight="1">
      <c r="A81" s="3" t="s">
        <v>21</v>
      </c>
      <c r="B81" s="3" t="s">
        <v>136</v>
      </c>
      <c r="C81" s="3" t="s">
        <v>137</v>
      </c>
      <c r="D81" s="3" t="s">
        <v>57</v>
      </c>
      <c r="E81" s="3">
        <v>1</v>
      </c>
      <c r="F81" s="1" t="s">
        <v>27</v>
      </c>
      <c r="G81" s="1" t="s">
        <v>27</v>
      </c>
      <c r="H81" s="2" t="e">
        <f t="shared" si="14"/>
        <v>#VALUE!</v>
      </c>
      <c r="I81" s="5">
        <v>22.13</v>
      </c>
      <c r="J81" s="2" t="e">
        <f t="shared" si="15"/>
        <v>#VALUE!</v>
      </c>
      <c r="K81" s="2" t="e">
        <f t="shared" si="16"/>
        <v>#VALUE!</v>
      </c>
      <c r="L81" s="2" t="e">
        <f t="shared" si="17"/>
        <v>#VALUE!</v>
      </c>
      <c r="M81" s="2" t="e">
        <f t="shared" si="18"/>
        <v>#VALUE!</v>
      </c>
      <c r="N81" s="2" t="e">
        <f t="shared" si="19"/>
        <v>#VALUE!</v>
      </c>
      <c r="O81" s="2" t="e">
        <f t="shared" si="20"/>
        <v>#VALUE!</v>
      </c>
      <c r="P81" s="3" t="e">
        <f>IF(O81&lt;=(Referencial!O81*1.05),"PREÇO VÁLIDO","PREÇO INVÁLIDO")</f>
        <v>#VALUE!</v>
      </c>
      <c r="Q81" s="2" t="e">
        <f>(O81/Referencial!O81)-1</f>
        <v>#VALUE!</v>
      </c>
    </row>
    <row r="82" spans="1:17" ht="24.95" customHeight="1">
      <c r="A82" s="3" t="s">
        <v>21</v>
      </c>
      <c r="B82" s="3" t="s">
        <v>138</v>
      </c>
      <c r="C82" s="3" t="s">
        <v>139</v>
      </c>
      <c r="D82" s="3" t="s">
        <v>57</v>
      </c>
      <c r="E82" s="3">
        <v>1</v>
      </c>
      <c r="F82" s="1" t="s">
        <v>27</v>
      </c>
      <c r="G82" s="1" t="s">
        <v>27</v>
      </c>
      <c r="H82" s="2" t="e">
        <f t="shared" si="14"/>
        <v>#VALUE!</v>
      </c>
      <c r="I82" s="5">
        <v>22.14</v>
      </c>
      <c r="J82" s="2" t="e">
        <f t="shared" si="15"/>
        <v>#VALUE!</v>
      </c>
      <c r="K82" s="2" t="e">
        <f t="shared" si="16"/>
        <v>#VALUE!</v>
      </c>
      <c r="L82" s="2" t="e">
        <f t="shared" si="17"/>
        <v>#VALUE!</v>
      </c>
      <c r="M82" s="2" t="e">
        <f t="shared" si="18"/>
        <v>#VALUE!</v>
      </c>
      <c r="N82" s="2" t="e">
        <f t="shared" si="19"/>
        <v>#VALUE!</v>
      </c>
      <c r="O82" s="2" t="e">
        <f t="shared" si="20"/>
        <v>#VALUE!</v>
      </c>
      <c r="P82" s="3" t="e">
        <f>IF(O82&lt;=(Referencial!O82*1.05),"PREÇO VÁLIDO","PREÇO INVÁLIDO")</f>
        <v>#VALUE!</v>
      </c>
      <c r="Q82" s="2" t="e">
        <f>(O82/Referencial!O82)-1</f>
        <v>#VALUE!</v>
      </c>
    </row>
    <row r="83" spans="1:17" ht="24.95" customHeight="1">
      <c r="A83" s="3" t="s">
        <v>21</v>
      </c>
      <c r="B83" s="3" t="s">
        <v>140</v>
      </c>
      <c r="C83" s="3" t="s">
        <v>141</v>
      </c>
      <c r="D83" s="3" t="s">
        <v>40</v>
      </c>
      <c r="E83" s="3">
        <v>13.1</v>
      </c>
      <c r="F83" s="1" t="s">
        <v>27</v>
      </c>
      <c r="G83" s="1" t="s">
        <v>27</v>
      </c>
      <c r="H83" s="2" t="e">
        <f t="shared" si="14"/>
        <v>#VALUE!</v>
      </c>
      <c r="I83" s="5">
        <v>22.14</v>
      </c>
      <c r="J83" s="2" t="e">
        <f t="shared" si="15"/>
        <v>#VALUE!</v>
      </c>
      <c r="K83" s="2" t="e">
        <f t="shared" si="16"/>
        <v>#VALUE!</v>
      </c>
      <c r="L83" s="2" t="e">
        <f t="shared" si="17"/>
        <v>#VALUE!</v>
      </c>
      <c r="M83" s="2" t="e">
        <f t="shared" si="18"/>
        <v>#VALUE!</v>
      </c>
      <c r="N83" s="2" t="e">
        <f t="shared" si="19"/>
        <v>#VALUE!</v>
      </c>
      <c r="O83" s="2" t="e">
        <f t="shared" si="20"/>
        <v>#VALUE!</v>
      </c>
      <c r="P83" s="3" t="e">
        <f>IF(O83&lt;=(Referencial!O83*1.05),"PREÇO VÁLIDO","PREÇO INVÁLIDO")</f>
        <v>#VALUE!</v>
      </c>
      <c r="Q83" s="2" t="e">
        <f>(O83/Referencial!O83)-1</f>
        <v>#VALUE!</v>
      </c>
    </row>
    <row r="84" spans="1:17" ht="24.95" customHeight="1">
      <c r="A84" s="3" t="s">
        <v>21</v>
      </c>
      <c r="B84" s="3" t="s">
        <v>142</v>
      </c>
      <c r="C84" s="3" t="s">
        <v>143</v>
      </c>
      <c r="D84" s="3" t="s">
        <v>33</v>
      </c>
      <c r="E84" s="3">
        <v>32.909999999999997</v>
      </c>
      <c r="F84" s="1" t="s">
        <v>27</v>
      </c>
      <c r="G84" s="1" t="s">
        <v>27</v>
      </c>
      <c r="H84" s="2" t="e">
        <f t="shared" si="14"/>
        <v>#VALUE!</v>
      </c>
      <c r="I84" s="5">
        <v>22.14</v>
      </c>
      <c r="J84" s="2" t="e">
        <f t="shared" si="15"/>
        <v>#VALUE!</v>
      </c>
      <c r="K84" s="2" t="e">
        <f t="shared" si="16"/>
        <v>#VALUE!</v>
      </c>
      <c r="L84" s="2" t="e">
        <f t="shared" si="17"/>
        <v>#VALUE!</v>
      </c>
      <c r="M84" s="2" t="e">
        <f t="shared" si="18"/>
        <v>#VALUE!</v>
      </c>
      <c r="N84" s="2" t="e">
        <f t="shared" si="19"/>
        <v>#VALUE!</v>
      </c>
      <c r="O84" s="2" t="e">
        <f t="shared" si="20"/>
        <v>#VALUE!</v>
      </c>
      <c r="P84" s="3" t="e">
        <f>IF(O84&lt;=(Referencial!O84*1.05),"PREÇO VÁLIDO","PREÇO INVÁLIDO")</f>
        <v>#VALUE!</v>
      </c>
      <c r="Q84" s="2" t="e">
        <f>(O84/Referencial!O84)-1</f>
        <v>#VALUE!</v>
      </c>
    </row>
    <row r="85" spans="1:17" ht="24.95" customHeight="1">
      <c r="A85" s="3" t="s">
        <v>21</v>
      </c>
      <c r="B85" s="3" t="s">
        <v>144</v>
      </c>
      <c r="C85" s="3" t="s">
        <v>145</v>
      </c>
      <c r="D85" s="3" t="s">
        <v>33</v>
      </c>
      <c r="E85" s="3">
        <v>65.81</v>
      </c>
      <c r="F85" s="1" t="s">
        <v>27</v>
      </c>
      <c r="G85" s="1" t="s">
        <v>27</v>
      </c>
      <c r="H85" s="2" t="e">
        <f t="shared" si="14"/>
        <v>#VALUE!</v>
      </c>
      <c r="I85" s="5">
        <v>22.14</v>
      </c>
      <c r="J85" s="2" t="e">
        <f t="shared" si="15"/>
        <v>#VALUE!</v>
      </c>
      <c r="K85" s="2" t="e">
        <f t="shared" si="16"/>
        <v>#VALUE!</v>
      </c>
      <c r="L85" s="2" t="e">
        <f t="shared" si="17"/>
        <v>#VALUE!</v>
      </c>
      <c r="M85" s="2" t="e">
        <f t="shared" si="18"/>
        <v>#VALUE!</v>
      </c>
      <c r="N85" s="2" t="e">
        <f t="shared" si="19"/>
        <v>#VALUE!</v>
      </c>
      <c r="O85" s="2" t="e">
        <f t="shared" si="20"/>
        <v>#VALUE!</v>
      </c>
      <c r="P85" s="3" t="e">
        <f>IF(O85&lt;=(Referencial!O85*1.05),"PREÇO VÁLIDO","PREÇO INVÁLIDO")</f>
        <v>#VALUE!</v>
      </c>
      <c r="Q85" s="2" t="e">
        <f>(O85/Referencial!O85)-1</f>
        <v>#VALUE!</v>
      </c>
    </row>
    <row r="86" spans="1:17" ht="24.95" customHeight="1">
      <c r="A86" s="3" t="s">
        <v>21</v>
      </c>
      <c r="B86" s="3" t="s">
        <v>146</v>
      </c>
      <c r="C86" s="3" t="s">
        <v>147</v>
      </c>
      <c r="D86" s="3" t="s">
        <v>57</v>
      </c>
      <c r="E86" s="3">
        <v>2</v>
      </c>
      <c r="F86" s="1" t="s">
        <v>27</v>
      </c>
      <c r="G86" s="1" t="s">
        <v>27</v>
      </c>
      <c r="H86" s="2" t="e">
        <f t="shared" si="14"/>
        <v>#VALUE!</v>
      </c>
      <c r="I86" s="5">
        <v>22.14</v>
      </c>
      <c r="J86" s="2" t="e">
        <f t="shared" si="15"/>
        <v>#VALUE!</v>
      </c>
      <c r="K86" s="2" t="e">
        <f t="shared" si="16"/>
        <v>#VALUE!</v>
      </c>
      <c r="L86" s="2" t="e">
        <f t="shared" si="17"/>
        <v>#VALUE!</v>
      </c>
      <c r="M86" s="2" t="e">
        <f t="shared" si="18"/>
        <v>#VALUE!</v>
      </c>
      <c r="N86" s="2" t="e">
        <f t="shared" si="19"/>
        <v>#VALUE!</v>
      </c>
      <c r="O86" s="2" t="e">
        <f t="shared" si="20"/>
        <v>#VALUE!</v>
      </c>
      <c r="P86" s="3" t="e">
        <f>IF(O86&lt;=(Referencial!O86*1.05),"PREÇO VÁLIDO","PREÇO INVÁLIDO")</f>
        <v>#VALUE!</v>
      </c>
      <c r="Q86" s="2" t="e">
        <f>(O86/Referencial!O86)-1</f>
        <v>#VALUE!</v>
      </c>
    </row>
    <row r="87" spans="1:17" ht="24.95" customHeight="1">
      <c r="A87" s="3" t="s">
        <v>21</v>
      </c>
      <c r="B87" s="3" t="s">
        <v>148</v>
      </c>
      <c r="C87" s="3" t="s">
        <v>149</v>
      </c>
      <c r="D87" s="3" t="s">
        <v>57</v>
      </c>
      <c r="E87" s="3">
        <v>2</v>
      </c>
      <c r="F87" s="1" t="s">
        <v>27</v>
      </c>
      <c r="G87" s="1" t="s">
        <v>27</v>
      </c>
      <c r="H87" s="2" t="e">
        <f t="shared" si="14"/>
        <v>#VALUE!</v>
      </c>
      <c r="I87" s="5">
        <v>22.14</v>
      </c>
      <c r="J87" s="2" t="e">
        <f t="shared" si="15"/>
        <v>#VALUE!</v>
      </c>
      <c r="K87" s="2" t="e">
        <f t="shared" si="16"/>
        <v>#VALUE!</v>
      </c>
      <c r="L87" s="2" t="e">
        <f t="shared" si="17"/>
        <v>#VALUE!</v>
      </c>
      <c r="M87" s="2" t="e">
        <f t="shared" si="18"/>
        <v>#VALUE!</v>
      </c>
      <c r="N87" s="2" t="e">
        <f t="shared" si="19"/>
        <v>#VALUE!</v>
      </c>
      <c r="O87" s="2" t="e">
        <f t="shared" si="20"/>
        <v>#VALUE!</v>
      </c>
      <c r="P87" s="3" t="e">
        <f>IF(O87&lt;=(Referencial!O87*1.05),"PREÇO VÁLIDO","PREÇO INVÁLIDO")</f>
        <v>#VALUE!</v>
      </c>
      <c r="Q87" s="2" t="e">
        <f>(O87/Referencial!O87)-1</f>
        <v>#VALUE!</v>
      </c>
    </row>
    <row r="88" spans="1:17" ht="24.95" customHeight="1">
      <c r="A88" s="3" t="s">
        <v>21</v>
      </c>
      <c r="B88" s="3" t="s">
        <v>150</v>
      </c>
      <c r="C88" s="3" t="s">
        <v>151</v>
      </c>
      <c r="D88" s="3" t="s">
        <v>57</v>
      </c>
      <c r="E88" s="3">
        <v>2</v>
      </c>
      <c r="F88" s="1" t="s">
        <v>27</v>
      </c>
      <c r="G88" s="1" t="s">
        <v>27</v>
      </c>
      <c r="H88" s="2" t="e">
        <f t="shared" si="14"/>
        <v>#VALUE!</v>
      </c>
      <c r="I88" s="5">
        <v>22.14</v>
      </c>
      <c r="J88" s="2" t="e">
        <f t="shared" si="15"/>
        <v>#VALUE!</v>
      </c>
      <c r="K88" s="2" t="e">
        <f t="shared" si="16"/>
        <v>#VALUE!</v>
      </c>
      <c r="L88" s="2" t="e">
        <f t="shared" si="17"/>
        <v>#VALUE!</v>
      </c>
      <c r="M88" s="2" t="e">
        <f t="shared" si="18"/>
        <v>#VALUE!</v>
      </c>
      <c r="N88" s="2" t="e">
        <f t="shared" si="19"/>
        <v>#VALUE!</v>
      </c>
      <c r="O88" s="2" t="e">
        <f t="shared" si="20"/>
        <v>#VALUE!</v>
      </c>
      <c r="P88" s="3" t="e">
        <f>IF(O88&lt;=(Referencial!O88*1.05),"PREÇO VÁLIDO","PREÇO INVÁLIDO")</f>
        <v>#VALUE!</v>
      </c>
      <c r="Q88" s="2" t="e">
        <f>(O88/Referencial!O88)-1</f>
        <v>#VALUE!</v>
      </c>
    </row>
    <row r="89" spans="1:17" ht="24.95" customHeight="1">
      <c r="A89" s="3" t="s">
        <v>21</v>
      </c>
      <c r="B89" s="3" t="s">
        <v>152</v>
      </c>
      <c r="C89" s="3" t="s">
        <v>153</v>
      </c>
      <c r="D89" s="3" t="s">
        <v>44</v>
      </c>
      <c r="E89" s="3">
        <v>10.36</v>
      </c>
      <c r="F89" s="1" t="s">
        <v>27</v>
      </c>
      <c r="G89" s="1" t="s">
        <v>27</v>
      </c>
      <c r="H89" s="2" t="e">
        <f t="shared" si="14"/>
        <v>#VALUE!</v>
      </c>
      <c r="I89" s="5">
        <v>22.14</v>
      </c>
      <c r="J89" s="2" t="e">
        <f t="shared" si="15"/>
        <v>#VALUE!</v>
      </c>
      <c r="K89" s="2" t="e">
        <f t="shared" si="16"/>
        <v>#VALUE!</v>
      </c>
      <c r="L89" s="2" t="e">
        <f t="shared" si="17"/>
        <v>#VALUE!</v>
      </c>
      <c r="M89" s="2" t="e">
        <f t="shared" si="18"/>
        <v>#VALUE!</v>
      </c>
      <c r="N89" s="2" t="e">
        <f t="shared" si="19"/>
        <v>#VALUE!</v>
      </c>
      <c r="O89" s="2" t="e">
        <f t="shared" si="20"/>
        <v>#VALUE!</v>
      </c>
      <c r="P89" s="3" t="e">
        <f>IF(O89&lt;=(Referencial!O89*1.05),"PREÇO VÁLIDO","PREÇO INVÁLIDO")</f>
        <v>#VALUE!</v>
      </c>
      <c r="Q89" s="2" t="e">
        <f>(O89/Referencial!O89)-1</f>
        <v>#VALUE!</v>
      </c>
    </row>
    <row r="90" spans="1:17">
      <c r="N90" s="7" t="s">
        <v>28</v>
      </c>
      <c r="O90" s="8" t="e">
        <f>TRUNC(SUM(O44:O89),2)</f>
        <v>#VALUE!</v>
      </c>
    </row>
    <row r="92" spans="1:17">
      <c r="A92" s="9" t="s">
        <v>154</v>
      </c>
    </row>
    <row r="93" spans="1:17">
      <c r="A93" s="11" t="s">
        <v>4</v>
      </c>
      <c r="B93" s="11" t="s">
        <v>5</v>
      </c>
      <c r="C93" s="11" t="s">
        <v>6</v>
      </c>
      <c r="D93" s="11" t="s">
        <v>7</v>
      </c>
      <c r="E93" s="11" t="s">
        <v>8</v>
      </c>
      <c r="F93" s="1" t="s">
        <v>9</v>
      </c>
      <c r="G93" s="1" t="s">
        <v>10</v>
      </c>
      <c r="H93" s="11" t="s">
        <v>12</v>
      </c>
      <c r="I93" s="11" t="s">
        <v>13</v>
      </c>
      <c r="J93" s="11" t="s">
        <v>14</v>
      </c>
      <c r="K93" s="11" t="s">
        <v>15</v>
      </c>
      <c r="L93" s="11" t="s">
        <v>11</v>
      </c>
      <c r="M93" s="11" t="s">
        <v>16</v>
      </c>
      <c r="N93" s="11" t="s">
        <v>17</v>
      </c>
      <c r="O93" s="11" t="s">
        <v>18</v>
      </c>
      <c r="P93" s="11" t="s">
        <v>19</v>
      </c>
      <c r="Q93" s="11" t="s">
        <v>20</v>
      </c>
    </row>
    <row r="94" spans="1:17" ht="24.95" customHeight="1">
      <c r="A94" s="3" t="s">
        <v>21</v>
      </c>
      <c r="B94" s="3"/>
      <c r="C94" s="3" t="s">
        <v>155</v>
      </c>
      <c r="D94" s="3"/>
      <c r="E94" s="3">
        <v>0</v>
      </c>
      <c r="F94" s="1"/>
      <c r="G94" s="1"/>
      <c r="H94" s="3"/>
      <c r="I94" s="5"/>
      <c r="J94" s="3"/>
      <c r="K94" s="3"/>
      <c r="L94" s="3"/>
      <c r="M94" s="3"/>
      <c r="N94" s="3"/>
      <c r="O94" s="3"/>
      <c r="P94" s="3"/>
      <c r="Q94" s="2"/>
    </row>
    <row r="95" spans="1:17" ht="24.95" customHeight="1">
      <c r="A95" s="3" t="s">
        <v>21</v>
      </c>
      <c r="B95" s="3"/>
      <c r="C95" s="3" t="s">
        <v>156</v>
      </c>
      <c r="D95" s="3"/>
      <c r="E95" s="3">
        <v>0</v>
      </c>
      <c r="F95" s="1"/>
      <c r="G95" s="1"/>
      <c r="H95" s="3"/>
      <c r="I95" s="5"/>
      <c r="J95" s="3"/>
      <c r="K95" s="3"/>
      <c r="L95" s="3"/>
      <c r="M95" s="3"/>
      <c r="N95" s="3"/>
      <c r="O95" s="3"/>
      <c r="P95" s="3"/>
      <c r="Q95" s="2"/>
    </row>
    <row r="96" spans="1:17" ht="24.95" customHeight="1">
      <c r="A96" s="3" t="s">
        <v>21</v>
      </c>
      <c r="B96" s="3" t="s">
        <v>157</v>
      </c>
      <c r="C96" s="3" t="s">
        <v>158</v>
      </c>
      <c r="D96" s="3" t="s">
        <v>44</v>
      </c>
      <c r="E96" s="3">
        <v>4.5999999999999996</v>
      </c>
      <c r="F96" s="1" t="s">
        <v>27</v>
      </c>
      <c r="G96" s="1" t="s">
        <v>27</v>
      </c>
      <c r="H96" s="2" t="e">
        <f t="shared" ref="H96:H117" si="21">F96+G96</f>
        <v>#VALUE!</v>
      </c>
      <c r="I96" s="5">
        <v>22.14</v>
      </c>
      <c r="J96" s="2" t="e">
        <f t="shared" ref="J96:J117" si="22">F96+(I96/100*F96)</f>
        <v>#VALUE!</v>
      </c>
      <c r="K96" s="2" t="e">
        <f t="shared" ref="K96:K117" si="23">G96+(I96/100*G96)</f>
        <v>#VALUE!</v>
      </c>
      <c r="L96" s="2" t="e">
        <f t="shared" ref="L96:L117" si="24">TRUNC(J96+K96,2)</f>
        <v>#VALUE!</v>
      </c>
      <c r="M96" s="2" t="e">
        <f t="shared" ref="M96:M117" si="25">TRUNC(IF((J96+K96), (J96/(J96+K96)*O96), 0),2)</f>
        <v>#VALUE!</v>
      </c>
      <c r="N96" s="2" t="e">
        <f t="shared" ref="N96:N117" si="26">TRUNC(IF((J96+K96), (K96/(J96+K96)*O96), 0),2)</f>
        <v>#VALUE!</v>
      </c>
      <c r="O96" s="2" t="e">
        <f t="shared" ref="O96:O117" si="27">TRUNC(L96*E96,2)</f>
        <v>#VALUE!</v>
      </c>
      <c r="P96" s="3" t="e">
        <f>IF(O96&lt;=(Referencial!O96*1.05),"PREÇO VÁLIDO","PREÇO INVÁLIDO")</f>
        <v>#VALUE!</v>
      </c>
      <c r="Q96" s="2" t="e">
        <f>(O96/Referencial!O96)-1</f>
        <v>#VALUE!</v>
      </c>
    </row>
    <row r="97" spans="1:17" ht="24.95" customHeight="1">
      <c r="A97" s="3" t="s">
        <v>21</v>
      </c>
      <c r="B97" s="3" t="s">
        <v>72</v>
      </c>
      <c r="C97" s="3" t="s">
        <v>73</v>
      </c>
      <c r="D97" s="3" t="s">
        <v>44</v>
      </c>
      <c r="E97" s="3">
        <v>6.44</v>
      </c>
      <c r="F97" s="1" t="s">
        <v>27</v>
      </c>
      <c r="G97" s="1" t="s">
        <v>27</v>
      </c>
      <c r="H97" s="2" t="e">
        <f t="shared" si="21"/>
        <v>#VALUE!</v>
      </c>
      <c r="I97" s="5">
        <v>22.14</v>
      </c>
      <c r="J97" s="2" t="e">
        <f t="shared" si="22"/>
        <v>#VALUE!</v>
      </c>
      <c r="K97" s="2" t="e">
        <f t="shared" si="23"/>
        <v>#VALUE!</v>
      </c>
      <c r="L97" s="2" t="e">
        <f t="shared" si="24"/>
        <v>#VALUE!</v>
      </c>
      <c r="M97" s="2" t="e">
        <f t="shared" si="25"/>
        <v>#VALUE!</v>
      </c>
      <c r="N97" s="2" t="e">
        <f t="shared" si="26"/>
        <v>#VALUE!</v>
      </c>
      <c r="O97" s="2" t="e">
        <f t="shared" si="27"/>
        <v>#VALUE!</v>
      </c>
      <c r="P97" s="3" t="e">
        <f>IF(O97&lt;=(Referencial!O97*1.05),"PREÇO VÁLIDO","PREÇO INVÁLIDO")</f>
        <v>#VALUE!</v>
      </c>
      <c r="Q97" s="2" t="e">
        <f>(O97/Referencial!O97)-1</f>
        <v>#VALUE!</v>
      </c>
    </row>
    <row r="98" spans="1:17" ht="24.95" customHeight="1">
      <c r="A98" s="3" t="s">
        <v>21</v>
      </c>
      <c r="B98" s="3" t="s">
        <v>159</v>
      </c>
      <c r="C98" s="3" t="s">
        <v>160</v>
      </c>
      <c r="D98" s="3" t="s">
        <v>33</v>
      </c>
      <c r="E98" s="3">
        <v>10.66</v>
      </c>
      <c r="F98" s="1" t="s">
        <v>27</v>
      </c>
      <c r="G98" s="1" t="s">
        <v>27</v>
      </c>
      <c r="H98" s="2" t="e">
        <f t="shared" si="21"/>
        <v>#VALUE!</v>
      </c>
      <c r="I98" s="5">
        <v>22.14</v>
      </c>
      <c r="J98" s="2" t="e">
        <f t="shared" si="22"/>
        <v>#VALUE!</v>
      </c>
      <c r="K98" s="2" t="e">
        <f t="shared" si="23"/>
        <v>#VALUE!</v>
      </c>
      <c r="L98" s="2" t="e">
        <f t="shared" si="24"/>
        <v>#VALUE!</v>
      </c>
      <c r="M98" s="2" t="e">
        <f t="shared" si="25"/>
        <v>#VALUE!</v>
      </c>
      <c r="N98" s="2" t="e">
        <f t="shared" si="26"/>
        <v>#VALUE!</v>
      </c>
      <c r="O98" s="2" t="e">
        <f t="shared" si="27"/>
        <v>#VALUE!</v>
      </c>
      <c r="P98" s="3" t="e">
        <f>IF(O98&lt;=(Referencial!O98*1.05),"PREÇO VÁLIDO","PREÇO INVÁLIDO")</f>
        <v>#VALUE!</v>
      </c>
      <c r="Q98" s="2" t="e">
        <f>(O98/Referencial!O98)-1</f>
        <v>#VALUE!</v>
      </c>
    </row>
    <row r="99" spans="1:17" ht="24.95" customHeight="1">
      <c r="A99" s="3" t="s">
        <v>21</v>
      </c>
      <c r="B99" s="3" t="s">
        <v>161</v>
      </c>
      <c r="C99" s="3" t="s">
        <v>162</v>
      </c>
      <c r="D99" s="3" t="s">
        <v>33</v>
      </c>
      <c r="E99" s="3">
        <v>18.8</v>
      </c>
      <c r="F99" s="1" t="s">
        <v>27</v>
      </c>
      <c r="G99" s="1" t="s">
        <v>27</v>
      </c>
      <c r="H99" s="2" t="e">
        <f t="shared" si="21"/>
        <v>#VALUE!</v>
      </c>
      <c r="I99" s="5">
        <v>22.14</v>
      </c>
      <c r="J99" s="2" t="e">
        <f t="shared" si="22"/>
        <v>#VALUE!</v>
      </c>
      <c r="K99" s="2" t="e">
        <f t="shared" si="23"/>
        <v>#VALUE!</v>
      </c>
      <c r="L99" s="2" t="e">
        <f t="shared" si="24"/>
        <v>#VALUE!</v>
      </c>
      <c r="M99" s="2" t="e">
        <f t="shared" si="25"/>
        <v>#VALUE!</v>
      </c>
      <c r="N99" s="2" t="e">
        <f t="shared" si="26"/>
        <v>#VALUE!</v>
      </c>
      <c r="O99" s="2" t="e">
        <f t="shared" si="27"/>
        <v>#VALUE!</v>
      </c>
      <c r="P99" s="3" t="e">
        <f>IF(O99&lt;=(Referencial!O99*1.05),"PREÇO VÁLIDO","PREÇO INVÁLIDO")</f>
        <v>#VALUE!</v>
      </c>
      <c r="Q99" s="2" t="e">
        <f>(O99/Referencial!O99)-1</f>
        <v>#VALUE!</v>
      </c>
    </row>
    <row r="100" spans="1:17" ht="24.95" customHeight="1">
      <c r="A100" s="3" t="s">
        <v>21</v>
      </c>
      <c r="B100" s="3" t="s">
        <v>163</v>
      </c>
      <c r="C100" s="3" t="s">
        <v>164</v>
      </c>
      <c r="D100" s="3" t="s">
        <v>33</v>
      </c>
      <c r="E100" s="3">
        <v>23.67</v>
      </c>
      <c r="F100" s="1" t="s">
        <v>27</v>
      </c>
      <c r="G100" s="1" t="s">
        <v>27</v>
      </c>
      <c r="H100" s="2" t="e">
        <f t="shared" si="21"/>
        <v>#VALUE!</v>
      </c>
      <c r="I100" s="5">
        <v>22.14</v>
      </c>
      <c r="J100" s="2" t="e">
        <f t="shared" si="22"/>
        <v>#VALUE!</v>
      </c>
      <c r="K100" s="2" t="e">
        <f t="shared" si="23"/>
        <v>#VALUE!</v>
      </c>
      <c r="L100" s="2" t="e">
        <f t="shared" si="24"/>
        <v>#VALUE!</v>
      </c>
      <c r="M100" s="2" t="e">
        <f t="shared" si="25"/>
        <v>#VALUE!</v>
      </c>
      <c r="N100" s="2" t="e">
        <f t="shared" si="26"/>
        <v>#VALUE!</v>
      </c>
      <c r="O100" s="2" t="e">
        <f t="shared" si="27"/>
        <v>#VALUE!</v>
      </c>
      <c r="P100" s="3" t="e">
        <f>IF(O100&lt;=(Referencial!O100*1.05),"PREÇO VÁLIDO","PREÇO INVÁLIDO")</f>
        <v>#VALUE!</v>
      </c>
      <c r="Q100" s="2" t="e">
        <f>(O100/Referencial!O100)-1</f>
        <v>#VALUE!</v>
      </c>
    </row>
    <row r="101" spans="1:17" ht="24.95" customHeight="1">
      <c r="A101" s="3" t="s">
        <v>21</v>
      </c>
      <c r="B101" s="3" t="s">
        <v>165</v>
      </c>
      <c r="C101" s="3" t="s">
        <v>166</v>
      </c>
      <c r="D101" s="3" t="s">
        <v>78</v>
      </c>
      <c r="E101" s="3">
        <v>50.7</v>
      </c>
      <c r="F101" s="1" t="s">
        <v>27</v>
      </c>
      <c r="G101" s="1" t="s">
        <v>27</v>
      </c>
      <c r="H101" s="2" t="e">
        <f t="shared" si="21"/>
        <v>#VALUE!</v>
      </c>
      <c r="I101" s="5">
        <v>22.14</v>
      </c>
      <c r="J101" s="2" t="e">
        <f t="shared" si="22"/>
        <v>#VALUE!</v>
      </c>
      <c r="K101" s="2" t="e">
        <f t="shared" si="23"/>
        <v>#VALUE!</v>
      </c>
      <c r="L101" s="2" t="e">
        <f t="shared" si="24"/>
        <v>#VALUE!</v>
      </c>
      <c r="M101" s="2" t="e">
        <f t="shared" si="25"/>
        <v>#VALUE!</v>
      </c>
      <c r="N101" s="2" t="e">
        <f t="shared" si="26"/>
        <v>#VALUE!</v>
      </c>
      <c r="O101" s="2" t="e">
        <f t="shared" si="27"/>
        <v>#VALUE!</v>
      </c>
      <c r="P101" s="3" t="e">
        <f>IF(O101&lt;=(Referencial!O101*1.05),"PREÇO VÁLIDO","PREÇO INVÁLIDO")</f>
        <v>#VALUE!</v>
      </c>
      <c r="Q101" s="2" t="e">
        <f>(O101/Referencial!O101)-1</f>
        <v>#VALUE!</v>
      </c>
    </row>
    <row r="102" spans="1:17" ht="24.95" customHeight="1">
      <c r="A102" s="3" t="s">
        <v>21</v>
      </c>
      <c r="B102" s="3" t="s">
        <v>167</v>
      </c>
      <c r="C102" s="3" t="s">
        <v>168</v>
      </c>
      <c r="D102" s="3" t="s">
        <v>78</v>
      </c>
      <c r="E102" s="3">
        <v>182.1</v>
      </c>
      <c r="F102" s="1" t="s">
        <v>27</v>
      </c>
      <c r="G102" s="1" t="s">
        <v>27</v>
      </c>
      <c r="H102" s="2" t="e">
        <f t="shared" si="21"/>
        <v>#VALUE!</v>
      </c>
      <c r="I102" s="5">
        <v>22.14</v>
      </c>
      <c r="J102" s="2" t="e">
        <f t="shared" si="22"/>
        <v>#VALUE!</v>
      </c>
      <c r="K102" s="2" t="e">
        <f t="shared" si="23"/>
        <v>#VALUE!</v>
      </c>
      <c r="L102" s="2" t="e">
        <f t="shared" si="24"/>
        <v>#VALUE!</v>
      </c>
      <c r="M102" s="2" t="e">
        <f t="shared" si="25"/>
        <v>#VALUE!</v>
      </c>
      <c r="N102" s="2" t="e">
        <f t="shared" si="26"/>
        <v>#VALUE!</v>
      </c>
      <c r="O102" s="2" t="e">
        <f t="shared" si="27"/>
        <v>#VALUE!</v>
      </c>
      <c r="P102" s="3" t="e">
        <f>IF(O102&lt;=(Referencial!O102*1.05),"PREÇO VÁLIDO","PREÇO INVÁLIDO")</f>
        <v>#VALUE!</v>
      </c>
      <c r="Q102" s="2" t="e">
        <f>(O102/Referencial!O102)-1</f>
        <v>#VALUE!</v>
      </c>
    </row>
    <row r="103" spans="1:17" ht="24.95" customHeight="1">
      <c r="A103" s="3" t="s">
        <v>21</v>
      </c>
      <c r="B103" s="3" t="s">
        <v>169</v>
      </c>
      <c r="C103" s="3" t="s">
        <v>170</v>
      </c>
      <c r="D103" s="3" t="s">
        <v>78</v>
      </c>
      <c r="E103" s="3">
        <v>117.8</v>
      </c>
      <c r="F103" s="1" t="s">
        <v>27</v>
      </c>
      <c r="G103" s="1" t="s">
        <v>27</v>
      </c>
      <c r="H103" s="2" t="e">
        <f t="shared" si="21"/>
        <v>#VALUE!</v>
      </c>
      <c r="I103" s="5">
        <v>22.14</v>
      </c>
      <c r="J103" s="2" t="e">
        <f t="shared" si="22"/>
        <v>#VALUE!</v>
      </c>
      <c r="K103" s="2" t="e">
        <f t="shared" si="23"/>
        <v>#VALUE!</v>
      </c>
      <c r="L103" s="2" t="e">
        <f t="shared" si="24"/>
        <v>#VALUE!</v>
      </c>
      <c r="M103" s="2" t="e">
        <f t="shared" si="25"/>
        <v>#VALUE!</v>
      </c>
      <c r="N103" s="2" t="e">
        <f t="shared" si="26"/>
        <v>#VALUE!</v>
      </c>
      <c r="O103" s="2" t="e">
        <f t="shared" si="27"/>
        <v>#VALUE!</v>
      </c>
      <c r="P103" s="3" t="e">
        <f>IF(O103&lt;=(Referencial!O103*1.05),"PREÇO VÁLIDO","PREÇO INVÁLIDO")</f>
        <v>#VALUE!</v>
      </c>
      <c r="Q103" s="2" t="e">
        <f>(O103/Referencial!O103)-1</f>
        <v>#VALUE!</v>
      </c>
    </row>
    <row r="104" spans="1:17" ht="24.95" customHeight="1">
      <c r="A104" s="3" t="s">
        <v>21</v>
      </c>
      <c r="B104" s="3" t="s">
        <v>171</v>
      </c>
      <c r="C104" s="3" t="s">
        <v>172</v>
      </c>
      <c r="D104" s="3" t="s">
        <v>44</v>
      </c>
      <c r="E104" s="3">
        <v>3</v>
      </c>
      <c r="F104" s="1" t="s">
        <v>27</v>
      </c>
      <c r="G104" s="1" t="s">
        <v>27</v>
      </c>
      <c r="H104" s="2" t="e">
        <f t="shared" si="21"/>
        <v>#VALUE!</v>
      </c>
      <c r="I104" s="5">
        <v>22.14</v>
      </c>
      <c r="J104" s="2" t="e">
        <f t="shared" si="22"/>
        <v>#VALUE!</v>
      </c>
      <c r="K104" s="2" t="e">
        <f t="shared" si="23"/>
        <v>#VALUE!</v>
      </c>
      <c r="L104" s="2" t="e">
        <f t="shared" si="24"/>
        <v>#VALUE!</v>
      </c>
      <c r="M104" s="2" t="e">
        <f t="shared" si="25"/>
        <v>#VALUE!</v>
      </c>
      <c r="N104" s="2" t="e">
        <f t="shared" si="26"/>
        <v>#VALUE!</v>
      </c>
      <c r="O104" s="2" t="e">
        <f t="shared" si="27"/>
        <v>#VALUE!</v>
      </c>
      <c r="P104" s="3" t="e">
        <f>IF(O104&lt;=(Referencial!O104*1.05),"PREÇO VÁLIDO","PREÇO INVÁLIDO")</f>
        <v>#VALUE!</v>
      </c>
      <c r="Q104" s="2" t="e">
        <f>(O104/Referencial!O104)-1</f>
        <v>#VALUE!</v>
      </c>
    </row>
    <row r="105" spans="1:17" ht="24.95" customHeight="1">
      <c r="A105" s="3" t="s">
        <v>21</v>
      </c>
      <c r="B105" s="3" t="s">
        <v>173</v>
      </c>
      <c r="C105" s="3" t="s">
        <v>174</v>
      </c>
      <c r="D105" s="3" t="s">
        <v>44</v>
      </c>
      <c r="E105" s="3">
        <v>1.18</v>
      </c>
      <c r="F105" s="1" t="s">
        <v>27</v>
      </c>
      <c r="G105" s="1" t="s">
        <v>27</v>
      </c>
      <c r="H105" s="2" t="e">
        <f t="shared" si="21"/>
        <v>#VALUE!</v>
      </c>
      <c r="I105" s="5">
        <v>22.14</v>
      </c>
      <c r="J105" s="2" t="e">
        <f t="shared" si="22"/>
        <v>#VALUE!</v>
      </c>
      <c r="K105" s="2" t="e">
        <f t="shared" si="23"/>
        <v>#VALUE!</v>
      </c>
      <c r="L105" s="2" t="e">
        <f t="shared" si="24"/>
        <v>#VALUE!</v>
      </c>
      <c r="M105" s="2" t="e">
        <f t="shared" si="25"/>
        <v>#VALUE!</v>
      </c>
      <c r="N105" s="2" t="e">
        <f t="shared" si="26"/>
        <v>#VALUE!</v>
      </c>
      <c r="O105" s="2" t="e">
        <f t="shared" si="27"/>
        <v>#VALUE!</v>
      </c>
      <c r="P105" s="3" t="e">
        <f>IF(O105&lt;=(Referencial!O105*1.05),"PREÇO VÁLIDO","PREÇO INVÁLIDO")</f>
        <v>#VALUE!</v>
      </c>
      <c r="Q105" s="2" t="e">
        <f>(O105/Referencial!O105)-1</f>
        <v>#VALUE!</v>
      </c>
    </row>
    <row r="106" spans="1:17" ht="24.95" customHeight="1">
      <c r="A106" s="3" t="s">
        <v>21</v>
      </c>
      <c r="B106" s="3" t="s">
        <v>175</v>
      </c>
      <c r="C106" s="3" t="s">
        <v>176</v>
      </c>
      <c r="D106" s="3" t="s">
        <v>33</v>
      </c>
      <c r="E106" s="3">
        <v>8.8800000000000008</v>
      </c>
      <c r="F106" s="1" t="s">
        <v>27</v>
      </c>
      <c r="G106" s="1" t="s">
        <v>27</v>
      </c>
      <c r="H106" s="2" t="e">
        <f t="shared" si="21"/>
        <v>#VALUE!</v>
      </c>
      <c r="I106" s="5">
        <v>22.14</v>
      </c>
      <c r="J106" s="2" t="e">
        <f t="shared" si="22"/>
        <v>#VALUE!</v>
      </c>
      <c r="K106" s="2" t="e">
        <f t="shared" si="23"/>
        <v>#VALUE!</v>
      </c>
      <c r="L106" s="2" t="e">
        <f t="shared" si="24"/>
        <v>#VALUE!</v>
      </c>
      <c r="M106" s="2" t="e">
        <f t="shared" si="25"/>
        <v>#VALUE!</v>
      </c>
      <c r="N106" s="2" t="e">
        <f t="shared" si="26"/>
        <v>#VALUE!</v>
      </c>
      <c r="O106" s="2" t="e">
        <f t="shared" si="27"/>
        <v>#VALUE!</v>
      </c>
      <c r="P106" s="3" t="e">
        <f>IF(O106&lt;=(Referencial!O106*1.05),"PREÇO VÁLIDO","PREÇO INVÁLIDO")</f>
        <v>#VALUE!</v>
      </c>
      <c r="Q106" s="2" t="e">
        <f>(O106/Referencial!O106)-1</f>
        <v>#VALUE!</v>
      </c>
    </row>
    <row r="107" spans="1:17" ht="24.95" customHeight="1">
      <c r="A107" s="3" t="s">
        <v>21</v>
      </c>
      <c r="B107" s="3" t="s">
        <v>177</v>
      </c>
      <c r="C107" s="3" t="s">
        <v>178</v>
      </c>
      <c r="D107" s="3" t="s">
        <v>78</v>
      </c>
      <c r="E107" s="3">
        <v>28.9</v>
      </c>
      <c r="F107" s="1" t="s">
        <v>27</v>
      </c>
      <c r="G107" s="1" t="s">
        <v>27</v>
      </c>
      <c r="H107" s="2" t="e">
        <f t="shared" si="21"/>
        <v>#VALUE!</v>
      </c>
      <c r="I107" s="5">
        <v>22.14</v>
      </c>
      <c r="J107" s="2" t="e">
        <f t="shared" si="22"/>
        <v>#VALUE!</v>
      </c>
      <c r="K107" s="2" t="e">
        <f t="shared" si="23"/>
        <v>#VALUE!</v>
      </c>
      <c r="L107" s="2" t="e">
        <f t="shared" si="24"/>
        <v>#VALUE!</v>
      </c>
      <c r="M107" s="2" t="e">
        <f t="shared" si="25"/>
        <v>#VALUE!</v>
      </c>
      <c r="N107" s="2" t="e">
        <f t="shared" si="26"/>
        <v>#VALUE!</v>
      </c>
      <c r="O107" s="2" t="e">
        <f t="shared" si="27"/>
        <v>#VALUE!</v>
      </c>
      <c r="P107" s="3" t="e">
        <f>IF(O107&lt;=(Referencial!O107*1.05),"PREÇO VÁLIDO","PREÇO INVÁLIDO")</f>
        <v>#VALUE!</v>
      </c>
      <c r="Q107" s="2" t="e">
        <f>(O107/Referencial!O107)-1</f>
        <v>#VALUE!</v>
      </c>
    </row>
    <row r="108" spans="1:17" ht="24.95" customHeight="1">
      <c r="A108" s="3" t="s">
        <v>21</v>
      </c>
      <c r="B108" s="3" t="s">
        <v>179</v>
      </c>
      <c r="C108" s="3" t="s">
        <v>180</v>
      </c>
      <c r="D108" s="3" t="s">
        <v>78</v>
      </c>
      <c r="E108" s="3">
        <v>10</v>
      </c>
      <c r="F108" s="1" t="s">
        <v>27</v>
      </c>
      <c r="G108" s="1" t="s">
        <v>27</v>
      </c>
      <c r="H108" s="2" t="e">
        <f t="shared" si="21"/>
        <v>#VALUE!</v>
      </c>
      <c r="I108" s="5">
        <v>22.14</v>
      </c>
      <c r="J108" s="2" t="e">
        <f t="shared" si="22"/>
        <v>#VALUE!</v>
      </c>
      <c r="K108" s="2" t="e">
        <f t="shared" si="23"/>
        <v>#VALUE!</v>
      </c>
      <c r="L108" s="2" t="e">
        <f t="shared" si="24"/>
        <v>#VALUE!</v>
      </c>
      <c r="M108" s="2" t="e">
        <f t="shared" si="25"/>
        <v>#VALUE!</v>
      </c>
      <c r="N108" s="2" t="e">
        <f t="shared" si="26"/>
        <v>#VALUE!</v>
      </c>
      <c r="O108" s="2" t="e">
        <f t="shared" si="27"/>
        <v>#VALUE!</v>
      </c>
      <c r="P108" s="3" t="e">
        <f>IF(O108&lt;=(Referencial!O108*1.05),"PREÇO VÁLIDO","PREÇO INVÁLIDO")</f>
        <v>#VALUE!</v>
      </c>
      <c r="Q108" s="2" t="e">
        <f>(O108/Referencial!O108)-1</f>
        <v>#VALUE!</v>
      </c>
    </row>
    <row r="109" spans="1:17" ht="24.95" customHeight="1">
      <c r="A109" s="3" t="s">
        <v>21</v>
      </c>
      <c r="B109" s="3" t="s">
        <v>181</v>
      </c>
      <c r="C109" s="3" t="s">
        <v>182</v>
      </c>
      <c r="D109" s="3" t="s">
        <v>44</v>
      </c>
      <c r="E109" s="3">
        <v>0.36</v>
      </c>
      <c r="F109" s="1" t="s">
        <v>27</v>
      </c>
      <c r="G109" s="1" t="s">
        <v>27</v>
      </c>
      <c r="H109" s="2" t="e">
        <f t="shared" si="21"/>
        <v>#VALUE!</v>
      </c>
      <c r="I109" s="5">
        <v>22.14</v>
      </c>
      <c r="J109" s="2" t="e">
        <f t="shared" si="22"/>
        <v>#VALUE!</v>
      </c>
      <c r="K109" s="2" t="e">
        <f t="shared" si="23"/>
        <v>#VALUE!</v>
      </c>
      <c r="L109" s="2" t="e">
        <f t="shared" si="24"/>
        <v>#VALUE!</v>
      </c>
      <c r="M109" s="2" t="e">
        <f t="shared" si="25"/>
        <v>#VALUE!</v>
      </c>
      <c r="N109" s="2" t="e">
        <f t="shared" si="26"/>
        <v>#VALUE!</v>
      </c>
      <c r="O109" s="2" t="e">
        <f t="shared" si="27"/>
        <v>#VALUE!</v>
      </c>
      <c r="P109" s="3" t="e">
        <f>IF(O109&lt;=(Referencial!O109*1.05),"PREÇO VÁLIDO","PREÇO INVÁLIDO")</f>
        <v>#VALUE!</v>
      </c>
      <c r="Q109" s="2" t="e">
        <f>(O109/Referencial!O109)-1</f>
        <v>#VALUE!</v>
      </c>
    </row>
    <row r="110" spans="1:17" ht="24.95" customHeight="1">
      <c r="A110" s="3" t="s">
        <v>21</v>
      </c>
      <c r="B110" s="3" t="s">
        <v>183</v>
      </c>
      <c r="C110" s="3" t="s">
        <v>184</v>
      </c>
      <c r="D110" s="3" t="s">
        <v>33</v>
      </c>
      <c r="E110" s="3">
        <v>36.54</v>
      </c>
      <c r="F110" s="1" t="s">
        <v>27</v>
      </c>
      <c r="G110" s="1" t="s">
        <v>27</v>
      </c>
      <c r="H110" s="2" t="e">
        <f t="shared" si="21"/>
        <v>#VALUE!</v>
      </c>
      <c r="I110" s="5">
        <v>22.14</v>
      </c>
      <c r="J110" s="2" t="e">
        <f t="shared" si="22"/>
        <v>#VALUE!</v>
      </c>
      <c r="K110" s="2" t="e">
        <f t="shared" si="23"/>
        <v>#VALUE!</v>
      </c>
      <c r="L110" s="2" t="e">
        <f t="shared" si="24"/>
        <v>#VALUE!</v>
      </c>
      <c r="M110" s="2" t="e">
        <f t="shared" si="25"/>
        <v>#VALUE!</v>
      </c>
      <c r="N110" s="2" t="e">
        <f t="shared" si="26"/>
        <v>#VALUE!</v>
      </c>
      <c r="O110" s="2" t="e">
        <f t="shared" si="27"/>
        <v>#VALUE!</v>
      </c>
      <c r="P110" s="3" t="e">
        <f>IF(O110&lt;=(Referencial!O110*1.05),"PREÇO VÁLIDO","PREÇO INVÁLIDO")</f>
        <v>#VALUE!</v>
      </c>
      <c r="Q110" s="2" t="e">
        <f>(O110/Referencial!O110)-1</f>
        <v>#VALUE!</v>
      </c>
    </row>
    <row r="111" spans="1:17" ht="24.95" customHeight="1">
      <c r="A111" s="3" t="s">
        <v>21</v>
      </c>
      <c r="B111" s="3" t="s">
        <v>185</v>
      </c>
      <c r="C111" s="3" t="s">
        <v>186</v>
      </c>
      <c r="D111" s="3" t="s">
        <v>40</v>
      </c>
      <c r="E111" s="3">
        <v>51.77</v>
      </c>
      <c r="F111" s="1" t="s">
        <v>27</v>
      </c>
      <c r="G111" s="1" t="s">
        <v>27</v>
      </c>
      <c r="H111" s="2" t="e">
        <f t="shared" si="21"/>
        <v>#VALUE!</v>
      </c>
      <c r="I111" s="5">
        <v>22.14</v>
      </c>
      <c r="J111" s="2" t="e">
        <f t="shared" si="22"/>
        <v>#VALUE!</v>
      </c>
      <c r="K111" s="2" t="e">
        <f t="shared" si="23"/>
        <v>#VALUE!</v>
      </c>
      <c r="L111" s="2" t="e">
        <f t="shared" si="24"/>
        <v>#VALUE!</v>
      </c>
      <c r="M111" s="2" t="e">
        <f t="shared" si="25"/>
        <v>#VALUE!</v>
      </c>
      <c r="N111" s="2" t="e">
        <f t="shared" si="26"/>
        <v>#VALUE!</v>
      </c>
      <c r="O111" s="2" t="e">
        <f t="shared" si="27"/>
        <v>#VALUE!</v>
      </c>
      <c r="P111" s="3" t="e">
        <f>IF(O111&lt;=(Referencial!O111*1.05),"PREÇO VÁLIDO","PREÇO INVÁLIDO")</f>
        <v>#VALUE!</v>
      </c>
      <c r="Q111" s="2" t="e">
        <f>(O111/Referencial!O111)-1</f>
        <v>#VALUE!</v>
      </c>
    </row>
    <row r="112" spans="1:17" ht="24.95" customHeight="1">
      <c r="A112" s="3" t="s">
        <v>21</v>
      </c>
      <c r="B112" s="3" t="s">
        <v>187</v>
      </c>
      <c r="C112" s="3" t="s">
        <v>188</v>
      </c>
      <c r="D112" s="3" t="s">
        <v>33</v>
      </c>
      <c r="E112" s="3">
        <v>53.4</v>
      </c>
      <c r="F112" s="1" t="s">
        <v>27</v>
      </c>
      <c r="G112" s="1" t="s">
        <v>27</v>
      </c>
      <c r="H112" s="2" t="e">
        <f t="shared" si="21"/>
        <v>#VALUE!</v>
      </c>
      <c r="I112" s="5">
        <v>22.14</v>
      </c>
      <c r="J112" s="2" t="e">
        <f t="shared" si="22"/>
        <v>#VALUE!</v>
      </c>
      <c r="K112" s="2" t="e">
        <f t="shared" si="23"/>
        <v>#VALUE!</v>
      </c>
      <c r="L112" s="2" t="e">
        <f t="shared" si="24"/>
        <v>#VALUE!</v>
      </c>
      <c r="M112" s="2" t="e">
        <f t="shared" si="25"/>
        <v>#VALUE!</v>
      </c>
      <c r="N112" s="2" t="e">
        <f t="shared" si="26"/>
        <v>#VALUE!</v>
      </c>
      <c r="O112" s="2" t="e">
        <f t="shared" si="27"/>
        <v>#VALUE!</v>
      </c>
      <c r="P112" s="3" t="e">
        <f>IF(O112&lt;=(Referencial!O112*1.05),"PREÇO VÁLIDO","PREÇO INVÁLIDO")</f>
        <v>#VALUE!</v>
      </c>
      <c r="Q112" s="2" t="e">
        <f>(O112/Referencial!O112)-1</f>
        <v>#VALUE!</v>
      </c>
    </row>
    <row r="113" spans="1:17" ht="24.95" customHeight="1">
      <c r="A113" s="3" t="s">
        <v>21</v>
      </c>
      <c r="B113" s="3" t="s">
        <v>189</v>
      </c>
      <c r="C113" s="3" t="s">
        <v>190</v>
      </c>
      <c r="D113" s="3" t="s">
        <v>33</v>
      </c>
      <c r="E113" s="3">
        <v>126.7</v>
      </c>
      <c r="F113" s="1" t="s">
        <v>27</v>
      </c>
      <c r="G113" s="1" t="s">
        <v>27</v>
      </c>
      <c r="H113" s="2" t="e">
        <f t="shared" si="21"/>
        <v>#VALUE!</v>
      </c>
      <c r="I113" s="5">
        <v>22.14</v>
      </c>
      <c r="J113" s="2" t="e">
        <f t="shared" si="22"/>
        <v>#VALUE!</v>
      </c>
      <c r="K113" s="2" t="e">
        <f t="shared" si="23"/>
        <v>#VALUE!</v>
      </c>
      <c r="L113" s="2" t="e">
        <f t="shared" si="24"/>
        <v>#VALUE!</v>
      </c>
      <c r="M113" s="2" t="e">
        <f t="shared" si="25"/>
        <v>#VALUE!</v>
      </c>
      <c r="N113" s="2" t="e">
        <f t="shared" si="26"/>
        <v>#VALUE!</v>
      </c>
      <c r="O113" s="2" t="e">
        <f t="shared" si="27"/>
        <v>#VALUE!</v>
      </c>
      <c r="P113" s="3" t="e">
        <f>IF(O113&lt;=(Referencial!O113*1.05),"PREÇO VÁLIDO","PREÇO INVÁLIDO")</f>
        <v>#VALUE!</v>
      </c>
      <c r="Q113" s="2" t="e">
        <f>(O113/Referencial!O113)-1</f>
        <v>#VALUE!</v>
      </c>
    </row>
    <row r="114" spans="1:17" ht="24.95" customHeight="1">
      <c r="A114" s="3" t="s">
        <v>21</v>
      </c>
      <c r="B114" s="3" t="s">
        <v>191</v>
      </c>
      <c r="C114" s="3" t="s">
        <v>192</v>
      </c>
      <c r="D114" s="3" t="s">
        <v>33</v>
      </c>
      <c r="E114" s="3">
        <v>126.7</v>
      </c>
      <c r="F114" s="1" t="s">
        <v>27</v>
      </c>
      <c r="G114" s="1" t="s">
        <v>27</v>
      </c>
      <c r="H114" s="2" t="e">
        <f t="shared" si="21"/>
        <v>#VALUE!</v>
      </c>
      <c r="I114" s="5">
        <v>22.14</v>
      </c>
      <c r="J114" s="2" t="e">
        <f t="shared" si="22"/>
        <v>#VALUE!</v>
      </c>
      <c r="K114" s="2" t="e">
        <f t="shared" si="23"/>
        <v>#VALUE!</v>
      </c>
      <c r="L114" s="2" t="e">
        <f t="shared" si="24"/>
        <v>#VALUE!</v>
      </c>
      <c r="M114" s="2" t="e">
        <f t="shared" si="25"/>
        <v>#VALUE!</v>
      </c>
      <c r="N114" s="2" t="e">
        <f t="shared" si="26"/>
        <v>#VALUE!</v>
      </c>
      <c r="O114" s="2" t="e">
        <f t="shared" si="27"/>
        <v>#VALUE!</v>
      </c>
      <c r="P114" s="3" t="e">
        <f>IF(O114&lt;=(Referencial!O114*1.05),"PREÇO VÁLIDO","PREÇO INVÁLIDO")</f>
        <v>#VALUE!</v>
      </c>
      <c r="Q114" s="2" t="e">
        <f>(O114/Referencial!O114)-1</f>
        <v>#VALUE!</v>
      </c>
    </row>
    <row r="115" spans="1:17" ht="24.95" customHeight="1">
      <c r="A115" s="3" t="s">
        <v>21</v>
      </c>
      <c r="B115" s="3" t="s">
        <v>193</v>
      </c>
      <c r="C115" s="3" t="s">
        <v>194</v>
      </c>
      <c r="D115" s="3" t="s">
        <v>33</v>
      </c>
      <c r="E115" s="3">
        <v>46.57</v>
      </c>
      <c r="F115" s="1" t="s">
        <v>27</v>
      </c>
      <c r="G115" s="1" t="s">
        <v>27</v>
      </c>
      <c r="H115" s="2" t="e">
        <f t="shared" si="21"/>
        <v>#VALUE!</v>
      </c>
      <c r="I115" s="5">
        <v>22.14</v>
      </c>
      <c r="J115" s="2" t="e">
        <f t="shared" si="22"/>
        <v>#VALUE!</v>
      </c>
      <c r="K115" s="2" t="e">
        <f t="shared" si="23"/>
        <v>#VALUE!</v>
      </c>
      <c r="L115" s="2" t="e">
        <f t="shared" si="24"/>
        <v>#VALUE!</v>
      </c>
      <c r="M115" s="2" t="e">
        <f t="shared" si="25"/>
        <v>#VALUE!</v>
      </c>
      <c r="N115" s="2" t="e">
        <f t="shared" si="26"/>
        <v>#VALUE!</v>
      </c>
      <c r="O115" s="2" t="e">
        <f t="shared" si="27"/>
        <v>#VALUE!</v>
      </c>
      <c r="P115" s="3" t="e">
        <f>IF(O115&lt;=(Referencial!O115*1.05),"PREÇO VÁLIDO","PREÇO INVÁLIDO")</f>
        <v>#VALUE!</v>
      </c>
      <c r="Q115" s="2" t="e">
        <f>(O115/Referencial!O115)-1</f>
        <v>#VALUE!</v>
      </c>
    </row>
    <row r="116" spans="1:17" ht="24.95" customHeight="1">
      <c r="A116" s="3" t="s">
        <v>21</v>
      </c>
      <c r="B116" s="3" t="s">
        <v>195</v>
      </c>
      <c r="C116" s="3" t="s">
        <v>196</v>
      </c>
      <c r="D116" s="3" t="s">
        <v>57</v>
      </c>
      <c r="E116" s="3">
        <v>3</v>
      </c>
      <c r="F116" s="1" t="s">
        <v>27</v>
      </c>
      <c r="G116" s="1" t="s">
        <v>27</v>
      </c>
      <c r="H116" s="2" t="e">
        <f t="shared" si="21"/>
        <v>#VALUE!</v>
      </c>
      <c r="I116" s="5">
        <v>22.14</v>
      </c>
      <c r="J116" s="2" t="e">
        <f t="shared" si="22"/>
        <v>#VALUE!</v>
      </c>
      <c r="K116" s="2" t="e">
        <f t="shared" si="23"/>
        <v>#VALUE!</v>
      </c>
      <c r="L116" s="2" t="e">
        <f t="shared" si="24"/>
        <v>#VALUE!</v>
      </c>
      <c r="M116" s="2" t="e">
        <f t="shared" si="25"/>
        <v>#VALUE!</v>
      </c>
      <c r="N116" s="2" t="e">
        <f t="shared" si="26"/>
        <v>#VALUE!</v>
      </c>
      <c r="O116" s="2" t="e">
        <f t="shared" si="27"/>
        <v>#VALUE!</v>
      </c>
      <c r="P116" s="3" t="e">
        <f>IF(O116&lt;=(Referencial!O116*1.05),"PREÇO VÁLIDO","PREÇO INVÁLIDO")</f>
        <v>#VALUE!</v>
      </c>
      <c r="Q116" s="2" t="e">
        <f>(O116/Referencial!O116)-1</f>
        <v>#VALUE!</v>
      </c>
    </row>
    <row r="117" spans="1:17" ht="24.95" customHeight="1">
      <c r="A117" s="3" t="s">
        <v>21</v>
      </c>
      <c r="B117" s="3" t="s">
        <v>144</v>
      </c>
      <c r="C117" s="3" t="s">
        <v>145</v>
      </c>
      <c r="D117" s="3" t="s">
        <v>33</v>
      </c>
      <c r="E117" s="3">
        <v>53.5</v>
      </c>
      <c r="F117" s="1" t="s">
        <v>27</v>
      </c>
      <c r="G117" s="1" t="s">
        <v>27</v>
      </c>
      <c r="H117" s="2" t="e">
        <f t="shared" si="21"/>
        <v>#VALUE!</v>
      </c>
      <c r="I117" s="5">
        <v>22.14</v>
      </c>
      <c r="J117" s="2" t="e">
        <f t="shared" si="22"/>
        <v>#VALUE!</v>
      </c>
      <c r="K117" s="2" t="e">
        <f t="shared" si="23"/>
        <v>#VALUE!</v>
      </c>
      <c r="L117" s="2" t="e">
        <f t="shared" si="24"/>
        <v>#VALUE!</v>
      </c>
      <c r="M117" s="2" t="e">
        <f t="shared" si="25"/>
        <v>#VALUE!</v>
      </c>
      <c r="N117" s="2" t="e">
        <f t="shared" si="26"/>
        <v>#VALUE!</v>
      </c>
      <c r="O117" s="2" t="e">
        <f t="shared" si="27"/>
        <v>#VALUE!</v>
      </c>
      <c r="P117" s="3" t="e">
        <f>IF(O117&lt;=(Referencial!O117*1.05),"PREÇO VÁLIDO","PREÇO INVÁLIDO")</f>
        <v>#VALUE!</v>
      </c>
      <c r="Q117" s="2" t="e">
        <f>(O117/Referencial!O117)-1</f>
        <v>#VALUE!</v>
      </c>
    </row>
    <row r="118" spans="1:17" ht="24.95" customHeight="1">
      <c r="A118" s="3" t="s">
        <v>21</v>
      </c>
      <c r="B118" s="3"/>
      <c r="C118" s="3" t="s">
        <v>197</v>
      </c>
      <c r="D118" s="3"/>
      <c r="E118" s="3">
        <v>0</v>
      </c>
      <c r="F118" s="1"/>
      <c r="G118" s="1"/>
      <c r="H118" s="3"/>
      <c r="I118" s="5"/>
      <c r="J118" s="3"/>
      <c r="K118" s="3"/>
      <c r="L118" s="3"/>
      <c r="M118" s="3"/>
      <c r="N118" s="3"/>
      <c r="O118" s="3"/>
      <c r="P118" s="3"/>
      <c r="Q118" s="2"/>
    </row>
    <row r="119" spans="1:17" ht="24.95" customHeight="1">
      <c r="A119" s="3" t="s">
        <v>21</v>
      </c>
      <c r="B119" s="3" t="s">
        <v>198</v>
      </c>
      <c r="C119" s="3" t="s">
        <v>199</v>
      </c>
      <c r="D119" s="3" t="s">
        <v>33</v>
      </c>
      <c r="E119" s="3">
        <v>85.48</v>
      </c>
      <c r="F119" s="1" t="s">
        <v>27</v>
      </c>
      <c r="G119" s="1" t="s">
        <v>27</v>
      </c>
      <c r="H119" s="2" t="e">
        <f>F119+G119</f>
        <v>#VALUE!</v>
      </c>
      <c r="I119" s="5">
        <v>22.14</v>
      </c>
      <c r="J119" s="2" t="e">
        <f>F119+(I119/100*F119)</f>
        <v>#VALUE!</v>
      </c>
      <c r="K119" s="2" t="e">
        <f>G119+(I119/100*G119)</f>
        <v>#VALUE!</v>
      </c>
      <c r="L119" s="2" t="e">
        <f>TRUNC(J119+K119,2)</f>
        <v>#VALUE!</v>
      </c>
      <c r="M119" s="2" t="e">
        <f>TRUNC(IF((J119+K119), (J119/(J119+K119)*O119), 0),2)</f>
        <v>#VALUE!</v>
      </c>
      <c r="N119" s="2" t="e">
        <f>TRUNC(IF((J119+K119), (K119/(J119+K119)*O119), 0),2)</f>
        <v>#VALUE!</v>
      </c>
      <c r="O119" s="2" t="e">
        <f>TRUNC(L119*E119,2)</f>
        <v>#VALUE!</v>
      </c>
      <c r="P119" s="3" t="e">
        <f>IF(O119&lt;=(Referencial!O119*1.05),"PREÇO VÁLIDO","PREÇO INVÁLIDO")</f>
        <v>#VALUE!</v>
      </c>
      <c r="Q119" s="2" t="e">
        <f>(O119/Referencial!O119)-1</f>
        <v>#VALUE!</v>
      </c>
    </row>
    <row r="120" spans="1:17" ht="24.95" customHeight="1">
      <c r="A120" s="3" t="s">
        <v>21</v>
      </c>
      <c r="B120" s="3" t="s">
        <v>200</v>
      </c>
      <c r="C120" s="3" t="s">
        <v>201</v>
      </c>
      <c r="D120" s="3" t="s">
        <v>33</v>
      </c>
      <c r="E120" s="3">
        <v>164</v>
      </c>
      <c r="F120" s="1" t="s">
        <v>27</v>
      </c>
      <c r="G120" s="1" t="s">
        <v>27</v>
      </c>
      <c r="H120" s="2" t="e">
        <f>F120+G120</f>
        <v>#VALUE!</v>
      </c>
      <c r="I120" s="5">
        <v>22.14</v>
      </c>
      <c r="J120" s="2" t="e">
        <f>F120+(I120/100*F120)</f>
        <v>#VALUE!</v>
      </c>
      <c r="K120" s="2" t="e">
        <f>G120+(I120/100*G120)</f>
        <v>#VALUE!</v>
      </c>
      <c r="L120" s="2" t="e">
        <f>TRUNC(J120+K120,2)</f>
        <v>#VALUE!</v>
      </c>
      <c r="M120" s="2" t="e">
        <f>TRUNC(IF((J120+K120), (J120/(J120+K120)*O120), 0),2)</f>
        <v>#VALUE!</v>
      </c>
      <c r="N120" s="2" t="e">
        <f>TRUNC(IF((J120+K120), (K120/(J120+K120)*O120), 0),2)</f>
        <v>#VALUE!</v>
      </c>
      <c r="O120" s="2" t="e">
        <f>TRUNC(L120*E120,2)</f>
        <v>#VALUE!</v>
      </c>
      <c r="P120" s="3" t="e">
        <f>IF(O120&lt;=(Referencial!O120*1.05),"PREÇO VÁLIDO","PREÇO INVÁLIDO")</f>
        <v>#VALUE!</v>
      </c>
      <c r="Q120" s="2" t="e">
        <f>(O120/Referencial!O120)-1</f>
        <v>#VALUE!</v>
      </c>
    </row>
    <row r="121" spans="1:17">
      <c r="N121" s="7" t="s">
        <v>28</v>
      </c>
      <c r="O121" s="8" t="e">
        <f>TRUNC(SUM(O92:O120),2)</f>
        <v>#VALUE!</v>
      </c>
    </row>
    <row r="122" spans="1:17">
      <c r="N122" s="7" t="s">
        <v>202</v>
      </c>
      <c r="O122" s="8" t="e">
        <f>TRUNC(SUM(O21,O42,O90,O121),2)</f>
        <v>#VALUE!</v>
      </c>
    </row>
    <row r="124" spans="1:17">
      <c r="A124" t="e">
        <f>CONCATENATE("Importa o presente valor total proposto em: ", TEXT(SUM(O21,O42,O90,O121), "R$ #.###,#0"))</f>
        <v>#VALUE!</v>
      </c>
    </row>
    <row r="126" spans="1:17">
      <c r="B126" s="9" t="s">
        <v>203</v>
      </c>
    </row>
    <row r="127" spans="1:17">
      <c r="B127" s="9" t="s">
        <v>204</v>
      </c>
    </row>
  </sheetData>
  <sheetProtection password="E889" sheet="1" objects="1" scenarios="1" selectLockedCells="1"/>
  <autoFilter ref="A18:Q120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7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205</v>
      </c>
      <c r="B6" s="17" t="s">
        <v>206</v>
      </c>
      <c r="C6" s="17"/>
      <c r="D6" s="17"/>
      <c r="H6" s="9" t="s">
        <v>213</v>
      </c>
    </row>
    <row r="7" spans="1:9">
      <c r="A7" s="10" t="s">
        <v>207</v>
      </c>
      <c r="B7" s="6"/>
    </row>
    <row r="8" spans="1:9">
      <c r="A8" s="10" t="s">
        <v>208</v>
      </c>
      <c r="B8" s="6"/>
    </row>
    <row r="9" spans="1:9">
      <c r="A9" s="10" t="s">
        <v>209</v>
      </c>
      <c r="B9" s="6"/>
      <c r="H9" s="12" t="s">
        <v>214</v>
      </c>
      <c r="I9" s="12" t="s">
        <v>215</v>
      </c>
    </row>
    <row r="10" spans="1:9">
      <c r="A10" s="10" t="s">
        <v>210</v>
      </c>
      <c r="B10" s="13" t="s">
        <v>27</v>
      </c>
      <c r="D10" s="10" t="s">
        <v>211</v>
      </c>
      <c r="E10" s="13" t="s">
        <v>27</v>
      </c>
      <c r="H10" s="13">
        <f>SUM(M:M)/O122</f>
        <v>0.70318565985224779</v>
      </c>
      <c r="I10" s="13">
        <f>SUM(N:N)/O122</f>
        <v>0.29681091691558792</v>
      </c>
    </row>
    <row r="11" spans="1:9">
      <c r="A11" s="10" t="s">
        <v>211</v>
      </c>
      <c r="B11" s="13">
        <v>0.22140000000000001</v>
      </c>
      <c r="D11" s="10" t="s">
        <v>212</v>
      </c>
      <c r="E11" s="13" t="s">
        <v>27</v>
      </c>
    </row>
    <row r="13" spans="1:9" ht="24.95" customHeight="1">
      <c r="A13" s="10" t="s">
        <v>4</v>
      </c>
      <c r="B13" s="18" t="s">
        <v>216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23</v>
      </c>
      <c r="B20" s="3" t="s">
        <v>24</v>
      </c>
      <c r="C20" s="3" t="s">
        <v>25</v>
      </c>
      <c r="D20" s="3" t="s">
        <v>26</v>
      </c>
      <c r="E20" s="3">
        <v>1</v>
      </c>
      <c r="F20" s="2">
        <v>0</v>
      </c>
      <c r="G20" s="2">
        <v>10000</v>
      </c>
      <c r="H20" s="2">
        <f>F20+G20</f>
        <v>10000</v>
      </c>
      <c r="I20" s="4">
        <v>22.14</v>
      </c>
      <c r="J20" s="2">
        <f>F20+(I20/100*F20)</f>
        <v>0</v>
      </c>
      <c r="K20" s="2">
        <f>G20+(I20/100*G20)</f>
        <v>12214</v>
      </c>
      <c r="L20" s="2">
        <f>TRUNC(J20+K20,2)</f>
        <v>12214</v>
      </c>
      <c r="M20" s="2">
        <f>TRUNC(IF((J20+K20), (J20/(J20+K20)*O20), 0),2)</f>
        <v>0</v>
      </c>
      <c r="N20" s="2">
        <f>TRUNC(IF((J20+K20), (K20/(J20+K20)*O20), 0),2)</f>
        <v>12214</v>
      </c>
      <c r="O20" s="2">
        <f>TRUNC(L20*E20,2)</f>
        <v>12214</v>
      </c>
      <c r="P20" s="3" t="str">
        <f>IF(O20&lt;=(Referencial!O20*1.05),"PREÇO VÁLIDO","PREÇO INVÁLIDO")</f>
        <v>PREÇO VÁLIDO</v>
      </c>
    </row>
    <row r="21" spans="1:17">
      <c r="N21" s="7" t="s">
        <v>28</v>
      </c>
      <c r="O21" s="8">
        <f>TRUNC(SUM(O17:O20),2)</f>
        <v>12214</v>
      </c>
    </row>
    <row r="23" spans="1:17">
      <c r="A23" s="9" t="s">
        <v>29</v>
      </c>
    </row>
    <row r="24" spans="1:17">
      <c r="A24" s="11" t="s">
        <v>4</v>
      </c>
      <c r="B24" s="11" t="s">
        <v>5</v>
      </c>
      <c r="C24" s="11" t="s">
        <v>6</v>
      </c>
      <c r="D24" s="11" t="s">
        <v>7</v>
      </c>
      <c r="E24" s="11" t="s">
        <v>8</v>
      </c>
      <c r="F24" s="11" t="s">
        <v>9</v>
      </c>
      <c r="G24" s="11" t="s">
        <v>10</v>
      </c>
      <c r="H24" s="11" t="s">
        <v>12</v>
      </c>
      <c r="I24" s="11" t="s">
        <v>13</v>
      </c>
      <c r="J24" s="11" t="s">
        <v>14</v>
      </c>
      <c r="K24" s="11" t="s">
        <v>15</v>
      </c>
      <c r="L24" s="11" t="s">
        <v>11</v>
      </c>
      <c r="M24" s="11" t="s">
        <v>16</v>
      </c>
      <c r="N24" s="11" t="s">
        <v>17</v>
      </c>
      <c r="O24" s="11" t="s">
        <v>18</v>
      </c>
      <c r="P24" s="11" t="s">
        <v>19</v>
      </c>
      <c r="Q24" s="11" t="s">
        <v>20</v>
      </c>
    </row>
    <row r="25" spans="1:17" ht="24.95" customHeight="1">
      <c r="A25" s="3" t="s">
        <v>21</v>
      </c>
      <c r="B25" s="3"/>
      <c r="C25" s="3" t="s">
        <v>30</v>
      </c>
      <c r="D25" s="3"/>
      <c r="E25" s="3">
        <v>0</v>
      </c>
      <c r="F25" s="2"/>
      <c r="G25" s="2"/>
      <c r="H25" s="3"/>
      <c r="I25" s="4"/>
      <c r="J25" s="3"/>
      <c r="K25" s="3"/>
      <c r="L25" s="3"/>
      <c r="M25" s="3"/>
      <c r="N25" s="3"/>
      <c r="O25" s="3"/>
      <c r="P25" s="3"/>
    </row>
    <row r="26" spans="1:17" ht="24.95" customHeight="1">
      <c r="A26" s="3" t="s">
        <v>21</v>
      </c>
      <c r="B26" s="3" t="s">
        <v>31</v>
      </c>
      <c r="C26" s="3" t="s">
        <v>32</v>
      </c>
      <c r="D26" s="3" t="s">
        <v>33</v>
      </c>
      <c r="E26" s="3">
        <v>3</v>
      </c>
      <c r="F26" s="2">
        <v>502.41</v>
      </c>
      <c r="G26" s="2">
        <v>0</v>
      </c>
      <c r="H26" s="2">
        <f>F26+G26</f>
        <v>502.41</v>
      </c>
      <c r="I26" s="4">
        <v>22.14</v>
      </c>
      <c r="J26" s="2">
        <f>F26+(I26/100*F26)</f>
        <v>613.64357400000006</v>
      </c>
      <c r="K26" s="2">
        <f>G26+(I26/100*G26)</f>
        <v>0</v>
      </c>
      <c r="L26" s="2">
        <f>TRUNC(J26+K26,2)</f>
        <v>613.64</v>
      </c>
      <c r="M26" s="2">
        <f>TRUNC(IF((J26+K26), (J26/(J26+K26)*O26), 0),2)</f>
        <v>1840.92</v>
      </c>
      <c r="N26" s="2">
        <f>TRUNC(IF((J26+K26), (K26/(J26+K26)*O26), 0),2)</f>
        <v>0</v>
      </c>
      <c r="O26" s="2">
        <f>TRUNC(L26*E26,2)</f>
        <v>1840.92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34</v>
      </c>
      <c r="C27" s="3" t="s">
        <v>35</v>
      </c>
      <c r="D27" s="3" t="s">
        <v>33</v>
      </c>
      <c r="E27" s="3">
        <v>100.36</v>
      </c>
      <c r="F27" s="2">
        <v>97.4</v>
      </c>
      <c r="G27" s="2">
        <v>0</v>
      </c>
      <c r="H27" s="2">
        <f>F27+G27</f>
        <v>97.4</v>
      </c>
      <c r="I27" s="4">
        <v>22.14</v>
      </c>
      <c r="J27" s="2">
        <f>F27+(I27/100*F27)</f>
        <v>118.96436000000001</v>
      </c>
      <c r="K27" s="2">
        <f>G27+(I27/100*G27)</f>
        <v>0</v>
      </c>
      <c r="L27" s="2">
        <f>TRUNC(J27+K27,2)</f>
        <v>118.96</v>
      </c>
      <c r="M27" s="2">
        <f>TRUNC(IF((J27+K27), (J27/(J27+K27)*O27), 0),2)</f>
        <v>11938.82</v>
      </c>
      <c r="N27" s="2">
        <f>TRUNC(IF((J27+K27), (K27/(J27+K27)*O27), 0),2)</f>
        <v>0</v>
      </c>
      <c r="O27" s="2">
        <f>TRUNC(L27*E27,2)</f>
        <v>11938.82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23</v>
      </c>
      <c r="B28" s="3" t="s">
        <v>36</v>
      </c>
      <c r="C28" s="3" t="s">
        <v>37</v>
      </c>
      <c r="D28" s="3" t="s">
        <v>33</v>
      </c>
      <c r="E28" s="3">
        <v>4</v>
      </c>
      <c r="F28" s="2">
        <v>465.43</v>
      </c>
      <c r="G28" s="2">
        <v>625.54999999999995</v>
      </c>
      <c r="H28" s="2">
        <f>F28+G28</f>
        <v>1090.98</v>
      </c>
      <c r="I28" s="4">
        <v>22.14</v>
      </c>
      <c r="J28" s="2">
        <f>F28+(I28/100*F28)</f>
        <v>568.47620200000006</v>
      </c>
      <c r="K28" s="2">
        <f>G28+(I28/100*G28)</f>
        <v>764.04676999999992</v>
      </c>
      <c r="L28" s="2">
        <f>TRUNC(J28+K28,2)</f>
        <v>1332.52</v>
      </c>
      <c r="M28" s="2">
        <f>TRUNC(IF((J28+K28), (J28/(J28+K28)*O28), 0),2)</f>
        <v>2273.89</v>
      </c>
      <c r="N28" s="2">
        <f>TRUNC(IF((J28+K28), (K28/(J28+K28)*O28), 0),2)</f>
        <v>3056.18</v>
      </c>
      <c r="O28" s="2">
        <f>TRUNC(L28*E28,2)</f>
        <v>5330.08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38</v>
      </c>
      <c r="C29" s="3" t="s">
        <v>39</v>
      </c>
      <c r="D29" s="3" t="s">
        <v>40</v>
      </c>
      <c r="E29" s="3">
        <v>36</v>
      </c>
      <c r="F29" s="2">
        <v>97.17</v>
      </c>
      <c r="G29" s="2">
        <v>0</v>
      </c>
      <c r="H29" s="2">
        <f>F29+G29</f>
        <v>97.17</v>
      </c>
      <c r="I29" s="4">
        <v>22.14</v>
      </c>
      <c r="J29" s="2">
        <f>F29+(I29/100*F29)</f>
        <v>118.683438</v>
      </c>
      <c r="K29" s="2">
        <f>G29+(I29/100*G29)</f>
        <v>0</v>
      </c>
      <c r="L29" s="2">
        <f>TRUNC(J29+K29,2)</f>
        <v>118.68</v>
      </c>
      <c r="M29" s="2">
        <f>TRUNC(IF((J29+K29), (J29/(J29+K29)*O29), 0),2)</f>
        <v>4272.4799999999996</v>
      </c>
      <c r="N29" s="2">
        <f>TRUNC(IF((J29+K29), (K29/(J29+K29)*O29), 0),2)</f>
        <v>0</v>
      </c>
      <c r="O29" s="2">
        <f>TRUNC(L29*E29,2)</f>
        <v>4272.4799999999996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21</v>
      </c>
      <c r="B30" s="3"/>
      <c r="C30" s="3" t="s">
        <v>41</v>
      </c>
      <c r="D30" s="3"/>
      <c r="E30" s="3">
        <v>0</v>
      </c>
      <c r="F30" s="2"/>
      <c r="G30" s="2"/>
      <c r="H30" s="3"/>
      <c r="I30" s="4"/>
      <c r="J30" s="3"/>
      <c r="K30" s="3"/>
      <c r="L30" s="3"/>
      <c r="M30" s="3"/>
      <c r="N30" s="3"/>
      <c r="O30" s="3"/>
      <c r="P30" s="3"/>
    </row>
    <row r="31" spans="1:17" ht="24.95" customHeight="1">
      <c r="A31" s="3" t="s">
        <v>21</v>
      </c>
      <c r="B31" s="3" t="s">
        <v>42</v>
      </c>
      <c r="C31" s="3" t="s">
        <v>43</v>
      </c>
      <c r="D31" s="3" t="s">
        <v>44</v>
      </c>
      <c r="E31" s="3">
        <v>4.1500000000000004</v>
      </c>
      <c r="F31" s="2">
        <v>0</v>
      </c>
      <c r="G31" s="2">
        <v>134.44</v>
      </c>
      <c r="H31" s="2">
        <f t="shared" ref="H31:H41" si="0">F31+G31</f>
        <v>134.44</v>
      </c>
      <c r="I31" s="4">
        <v>22.14</v>
      </c>
      <c r="J31" s="2">
        <f t="shared" ref="J31:J41" si="1">F31+(I31/100*F31)</f>
        <v>0</v>
      </c>
      <c r="K31" s="2">
        <f t="shared" ref="K31:K41" si="2">G31+(I31/100*G31)</f>
        <v>164.205016</v>
      </c>
      <c r="L31" s="2">
        <f t="shared" ref="L31:L41" si="3">TRUNC(J31+K31,2)</f>
        <v>164.2</v>
      </c>
      <c r="M31" s="2">
        <f t="shared" ref="M31:M41" si="4">TRUNC(IF((J31+K31), (J31/(J31+K31)*O31), 0),2)</f>
        <v>0</v>
      </c>
      <c r="N31" s="2">
        <f t="shared" ref="N31:N41" si="5">TRUNC(IF((J31+K31), (K31/(J31+K31)*O31), 0),2)</f>
        <v>681.43</v>
      </c>
      <c r="O31" s="2">
        <f t="shared" ref="O31:O41" si="6">TRUNC(L31*E31,2)</f>
        <v>681.43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21</v>
      </c>
      <c r="B32" s="3" t="s">
        <v>45</v>
      </c>
      <c r="C32" s="3" t="s">
        <v>46</v>
      </c>
      <c r="D32" s="3" t="s">
        <v>44</v>
      </c>
      <c r="E32" s="3">
        <v>4.1100000000000003</v>
      </c>
      <c r="F32" s="2">
        <v>11.59</v>
      </c>
      <c r="G32" s="2">
        <v>220.77</v>
      </c>
      <c r="H32" s="2">
        <f t="shared" si="0"/>
        <v>232.36</v>
      </c>
      <c r="I32" s="4">
        <v>22.14</v>
      </c>
      <c r="J32" s="2">
        <f t="shared" si="1"/>
        <v>14.156026000000001</v>
      </c>
      <c r="K32" s="2">
        <f t="shared" si="2"/>
        <v>269.64847800000001</v>
      </c>
      <c r="L32" s="2">
        <f t="shared" si="3"/>
        <v>283.8</v>
      </c>
      <c r="M32" s="2">
        <f t="shared" si="4"/>
        <v>58.17</v>
      </c>
      <c r="N32" s="2">
        <f t="shared" si="5"/>
        <v>1108.23</v>
      </c>
      <c r="O32" s="2">
        <f t="shared" si="6"/>
        <v>1166.4100000000001</v>
      </c>
      <c r="P32" s="3" t="str">
        <f>IF(O32&lt;=(Referencial!O32*1.05),"PREÇO VÁLIDO","PREÇO INVÁLIDO")</f>
        <v>PREÇO VÁLIDO</v>
      </c>
    </row>
    <row r="33" spans="1:17" ht="24.95" customHeight="1">
      <c r="A33" s="3" t="s">
        <v>21</v>
      </c>
      <c r="B33" s="3" t="s">
        <v>47</v>
      </c>
      <c r="C33" s="3" t="s">
        <v>48</v>
      </c>
      <c r="D33" s="3" t="s">
        <v>44</v>
      </c>
      <c r="E33" s="3">
        <v>0.14000000000000001</v>
      </c>
      <c r="F33" s="2">
        <v>5.41</v>
      </c>
      <c r="G33" s="2">
        <v>102.81</v>
      </c>
      <c r="H33" s="2">
        <f t="shared" si="0"/>
        <v>108.22</v>
      </c>
      <c r="I33" s="4">
        <v>22.14</v>
      </c>
      <c r="J33" s="2">
        <f t="shared" si="1"/>
        <v>6.607774</v>
      </c>
      <c r="K33" s="2">
        <f t="shared" si="2"/>
        <v>125.57213400000001</v>
      </c>
      <c r="L33" s="2">
        <f t="shared" si="3"/>
        <v>132.16999999999999</v>
      </c>
      <c r="M33" s="2">
        <f t="shared" si="4"/>
        <v>0.92</v>
      </c>
      <c r="N33" s="2">
        <f t="shared" si="5"/>
        <v>17.57</v>
      </c>
      <c r="O33" s="2">
        <f t="shared" si="6"/>
        <v>18.5</v>
      </c>
      <c r="P33" s="3" t="str">
        <f>IF(O33&lt;=(Referencial!O33*1.05),"PREÇO VÁLIDO","PREÇO INVÁLIDO")</f>
        <v>PREÇO VÁLIDO</v>
      </c>
    </row>
    <row r="34" spans="1:17" ht="24.95" customHeight="1">
      <c r="A34" s="3" t="s">
        <v>21</v>
      </c>
      <c r="B34" s="3" t="s">
        <v>49</v>
      </c>
      <c r="C34" s="3" t="s">
        <v>50</v>
      </c>
      <c r="D34" s="3" t="s">
        <v>33</v>
      </c>
      <c r="E34" s="3">
        <v>42.42</v>
      </c>
      <c r="F34" s="2">
        <v>0</v>
      </c>
      <c r="G34" s="2">
        <v>26.27</v>
      </c>
      <c r="H34" s="2">
        <f t="shared" si="0"/>
        <v>26.27</v>
      </c>
      <c r="I34" s="4">
        <v>22.14</v>
      </c>
      <c r="J34" s="2">
        <f t="shared" si="1"/>
        <v>0</v>
      </c>
      <c r="K34" s="2">
        <f t="shared" si="2"/>
        <v>32.086177999999997</v>
      </c>
      <c r="L34" s="2">
        <f t="shared" si="3"/>
        <v>32.08</v>
      </c>
      <c r="M34" s="2">
        <f t="shared" si="4"/>
        <v>0</v>
      </c>
      <c r="N34" s="2">
        <f t="shared" si="5"/>
        <v>1360.83</v>
      </c>
      <c r="O34" s="2">
        <f t="shared" si="6"/>
        <v>1360.83</v>
      </c>
      <c r="P34" s="3" t="str">
        <f>IF(O34&lt;=(Referencial!O34*1.05),"PREÇO VÁLIDO","PREÇO INVÁLIDO")</f>
        <v>PREÇO VÁLIDO</v>
      </c>
    </row>
    <row r="35" spans="1:17" ht="24.95" customHeight="1">
      <c r="A35" s="3" t="s">
        <v>21</v>
      </c>
      <c r="B35" s="3" t="s">
        <v>51</v>
      </c>
      <c r="C35" s="3" t="s">
        <v>52</v>
      </c>
      <c r="D35" s="3" t="s">
        <v>40</v>
      </c>
      <c r="E35" s="3">
        <v>19.09</v>
      </c>
      <c r="F35" s="2">
        <v>3.86</v>
      </c>
      <c r="G35" s="2">
        <v>13.27</v>
      </c>
      <c r="H35" s="2">
        <f t="shared" si="0"/>
        <v>17.13</v>
      </c>
      <c r="I35" s="4">
        <v>22.14</v>
      </c>
      <c r="J35" s="2">
        <f t="shared" si="1"/>
        <v>4.7146039999999996</v>
      </c>
      <c r="K35" s="2">
        <f t="shared" si="2"/>
        <v>16.207978000000001</v>
      </c>
      <c r="L35" s="2">
        <f t="shared" si="3"/>
        <v>20.92</v>
      </c>
      <c r="M35" s="2">
        <f t="shared" si="4"/>
        <v>89.99</v>
      </c>
      <c r="N35" s="2">
        <f t="shared" si="5"/>
        <v>309.36</v>
      </c>
      <c r="O35" s="2">
        <f t="shared" si="6"/>
        <v>399.36</v>
      </c>
      <c r="P35" s="3" t="str">
        <f>IF(O35&lt;=(Referencial!O35*1.05),"PREÇO VÁLIDO","PREÇO INVÁLIDO")</f>
        <v>PREÇO VÁLIDO</v>
      </c>
    </row>
    <row r="36" spans="1:17" ht="24.95" customHeight="1">
      <c r="A36" s="3" t="s">
        <v>21</v>
      </c>
      <c r="B36" s="3" t="s">
        <v>53</v>
      </c>
      <c r="C36" s="3" t="s">
        <v>54</v>
      </c>
      <c r="D36" s="3" t="s">
        <v>33</v>
      </c>
      <c r="E36" s="3">
        <v>35.1</v>
      </c>
      <c r="F36" s="2">
        <v>9.92</v>
      </c>
      <c r="G36" s="2">
        <v>41.58</v>
      </c>
      <c r="H36" s="2">
        <f t="shared" si="0"/>
        <v>51.5</v>
      </c>
      <c r="I36" s="4">
        <v>22.14</v>
      </c>
      <c r="J36" s="2">
        <f t="shared" si="1"/>
        <v>12.116288000000001</v>
      </c>
      <c r="K36" s="2">
        <f t="shared" si="2"/>
        <v>50.785812</v>
      </c>
      <c r="L36" s="2">
        <f t="shared" si="3"/>
        <v>62.9</v>
      </c>
      <c r="M36" s="2">
        <f t="shared" si="4"/>
        <v>425.26</v>
      </c>
      <c r="N36" s="2">
        <f t="shared" si="5"/>
        <v>1782.52</v>
      </c>
      <c r="O36" s="2">
        <f t="shared" si="6"/>
        <v>2207.79</v>
      </c>
      <c r="P36" s="3" t="str">
        <f>IF(O36&lt;=(Referencial!O36*1.05),"PREÇO VÁLIDO","PREÇO INVÁLIDO")</f>
        <v>PREÇO VÁLIDO</v>
      </c>
    </row>
    <row r="37" spans="1:17" ht="24.95" customHeight="1">
      <c r="A37" s="3" t="s">
        <v>21</v>
      </c>
      <c r="B37" s="3" t="s">
        <v>55</v>
      </c>
      <c r="C37" s="3" t="s">
        <v>56</v>
      </c>
      <c r="D37" s="3" t="s">
        <v>57</v>
      </c>
      <c r="E37" s="3">
        <v>2</v>
      </c>
      <c r="F37" s="2">
        <v>0</v>
      </c>
      <c r="G37" s="2">
        <v>177.08</v>
      </c>
      <c r="H37" s="2">
        <f t="shared" si="0"/>
        <v>177.08</v>
      </c>
      <c r="I37" s="4">
        <v>22.14</v>
      </c>
      <c r="J37" s="2">
        <f t="shared" si="1"/>
        <v>0</v>
      </c>
      <c r="K37" s="2">
        <f t="shared" si="2"/>
        <v>216.28551200000001</v>
      </c>
      <c r="L37" s="2">
        <f t="shared" si="3"/>
        <v>216.28</v>
      </c>
      <c r="M37" s="2">
        <f t="shared" si="4"/>
        <v>0</v>
      </c>
      <c r="N37" s="2">
        <f t="shared" si="5"/>
        <v>432.56</v>
      </c>
      <c r="O37" s="2">
        <f t="shared" si="6"/>
        <v>432.56</v>
      </c>
      <c r="P37" s="3" t="str">
        <f>IF(O37&lt;=(Referencial!O37*1.05),"PREÇO VÁLIDO","PREÇO INVÁLIDO")</f>
        <v>PREÇO VÁLIDO</v>
      </c>
    </row>
    <row r="38" spans="1:17" ht="24.95" customHeight="1">
      <c r="A38" s="3" t="s">
        <v>21</v>
      </c>
      <c r="B38" s="3" t="s">
        <v>58</v>
      </c>
      <c r="C38" s="3" t="s">
        <v>59</v>
      </c>
      <c r="D38" s="3" t="s">
        <v>57</v>
      </c>
      <c r="E38" s="3">
        <v>2</v>
      </c>
      <c r="F38" s="2">
        <v>86.33</v>
      </c>
      <c r="G38" s="2">
        <v>167.96</v>
      </c>
      <c r="H38" s="2">
        <f t="shared" si="0"/>
        <v>254.29000000000002</v>
      </c>
      <c r="I38" s="4">
        <v>22.14</v>
      </c>
      <c r="J38" s="2">
        <f t="shared" si="1"/>
        <v>105.443462</v>
      </c>
      <c r="K38" s="2">
        <f t="shared" si="2"/>
        <v>205.146344</v>
      </c>
      <c r="L38" s="2">
        <f t="shared" si="3"/>
        <v>310.58</v>
      </c>
      <c r="M38" s="2">
        <f t="shared" si="4"/>
        <v>210.88</v>
      </c>
      <c r="N38" s="2">
        <f t="shared" si="5"/>
        <v>410.27</v>
      </c>
      <c r="O38" s="2">
        <f t="shared" si="6"/>
        <v>621.16</v>
      </c>
      <c r="P38" s="3" t="str">
        <f>IF(O38&lt;=(Referencial!O38*1.05),"PREÇO VÁLIDO","PREÇO INVÁLIDO")</f>
        <v>PREÇO VÁLIDO</v>
      </c>
    </row>
    <row r="39" spans="1:17" ht="24.95" customHeight="1">
      <c r="A39" s="3" t="s">
        <v>21</v>
      </c>
      <c r="B39" s="3" t="s">
        <v>60</v>
      </c>
      <c r="C39" s="3" t="s">
        <v>61</v>
      </c>
      <c r="D39" s="3" t="s">
        <v>62</v>
      </c>
      <c r="E39" s="3">
        <v>60.55</v>
      </c>
      <c r="F39" s="2">
        <v>14.5</v>
      </c>
      <c r="G39" s="2">
        <v>9.9</v>
      </c>
      <c r="H39" s="2">
        <f t="shared" si="0"/>
        <v>24.4</v>
      </c>
      <c r="I39" s="4">
        <v>22.14</v>
      </c>
      <c r="J39" s="2">
        <f t="shared" si="1"/>
        <v>17.7103</v>
      </c>
      <c r="K39" s="2">
        <f t="shared" si="2"/>
        <v>12.09186</v>
      </c>
      <c r="L39" s="2">
        <f t="shared" si="3"/>
        <v>29.8</v>
      </c>
      <c r="M39" s="2">
        <f t="shared" si="4"/>
        <v>1072.28</v>
      </c>
      <c r="N39" s="2">
        <f t="shared" si="5"/>
        <v>732.1</v>
      </c>
      <c r="O39" s="2">
        <f t="shared" si="6"/>
        <v>1804.39</v>
      </c>
      <c r="P39" s="3" t="str">
        <f>IF(O39&lt;=(Referencial!O39*1.05),"PREÇO VÁLIDO","PREÇO INVÁLIDO")</f>
        <v>PREÇO VÁLIDO</v>
      </c>
    </row>
    <row r="40" spans="1:17" ht="24.95" customHeight="1">
      <c r="A40" s="3" t="s">
        <v>21</v>
      </c>
      <c r="B40" s="3" t="s">
        <v>63</v>
      </c>
      <c r="C40" s="3" t="s">
        <v>64</v>
      </c>
      <c r="D40" s="3" t="s">
        <v>44</v>
      </c>
      <c r="E40" s="3">
        <v>60.55</v>
      </c>
      <c r="F40" s="2">
        <v>64.25</v>
      </c>
      <c r="G40" s="2">
        <v>0</v>
      </c>
      <c r="H40" s="2">
        <f t="shared" si="0"/>
        <v>64.25</v>
      </c>
      <c r="I40" s="4">
        <v>22.14</v>
      </c>
      <c r="J40" s="2">
        <f t="shared" si="1"/>
        <v>78.474950000000007</v>
      </c>
      <c r="K40" s="2">
        <f t="shared" si="2"/>
        <v>0</v>
      </c>
      <c r="L40" s="2">
        <f t="shared" si="3"/>
        <v>78.47</v>
      </c>
      <c r="M40" s="2">
        <f t="shared" si="4"/>
        <v>4751.3500000000004</v>
      </c>
      <c r="N40" s="2">
        <f t="shared" si="5"/>
        <v>0</v>
      </c>
      <c r="O40" s="2">
        <f t="shared" si="6"/>
        <v>4751.3500000000004</v>
      </c>
      <c r="P40" s="3" t="str">
        <f>IF(O40&lt;=(Referencial!O40*1.05),"PREÇO VÁLIDO","PREÇO INVÁLIDO")</f>
        <v>PREÇO VÁLIDO</v>
      </c>
    </row>
    <row r="41" spans="1:17" ht="24.95" customHeight="1">
      <c r="A41" s="3" t="s">
        <v>21</v>
      </c>
      <c r="B41" s="3" t="s">
        <v>65</v>
      </c>
      <c r="C41" s="3" t="s">
        <v>66</v>
      </c>
      <c r="D41" s="3" t="s">
        <v>40</v>
      </c>
      <c r="E41" s="3">
        <v>19.09</v>
      </c>
      <c r="F41" s="2">
        <v>26.21</v>
      </c>
      <c r="G41" s="2">
        <v>13</v>
      </c>
      <c r="H41" s="2">
        <f t="shared" si="0"/>
        <v>39.21</v>
      </c>
      <c r="I41" s="4">
        <v>22.14</v>
      </c>
      <c r="J41" s="2">
        <f t="shared" si="1"/>
        <v>32.012894000000003</v>
      </c>
      <c r="K41" s="2">
        <f t="shared" si="2"/>
        <v>15.8782</v>
      </c>
      <c r="L41" s="2">
        <f t="shared" si="3"/>
        <v>47.89</v>
      </c>
      <c r="M41" s="2">
        <f t="shared" si="4"/>
        <v>611.11</v>
      </c>
      <c r="N41" s="2">
        <f t="shared" si="5"/>
        <v>303.10000000000002</v>
      </c>
      <c r="O41" s="2">
        <f t="shared" si="6"/>
        <v>914.22</v>
      </c>
      <c r="P41" s="3" t="str">
        <f>IF(O41&lt;=(Referencial!O41*1.05),"PREÇO VÁLIDO","PREÇO INVÁLIDO")</f>
        <v>PREÇO VÁLIDO</v>
      </c>
    </row>
    <row r="42" spans="1:17">
      <c r="N42" s="7" t="s">
        <v>28</v>
      </c>
      <c r="O42" s="8">
        <f>TRUNC(SUM(O23:O41),2)</f>
        <v>37740.300000000003</v>
      </c>
    </row>
    <row r="44" spans="1:17">
      <c r="A44" s="9" t="s">
        <v>67</v>
      </c>
    </row>
    <row r="45" spans="1:17">
      <c r="A45" s="11" t="s">
        <v>4</v>
      </c>
      <c r="B45" s="11" t="s">
        <v>5</v>
      </c>
      <c r="C45" s="11" t="s">
        <v>6</v>
      </c>
      <c r="D45" s="11" t="s">
        <v>7</v>
      </c>
      <c r="E45" s="11" t="s">
        <v>8</v>
      </c>
      <c r="F45" s="11" t="s">
        <v>9</v>
      </c>
      <c r="G45" s="11" t="s">
        <v>10</v>
      </c>
      <c r="H45" s="11" t="s">
        <v>12</v>
      </c>
      <c r="I45" s="11" t="s">
        <v>13</v>
      </c>
      <c r="J45" s="11" t="s">
        <v>14</v>
      </c>
      <c r="K45" s="11" t="s">
        <v>15</v>
      </c>
      <c r="L45" s="11" t="s">
        <v>11</v>
      </c>
      <c r="M45" s="11" t="s">
        <v>16</v>
      </c>
      <c r="N45" s="11" t="s">
        <v>17</v>
      </c>
      <c r="O45" s="11" t="s">
        <v>18</v>
      </c>
      <c r="P45" s="11" t="s">
        <v>19</v>
      </c>
      <c r="Q45" s="11" t="s">
        <v>20</v>
      </c>
    </row>
    <row r="46" spans="1:17" ht="24.95" customHeight="1">
      <c r="A46" s="3" t="s">
        <v>21</v>
      </c>
      <c r="B46" s="3"/>
      <c r="C46" s="3" t="s">
        <v>68</v>
      </c>
      <c r="D46" s="3"/>
      <c r="E46" s="3">
        <v>0</v>
      </c>
      <c r="F46" s="2"/>
      <c r="G46" s="2"/>
      <c r="H46" s="3"/>
      <c r="I46" s="4"/>
      <c r="J46" s="3"/>
      <c r="K46" s="3"/>
      <c r="L46" s="3"/>
      <c r="M46" s="3"/>
      <c r="N46" s="3"/>
      <c r="O46" s="3"/>
      <c r="P46" s="3"/>
    </row>
    <row r="47" spans="1:17" ht="24.95" customHeight="1">
      <c r="A47" s="3" t="s">
        <v>21</v>
      </c>
      <c r="B47" s="3"/>
      <c r="C47" s="3" t="s">
        <v>69</v>
      </c>
      <c r="D47" s="3"/>
      <c r="E47" s="3">
        <v>0</v>
      </c>
      <c r="F47" s="2"/>
      <c r="G47" s="2"/>
      <c r="H47" s="3"/>
      <c r="I47" s="4"/>
      <c r="J47" s="3"/>
      <c r="K47" s="3"/>
      <c r="L47" s="3"/>
      <c r="M47" s="3"/>
      <c r="N47" s="3"/>
      <c r="O47" s="3"/>
      <c r="P47" s="3"/>
    </row>
    <row r="48" spans="1:17" ht="24.95" customHeight="1">
      <c r="A48" s="3" t="s">
        <v>21</v>
      </c>
      <c r="B48" s="3" t="s">
        <v>70</v>
      </c>
      <c r="C48" s="3" t="s">
        <v>71</v>
      </c>
      <c r="D48" s="3" t="s">
        <v>44</v>
      </c>
      <c r="E48" s="3">
        <v>4.38</v>
      </c>
      <c r="F48" s="2">
        <v>28.38</v>
      </c>
      <c r="G48" s="2">
        <v>19.91</v>
      </c>
      <c r="H48" s="2">
        <f t="shared" ref="H48:H62" si="7">F48+G48</f>
        <v>48.29</v>
      </c>
      <c r="I48" s="4">
        <v>22.14</v>
      </c>
      <c r="J48" s="2">
        <f t="shared" ref="J48:J62" si="8">F48+(I48/100*F48)</f>
        <v>34.663331999999997</v>
      </c>
      <c r="K48" s="2">
        <f t="shared" ref="K48:K62" si="9">G48+(I48/100*G48)</f>
        <v>24.318073999999999</v>
      </c>
      <c r="L48" s="2">
        <f t="shared" ref="L48:L62" si="10">TRUNC(J48+K48,2)</f>
        <v>58.98</v>
      </c>
      <c r="M48" s="2">
        <f t="shared" ref="M48:M62" si="11">TRUNC(IF((J48+K48), (J48/(J48+K48)*O48), 0),2)</f>
        <v>151.82</v>
      </c>
      <c r="N48" s="2">
        <f t="shared" ref="N48:N62" si="12">TRUNC(IF((J48+K48), (K48/(J48+K48)*O48), 0),2)</f>
        <v>106.5</v>
      </c>
      <c r="O48" s="2">
        <f t="shared" ref="O48:O62" si="13">TRUNC(L48*E48,2)</f>
        <v>258.33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21</v>
      </c>
      <c r="B49" s="3" t="s">
        <v>72</v>
      </c>
      <c r="C49" s="3" t="s">
        <v>73</v>
      </c>
      <c r="D49" s="3" t="s">
        <v>44</v>
      </c>
      <c r="E49" s="3">
        <v>6.13</v>
      </c>
      <c r="F49" s="2">
        <v>16.87</v>
      </c>
      <c r="G49" s="2">
        <v>30.18</v>
      </c>
      <c r="H49" s="2">
        <f t="shared" si="7"/>
        <v>47.05</v>
      </c>
      <c r="I49" s="4">
        <v>22.14</v>
      </c>
      <c r="J49" s="2">
        <f t="shared" si="8"/>
        <v>20.605018000000001</v>
      </c>
      <c r="K49" s="2">
        <f t="shared" si="9"/>
        <v>36.861851999999999</v>
      </c>
      <c r="L49" s="2">
        <f t="shared" si="10"/>
        <v>57.46</v>
      </c>
      <c r="M49" s="2">
        <f t="shared" si="11"/>
        <v>126.29</v>
      </c>
      <c r="N49" s="2">
        <f t="shared" si="12"/>
        <v>225.92</v>
      </c>
      <c r="O49" s="2">
        <f t="shared" si="13"/>
        <v>352.22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21</v>
      </c>
      <c r="B50" s="3" t="s">
        <v>74</v>
      </c>
      <c r="C50" s="3" t="s">
        <v>75</v>
      </c>
      <c r="D50" s="3" t="s">
        <v>57</v>
      </c>
      <c r="E50" s="3">
        <v>1</v>
      </c>
      <c r="F50" s="2">
        <v>9500</v>
      </c>
      <c r="G50" s="2">
        <v>3252.44</v>
      </c>
      <c r="H50" s="2">
        <f t="shared" si="7"/>
        <v>12752.44</v>
      </c>
      <c r="I50" s="4">
        <v>22.14</v>
      </c>
      <c r="J50" s="2">
        <f t="shared" si="8"/>
        <v>11603.3</v>
      </c>
      <c r="K50" s="2">
        <f t="shared" si="9"/>
        <v>3972.5302160000001</v>
      </c>
      <c r="L50" s="2">
        <f t="shared" si="10"/>
        <v>15575.83</v>
      </c>
      <c r="M50" s="2">
        <f t="shared" si="11"/>
        <v>11603.29</v>
      </c>
      <c r="N50" s="2">
        <f t="shared" si="12"/>
        <v>3972.53</v>
      </c>
      <c r="O50" s="2">
        <f t="shared" si="13"/>
        <v>15575.83</v>
      </c>
      <c r="P50" s="3" t="str">
        <f>IF(O50&lt;=(Referencial!O50*1.05),"PREÇO VÁLIDO","PREÇO INVÁLIDO")</f>
        <v>PREÇO VÁLIDO</v>
      </c>
    </row>
    <row r="51" spans="1:16" ht="24.95" customHeight="1">
      <c r="A51" s="3" t="s">
        <v>21</v>
      </c>
      <c r="B51" s="3" t="s">
        <v>76</v>
      </c>
      <c r="C51" s="3" t="s">
        <v>77</v>
      </c>
      <c r="D51" s="3" t="s">
        <v>78</v>
      </c>
      <c r="E51" s="3">
        <v>140.08000000000001</v>
      </c>
      <c r="F51" s="2">
        <v>7.61</v>
      </c>
      <c r="G51" s="2">
        <v>5.09</v>
      </c>
      <c r="H51" s="2">
        <f t="shared" si="7"/>
        <v>12.7</v>
      </c>
      <c r="I51" s="4">
        <v>22.14</v>
      </c>
      <c r="J51" s="2">
        <f t="shared" si="8"/>
        <v>9.2948540000000008</v>
      </c>
      <c r="K51" s="2">
        <f t="shared" si="9"/>
        <v>6.216926</v>
      </c>
      <c r="L51" s="2">
        <f t="shared" si="10"/>
        <v>15.51</v>
      </c>
      <c r="M51" s="2">
        <f t="shared" si="11"/>
        <v>1301.8699999999999</v>
      </c>
      <c r="N51" s="2">
        <f t="shared" si="12"/>
        <v>870.76</v>
      </c>
      <c r="O51" s="2">
        <f t="shared" si="13"/>
        <v>2172.64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21</v>
      </c>
      <c r="B52" s="3" t="s">
        <v>79</v>
      </c>
      <c r="C52" s="3" t="s">
        <v>80</v>
      </c>
      <c r="D52" s="3" t="s">
        <v>40</v>
      </c>
      <c r="E52" s="3">
        <v>50</v>
      </c>
      <c r="F52" s="2">
        <v>114.87</v>
      </c>
      <c r="G52" s="2">
        <v>16.41</v>
      </c>
      <c r="H52" s="2">
        <f t="shared" si="7"/>
        <v>131.28</v>
      </c>
      <c r="I52" s="4">
        <v>22.14</v>
      </c>
      <c r="J52" s="2">
        <f t="shared" si="8"/>
        <v>140.30221800000001</v>
      </c>
      <c r="K52" s="2">
        <f t="shared" si="9"/>
        <v>20.043174</v>
      </c>
      <c r="L52" s="2">
        <f t="shared" si="10"/>
        <v>160.34</v>
      </c>
      <c r="M52" s="2">
        <f t="shared" si="11"/>
        <v>7014.87</v>
      </c>
      <c r="N52" s="2">
        <f t="shared" si="12"/>
        <v>1002.12</v>
      </c>
      <c r="O52" s="2">
        <f t="shared" si="13"/>
        <v>8017</v>
      </c>
      <c r="P52" s="3" t="str">
        <f>IF(O52&lt;=(Referencial!O52*1.05),"PREÇO VÁLIDO","PREÇO INVÁLIDO")</f>
        <v>PREÇO VÁLIDO</v>
      </c>
    </row>
    <row r="53" spans="1:16" ht="24.95" customHeight="1">
      <c r="A53" s="3" t="s">
        <v>21</v>
      </c>
      <c r="B53" s="3" t="s">
        <v>81</v>
      </c>
      <c r="C53" s="3" t="s">
        <v>82</v>
      </c>
      <c r="D53" s="3" t="s">
        <v>57</v>
      </c>
      <c r="E53" s="3">
        <v>5</v>
      </c>
      <c r="F53" s="2">
        <v>0.64</v>
      </c>
      <c r="G53" s="2">
        <v>21.03</v>
      </c>
      <c r="H53" s="2">
        <f t="shared" si="7"/>
        <v>21.67</v>
      </c>
      <c r="I53" s="4">
        <v>22.14</v>
      </c>
      <c r="J53" s="2">
        <f t="shared" si="8"/>
        <v>0.78169600000000006</v>
      </c>
      <c r="K53" s="2">
        <f t="shared" si="9"/>
        <v>25.686042</v>
      </c>
      <c r="L53" s="2">
        <f t="shared" si="10"/>
        <v>26.46</v>
      </c>
      <c r="M53" s="2">
        <f t="shared" si="11"/>
        <v>3.9</v>
      </c>
      <c r="N53" s="2">
        <f t="shared" si="12"/>
        <v>128.38999999999999</v>
      </c>
      <c r="O53" s="2">
        <f t="shared" si="13"/>
        <v>132.30000000000001</v>
      </c>
      <c r="P53" s="3" t="str">
        <f>IF(O53&lt;=(Referencial!O53*1.05),"PREÇO VÁLIDO","PREÇO INVÁLIDO")</f>
        <v>PREÇO VÁLIDO</v>
      </c>
    </row>
    <row r="54" spans="1:16" ht="24.95" customHeight="1">
      <c r="A54" s="3" t="s">
        <v>21</v>
      </c>
      <c r="B54" s="3" t="s">
        <v>83</v>
      </c>
      <c r="C54" s="3" t="s">
        <v>84</v>
      </c>
      <c r="D54" s="3" t="s">
        <v>44</v>
      </c>
      <c r="E54" s="3">
        <v>0.26</v>
      </c>
      <c r="F54" s="2">
        <v>533.38</v>
      </c>
      <c r="G54" s="2">
        <v>457.66</v>
      </c>
      <c r="H54" s="2">
        <f t="shared" si="7"/>
        <v>991.04</v>
      </c>
      <c r="I54" s="4">
        <v>22.14</v>
      </c>
      <c r="J54" s="2">
        <f t="shared" si="8"/>
        <v>651.47033199999998</v>
      </c>
      <c r="K54" s="2">
        <f t="shared" si="9"/>
        <v>558.98592400000007</v>
      </c>
      <c r="L54" s="2">
        <f t="shared" si="10"/>
        <v>1210.45</v>
      </c>
      <c r="M54" s="2">
        <f t="shared" si="11"/>
        <v>169.37</v>
      </c>
      <c r="N54" s="2">
        <f t="shared" si="12"/>
        <v>145.33000000000001</v>
      </c>
      <c r="O54" s="2">
        <f t="shared" si="13"/>
        <v>314.70999999999998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21</v>
      </c>
      <c r="B55" s="3" t="s">
        <v>85</v>
      </c>
      <c r="C55" s="3" t="s">
        <v>86</v>
      </c>
      <c r="D55" s="3" t="s">
        <v>33</v>
      </c>
      <c r="E55" s="3">
        <v>5.52</v>
      </c>
      <c r="F55" s="2">
        <v>21.92</v>
      </c>
      <c r="G55" s="2">
        <v>69.09</v>
      </c>
      <c r="H55" s="2">
        <f t="shared" si="7"/>
        <v>91.01</v>
      </c>
      <c r="I55" s="4">
        <v>22.14</v>
      </c>
      <c r="J55" s="2">
        <f t="shared" si="8"/>
        <v>26.773088000000001</v>
      </c>
      <c r="K55" s="2">
        <f t="shared" si="9"/>
        <v>84.386526000000003</v>
      </c>
      <c r="L55" s="2">
        <f t="shared" si="10"/>
        <v>111.15</v>
      </c>
      <c r="M55" s="2">
        <f t="shared" si="11"/>
        <v>147.77000000000001</v>
      </c>
      <c r="N55" s="2">
        <f t="shared" si="12"/>
        <v>465.76</v>
      </c>
      <c r="O55" s="2">
        <f t="shared" si="13"/>
        <v>613.54</v>
      </c>
      <c r="P55" s="3" t="str">
        <f>IF(O55&lt;=(Referencial!O55*1.05),"PREÇO VÁLIDO","PREÇO INVÁLIDO")</f>
        <v>PREÇO VÁLIDO</v>
      </c>
    </row>
    <row r="56" spans="1:16" ht="24.95" customHeight="1">
      <c r="A56" s="3" t="s">
        <v>21</v>
      </c>
      <c r="B56" s="3" t="s">
        <v>87</v>
      </c>
      <c r="C56" s="3" t="s">
        <v>88</v>
      </c>
      <c r="D56" s="3" t="s">
        <v>78</v>
      </c>
      <c r="E56" s="3">
        <v>199.41</v>
      </c>
      <c r="F56" s="2">
        <v>8.86</v>
      </c>
      <c r="G56" s="2">
        <v>5.76</v>
      </c>
      <c r="H56" s="2">
        <f t="shared" si="7"/>
        <v>14.62</v>
      </c>
      <c r="I56" s="4">
        <v>22.14</v>
      </c>
      <c r="J56" s="2">
        <f t="shared" si="8"/>
        <v>10.821603999999999</v>
      </c>
      <c r="K56" s="2">
        <f t="shared" si="9"/>
        <v>7.0352639999999997</v>
      </c>
      <c r="L56" s="2">
        <f t="shared" si="10"/>
        <v>17.850000000000001</v>
      </c>
      <c r="M56" s="2">
        <f t="shared" si="11"/>
        <v>2157.1</v>
      </c>
      <c r="N56" s="2">
        <f t="shared" si="12"/>
        <v>1402.35</v>
      </c>
      <c r="O56" s="2">
        <f t="shared" si="13"/>
        <v>3559.46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21</v>
      </c>
      <c r="B57" s="3" t="s">
        <v>89</v>
      </c>
      <c r="C57" s="3" t="s">
        <v>90</v>
      </c>
      <c r="D57" s="3" t="s">
        <v>78</v>
      </c>
      <c r="E57" s="3">
        <v>4.82</v>
      </c>
      <c r="F57" s="2">
        <v>8.98</v>
      </c>
      <c r="G57" s="2">
        <v>0.6</v>
      </c>
      <c r="H57" s="2">
        <f t="shared" si="7"/>
        <v>9.58</v>
      </c>
      <c r="I57" s="4">
        <v>22.14</v>
      </c>
      <c r="J57" s="2">
        <f t="shared" si="8"/>
        <v>10.968172000000001</v>
      </c>
      <c r="K57" s="2">
        <f t="shared" si="9"/>
        <v>0.73283999999999994</v>
      </c>
      <c r="L57" s="2">
        <f t="shared" si="10"/>
        <v>11.7</v>
      </c>
      <c r="M57" s="2">
        <f t="shared" si="11"/>
        <v>52.85</v>
      </c>
      <c r="N57" s="2">
        <f t="shared" si="12"/>
        <v>3.53</v>
      </c>
      <c r="O57" s="2">
        <f t="shared" si="13"/>
        <v>56.39</v>
      </c>
      <c r="P57" s="3" t="str">
        <f>IF(O57&lt;=(Referencial!O57*1.05),"PREÇO VÁLIDO","PREÇO INVÁLIDO")</f>
        <v>PREÇO VÁLIDO</v>
      </c>
    </row>
    <row r="58" spans="1:16" ht="24.95" customHeight="1">
      <c r="A58" s="3" t="s">
        <v>21</v>
      </c>
      <c r="B58" s="3" t="s">
        <v>91</v>
      </c>
      <c r="C58" s="3" t="s">
        <v>92</v>
      </c>
      <c r="D58" s="3" t="s">
        <v>44</v>
      </c>
      <c r="E58" s="3">
        <v>3.17</v>
      </c>
      <c r="F58" s="2">
        <v>805.1</v>
      </c>
      <c r="G58" s="2">
        <v>25.5</v>
      </c>
      <c r="H58" s="2">
        <f t="shared" si="7"/>
        <v>830.6</v>
      </c>
      <c r="I58" s="4">
        <v>22.14</v>
      </c>
      <c r="J58" s="2">
        <f t="shared" si="8"/>
        <v>983.34914000000003</v>
      </c>
      <c r="K58" s="2">
        <f t="shared" si="9"/>
        <v>31.145700000000001</v>
      </c>
      <c r="L58" s="2">
        <f t="shared" si="10"/>
        <v>1014.49</v>
      </c>
      <c r="M58" s="2">
        <f t="shared" si="11"/>
        <v>3117.19</v>
      </c>
      <c r="N58" s="2">
        <f t="shared" si="12"/>
        <v>98.73</v>
      </c>
      <c r="O58" s="2">
        <f t="shared" si="13"/>
        <v>3215.93</v>
      </c>
      <c r="P58" s="3" t="str">
        <f>IF(O58&lt;=(Referencial!O58*1.05),"PREÇO VÁLIDO","PREÇO INVÁLIDO")</f>
        <v>PREÇO VÁLIDO</v>
      </c>
    </row>
    <row r="59" spans="1:16" ht="24.95" customHeight="1">
      <c r="A59" s="3" t="s">
        <v>21</v>
      </c>
      <c r="B59" s="3" t="s">
        <v>93</v>
      </c>
      <c r="C59" s="3" t="s">
        <v>94</v>
      </c>
      <c r="D59" s="3" t="s">
        <v>44</v>
      </c>
      <c r="E59" s="3">
        <v>0.13</v>
      </c>
      <c r="F59" s="2">
        <v>739.49</v>
      </c>
      <c r="G59" s="2">
        <v>121.88</v>
      </c>
      <c r="H59" s="2">
        <f t="shared" si="7"/>
        <v>861.37</v>
      </c>
      <c r="I59" s="4">
        <v>22.14</v>
      </c>
      <c r="J59" s="2">
        <f t="shared" si="8"/>
        <v>903.21308599999998</v>
      </c>
      <c r="K59" s="2">
        <f t="shared" si="9"/>
        <v>148.86423199999999</v>
      </c>
      <c r="L59" s="2">
        <f t="shared" si="10"/>
        <v>1052.07</v>
      </c>
      <c r="M59" s="2">
        <f t="shared" si="11"/>
        <v>117.4</v>
      </c>
      <c r="N59" s="2">
        <f t="shared" si="12"/>
        <v>19.350000000000001</v>
      </c>
      <c r="O59" s="2">
        <f t="shared" si="13"/>
        <v>136.76</v>
      </c>
      <c r="P59" s="3" t="str">
        <f>IF(O59&lt;=(Referencial!O59*1.05),"PREÇO VÁLIDO","PREÇO INVÁLIDO")</f>
        <v>PREÇO VÁLIDO</v>
      </c>
    </row>
    <row r="60" spans="1:16" ht="24.95" customHeight="1">
      <c r="A60" s="3" t="s">
        <v>21</v>
      </c>
      <c r="B60" s="3" t="s">
        <v>95</v>
      </c>
      <c r="C60" s="3" t="s">
        <v>96</v>
      </c>
      <c r="D60" s="3" t="s">
        <v>57</v>
      </c>
      <c r="E60" s="3">
        <v>1</v>
      </c>
      <c r="F60" s="2">
        <v>41706.99</v>
      </c>
      <c r="G60" s="2">
        <v>27.63</v>
      </c>
      <c r="H60" s="2">
        <f t="shared" si="7"/>
        <v>41734.619999999995</v>
      </c>
      <c r="I60" s="4">
        <v>22.14</v>
      </c>
      <c r="J60" s="2">
        <f t="shared" si="8"/>
        <v>50940.917585999996</v>
      </c>
      <c r="K60" s="2">
        <f t="shared" si="9"/>
        <v>33.747281999999998</v>
      </c>
      <c r="L60" s="2">
        <f t="shared" si="10"/>
        <v>50974.66</v>
      </c>
      <c r="M60" s="2">
        <f t="shared" si="11"/>
        <v>50940.91</v>
      </c>
      <c r="N60" s="2">
        <f t="shared" si="12"/>
        <v>33.74</v>
      </c>
      <c r="O60" s="2">
        <f t="shared" si="13"/>
        <v>50974.66</v>
      </c>
      <c r="P60" s="3" t="str">
        <f>IF(O60&lt;=(Referencial!O60*1.05),"PREÇO VÁLIDO","PREÇO INVÁLIDO")</f>
        <v>PREÇO VÁLIDO</v>
      </c>
    </row>
    <row r="61" spans="1:16" ht="24.95" customHeight="1">
      <c r="A61" s="3" t="s">
        <v>21</v>
      </c>
      <c r="B61" s="3" t="s">
        <v>97</v>
      </c>
      <c r="C61" s="3" t="s">
        <v>98</v>
      </c>
      <c r="D61" s="3" t="s">
        <v>44</v>
      </c>
      <c r="E61" s="3">
        <v>1.18</v>
      </c>
      <c r="F61" s="2">
        <v>155.62</v>
      </c>
      <c r="G61" s="2">
        <v>90.77</v>
      </c>
      <c r="H61" s="2">
        <f t="shared" si="7"/>
        <v>246.39</v>
      </c>
      <c r="I61" s="4">
        <v>22.14</v>
      </c>
      <c r="J61" s="2">
        <f t="shared" si="8"/>
        <v>190.07426800000002</v>
      </c>
      <c r="K61" s="2">
        <f t="shared" si="9"/>
        <v>110.866478</v>
      </c>
      <c r="L61" s="2">
        <f t="shared" si="10"/>
        <v>300.94</v>
      </c>
      <c r="M61" s="2">
        <f t="shared" si="11"/>
        <v>224.28</v>
      </c>
      <c r="N61" s="2">
        <f t="shared" si="12"/>
        <v>130.81</v>
      </c>
      <c r="O61" s="2">
        <f t="shared" si="13"/>
        <v>355.1</v>
      </c>
      <c r="P61" s="3" t="str">
        <f>IF(O61&lt;=(Referencial!O61*1.05),"PREÇO VÁLIDO","PREÇO INVÁLIDO")</f>
        <v>PREÇO VÁLIDO</v>
      </c>
    </row>
    <row r="62" spans="1:16" ht="24.95" customHeight="1">
      <c r="A62" s="3" t="s">
        <v>21</v>
      </c>
      <c r="B62" s="3" t="s">
        <v>99</v>
      </c>
      <c r="C62" s="3" t="s">
        <v>100</v>
      </c>
      <c r="D62" s="3" t="s">
        <v>33</v>
      </c>
      <c r="E62" s="3">
        <v>23.59</v>
      </c>
      <c r="F62" s="2">
        <v>30.52</v>
      </c>
      <c r="G62" s="2">
        <v>24.84</v>
      </c>
      <c r="H62" s="2">
        <f t="shared" si="7"/>
        <v>55.36</v>
      </c>
      <c r="I62" s="4">
        <v>22.14</v>
      </c>
      <c r="J62" s="2">
        <f t="shared" si="8"/>
        <v>37.277127999999998</v>
      </c>
      <c r="K62" s="2">
        <f t="shared" si="9"/>
        <v>30.339576000000001</v>
      </c>
      <c r="L62" s="2">
        <f t="shared" si="10"/>
        <v>67.61</v>
      </c>
      <c r="M62" s="2">
        <f t="shared" si="11"/>
        <v>879.27</v>
      </c>
      <c r="N62" s="2">
        <f t="shared" si="12"/>
        <v>715.63</v>
      </c>
      <c r="O62" s="2">
        <f t="shared" si="13"/>
        <v>1594.91</v>
      </c>
      <c r="P62" s="3" t="str">
        <f>IF(O62&lt;=(Referencial!O62*1.05),"PREÇO VÁLIDO","PREÇO INVÁLIDO")</f>
        <v>PREÇO VÁLIDO</v>
      </c>
    </row>
    <row r="63" spans="1:16" ht="24.95" customHeight="1">
      <c r="A63" s="3" t="s">
        <v>21</v>
      </c>
      <c r="B63" s="3"/>
      <c r="C63" s="3" t="s">
        <v>101</v>
      </c>
      <c r="D63" s="3"/>
      <c r="E63" s="3">
        <v>0</v>
      </c>
      <c r="F63" s="2"/>
      <c r="G63" s="2"/>
      <c r="H63" s="3"/>
      <c r="I63" s="4"/>
      <c r="J63" s="3"/>
      <c r="K63" s="3"/>
      <c r="L63" s="3"/>
      <c r="M63" s="3"/>
      <c r="N63" s="3"/>
      <c r="O63" s="3"/>
      <c r="P63" s="3"/>
    </row>
    <row r="64" spans="1:16" ht="24.95" customHeight="1">
      <c r="A64" s="3" t="s">
        <v>21</v>
      </c>
      <c r="B64" s="3" t="s">
        <v>102</v>
      </c>
      <c r="C64" s="3" t="s">
        <v>103</v>
      </c>
      <c r="D64" s="3" t="s">
        <v>57</v>
      </c>
      <c r="E64" s="3">
        <v>1</v>
      </c>
      <c r="F64" s="2">
        <v>601.29</v>
      </c>
      <c r="G64" s="2">
        <v>385.08</v>
      </c>
      <c r="H64" s="2">
        <f t="shared" ref="H64:H89" si="14">F64+G64</f>
        <v>986.36999999999989</v>
      </c>
      <c r="I64" s="4">
        <v>22.14</v>
      </c>
      <c r="J64" s="2">
        <f t="shared" ref="J64:J89" si="15">F64+(I64/100*F64)</f>
        <v>734.41560600000003</v>
      </c>
      <c r="K64" s="2">
        <f t="shared" ref="K64:K89" si="16">G64+(I64/100*G64)</f>
        <v>470.33671199999998</v>
      </c>
      <c r="L64" s="2">
        <f t="shared" ref="L64:L89" si="17">TRUNC(J64+K64,2)</f>
        <v>1204.75</v>
      </c>
      <c r="M64" s="2">
        <f t="shared" ref="M64:M89" si="18">TRUNC(IF((J64+K64), (J64/(J64+K64)*O64), 0),2)</f>
        <v>734.41</v>
      </c>
      <c r="N64" s="2">
        <f t="shared" ref="N64:N89" si="19">TRUNC(IF((J64+K64), (K64/(J64+K64)*O64), 0),2)</f>
        <v>470.33</v>
      </c>
      <c r="O64" s="2">
        <f t="shared" ref="O64:O89" si="20">TRUNC(L64*E64,2)</f>
        <v>1204.75</v>
      </c>
      <c r="P64" s="3" t="str">
        <f>IF(O64&lt;=(Referencial!O64*1.05),"PREÇO VÁLIDO","PREÇO INVÁLIDO")</f>
        <v>PREÇO VÁLIDO</v>
      </c>
    </row>
    <row r="65" spans="1:16" ht="24.95" customHeight="1">
      <c r="A65" s="3" t="s">
        <v>21</v>
      </c>
      <c r="B65" s="3" t="s">
        <v>104</v>
      </c>
      <c r="C65" s="3" t="s">
        <v>105</v>
      </c>
      <c r="D65" s="3" t="s">
        <v>57</v>
      </c>
      <c r="E65" s="3">
        <v>1</v>
      </c>
      <c r="F65" s="2">
        <v>1214.96</v>
      </c>
      <c r="G65" s="2">
        <v>48.25</v>
      </c>
      <c r="H65" s="2">
        <f t="shared" si="14"/>
        <v>1263.21</v>
      </c>
      <c r="I65" s="4">
        <v>22.14</v>
      </c>
      <c r="J65" s="2">
        <f t="shared" si="15"/>
        <v>1483.9521440000001</v>
      </c>
      <c r="K65" s="2">
        <f t="shared" si="16"/>
        <v>58.932549999999999</v>
      </c>
      <c r="L65" s="2">
        <f t="shared" si="17"/>
        <v>1542.88</v>
      </c>
      <c r="M65" s="2">
        <f t="shared" si="18"/>
        <v>1483.94</v>
      </c>
      <c r="N65" s="2">
        <f t="shared" si="19"/>
        <v>58.93</v>
      </c>
      <c r="O65" s="2">
        <f t="shared" si="20"/>
        <v>1542.88</v>
      </c>
      <c r="P65" s="3" t="str">
        <f>IF(O65&lt;=(Referencial!O65*1.05),"PREÇO VÁLIDO","PREÇO INVÁLIDO")</f>
        <v>PREÇO VÁLIDO</v>
      </c>
    </row>
    <row r="66" spans="1:16" ht="24.95" customHeight="1">
      <c r="A66" s="3" t="s">
        <v>21</v>
      </c>
      <c r="B66" s="3" t="s">
        <v>106</v>
      </c>
      <c r="C66" s="3" t="s">
        <v>107</v>
      </c>
      <c r="D66" s="3" t="s">
        <v>57</v>
      </c>
      <c r="E66" s="3">
        <v>1</v>
      </c>
      <c r="F66" s="2">
        <v>318.74</v>
      </c>
      <c r="G66" s="2">
        <v>456.6</v>
      </c>
      <c r="H66" s="2">
        <f t="shared" si="14"/>
        <v>775.34</v>
      </c>
      <c r="I66" s="4">
        <v>22.14</v>
      </c>
      <c r="J66" s="2">
        <f t="shared" si="15"/>
        <v>389.30903599999999</v>
      </c>
      <c r="K66" s="2">
        <f t="shared" si="16"/>
        <v>557.69123999999999</v>
      </c>
      <c r="L66" s="2">
        <f t="shared" si="17"/>
        <v>947</v>
      </c>
      <c r="M66" s="2">
        <f t="shared" si="18"/>
        <v>389.3</v>
      </c>
      <c r="N66" s="2">
        <f t="shared" si="19"/>
        <v>557.69000000000005</v>
      </c>
      <c r="O66" s="2">
        <f t="shared" si="20"/>
        <v>947</v>
      </c>
      <c r="P66" s="3" t="str">
        <f>IF(O66&lt;=(Referencial!O66*1.05),"PREÇO VÁLIDO","PREÇO INVÁLIDO")</f>
        <v>PREÇO VÁLIDO</v>
      </c>
    </row>
    <row r="67" spans="1:16" ht="24.95" customHeight="1">
      <c r="A67" s="3" t="s">
        <v>21</v>
      </c>
      <c r="B67" s="3" t="s">
        <v>108</v>
      </c>
      <c r="C67" s="3" t="s">
        <v>109</v>
      </c>
      <c r="D67" s="3" t="s">
        <v>57</v>
      </c>
      <c r="E67" s="3">
        <v>8</v>
      </c>
      <c r="F67" s="2">
        <v>7.26</v>
      </c>
      <c r="G67" s="2">
        <v>8.6300000000000008</v>
      </c>
      <c r="H67" s="2">
        <f t="shared" si="14"/>
        <v>15.89</v>
      </c>
      <c r="I67" s="4">
        <v>22.14</v>
      </c>
      <c r="J67" s="2">
        <f t="shared" si="15"/>
        <v>8.8673640000000002</v>
      </c>
      <c r="K67" s="2">
        <f t="shared" si="16"/>
        <v>10.540682</v>
      </c>
      <c r="L67" s="2">
        <f t="shared" si="17"/>
        <v>19.399999999999999</v>
      </c>
      <c r="M67" s="2">
        <f t="shared" si="18"/>
        <v>70.900000000000006</v>
      </c>
      <c r="N67" s="2">
        <f t="shared" si="19"/>
        <v>84.29</v>
      </c>
      <c r="O67" s="2">
        <f t="shared" si="20"/>
        <v>155.19999999999999</v>
      </c>
      <c r="P67" s="3" t="str">
        <f>IF(O67&lt;=(Referencial!O67*1.05),"PREÇO VÁLIDO","PREÇO INVÁLIDO")</f>
        <v>PREÇO VÁLIDO</v>
      </c>
    </row>
    <row r="68" spans="1:16" ht="24.95" customHeight="1">
      <c r="A68" s="3" t="s">
        <v>21</v>
      </c>
      <c r="B68" s="3" t="s">
        <v>110</v>
      </c>
      <c r="C68" s="3" t="s">
        <v>111</v>
      </c>
      <c r="D68" s="3" t="s">
        <v>57</v>
      </c>
      <c r="E68" s="3">
        <v>4</v>
      </c>
      <c r="F68" s="2">
        <v>96.55</v>
      </c>
      <c r="G68" s="2">
        <v>16.920000000000002</v>
      </c>
      <c r="H68" s="2">
        <f t="shared" si="14"/>
        <v>113.47</v>
      </c>
      <c r="I68" s="4">
        <v>22.14</v>
      </c>
      <c r="J68" s="2">
        <f t="shared" si="15"/>
        <v>117.92617</v>
      </c>
      <c r="K68" s="2">
        <f t="shared" si="16"/>
        <v>20.666088000000002</v>
      </c>
      <c r="L68" s="2">
        <f t="shared" si="17"/>
        <v>138.59</v>
      </c>
      <c r="M68" s="2">
        <f t="shared" si="18"/>
        <v>471.69</v>
      </c>
      <c r="N68" s="2">
        <f t="shared" si="19"/>
        <v>82.66</v>
      </c>
      <c r="O68" s="2">
        <f t="shared" si="20"/>
        <v>554.36</v>
      </c>
      <c r="P68" s="3" t="str">
        <f>IF(O68&lt;=(Referencial!O68*1.05),"PREÇO VÁLIDO","PREÇO INVÁLIDO")</f>
        <v>PREÇO VÁLIDO</v>
      </c>
    </row>
    <row r="69" spans="1:16" ht="24.95" customHeight="1">
      <c r="A69" s="3" t="s">
        <v>21</v>
      </c>
      <c r="B69" s="3" t="s">
        <v>112</v>
      </c>
      <c r="C69" s="3" t="s">
        <v>113</v>
      </c>
      <c r="D69" s="3" t="s">
        <v>57</v>
      </c>
      <c r="E69" s="3">
        <v>6</v>
      </c>
      <c r="F69" s="2">
        <v>3.37</v>
      </c>
      <c r="G69" s="2">
        <v>7.13</v>
      </c>
      <c r="H69" s="2">
        <f t="shared" si="14"/>
        <v>10.5</v>
      </c>
      <c r="I69" s="4">
        <v>22.14</v>
      </c>
      <c r="J69" s="2">
        <f t="shared" si="15"/>
        <v>4.1161180000000002</v>
      </c>
      <c r="K69" s="2">
        <f t="shared" si="16"/>
        <v>8.7085819999999998</v>
      </c>
      <c r="L69" s="2">
        <f t="shared" si="17"/>
        <v>12.82</v>
      </c>
      <c r="M69" s="2">
        <f t="shared" si="18"/>
        <v>24.68</v>
      </c>
      <c r="N69" s="2">
        <f t="shared" si="19"/>
        <v>52.23</v>
      </c>
      <c r="O69" s="2">
        <f t="shared" si="20"/>
        <v>76.92</v>
      </c>
      <c r="P69" s="3" t="str">
        <f>IF(O69&lt;=(Referencial!O69*1.05),"PREÇO VÁLIDO","PREÇO INVÁLIDO")</f>
        <v>PREÇO VÁLIDO</v>
      </c>
    </row>
    <row r="70" spans="1:16" ht="24.95" customHeight="1">
      <c r="A70" s="3" t="s">
        <v>21</v>
      </c>
      <c r="B70" s="3" t="s">
        <v>114</v>
      </c>
      <c r="C70" s="3" t="s">
        <v>115</v>
      </c>
      <c r="D70" s="3" t="s">
        <v>57</v>
      </c>
      <c r="E70" s="3">
        <v>2</v>
      </c>
      <c r="F70" s="2">
        <v>56.14</v>
      </c>
      <c r="G70" s="2">
        <v>9.5399999999999991</v>
      </c>
      <c r="H70" s="2">
        <f t="shared" si="14"/>
        <v>65.680000000000007</v>
      </c>
      <c r="I70" s="4">
        <v>22.14</v>
      </c>
      <c r="J70" s="2">
        <f t="shared" si="15"/>
        <v>68.569395999999998</v>
      </c>
      <c r="K70" s="2">
        <f t="shared" si="16"/>
        <v>11.652156</v>
      </c>
      <c r="L70" s="2">
        <f t="shared" si="17"/>
        <v>80.22</v>
      </c>
      <c r="M70" s="2">
        <f t="shared" si="18"/>
        <v>137.13</v>
      </c>
      <c r="N70" s="2">
        <f t="shared" si="19"/>
        <v>23.3</v>
      </c>
      <c r="O70" s="2">
        <f t="shared" si="20"/>
        <v>160.44</v>
      </c>
      <c r="P70" s="3" t="str">
        <f>IF(O70&lt;=(Referencial!O70*1.05),"PREÇO VÁLIDO","PREÇO INVÁLIDO")</f>
        <v>PREÇO VÁLIDO</v>
      </c>
    </row>
    <row r="71" spans="1:16" ht="24.95" customHeight="1">
      <c r="A71" s="3" t="s">
        <v>21</v>
      </c>
      <c r="B71" s="3" t="s">
        <v>116</v>
      </c>
      <c r="C71" s="3" t="s">
        <v>117</v>
      </c>
      <c r="D71" s="3" t="s">
        <v>57</v>
      </c>
      <c r="E71" s="3">
        <v>1</v>
      </c>
      <c r="F71" s="2">
        <v>108.25</v>
      </c>
      <c r="G71" s="2">
        <v>9.5399999999999991</v>
      </c>
      <c r="H71" s="2">
        <f t="shared" si="14"/>
        <v>117.78999999999999</v>
      </c>
      <c r="I71" s="4">
        <v>22.14</v>
      </c>
      <c r="J71" s="2">
        <f t="shared" si="15"/>
        <v>132.21655000000001</v>
      </c>
      <c r="K71" s="2">
        <f t="shared" si="16"/>
        <v>11.652156</v>
      </c>
      <c r="L71" s="2">
        <f t="shared" si="17"/>
        <v>143.86000000000001</v>
      </c>
      <c r="M71" s="2">
        <f t="shared" si="18"/>
        <v>132.19999999999999</v>
      </c>
      <c r="N71" s="2">
        <f t="shared" si="19"/>
        <v>11.65</v>
      </c>
      <c r="O71" s="2">
        <f t="shared" si="20"/>
        <v>143.86000000000001</v>
      </c>
      <c r="P71" s="3" t="str">
        <f>IF(O71&lt;=(Referencial!O71*1.05),"PREÇO VÁLIDO","PREÇO INVÁLIDO")</f>
        <v>PREÇO VÁLIDO</v>
      </c>
    </row>
    <row r="72" spans="1:16" ht="24.95" customHeight="1">
      <c r="A72" s="3" t="s">
        <v>21</v>
      </c>
      <c r="B72" s="3" t="s">
        <v>118</v>
      </c>
      <c r="C72" s="3" t="s">
        <v>119</v>
      </c>
      <c r="D72" s="3" t="s">
        <v>44</v>
      </c>
      <c r="E72" s="3">
        <v>10.5</v>
      </c>
      <c r="F72" s="2">
        <v>0</v>
      </c>
      <c r="G72" s="2">
        <v>105.73</v>
      </c>
      <c r="H72" s="2">
        <f t="shared" si="14"/>
        <v>105.73</v>
      </c>
      <c r="I72" s="4">
        <v>22.14</v>
      </c>
      <c r="J72" s="2">
        <f t="shared" si="15"/>
        <v>0</v>
      </c>
      <c r="K72" s="2">
        <f t="shared" si="16"/>
        <v>129.138622</v>
      </c>
      <c r="L72" s="2">
        <f t="shared" si="17"/>
        <v>129.13</v>
      </c>
      <c r="M72" s="2">
        <f t="shared" si="18"/>
        <v>0</v>
      </c>
      <c r="N72" s="2">
        <f t="shared" si="19"/>
        <v>1355.86</v>
      </c>
      <c r="O72" s="2">
        <f t="shared" si="20"/>
        <v>1355.86</v>
      </c>
      <c r="P72" s="3" t="str">
        <f>IF(O72&lt;=(Referencial!O72*1.05),"PREÇO VÁLIDO","PREÇO INVÁLIDO")</f>
        <v>PREÇO VÁLIDO</v>
      </c>
    </row>
    <row r="73" spans="1:16" ht="24.95" customHeight="1">
      <c r="A73" s="3" t="s">
        <v>21</v>
      </c>
      <c r="B73" s="3" t="s">
        <v>120</v>
      </c>
      <c r="C73" s="3" t="s">
        <v>121</v>
      </c>
      <c r="D73" s="3" t="s">
        <v>40</v>
      </c>
      <c r="E73" s="3">
        <v>22</v>
      </c>
      <c r="F73" s="2">
        <v>9.2200000000000006</v>
      </c>
      <c r="G73" s="2">
        <v>3.88</v>
      </c>
      <c r="H73" s="2">
        <f t="shared" si="14"/>
        <v>13.100000000000001</v>
      </c>
      <c r="I73" s="4">
        <v>22.14</v>
      </c>
      <c r="J73" s="2">
        <f t="shared" si="15"/>
        <v>11.261308000000001</v>
      </c>
      <c r="K73" s="2">
        <f t="shared" si="16"/>
        <v>4.7390319999999999</v>
      </c>
      <c r="L73" s="2">
        <f t="shared" si="17"/>
        <v>16</v>
      </c>
      <c r="M73" s="2">
        <f t="shared" si="18"/>
        <v>247.74</v>
      </c>
      <c r="N73" s="2">
        <f t="shared" si="19"/>
        <v>104.25</v>
      </c>
      <c r="O73" s="2">
        <f t="shared" si="20"/>
        <v>352</v>
      </c>
      <c r="P73" s="3" t="str">
        <f>IF(O73&lt;=(Referencial!O73*1.05),"PREÇO VÁLIDO","PREÇO INVÁLIDO")</f>
        <v>PREÇO VÁLIDO</v>
      </c>
    </row>
    <row r="74" spans="1:16" ht="24.95" customHeight="1">
      <c r="A74" s="3" t="s">
        <v>21</v>
      </c>
      <c r="B74" s="3" t="s">
        <v>122</v>
      </c>
      <c r="C74" s="3" t="s">
        <v>123</v>
      </c>
      <c r="D74" s="3" t="s">
        <v>40</v>
      </c>
      <c r="E74" s="3">
        <v>50</v>
      </c>
      <c r="F74" s="2">
        <v>15.89</v>
      </c>
      <c r="G74" s="2">
        <v>7.24</v>
      </c>
      <c r="H74" s="2">
        <f t="shared" si="14"/>
        <v>23.130000000000003</v>
      </c>
      <c r="I74" s="4">
        <v>22.14</v>
      </c>
      <c r="J74" s="2">
        <f t="shared" si="15"/>
        <v>19.408046000000002</v>
      </c>
      <c r="K74" s="2">
        <f t="shared" si="16"/>
        <v>8.8429359999999999</v>
      </c>
      <c r="L74" s="2">
        <f t="shared" si="17"/>
        <v>28.25</v>
      </c>
      <c r="M74" s="2">
        <f t="shared" si="18"/>
        <v>970.36</v>
      </c>
      <c r="N74" s="2">
        <f t="shared" si="19"/>
        <v>442.13</v>
      </c>
      <c r="O74" s="2">
        <f t="shared" si="20"/>
        <v>1412.5</v>
      </c>
      <c r="P74" s="3" t="str">
        <f>IF(O74&lt;=(Referencial!O74*1.05),"PREÇO VÁLIDO","PREÇO INVÁLIDO")</f>
        <v>PREÇO VÁLIDO</v>
      </c>
    </row>
    <row r="75" spans="1:16" ht="24.95" customHeight="1">
      <c r="A75" s="3" t="s">
        <v>21</v>
      </c>
      <c r="B75" s="3" t="s">
        <v>124</v>
      </c>
      <c r="C75" s="3" t="s">
        <v>125</v>
      </c>
      <c r="D75" s="3" t="s">
        <v>57</v>
      </c>
      <c r="E75" s="3">
        <v>2</v>
      </c>
      <c r="F75" s="2">
        <v>8.25</v>
      </c>
      <c r="G75" s="2">
        <v>8.39</v>
      </c>
      <c r="H75" s="2">
        <f t="shared" si="14"/>
        <v>16.64</v>
      </c>
      <c r="I75" s="4">
        <v>22.14</v>
      </c>
      <c r="J75" s="2">
        <f t="shared" si="15"/>
        <v>10.076550000000001</v>
      </c>
      <c r="K75" s="2">
        <f t="shared" si="16"/>
        <v>10.247546</v>
      </c>
      <c r="L75" s="2">
        <f t="shared" si="17"/>
        <v>20.32</v>
      </c>
      <c r="M75" s="2">
        <f t="shared" si="18"/>
        <v>20.14</v>
      </c>
      <c r="N75" s="2">
        <f t="shared" si="19"/>
        <v>20.49</v>
      </c>
      <c r="O75" s="2">
        <f t="shared" si="20"/>
        <v>40.64</v>
      </c>
      <c r="P75" s="3" t="str">
        <f>IF(O75&lt;=(Referencial!O75*1.05),"PREÇO VÁLIDO","PREÇO INVÁLIDO")</f>
        <v>PREÇO VÁLIDO</v>
      </c>
    </row>
    <row r="76" spans="1:16" ht="24.95" customHeight="1">
      <c r="A76" s="3" t="s">
        <v>21</v>
      </c>
      <c r="B76" s="3" t="s">
        <v>126</v>
      </c>
      <c r="C76" s="3" t="s">
        <v>127</v>
      </c>
      <c r="D76" s="3" t="s">
        <v>57</v>
      </c>
      <c r="E76" s="3">
        <v>6</v>
      </c>
      <c r="F76" s="2">
        <v>8.1</v>
      </c>
      <c r="G76" s="2">
        <v>4.82</v>
      </c>
      <c r="H76" s="2">
        <f t="shared" si="14"/>
        <v>12.92</v>
      </c>
      <c r="I76" s="4">
        <v>22.14</v>
      </c>
      <c r="J76" s="2">
        <f t="shared" si="15"/>
        <v>9.8933400000000002</v>
      </c>
      <c r="K76" s="2">
        <f t="shared" si="16"/>
        <v>5.8871480000000007</v>
      </c>
      <c r="L76" s="2">
        <f t="shared" si="17"/>
        <v>15.78</v>
      </c>
      <c r="M76" s="2">
        <f t="shared" si="18"/>
        <v>59.35</v>
      </c>
      <c r="N76" s="2">
        <f t="shared" si="19"/>
        <v>35.32</v>
      </c>
      <c r="O76" s="2">
        <f t="shared" si="20"/>
        <v>94.68</v>
      </c>
      <c r="P76" s="3" t="str">
        <f>IF(O76&lt;=(Referencial!O76*1.05),"PREÇO VÁLIDO","PREÇO INVÁLIDO")</f>
        <v>PREÇO VÁLIDO</v>
      </c>
    </row>
    <row r="77" spans="1:16" ht="24.95" customHeight="1">
      <c r="A77" s="3" t="s">
        <v>21</v>
      </c>
      <c r="B77" s="3" t="s">
        <v>128</v>
      </c>
      <c r="C77" s="3" t="s">
        <v>129</v>
      </c>
      <c r="D77" s="3" t="s">
        <v>57</v>
      </c>
      <c r="E77" s="3">
        <v>10</v>
      </c>
      <c r="F77" s="2">
        <v>16.149999999999999</v>
      </c>
      <c r="G77" s="2">
        <v>9</v>
      </c>
      <c r="H77" s="2">
        <f t="shared" si="14"/>
        <v>25.15</v>
      </c>
      <c r="I77" s="4">
        <v>22.14</v>
      </c>
      <c r="J77" s="2">
        <f t="shared" si="15"/>
        <v>19.72561</v>
      </c>
      <c r="K77" s="2">
        <f t="shared" si="16"/>
        <v>10.992599999999999</v>
      </c>
      <c r="L77" s="2">
        <f t="shared" si="17"/>
        <v>30.71</v>
      </c>
      <c r="M77" s="2">
        <f t="shared" si="18"/>
        <v>197.2</v>
      </c>
      <c r="N77" s="2">
        <f t="shared" si="19"/>
        <v>109.89</v>
      </c>
      <c r="O77" s="2">
        <f t="shared" si="20"/>
        <v>307.10000000000002</v>
      </c>
      <c r="P77" s="3" t="str">
        <f>IF(O77&lt;=(Referencial!O77*1.05),"PREÇO VÁLIDO","PREÇO INVÁLIDO")</f>
        <v>PREÇO VÁLIDO</v>
      </c>
    </row>
    <row r="78" spans="1:16" ht="24.95" customHeight="1">
      <c r="A78" s="3" t="s">
        <v>21</v>
      </c>
      <c r="B78" s="3" t="s">
        <v>130</v>
      </c>
      <c r="C78" s="3" t="s">
        <v>131</v>
      </c>
      <c r="D78" s="3" t="s">
        <v>57</v>
      </c>
      <c r="E78" s="3">
        <v>1</v>
      </c>
      <c r="F78" s="2">
        <v>8.26</v>
      </c>
      <c r="G78" s="2">
        <v>9</v>
      </c>
      <c r="H78" s="2">
        <f t="shared" si="14"/>
        <v>17.259999999999998</v>
      </c>
      <c r="I78" s="4">
        <v>22.14</v>
      </c>
      <c r="J78" s="2">
        <f t="shared" si="15"/>
        <v>10.088763999999999</v>
      </c>
      <c r="K78" s="2">
        <f t="shared" si="16"/>
        <v>10.992599999999999</v>
      </c>
      <c r="L78" s="2">
        <f t="shared" si="17"/>
        <v>21.08</v>
      </c>
      <c r="M78" s="2">
        <f t="shared" si="18"/>
        <v>10.08</v>
      </c>
      <c r="N78" s="2">
        <f t="shared" si="19"/>
        <v>10.99</v>
      </c>
      <c r="O78" s="2">
        <f t="shared" si="20"/>
        <v>21.08</v>
      </c>
      <c r="P78" s="3" t="str">
        <f>IF(O78&lt;=(Referencial!O78*1.05),"PREÇO VÁLIDO","PREÇO INVÁLIDO")</f>
        <v>PREÇO VÁLIDO</v>
      </c>
    </row>
    <row r="79" spans="1:16" ht="24.95" customHeight="1">
      <c r="A79" s="3" t="s">
        <v>21</v>
      </c>
      <c r="B79" s="3" t="s">
        <v>132</v>
      </c>
      <c r="C79" s="3" t="s">
        <v>133</v>
      </c>
      <c r="D79" s="3" t="s">
        <v>57</v>
      </c>
      <c r="E79" s="3">
        <v>4</v>
      </c>
      <c r="F79" s="2">
        <v>12.46</v>
      </c>
      <c r="G79" s="2">
        <v>9</v>
      </c>
      <c r="H79" s="2">
        <f t="shared" si="14"/>
        <v>21.46</v>
      </c>
      <c r="I79" s="4">
        <v>22.14</v>
      </c>
      <c r="J79" s="2">
        <f t="shared" si="15"/>
        <v>15.218644000000001</v>
      </c>
      <c r="K79" s="2">
        <f t="shared" si="16"/>
        <v>10.992599999999999</v>
      </c>
      <c r="L79" s="2">
        <f t="shared" si="17"/>
        <v>26.21</v>
      </c>
      <c r="M79" s="2">
        <f t="shared" si="18"/>
        <v>60.87</v>
      </c>
      <c r="N79" s="2">
        <f t="shared" si="19"/>
        <v>43.96</v>
      </c>
      <c r="O79" s="2">
        <f t="shared" si="20"/>
        <v>104.84</v>
      </c>
      <c r="P79" s="3" t="str">
        <f>IF(O79&lt;=(Referencial!O79*1.05),"PREÇO VÁLIDO","PREÇO INVÁLIDO")</f>
        <v>PREÇO VÁLIDO</v>
      </c>
    </row>
    <row r="80" spans="1:16" ht="24.95" customHeight="1">
      <c r="A80" s="3" t="s">
        <v>21</v>
      </c>
      <c r="B80" s="3" t="s">
        <v>134</v>
      </c>
      <c r="C80" s="3" t="s">
        <v>135</v>
      </c>
      <c r="D80" s="3" t="s">
        <v>57</v>
      </c>
      <c r="E80" s="3">
        <v>4</v>
      </c>
      <c r="F80" s="2">
        <v>14.52</v>
      </c>
      <c r="G80" s="2">
        <v>12</v>
      </c>
      <c r="H80" s="2">
        <f t="shared" si="14"/>
        <v>26.52</v>
      </c>
      <c r="I80" s="4">
        <v>22.14</v>
      </c>
      <c r="J80" s="2">
        <f t="shared" si="15"/>
        <v>17.734728</v>
      </c>
      <c r="K80" s="2">
        <f t="shared" si="16"/>
        <v>14.6568</v>
      </c>
      <c r="L80" s="2">
        <f t="shared" si="17"/>
        <v>32.39</v>
      </c>
      <c r="M80" s="2">
        <f t="shared" si="18"/>
        <v>70.930000000000007</v>
      </c>
      <c r="N80" s="2">
        <f t="shared" si="19"/>
        <v>58.62</v>
      </c>
      <c r="O80" s="2">
        <f t="shared" si="20"/>
        <v>129.56</v>
      </c>
      <c r="P80" s="3" t="str">
        <f>IF(O80&lt;=(Referencial!O80*1.05),"PREÇO VÁLIDO","PREÇO INVÁLIDO")</f>
        <v>PREÇO VÁLIDO</v>
      </c>
    </row>
    <row r="81" spans="1:17" ht="24.95" customHeight="1">
      <c r="A81" s="3" t="s">
        <v>21</v>
      </c>
      <c r="B81" s="3" t="s">
        <v>136</v>
      </c>
      <c r="C81" s="3" t="s">
        <v>137</v>
      </c>
      <c r="D81" s="3" t="s">
        <v>57</v>
      </c>
      <c r="E81" s="3">
        <v>1</v>
      </c>
      <c r="F81" s="2">
        <v>6.37</v>
      </c>
      <c r="G81" s="2">
        <v>6.44</v>
      </c>
      <c r="H81" s="2">
        <f t="shared" si="14"/>
        <v>12.81</v>
      </c>
      <c r="I81" s="4">
        <v>22.13</v>
      </c>
      <c r="J81" s="2">
        <f t="shared" si="15"/>
        <v>7.7796810000000001</v>
      </c>
      <c r="K81" s="2">
        <f t="shared" si="16"/>
        <v>7.8651720000000003</v>
      </c>
      <c r="L81" s="2">
        <f t="shared" si="17"/>
        <v>15.64</v>
      </c>
      <c r="M81" s="2">
        <f t="shared" si="18"/>
        <v>7.77</v>
      </c>
      <c r="N81" s="2">
        <f t="shared" si="19"/>
        <v>7.86</v>
      </c>
      <c r="O81" s="2">
        <f t="shared" si="20"/>
        <v>15.64</v>
      </c>
      <c r="P81" s="3" t="str">
        <f>IF(O81&lt;=(Referencial!O81*1.05),"PREÇO VÁLIDO","PREÇO INVÁLIDO")</f>
        <v>PREÇO VÁLIDO</v>
      </c>
    </row>
    <row r="82" spans="1:17" ht="24.95" customHeight="1">
      <c r="A82" s="3" t="s">
        <v>21</v>
      </c>
      <c r="B82" s="3" t="s">
        <v>138</v>
      </c>
      <c r="C82" s="3" t="s">
        <v>139</v>
      </c>
      <c r="D82" s="3" t="s">
        <v>57</v>
      </c>
      <c r="E82" s="3">
        <v>1</v>
      </c>
      <c r="F82" s="2">
        <v>1732.61</v>
      </c>
      <c r="G82" s="2">
        <v>17.89</v>
      </c>
      <c r="H82" s="2">
        <f t="shared" si="14"/>
        <v>1750.5</v>
      </c>
      <c r="I82" s="4">
        <v>22.14</v>
      </c>
      <c r="J82" s="2">
        <f t="shared" si="15"/>
        <v>2116.2098539999997</v>
      </c>
      <c r="K82" s="2">
        <f t="shared" si="16"/>
        <v>21.850846000000001</v>
      </c>
      <c r="L82" s="2">
        <f t="shared" si="17"/>
        <v>2138.06</v>
      </c>
      <c r="M82" s="2">
        <f t="shared" si="18"/>
        <v>2116.1999999999998</v>
      </c>
      <c r="N82" s="2">
        <f t="shared" si="19"/>
        <v>21.85</v>
      </c>
      <c r="O82" s="2">
        <f t="shared" si="20"/>
        <v>2138.06</v>
      </c>
      <c r="P82" s="3" t="str">
        <f>IF(O82&lt;=(Referencial!O82*1.05),"PREÇO VÁLIDO","PREÇO INVÁLIDO")</f>
        <v>PREÇO VÁLIDO</v>
      </c>
    </row>
    <row r="83" spans="1:17" ht="24.95" customHeight="1">
      <c r="A83" s="3" t="s">
        <v>21</v>
      </c>
      <c r="B83" s="3" t="s">
        <v>140</v>
      </c>
      <c r="C83" s="3" t="s">
        <v>141</v>
      </c>
      <c r="D83" s="3" t="s">
        <v>40</v>
      </c>
      <c r="E83" s="3">
        <v>13.1</v>
      </c>
      <c r="F83" s="2">
        <v>134.99</v>
      </c>
      <c r="G83" s="2">
        <v>19.29</v>
      </c>
      <c r="H83" s="2">
        <f t="shared" si="14"/>
        <v>154.28</v>
      </c>
      <c r="I83" s="4">
        <v>22.14</v>
      </c>
      <c r="J83" s="2">
        <f t="shared" si="15"/>
        <v>164.87678600000001</v>
      </c>
      <c r="K83" s="2">
        <f t="shared" si="16"/>
        <v>23.560805999999999</v>
      </c>
      <c r="L83" s="2">
        <f t="shared" si="17"/>
        <v>188.43</v>
      </c>
      <c r="M83" s="2">
        <f t="shared" si="18"/>
        <v>2159.79</v>
      </c>
      <c r="N83" s="2">
        <f t="shared" si="19"/>
        <v>308.63</v>
      </c>
      <c r="O83" s="2">
        <f t="shared" si="20"/>
        <v>2468.4299999999998</v>
      </c>
      <c r="P83" s="3" t="str">
        <f>IF(O83&lt;=(Referencial!O83*1.05),"PREÇO VÁLIDO","PREÇO INVÁLIDO")</f>
        <v>PREÇO VÁLIDO</v>
      </c>
    </row>
    <row r="84" spans="1:17" ht="24.95" customHeight="1">
      <c r="A84" s="3" t="s">
        <v>21</v>
      </c>
      <c r="B84" s="3" t="s">
        <v>142</v>
      </c>
      <c r="C84" s="3" t="s">
        <v>143</v>
      </c>
      <c r="D84" s="3" t="s">
        <v>33</v>
      </c>
      <c r="E84" s="3">
        <v>32.909999999999997</v>
      </c>
      <c r="F84" s="2">
        <v>10.07</v>
      </c>
      <c r="G84" s="2">
        <v>2.36</v>
      </c>
      <c r="H84" s="2">
        <f t="shared" si="14"/>
        <v>12.43</v>
      </c>
      <c r="I84" s="4">
        <v>22.14</v>
      </c>
      <c r="J84" s="2">
        <f t="shared" si="15"/>
        <v>12.299498</v>
      </c>
      <c r="K84" s="2">
        <f t="shared" si="16"/>
        <v>2.882504</v>
      </c>
      <c r="L84" s="2">
        <f t="shared" si="17"/>
        <v>15.18</v>
      </c>
      <c r="M84" s="2">
        <f t="shared" si="18"/>
        <v>404.72</v>
      </c>
      <c r="N84" s="2">
        <f t="shared" si="19"/>
        <v>94.84</v>
      </c>
      <c r="O84" s="2">
        <f t="shared" si="20"/>
        <v>499.57</v>
      </c>
      <c r="P84" s="3" t="str">
        <f>IF(O84&lt;=(Referencial!O84*1.05),"PREÇO VÁLIDO","PREÇO INVÁLIDO")</f>
        <v>PREÇO VÁLIDO</v>
      </c>
    </row>
    <row r="85" spans="1:17" ht="24.95" customHeight="1">
      <c r="A85" s="3" t="s">
        <v>21</v>
      </c>
      <c r="B85" s="3" t="s">
        <v>144</v>
      </c>
      <c r="C85" s="3" t="s">
        <v>145</v>
      </c>
      <c r="D85" s="3" t="s">
        <v>33</v>
      </c>
      <c r="E85" s="3">
        <v>65.81</v>
      </c>
      <c r="F85" s="2">
        <v>9.61</v>
      </c>
      <c r="G85" s="2">
        <v>2.36</v>
      </c>
      <c r="H85" s="2">
        <f t="shared" si="14"/>
        <v>11.969999999999999</v>
      </c>
      <c r="I85" s="4">
        <v>22.14</v>
      </c>
      <c r="J85" s="2">
        <f t="shared" si="15"/>
        <v>11.737653999999999</v>
      </c>
      <c r="K85" s="2">
        <f t="shared" si="16"/>
        <v>2.882504</v>
      </c>
      <c r="L85" s="2">
        <f t="shared" si="17"/>
        <v>14.62</v>
      </c>
      <c r="M85" s="2">
        <f t="shared" si="18"/>
        <v>772.44</v>
      </c>
      <c r="N85" s="2">
        <f t="shared" si="19"/>
        <v>189.69</v>
      </c>
      <c r="O85" s="2">
        <f t="shared" si="20"/>
        <v>962.14</v>
      </c>
      <c r="P85" s="3" t="str">
        <f>IF(O85&lt;=(Referencial!O85*1.05),"PREÇO VÁLIDO","PREÇO INVÁLIDO")</f>
        <v>PREÇO VÁLIDO</v>
      </c>
    </row>
    <row r="86" spans="1:17" ht="24.95" customHeight="1">
      <c r="A86" s="3" t="s">
        <v>21</v>
      </c>
      <c r="B86" s="3" t="s">
        <v>146</v>
      </c>
      <c r="C86" s="3" t="s">
        <v>147</v>
      </c>
      <c r="D86" s="3" t="s">
        <v>57</v>
      </c>
      <c r="E86" s="3">
        <v>2</v>
      </c>
      <c r="F86" s="2">
        <v>154.66999999999999</v>
      </c>
      <c r="G86" s="2">
        <v>79.25</v>
      </c>
      <c r="H86" s="2">
        <f t="shared" si="14"/>
        <v>233.92</v>
      </c>
      <c r="I86" s="4">
        <v>22.14</v>
      </c>
      <c r="J86" s="2">
        <f t="shared" si="15"/>
        <v>188.91393799999997</v>
      </c>
      <c r="K86" s="2">
        <f t="shared" si="16"/>
        <v>96.795950000000005</v>
      </c>
      <c r="L86" s="2">
        <f t="shared" si="17"/>
        <v>285.7</v>
      </c>
      <c r="M86" s="2">
        <f t="shared" si="18"/>
        <v>377.81</v>
      </c>
      <c r="N86" s="2">
        <f t="shared" si="19"/>
        <v>193.58</v>
      </c>
      <c r="O86" s="2">
        <f t="shared" si="20"/>
        <v>571.4</v>
      </c>
      <c r="P86" s="3" t="str">
        <f>IF(O86&lt;=(Referencial!O86*1.05),"PREÇO VÁLIDO","PREÇO INVÁLIDO")</f>
        <v>PREÇO VÁLIDO</v>
      </c>
    </row>
    <row r="87" spans="1:17" ht="24.95" customHeight="1">
      <c r="A87" s="3" t="s">
        <v>21</v>
      </c>
      <c r="B87" s="3" t="s">
        <v>148</v>
      </c>
      <c r="C87" s="3" t="s">
        <v>149</v>
      </c>
      <c r="D87" s="3" t="s">
        <v>57</v>
      </c>
      <c r="E87" s="3">
        <v>2</v>
      </c>
      <c r="F87" s="2">
        <v>134.44999999999999</v>
      </c>
      <c r="G87" s="2">
        <v>79.27</v>
      </c>
      <c r="H87" s="2">
        <f t="shared" si="14"/>
        <v>213.71999999999997</v>
      </c>
      <c r="I87" s="4">
        <v>22.14</v>
      </c>
      <c r="J87" s="2">
        <f t="shared" si="15"/>
        <v>164.21722999999997</v>
      </c>
      <c r="K87" s="2">
        <f t="shared" si="16"/>
        <v>96.820377999999991</v>
      </c>
      <c r="L87" s="2">
        <f t="shared" si="17"/>
        <v>261.02999999999997</v>
      </c>
      <c r="M87" s="2">
        <f t="shared" si="18"/>
        <v>328.42</v>
      </c>
      <c r="N87" s="2">
        <f t="shared" si="19"/>
        <v>193.63</v>
      </c>
      <c r="O87" s="2">
        <f t="shared" si="20"/>
        <v>522.05999999999995</v>
      </c>
      <c r="P87" s="3" t="str">
        <f>IF(O87&lt;=(Referencial!O87*1.05),"PREÇO VÁLIDO","PREÇO INVÁLIDO")</f>
        <v>PREÇO VÁLIDO</v>
      </c>
    </row>
    <row r="88" spans="1:17" ht="24.95" customHeight="1">
      <c r="A88" s="3" t="s">
        <v>21</v>
      </c>
      <c r="B88" s="3" t="s">
        <v>150</v>
      </c>
      <c r="C88" s="3" t="s">
        <v>151</v>
      </c>
      <c r="D88" s="3" t="s">
        <v>57</v>
      </c>
      <c r="E88" s="3">
        <v>2</v>
      </c>
      <c r="F88" s="2">
        <v>92.18</v>
      </c>
      <c r="G88" s="2">
        <v>52.83</v>
      </c>
      <c r="H88" s="2">
        <f t="shared" si="14"/>
        <v>145.01</v>
      </c>
      <c r="I88" s="4">
        <v>22.14</v>
      </c>
      <c r="J88" s="2">
        <f t="shared" si="15"/>
        <v>112.58865200000001</v>
      </c>
      <c r="K88" s="2">
        <f t="shared" si="16"/>
        <v>64.526561999999998</v>
      </c>
      <c r="L88" s="2">
        <f t="shared" si="17"/>
        <v>177.11</v>
      </c>
      <c r="M88" s="2">
        <f t="shared" si="18"/>
        <v>225.17</v>
      </c>
      <c r="N88" s="2">
        <f t="shared" si="19"/>
        <v>129.04</v>
      </c>
      <c r="O88" s="2">
        <f t="shared" si="20"/>
        <v>354.22</v>
      </c>
      <c r="P88" s="3" t="str">
        <f>IF(O88&lt;=(Referencial!O88*1.05),"PREÇO VÁLIDO","PREÇO INVÁLIDO")</f>
        <v>PREÇO VÁLIDO</v>
      </c>
    </row>
    <row r="89" spans="1:17" ht="24.95" customHeight="1">
      <c r="A89" s="3" t="s">
        <v>21</v>
      </c>
      <c r="B89" s="3" t="s">
        <v>152</v>
      </c>
      <c r="C89" s="3" t="s">
        <v>153</v>
      </c>
      <c r="D89" s="3" t="s">
        <v>44</v>
      </c>
      <c r="E89" s="3">
        <v>10.36</v>
      </c>
      <c r="F89" s="2">
        <v>2.81</v>
      </c>
      <c r="G89" s="2">
        <v>23.77</v>
      </c>
      <c r="H89" s="2">
        <f t="shared" si="14"/>
        <v>26.58</v>
      </c>
      <c r="I89" s="4">
        <v>22.14</v>
      </c>
      <c r="J89" s="2">
        <f t="shared" si="15"/>
        <v>3.432134</v>
      </c>
      <c r="K89" s="2">
        <f t="shared" si="16"/>
        <v>29.032678000000001</v>
      </c>
      <c r="L89" s="2">
        <f t="shared" si="17"/>
        <v>32.46</v>
      </c>
      <c r="M89" s="2">
        <f t="shared" si="18"/>
        <v>35.549999999999997</v>
      </c>
      <c r="N89" s="2">
        <f t="shared" si="19"/>
        <v>300.72000000000003</v>
      </c>
      <c r="O89" s="2">
        <f t="shared" si="20"/>
        <v>336.28</v>
      </c>
      <c r="P89" s="3" t="str">
        <f>IF(O89&lt;=(Referencial!O89*1.05),"PREÇO VÁLIDO","PREÇO INVÁLIDO")</f>
        <v>PREÇO VÁLIDO</v>
      </c>
    </row>
    <row r="90" spans="1:17">
      <c r="N90" s="7" t="s">
        <v>28</v>
      </c>
      <c r="O90" s="8">
        <f>TRUNC(SUM(O44:O89),2)</f>
        <v>103801.25</v>
      </c>
    </row>
    <row r="92" spans="1:17">
      <c r="A92" s="9" t="s">
        <v>154</v>
      </c>
    </row>
    <row r="93" spans="1:17">
      <c r="A93" s="11" t="s">
        <v>4</v>
      </c>
      <c r="B93" s="11" t="s">
        <v>5</v>
      </c>
      <c r="C93" s="11" t="s">
        <v>6</v>
      </c>
      <c r="D93" s="11" t="s">
        <v>7</v>
      </c>
      <c r="E93" s="11" t="s">
        <v>8</v>
      </c>
      <c r="F93" s="11" t="s">
        <v>9</v>
      </c>
      <c r="G93" s="11" t="s">
        <v>10</v>
      </c>
      <c r="H93" s="11" t="s">
        <v>12</v>
      </c>
      <c r="I93" s="11" t="s">
        <v>13</v>
      </c>
      <c r="J93" s="11" t="s">
        <v>14</v>
      </c>
      <c r="K93" s="11" t="s">
        <v>15</v>
      </c>
      <c r="L93" s="11" t="s">
        <v>11</v>
      </c>
      <c r="M93" s="11" t="s">
        <v>16</v>
      </c>
      <c r="N93" s="11" t="s">
        <v>17</v>
      </c>
      <c r="O93" s="11" t="s">
        <v>18</v>
      </c>
      <c r="P93" s="11" t="s">
        <v>19</v>
      </c>
      <c r="Q93" s="11" t="s">
        <v>20</v>
      </c>
    </row>
    <row r="94" spans="1:17" ht="24.95" customHeight="1">
      <c r="A94" s="3" t="s">
        <v>21</v>
      </c>
      <c r="B94" s="3"/>
      <c r="C94" s="3" t="s">
        <v>155</v>
      </c>
      <c r="D94" s="3"/>
      <c r="E94" s="3">
        <v>0</v>
      </c>
      <c r="F94" s="2"/>
      <c r="G94" s="2"/>
      <c r="H94" s="3"/>
      <c r="I94" s="4"/>
      <c r="J94" s="3"/>
      <c r="K94" s="3"/>
      <c r="L94" s="3"/>
      <c r="M94" s="3"/>
      <c r="N94" s="3"/>
      <c r="O94" s="3"/>
      <c r="P94" s="3"/>
    </row>
    <row r="95" spans="1:17" ht="24.95" customHeight="1">
      <c r="A95" s="3" t="s">
        <v>21</v>
      </c>
      <c r="B95" s="3"/>
      <c r="C95" s="3" t="s">
        <v>156</v>
      </c>
      <c r="D95" s="3"/>
      <c r="E95" s="3">
        <v>0</v>
      </c>
      <c r="F95" s="2"/>
      <c r="G95" s="2"/>
      <c r="H95" s="3"/>
      <c r="I95" s="4"/>
      <c r="J95" s="3"/>
      <c r="K95" s="3"/>
      <c r="L95" s="3"/>
      <c r="M95" s="3"/>
      <c r="N95" s="3"/>
      <c r="O95" s="3"/>
      <c r="P95" s="3"/>
    </row>
    <row r="96" spans="1:17" ht="24.95" customHeight="1">
      <c r="A96" s="3" t="s">
        <v>21</v>
      </c>
      <c r="B96" s="3" t="s">
        <v>157</v>
      </c>
      <c r="C96" s="3" t="s">
        <v>158</v>
      </c>
      <c r="D96" s="3" t="s">
        <v>44</v>
      </c>
      <c r="E96" s="3">
        <v>4.5999999999999996</v>
      </c>
      <c r="F96" s="2">
        <v>38.57</v>
      </c>
      <c r="G96" s="2">
        <v>26.72</v>
      </c>
      <c r="H96" s="2">
        <f t="shared" ref="H96:H117" si="21">F96+G96</f>
        <v>65.289999999999992</v>
      </c>
      <c r="I96" s="4">
        <v>22.14</v>
      </c>
      <c r="J96" s="2">
        <f t="shared" ref="J96:J117" si="22">F96+(I96/100*F96)</f>
        <v>47.109397999999999</v>
      </c>
      <c r="K96" s="2">
        <f t="shared" ref="K96:K117" si="23">G96+(I96/100*G96)</f>
        <v>32.635807999999997</v>
      </c>
      <c r="L96" s="2">
        <f t="shared" ref="L96:L117" si="24">TRUNC(J96+K96,2)</f>
        <v>79.739999999999995</v>
      </c>
      <c r="M96" s="2">
        <f t="shared" ref="M96:M117" si="25">TRUNC(IF((J96+K96), (J96/(J96+K96)*O96), 0),2)</f>
        <v>216.68</v>
      </c>
      <c r="N96" s="2">
        <f t="shared" ref="N96:N117" si="26">TRUNC(IF((J96+K96), (K96/(J96+K96)*O96), 0),2)</f>
        <v>150.11000000000001</v>
      </c>
      <c r="O96" s="2">
        <f t="shared" ref="O96:O117" si="27">TRUNC(L96*E96,2)</f>
        <v>366.8</v>
      </c>
      <c r="P96" s="3" t="str">
        <f>IF(O96&lt;=(Referencial!O96*1.05),"PREÇO VÁLIDO","PREÇO INVÁLIDO")</f>
        <v>PREÇO VÁLIDO</v>
      </c>
    </row>
    <row r="97" spans="1:16" ht="24.95" customHeight="1">
      <c r="A97" s="3" t="s">
        <v>21</v>
      </c>
      <c r="B97" s="3" t="s">
        <v>72</v>
      </c>
      <c r="C97" s="3" t="s">
        <v>73</v>
      </c>
      <c r="D97" s="3" t="s">
        <v>44</v>
      </c>
      <c r="E97" s="3">
        <v>6.44</v>
      </c>
      <c r="F97" s="2">
        <v>16.87</v>
      </c>
      <c r="G97" s="2">
        <v>30.18</v>
      </c>
      <c r="H97" s="2">
        <f t="shared" si="21"/>
        <v>47.05</v>
      </c>
      <c r="I97" s="4">
        <v>22.14</v>
      </c>
      <c r="J97" s="2">
        <f t="shared" si="22"/>
        <v>20.605018000000001</v>
      </c>
      <c r="K97" s="2">
        <f t="shared" si="23"/>
        <v>36.861851999999999</v>
      </c>
      <c r="L97" s="2">
        <f t="shared" si="24"/>
        <v>57.46</v>
      </c>
      <c r="M97" s="2">
        <f t="shared" si="25"/>
        <v>132.66999999999999</v>
      </c>
      <c r="N97" s="2">
        <f t="shared" si="26"/>
        <v>237.36</v>
      </c>
      <c r="O97" s="2">
        <f t="shared" si="27"/>
        <v>370.04</v>
      </c>
      <c r="P97" s="3" t="str">
        <f>IF(O97&lt;=(Referencial!O97*1.05),"PREÇO VÁLIDO","PREÇO INVÁLIDO")</f>
        <v>PREÇO VÁLIDO</v>
      </c>
    </row>
    <row r="98" spans="1:16" ht="24.95" customHeight="1">
      <c r="A98" s="3" t="s">
        <v>21</v>
      </c>
      <c r="B98" s="3" t="s">
        <v>159</v>
      </c>
      <c r="C98" s="3" t="s">
        <v>160</v>
      </c>
      <c r="D98" s="3" t="s">
        <v>33</v>
      </c>
      <c r="E98" s="3">
        <v>10.66</v>
      </c>
      <c r="F98" s="2">
        <v>26.67</v>
      </c>
      <c r="G98" s="2">
        <v>22.87</v>
      </c>
      <c r="H98" s="2">
        <f t="shared" si="21"/>
        <v>49.540000000000006</v>
      </c>
      <c r="I98" s="4">
        <v>22.14</v>
      </c>
      <c r="J98" s="2">
        <f t="shared" si="22"/>
        <v>32.574738000000004</v>
      </c>
      <c r="K98" s="2">
        <f t="shared" si="23"/>
        <v>27.933418000000003</v>
      </c>
      <c r="L98" s="2">
        <f t="shared" si="24"/>
        <v>60.5</v>
      </c>
      <c r="M98" s="2">
        <f t="shared" si="25"/>
        <v>347.19</v>
      </c>
      <c r="N98" s="2">
        <f t="shared" si="26"/>
        <v>297.73</v>
      </c>
      <c r="O98" s="2">
        <f t="shared" si="27"/>
        <v>644.92999999999995</v>
      </c>
      <c r="P98" s="3" t="str">
        <f>IF(O98&lt;=(Referencial!O98*1.05),"PREÇO VÁLIDO","PREÇO INVÁLIDO")</f>
        <v>PREÇO VÁLIDO</v>
      </c>
    </row>
    <row r="99" spans="1:16" ht="24.95" customHeight="1">
      <c r="A99" s="3" t="s">
        <v>21</v>
      </c>
      <c r="B99" s="3" t="s">
        <v>161</v>
      </c>
      <c r="C99" s="3" t="s">
        <v>162</v>
      </c>
      <c r="D99" s="3" t="s">
        <v>33</v>
      </c>
      <c r="E99" s="3">
        <v>18.8</v>
      </c>
      <c r="F99" s="2">
        <v>24.53</v>
      </c>
      <c r="G99" s="2">
        <v>58.69</v>
      </c>
      <c r="H99" s="2">
        <f t="shared" si="21"/>
        <v>83.22</v>
      </c>
      <c r="I99" s="4">
        <v>22.14</v>
      </c>
      <c r="J99" s="2">
        <f t="shared" si="22"/>
        <v>29.960942000000003</v>
      </c>
      <c r="K99" s="2">
        <f t="shared" si="23"/>
        <v>71.683965999999998</v>
      </c>
      <c r="L99" s="2">
        <f t="shared" si="24"/>
        <v>101.64</v>
      </c>
      <c r="M99" s="2">
        <f t="shared" si="25"/>
        <v>563.23</v>
      </c>
      <c r="N99" s="2">
        <f t="shared" si="26"/>
        <v>1347.59</v>
      </c>
      <c r="O99" s="2">
        <f t="shared" si="27"/>
        <v>1910.83</v>
      </c>
      <c r="P99" s="3" t="str">
        <f>IF(O99&lt;=(Referencial!O99*1.05),"PREÇO VÁLIDO","PREÇO INVÁLIDO")</f>
        <v>PREÇO VÁLIDO</v>
      </c>
    </row>
    <row r="100" spans="1:16" ht="24.95" customHeight="1">
      <c r="A100" s="3" t="s">
        <v>21</v>
      </c>
      <c r="B100" s="3" t="s">
        <v>163</v>
      </c>
      <c r="C100" s="3" t="s">
        <v>164</v>
      </c>
      <c r="D100" s="3" t="s">
        <v>33</v>
      </c>
      <c r="E100" s="3">
        <v>23.67</v>
      </c>
      <c r="F100" s="2">
        <v>20.93</v>
      </c>
      <c r="G100" s="2">
        <v>57.13</v>
      </c>
      <c r="H100" s="2">
        <f t="shared" si="21"/>
        <v>78.06</v>
      </c>
      <c r="I100" s="4">
        <v>22.14</v>
      </c>
      <c r="J100" s="2">
        <f t="shared" si="22"/>
        <v>25.563901999999999</v>
      </c>
      <c r="K100" s="2">
        <f t="shared" si="23"/>
        <v>69.778582</v>
      </c>
      <c r="L100" s="2">
        <f t="shared" si="24"/>
        <v>95.34</v>
      </c>
      <c r="M100" s="2">
        <f t="shared" si="25"/>
        <v>605.07000000000005</v>
      </c>
      <c r="N100" s="2">
        <f t="shared" si="26"/>
        <v>1651.61</v>
      </c>
      <c r="O100" s="2">
        <f t="shared" si="27"/>
        <v>2256.69</v>
      </c>
      <c r="P100" s="3" t="str">
        <f>IF(O100&lt;=(Referencial!O100*1.05),"PREÇO VÁLIDO","PREÇO INVÁLIDO")</f>
        <v>PREÇO VÁLIDO</v>
      </c>
    </row>
    <row r="101" spans="1:16" ht="24.95" customHeight="1">
      <c r="A101" s="3" t="s">
        <v>21</v>
      </c>
      <c r="B101" s="3" t="s">
        <v>165</v>
      </c>
      <c r="C101" s="3" t="s">
        <v>166</v>
      </c>
      <c r="D101" s="3" t="s">
        <v>78</v>
      </c>
      <c r="E101" s="3">
        <v>50.7</v>
      </c>
      <c r="F101" s="2">
        <v>8.2200000000000006</v>
      </c>
      <c r="G101" s="2">
        <v>10.14</v>
      </c>
      <c r="H101" s="2">
        <f t="shared" si="21"/>
        <v>18.36</v>
      </c>
      <c r="I101" s="4">
        <v>22.14</v>
      </c>
      <c r="J101" s="2">
        <f t="shared" si="22"/>
        <v>10.039908</v>
      </c>
      <c r="K101" s="2">
        <f t="shared" si="23"/>
        <v>12.384996000000001</v>
      </c>
      <c r="L101" s="2">
        <f t="shared" si="24"/>
        <v>22.42</v>
      </c>
      <c r="M101" s="2">
        <f t="shared" si="25"/>
        <v>508.91</v>
      </c>
      <c r="N101" s="2">
        <f t="shared" si="26"/>
        <v>627.77</v>
      </c>
      <c r="O101" s="2">
        <f t="shared" si="27"/>
        <v>1136.69</v>
      </c>
      <c r="P101" s="3" t="str">
        <f>IF(O101&lt;=(Referencial!O101*1.05),"PREÇO VÁLIDO","PREÇO INVÁLIDO")</f>
        <v>PREÇO VÁLIDO</v>
      </c>
    </row>
    <row r="102" spans="1:16" ht="24.95" customHeight="1">
      <c r="A102" s="3" t="s">
        <v>21</v>
      </c>
      <c r="B102" s="3" t="s">
        <v>167</v>
      </c>
      <c r="C102" s="3" t="s">
        <v>168</v>
      </c>
      <c r="D102" s="3" t="s">
        <v>78</v>
      </c>
      <c r="E102" s="3">
        <v>182.1</v>
      </c>
      <c r="F102" s="2">
        <v>9.36</v>
      </c>
      <c r="G102" s="2">
        <v>5.42</v>
      </c>
      <c r="H102" s="2">
        <f t="shared" si="21"/>
        <v>14.78</v>
      </c>
      <c r="I102" s="4">
        <v>22.14</v>
      </c>
      <c r="J102" s="2">
        <f t="shared" si="22"/>
        <v>11.432303999999998</v>
      </c>
      <c r="K102" s="2">
        <f t="shared" si="23"/>
        <v>6.6199880000000002</v>
      </c>
      <c r="L102" s="2">
        <f t="shared" si="24"/>
        <v>18.05</v>
      </c>
      <c r="M102" s="2">
        <f t="shared" si="25"/>
        <v>2081.5500000000002</v>
      </c>
      <c r="N102" s="2">
        <f t="shared" si="26"/>
        <v>1205.3399999999999</v>
      </c>
      <c r="O102" s="2">
        <f t="shared" si="27"/>
        <v>3286.9</v>
      </c>
      <c r="P102" s="3" t="str">
        <f>IF(O102&lt;=(Referencial!O102*1.05),"PREÇO VÁLIDO","PREÇO INVÁLIDO")</f>
        <v>PREÇO VÁLIDO</v>
      </c>
    </row>
    <row r="103" spans="1:16" ht="24.95" customHeight="1">
      <c r="A103" s="3" t="s">
        <v>21</v>
      </c>
      <c r="B103" s="3" t="s">
        <v>169</v>
      </c>
      <c r="C103" s="3" t="s">
        <v>170</v>
      </c>
      <c r="D103" s="3" t="s">
        <v>78</v>
      </c>
      <c r="E103" s="3">
        <v>117.8</v>
      </c>
      <c r="F103" s="2">
        <v>8.84</v>
      </c>
      <c r="G103" s="2">
        <v>4.1399999999999997</v>
      </c>
      <c r="H103" s="2">
        <f t="shared" si="21"/>
        <v>12.98</v>
      </c>
      <c r="I103" s="4">
        <v>22.14</v>
      </c>
      <c r="J103" s="2">
        <f t="shared" si="22"/>
        <v>10.797176</v>
      </c>
      <c r="K103" s="2">
        <f t="shared" si="23"/>
        <v>5.0565959999999999</v>
      </c>
      <c r="L103" s="2">
        <f t="shared" si="24"/>
        <v>15.85</v>
      </c>
      <c r="M103" s="2">
        <f t="shared" si="25"/>
        <v>1271.5999999999999</v>
      </c>
      <c r="N103" s="2">
        <f t="shared" si="26"/>
        <v>595.52</v>
      </c>
      <c r="O103" s="2">
        <f t="shared" si="27"/>
        <v>1867.13</v>
      </c>
      <c r="P103" s="3" t="str">
        <f>IF(O103&lt;=(Referencial!O103*1.05),"PREÇO VÁLIDO","PREÇO INVÁLIDO")</f>
        <v>PREÇO VÁLIDO</v>
      </c>
    </row>
    <row r="104" spans="1:16" ht="24.95" customHeight="1">
      <c r="A104" s="3" t="s">
        <v>21</v>
      </c>
      <c r="B104" s="3" t="s">
        <v>171</v>
      </c>
      <c r="C104" s="3" t="s">
        <v>172</v>
      </c>
      <c r="D104" s="3" t="s">
        <v>44</v>
      </c>
      <c r="E104" s="3">
        <v>3</v>
      </c>
      <c r="F104" s="2">
        <v>621.79</v>
      </c>
      <c r="G104" s="2">
        <v>456.03</v>
      </c>
      <c r="H104" s="2">
        <f t="shared" si="21"/>
        <v>1077.82</v>
      </c>
      <c r="I104" s="4">
        <v>22.14</v>
      </c>
      <c r="J104" s="2">
        <f t="shared" si="22"/>
        <v>759.45430599999997</v>
      </c>
      <c r="K104" s="2">
        <f t="shared" si="23"/>
        <v>556.99504200000001</v>
      </c>
      <c r="L104" s="2">
        <f t="shared" si="24"/>
        <v>1316.44</v>
      </c>
      <c r="M104" s="2">
        <f t="shared" si="25"/>
        <v>2278.34</v>
      </c>
      <c r="N104" s="2">
        <f t="shared" si="26"/>
        <v>1670.97</v>
      </c>
      <c r="O104" s="2">
        <f t="shared" si="27"/>
        <v>3949.32</v>
      </c>
      <c r="P104" s="3" t="str">
        <f>IF(O104&lt;=(Referencial!O104*1.05),"PREÇO VÁLIDO","PREÇO INVÁLIDO")</f>
        <v>PREÇO VÁLIDO</v>
      </c>
    </row>
    <row r="105" spans="1:16" ht="24.95" customHeight="1">
      <c r="A105" s="3" t="s">
        <v>21</v>
      </c>
      <c r="B105" s="3" t="s">
        <v>173</v>
      </c>
      <c r="C105" s="3" t="s">
        <v>174</v>
      </c>
      <c r="D105" s="3" t="s">
        <v>44</v>
      </c>
      <c r="E105" s="3">
        <v>1.18</v>
      </c>
      <c r="F105" s="2">
        <v>605.30999999999995</v>
      </c>
      <c r="G105" s="2">
        <v>279.64</v>
      </c>
      <c r="H105" s="2">
        <f t="shared" si="21"/>
        <v>884.94999999999993</v>
      </c>
      <c r="I105" s="4">
        <v>22.14</v>
      </c>
      <c r="J105" s="2">
        <f t="shared" si="22"/>
        <v>739.32563399999992</v>
      </c>
      <c r="K105" s="2">
        <f t="shared" si="23"/>
        <v>341.55229599999996</v>
      </c>
      <c r="L105" s="2">
        <f t="shared" si="24"/>
        <v>1080.8699999999999</v>
      </c>
      <c r="M105" s="2">
        <f t="shared" si="25"/>
        <v>872.39</v>
      </c>
      <c r="N105" s="2">
        <f t="shared" si="26"/>
        <v>403.02</v>
      </c>
      <c r="O105" s="2">
        <f t="shared" si="27"/>
        <v>1275.42</v>
      </c>
      <c r="P105" s="3" t="str">
        <f>IF(O105&lt;=(Referencial!O105*1.05),"PREÇO VÁLIDO","PREÇO INVÁLIDO")</f>
        <v>PREÇO VÁLIDO</v>
      </c>
    </row>
    <row r="106" spans="1:16" ht="24.95" customHeight="1">
      <c r="A106" s="3" t="s">
        <v>21</v>
      </c>
      <c r="B106" s="3" t="s">
        <v>175</v>
      </c>
      <c r="C106" s="3" t="s">
        <v>176</v>
      </c>
      <c r="D106" s="3" t="s">
        <v>33</v>
      </c>
      <c r="E106" s="3">
        <v>8.8800000000000008</v>
      </c>
      <c r="F106" s="2">
        <v>54.5</v>
      </c>
      <c r="G106" s="2">
        <v>35.07</v>
      </c>
      <c r="H106" s="2">
        <f t="shared" si="21"/>
        <v>89.57</v>
      </c>
      <c r="I106" s="4">
        <v>22.14</v>
      </c>
      <c r="J106" s="2">
        <f t="shared" si="22"/>
        <v>66.566299999999998</v>
      </c>
      <c r="K106" s="2">
        <f t="shared" si="23"/>
        <v>42.834498000000004</v>
      </c>
      <c r="L106" s="2">
        <f t="shared" si="24"/>
        <v>109.4</v>
      </c>
      <c r="M106" s="2">
        <f t="shared" si="25"/>
        <v>591.1</v>
      </c>
      <c r="N106" s="2">
        <f t="shared" si="26"/>
        <v>380.36</v>
      </c>
      <c r="O106" s="2">
        <f t="shared" si="27"/>
        <v>971.47</v>
      </c>
      <c r="P106" s="3" t="str">
        <f>IF(O106&lt;=(Referencial!O106*1.05),"PREÇO VÁLIDO","PREÇO INVÁLIDO")</f>
        <v>PREÇO VÁLIDO</v>
      </c>
    </row>
    <row r="107" spans="1:16" ht="24.95" customHeight="1">
      <c r="A107" s="3" t="s">
        <v>21</v>
      </c>
      <c r="B107" s="3" t="s">
        <v>177</v>
      </c>
      <c r="C107" s="3" t="s">
        <v>178</v>
      </c>
      <c r="D107" s="3" t="s">
        <v>78</v>
      </c>
      <c r="E107" s="3">
        <v>28.9</v>
      </c>
      <c r="F107" s="2">
        <v>8.8699999999999992</v>
      </c>
      <c r="G107" s="2">
        <v>1.93</v>
      </c>
      <c r="H107" s="2">
        <f t="shared" si="21"/>
        <v>10.799999999999999</v>
      </c>
      <c r="I107" s="4">
        <v>22.14</v>
      </c>
      <c r="J107" s="2">
        <f t="shared" si="22"/>
        <v>10.833817999999999</v>
      </c>
      <c r="K107" s="2">
        <f t="shared" si="23"/>
        <v>2.3573019999999998</v>
      </c>
      <c r="L107" s="2">
        <f t="shared" si="24"/>
        <v>13.19</v>
      </c>
      <c r="M107" s="2">
        <f t="shared" si="25"/>
        <v>313.06</v>
      </c>
      <c r="N107" s="2">
        <f t="shared" si="26"/>
        <v>68.12</v>
      </c>
      <c r="O107" s="2">
        <f t="shared" si="27"/>
        <v>381.19</v>
      </c>
      <c r="P107" s="3" t="str">
        <f>IF(O107&lt;=(Referencial!O107*1.05),"PREÇO VÁLIDO","PREÇO INVÁLIDO")</f>
        <v>PREÇO VÁLIDO</v>
      </c>
    </row>
    <row r="108" spans="1:16" ht="24.95" customHeight="1">
      <c r="A108" s="3" t="s">
        <v>21</v>
      </c>
      <c r="B108" s="3" t="s">
        <v>179</v>
      </c>
      <c r="C108" s="3" t="s">
        <v>180</v>
      </c>
      <c r="D108" s="3" t="s">
        <v>78</v>
      </c>
      <c r="E108" s="3">
        <v>10</v>
      </c>
      <c r="F108" s="2">
        <v>8.2899999999999991</v>
      </c>
      <c r="G108" s="2">
        <v>14.9</v>
      </c>
      <c r="H108" s="2">
        <f t="shared" si="21"/>
        <v>23.189999999999998</v>
      </c>
      <c r="I108" s="4">
        <v>22.14</v>
      </c>
      <c r="J108" s="2">
        <f t="shared" si="22"/>
        <v>10.125405999999998</v>
      </c>
      <c r="K108" s="2">
        <f t="shared" si="23"/>
        <v>18.19886</v>
      </c>
      <c r="L108" s="2">
        <f t="shared" si="24"/>
        <v>28.32</v>
      </c>
      <c r="M108" s="2">
        <f t="shared" si="25"/>
        <v>101.23</v>
      </c>
      <c r="N108" s="2">
        <f t="shared" si="26"/>
        <v>181.96</v>
      </c>
      <c r="O108" s="2">
        <f t="shared" si="27"/>
        <v>283.2</v>
      </c>
      <c r="P108" s="3" t="str">
        <f>IF(O108&lt;=(Referencial!O108*1.05),"PREÇO VÁLIDO","PREÇO INVÁLIDO")</f>
        <v>PREÇO VÁLIDO</v>
      </c>
    </row>
    <row r="109" spans="1:16" ht="24.95" customHeight="1">
      <c r="A109" s="3" t="s">
        <v>21</v>
      </c>
      <c r="B109" s="3" t="s">
        <v>181</v>
      </c>
      <c r="C109" s="3" t="s">
        <v>182</v>
      </c>
      <c r="D109" s="3" t="s">
        <v>44</v>
      </c>
      <c r="E109" s="3">
        <v>0.36</v>
      </c>
      <c r="F109" s="2">
        <v>745.34</v>
      </c>
      <c r="G109" s="2">
        <v>378.86</v>
      </c>
      <c r="H109" s="2">
        <f t="shared" si="21"/>
        <v>1124.2</v>
      </c>
      <c r="I109" s="4">
        <v>22.14</v>
      </c>
      <c r="J109" s="2">
        <f t="shared" si="22"/>
        <v>910.35827600000005</v>
      </c>
      <c r="K109" s="2">
        <f t="shared" si="23"/>
        <v>462.73960400000004</v>
      </c>
      <c r="L109" s="2">
        <f t="shared" si="24"/>
        <v>1373.09</v>
      </c>
      <c r="M109" s="2">
        <f t="shared" si="25"/>
        <v>327.72</v>
      </c>
      <c r="N109" s="2">
        <f t="shared" si="26"/>
        <v>166.58</v>
      </c>
      <c r="O109" s="2">
        <f t="shared" si="27"/>
        <v>494.31</v>
      </c>
      <c r="P109" s="3" t="str">
        <f>IF(O109&lt;=(Referencial!O109*1.05),"PREÇO VÁLIDO","PREÇO INVÁLIDO")</f>
        <v>PREÇO VÁLIDO</v>
      </c>
    </row>
    <row r="110" spans="1:16" ht="24.95" customHeight="1">
      <c r="A110" s="3" t="s">
        <v>21</v>
      </c>
      <c r="B110" s="3" t="s">
        <v>183</v>
      </c>
      <c r="C110" s="3" t="s">
        <v>184</v>
      </c>
      <c r="D110" s="3" t="s">
        <v>33</v>
      </c>
      <c r="E110" s="3">
        <v>36.54</v>
      </c>
      <c r="F110" s="2">
        <v>124.49</v>
      </c>
      <c r="G110" s="2">
        <v>73.349999999999994</v>
      </c>
      <c r="H110" s="2">
        <f t="shared" si="21"/>
        <v>197.83999999999997</v>
      </c>
      <c r="I110" s="4">
        <v>22.14</v>
      </c>
      <c r="J110" s="2">
        <f t="shared" si="22"/>
        <v>152.052086</v>
      </c>
      <c r="K110" s="2">
        <f t="shared" si="23"/>
        <v>89.58968999999999</v>
      </c>
      <c r="L110" s="2">
        <f t="shared" si="24"/>
        <v>241.64</v>
      </c>
      <c r="M110" s="2">
        <f t="shared" si="25"/>
        <v>5555.93</v>
      </c>
      <c r="N110" s="2">
        <f t="shared" si="26"/>
        <v>3273.58</v>
      </c>
      <c r="O110" s="2">
        <f t="shared" si="27"/>
        <v>8829.52</v>
      </c>
      <c r="P110" s="3" t="str">
        <f>IF(O110&lt;=(Referencial!O110*1.05),"PREÇO VÁLIDO","PREÇO INVÁLIDO")</f>
        <v>PREÇO VÁLIDO</v>
      </c>
    </row>
    <row r="111" spans="1:16" ht="24.95" customHeight="1">
      <c r="A111" s="3" t="s">
        <v>21</v>
      </c>
      <c r="B111" s="3" t="s">
        <v>185</v>
      </c>
      <c r="C111" s="3" t="s">
        <v>186</v>
      </c>
      <c r="D111" s="3" t="s">
        <v>40</v>
      </c>
      <c r="E111" s="3">
        <v>51.77</v>
      </c>
      <c r="F111" s="2">
        <v>29.08</v>
      </c>
      <c r="G111" s="2">
        <v>17.38</v>
      </c>
      <c r="H111" s="2">
        <f t="shared" si="21"/>
        <v>46.459999999999994</v>
      </c>
      <c r="I111" s="4">
        <v>22.14</v>
      </c>
      <c r="J111" s="2">
        <f t="shared" si="22"/>
        <v>35.518311999999995</v>
      </c>
      <c r="K111" s="2">
        <f t="shared" si="23"/>
        <v>21.227931999999999</v>
      </c>
      <c r="L111" s="2">
        <f t="shared" si="24"/>
        <v>56.74</v>
      </c>
      <c r="M111" s="2">
        <f t="shared" si="25"/>
        <v>1838.57</v>
      </c>
      <c r="N111" s="2">
        <f t="shared" si="26"/>
        <v>1098.8399999999999</v>
      </c>
      <c r="O111" s="2">
        <f t="shared" si="27"/>
        <v>2937.42</v>
      </c>
      <c r="P111" s="3" t="str">
        <f>IF(O111&lt;=(Referencial!O111*1.05),"PREÇO VÁLIDO","PREÇO INVÁLIDO")</f>
        <v>PREÇO VÁLIDO</v>
      </c>
    </row>
    <row r="112" spans="1:16" ht="24.95" customHeight="1">
      <c r="A112" s="3" t="s">
        <v>21</v>
      </c>
      <c r="B112" s="3" t="s">
        <v>187</v>
      </c>
      <c r="C112" s="3" t="s">
        <v>188</v>
      </c>
      <c r="D112" s="3" t="s">
        <v>33</v>
      </c>
      <c r="E112" s="3">
        <v>53.4</v>
      </c>
      <c r="F112" s="2">
        <v>10.56</v>
      </c>
      <c r="G112" s="2">
        <v>2.78</v>
      </c>
      <c r="H112" s="2">
        <f t="shared" si="21"/>
        <v>13.34</v>
      </c>
      <c r="I112" s="4">
        <v>22.14</v>
      </c>
      <c r="J112" s="2">
        <f t="shared" si="22"/>
        <v>12.897984000000001</v>
      </c>
      <c r="K112" s="2">
        <f t="shared" si="23"/>
        <v>3.395492</v>
      </c>
      <c r="L112" s="2">
        <f t="shared" si="24"/>
        <v>16.29</v>
      </c>
      <c r="M112" s="2">
        <f t="shared" si="25"/>
        <v>688.6</v>
      </c>
      <c r="N112" s="2">
        <f t="shared" si="26"/>
        <v>181.27</v>
      </c>
      <c r="O112" s="2">
        <f t="shared" si="27"/>
        <v>869.88</v>
      </c>
      <c r="P112" s="3" t="str">
        <f>IF(O112&lt;=(Referencial!O112*1.05),"PREÇO VÁLIDO","PREÇO INVÁLIDO")</f>
        <v>PREÇO VÁLIDO</v>
      </c>
    </row>
    <row r="113" spans="1:16" ht="24.95" customHeight="1">
      <c r="A113" s="3" t="s">
        <v>21</v>
      </c>
      <c r="B113" s="3" t="s">
        <v>189</v>
      </c>
      <c r="C113" s="3" t="s">
        <v>190</v>
      </c>
      <c r="D113" s="3" t="s">
        <v>33</v>
      </c>
      <c r="E113" s="3">
        <v>126.7</v>
      </c>
      <c r="F113" s="2">
        <v>1.31</v>
      </c>
      <c r="G113" s="2">
        <v>3.07</v>
      </c>
      <c r="H113" s="2">
        <f t="shared" si="21"/>
        <v>4.38</v>
      </c>
      <c r="I113" s="4">
        <v>22.14</v>
      </c>
      <c r="J113" s="2">
        <f t="shared" si="22"/>
        <v>1.600034</v>
      </c>
      <c r="K113" s="2">
        <f t="shared" si="23"/>
        <v>3.749698</v>
      </c>
      <c r="L113" s="2">
        <f t="shared" si="24"/>
        <v>5.34</v>
      </c>
      <c r="M113" s="2">
        <f t="shared" si="25"/>
        <v>202.35</v>
      </c>
      <c r="N113" s="2">
        <f t="shared" si="26"/>
        <v>474.21</v>
      </c>
      <c r="O113" s="2">
        <f t="shared" si="27"/>
        <v>676.57</v>
      </c>
      <c r="P113" s="3" t="str">
        <f>IF(O113&lt;=(Referencial!O113*1.05),"PREÇO VÁLIDO","PREÇO INVÁLIDO")</f>
        <v>PREÇO VÁLIDO</v>
      </c>
    </row>
    <row r="114" spans="1:16" ht="24.95" customHeight="1">
      <c r="A114" s="3" t="s">
        <v>21</v>
      </c>
      <c r="B114" s="3" t="s">
        <v>191</v>
      </c>
      <c r="C114" s="3" t="s">
        <v>192</v>
      </c>
      <c r="D114" s="3" t="s">
        <v>33</v>
      </c>
      <c r="E114" s="3">
        <v>126.7</v>
      </c>
      <c r="F114" s="2">
        <v>6.51</v>
      </c>
      <c r="G114" s="2">
        <v>7.53</v>
      </c>
      <c r="H114" s="2">
        <f t="shared" si="21"/>
        <v>14.04</v>
      </c>
      <c r="I114" s="4">
        <v>22.14</v>
      </c>
      <c r="J114" s="2">
        <f t="shared" si="22"/>
        <v>7.951314</v>
      </c>
      <c r="K114" s="2">
        <f t="shared" si="23"/>
        <v>9.1971419999999995</v>
      </c>
      <c r="L114" s="2">
        <f t="shared" si="24"/>
        <v>17.14</v>
      </c>
      <c r="M114" s="2">
        <f t="shared" si="25"/>
        <v>1006.93</v>
      </c>
      <c r="N114" s="2">
        <f t="shared" si="26"/>
        <v>1164.69</v>
      </c>
      <c r="O114" s="2">
        <f t="shared" si="27"/>
        <v>2171.63</v>
      </c>
      <c r="P114" s="3" t="str">
        <f>IF(O114&lt;=(Referencial!O114*1.05),"PREÇO VÁLIDO","PREÇO INVÁLIDO")</f>
        <v>PREÇO VÁLIDO</v>
      </c>
    </row>
    <row r="115" spans="1:16" ht="24.95" customHeight="1">
      <c r="A115" s="3" t="s">
        <v>21</v>
      </c>
      <c r="B115" s="3" t="s">
        <v>193</v>
      </c>
      <c r="C115" s="3" t="s">
        <v>194</v>
      </c>
      <c r="D115" s="3" t="s">
        <v>33</v>
      </c>
      <c r="E115" s="3">
        <v>46.57</v>
      </c>
      <c r="F115" s="2">
        <v>118.11</v>
      </c>
      <c r="G115" s="2">
        <v>37.630000000000003</v>
      </c>
      <c r="H115" s="2">
        <f t="shared" si="21"/>
        <v>155.74</v>
      </c>
      <c r="I115" s="4">
        <v>22.14</v>
      </c>
      <c r="J115" s="2">
        <f t="shared" si="22"/>
        <v>144.25955400000001</v>
      </c>
      <c r="K115" s="2">
        <f t="shared" si="23"/>
        <v>45.961282000000004</v>
      </c>
      <c r="L115" s="2">
        <f t="shared" si="24"/>
        <v>190.22</v>
      </c>
      <c r="M115" s="2">
        <f t="shared" si="25"/>
        <v>6718.13</v>
      </c>
      <c r="N115" s="2">
        <f t="shared" si="26"/>
        <v>2140.4</v>
      </c>
      <c r="O115" s="2">
        <f t="shared" si="27"/>
        <v>8858.5400000000009</v>
      </c>
      <c r="P115" s="3" t="str">
        <f>IF(O115&lt;=(Referencial!O115*1.05),"PREÇO VÁLIDO","PREÇO INVÁLIDO")</f>
        <v>PREÇO VÁLIDO</v>
      </c>
    </row>
    <row r="116" spans="1:16" ht="24.95" customHeight="1">
      <c r="A116" s="3" t="s">
        <v>21</v>
      </c>
      <c r="B116" s="3" t="s">
        <v>195</v>
      </c>
      <c r="C116" s="3" t="s">
        <v>196</v>
      </c>
      <c r="D116" s="3" t="s">
        <v>57</v>
      </c>
      <c r="E116" s="3">
        <v>3</v>
      </c>
      <c r="F116" s="2">
        <v>685.09</v>
      </c>
      <c r="G116" s="2">
        <v>106.74</v>
      </c>
      <c r="H116" s="2">
        <f t="shared" si="21"/>
        <v>791.83</v>
      </c>
      <c r="I116" s="4">
        <v>22.14</v>
      </c>
      <c r="J116" s="2">
        <f t="shared" si="22"/>
        <v>836.76892600000008</v>
      </c>
      <c r="K116" s="2">
        <f t="shared" si="23"/>
        <v>130.37223599999999</v>
      </c>
      <c r="L116" s="2">
        <f t="shared" si="24"/>
        <v>967.14</v>
      </c>
      <c r="M116" s="2">
        <f t="shared" si="25"/>
        <v>2510.3000000000002</v>
      </c>
      <c r="N116" s="2">
        <f t="shared" si="26"/>
        <v>391.11</v>
      </c>
      <c r="O116" s="2">
        <f t="shared" si="27"/>
        <v>2901.42</v>
      </c>
      <c r="P116" s="3" t="str">
        <f>IF(O116&lt;=(Referencial!O116*1.05),"PREÇO VÁLIDO","PREÇO INVÁLIDO")</f>
        <v>PREÇO VÁLIDO</v>
      </c>
    </row>
    <row r="117" spans="1:16" ht="24.95" customHeight="1">
      <c r="A117" s="3" t="s">
        <v>21</v>
      </c>
      <c r="B117" s="3" t="s">
        <v>144</v>
      </c>
      <c r="C117" s="3" t="s">
        <v>145</v>
      </c>
      <c r="D117" s="3" t="s">
        <v>33</v>
      </c>
      <c r="E117" s="3">
        <v>53.5</v>
      </c>
      <c r="F117" s="2">
        <v>9.61</v>
      </c>
      <c r="G117" s="2">
        <v>2.36</v>
      </c>
      <c r="H117" s="2">
        <f t="shared" si="21"/>
        <v>11.969999999999999</v>
      </c>
      <c r="I117" s="4">
        <v>22.14</v>
      </c>
      <c r="J117" s="2">
        <f t="shared" si="22"/>
        <v>11.737653999999999</v>
      </c>
      <c r="K117" s="2">
        <f t="shared" si="23"/>
        <v>2.882504</v>
      </c>
      <c r="L117" s="2">
        <f t="shared" si="24"/>
        <v>14.62</v>
      </c>
      <c r="M117" s="2">
        <f t="shared" si="25"/>
        <v>627.95000000000005</v>
      </c>
      <c r="N117" s="2">
        <f t="shared" si="26"/>
        <v>154.21</v>
      </c>
      <c r="O117" s="2">
        <f t="shared" si="27"/>
        <v>782.17</v>
      </c>
      <c r="P117" s="3" t="str">
        <f>IF(O117&lt;=(Referencial!O117*1.05),"PREÇO VÁLIDO","PREÇO INVÁLIDO")</f>
        <v>PREÇO VÁLIDO</v>
      </c>
    </row>
    <row r="118" spans="1:16" ht="24.95" customHeight="1">
      <c r="A118" s="3" t="s">
        <v>21</v>
      </c>
      <c r="B118" s="3"/>
      <c r="C118" s="3" t="s">
        <v>197</v>
      </c>
      <c r="D118" s="3"/>
      <c r="E118" s="3">
        <v>0</v>
      </c>
      <c r="F118" s="2"/>
      <c r="G118" s="2"/>
      <c r="H118" s="3"/>
      <c r="I118" s="4"/>
      <c r="J118" s="3"/>
      <c r="K118" s="3"/>
      <c r="L118" s="3"/>
      <c r="M118" s="3"/>
      <c r="N118" s="3"/>
      <c r="O118" s="3"/>
      <c r="P118" s="3"/>
    </row>
    <row r="119" spans="1:16" ht="24.95" customHeight="1">
      <c r="A119" s="3" t="s">
        <v>21</v>
      </c>
      <c r="B119" s="3" t="s">
        <v>198</v>
      </c>
      <c r="C119" s="3" t="s">
        <v>199</v>
      </c>
      <c r="D119" s="3" t="s">
        <v>33</v>
      </c>
      <c r="E119" s="3">
        <v>85.48</v>
      </c>
      <c r="F119" s="2">
        <v>12</v>
      </c>
      <c r="G119" s="2">
        <v>4.47</v>
      </c>
      <c r="H119" s="2">
        <f>F119+G119</f>
        <v>16.47</v>
      </c>
      <c r="I119" s="4">
        <v>22.14</v>
      </c>
      <c r="J119" s="2">
        <f>F119+(I119/100*F119)</f>
        <v>14.6568</v>
      </c>
      <c r="K119" s="2">
        <f>G119+(I119/100*G119)</f>
        <v>5.4596580000000001</v>
      </c>
      <c r="L119" s="2">
        <f>TRUNC(J119+K119,2)</f>
        <v>20.11</v>
      </c>
      <c r="M119" s="2">
        <f>TRUNC(IF((J119+K119), (J119/(J119+K119)*O119), 0),2)</f>
        <v>1252.45</v>
      </c>
      <c r="N119" s="2">
        <f>TRUNC(IF((J119+K119), (K119/(J119+K119)*O119), 0),2)</f>
        <v>466.54</v>
      </c>
      <c r="O119" s="2">
        <f>TRUNC(L119*E119,2)</f>
        <v>1719</v>
      </c>
      <c r="P119" s="3" t="str">
        <f>IF(O119&lt;=(Referencial!O119*1.05),"PREÇO VÁLIDO","PREÇO INVÁLIDO")</f>
        <v>PREÇO VÁLIDO</v>
      </c>
    </row>
    <row r="120" spans="1:16" ht="24.95" customHeight="1">
      <c r="A120" s="3" t="s">
        <v>21</v>
      </c>
      <c r="B120" s="3" t="s">
        <v>200</v>
      </c>
      <c r="C120" s="3" t="s">
        <v>201</v>
      </c>
      <c r="D120" s="3" t="s">
        <v>33</v>
      </c>
      <c r="E120" s="3">
        <v>164</v>
      </c>
      <c r="F120" s="2">
        <v>1.1200000000000001</v>
      </c>
      <c r="G120" s="2">
        <v>36.979999999999997</v>
      </c>
      <c r="H120" s="2">
        <f>F120+G120</f>
        <v>38.099999999999994</v>
      </c>
      <c r="I120" s="4">
        <v>22.14</v>
      </c>
      <c r="J120" s="2">
        <f>F120+(I120/100*F120)</f>
        <v>1.3679680000000001</v>
      </c>
      <c r="K120" s="2">
        <f>G120+(I120/100*G120)</f>
        <v>45.167372</v>
      </c>
      <c r="L120" s="2">
        <f>TRUNC(J120+K120,2)</f>
        <v>46.53</v>
      </c>
      <c r="M120" s="2">
        <f>TRUNC(IF((J120+K120), (J120/(J120+K120)*O120), 0),2)</f>
        <v>224.32</v>
      </c>
      <c r="N120" s="2">
        <f>TRUNC(IF((J120+K120), (K120/(J120+K120)*O120), 0),2)</f>
        <v>7406.59</v>
      </c>
      <c r="O120" s="2">
        <f>TRUNC(L120*E120,2)</f>
        <v>7630.92</v>
      </c>
      <c r="P120" s="3" t="str">
        <f>IF(O120&lt;=(Referencial!O120*1.05),"PREÇO VÁLIDO","PREÇO INVÁLIDO")</f>
        <v>PREÇO VÁLIDO</v>
      </c>
    </row>
    <row r="121" spans="1:16">
      <c r="N121" s="7" t="s">
        <v>28</v>
      </c>
      <c r="O121" s="8">
        <f>TRUNC(SUM(O92:O120),2)</f>
        <v>56571.99</v>
      </c>
    </row>
    <row r="122" spans="1:16">
      <c r="N122" s="7" t="s">
        <v>202</v>
      </c>
      <c r="O122" s="8">
        <f>TRUNC(SUM(O21,O42,O90,O121),2)</f>
        <v>210327.54</v>
      </c>
    </row>
    <row r="124" spans="1:16">
      <c r="A124" t="str">
        <f>CONCATENATE("Importa o presente valor total proposto em: ", TEXT(SUM(O21,O42,O90,O121), "R$ #.###,#0"))</f>
        <v>Importa o presente valor total proposto em: R$ 210.327,54</v>
      </c>
    </row>
    <row r="126" spans="1:16">
      <c r="B126" s="9" t="s">
        <v>203</v>
      </c>
    </row>
    <row r="127" spans="1:16">
      <c r="B127" s="9" t="s">
        <v>204</v>
      </c>
    </row>
  </sheetData>
  <sheetProtection password="E889" sheet="1" objects="1" scenarios="1" selectLockedCells="1"/>
  <autoFilter ref="A18:Q120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2026-07-23T16:19:01Z</dcterms:created>
  <dcterms:modified xsi:type="dcterms:W3CDTF">2026-07-23T17:16:26Z</dcterms:modified>
</cp:coreProperties>
</file>