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iagoretore\Downloads\"/>
    </mc:Choice>
  </mc:AlternateContent>
  <xr:revisionPtr revIDLastSave="0" documentId="8_{B4A493E9-8EAC-4FE8-A640-9BEA4BC3A85A}" xr6:coauthVersionLast="36" xr6:coauthVersionMax="36" xr10:uidLastSave="{00000000-0000-0000-0000-000000000000}"/>
  <bookViews>
    <workbookView xWindow="0" yWindow="0" windowWidth="20490" windowHeight="7425" xr2:uid="{00000000-000D-0000-FFFF-FFFF00000000}"/>
  </bookViews>
  <sheets>
    <sheet name="Proposta" sheetId="1" r:id="rId1"/>
    <sheet name="Referencial" sheetId="2" r:id="rId2"/>
  </sheets>
  <definedNames>
    <definedName name="_xlnm._FilterDatabase" localSheetId="0" hidden="1">Proposta!$A$18:$Q$101</definedName>
    <definedName name="_xlnm._FilterDatabase" localSheetId="1" hidden="1">Referencial!$A$18:$Q$101</definedName>
  </definedNames>
  <calcPr calcId="191029"/>
</workbook>
</file>

<file path=xl/calcChain.xml><?xml version="1.0" encoding="utf-8"?>
<calcChain xmlns="http://schemas.openxmlformats.org/spreadsheetml/2006/main">
  <c r="L101" i="2" l="1"/>
  <c r="O101" i="2" s="1"/>
  <c r="K101" i="2"/>
  <c r="J101" i="2"/>
  <c r="N101" i="2" s="1"/>
  <c r="H101" i="2"/>
  <c r="L100" i="2"/>
  <c r="O100" i="2" s="1"/>
  <c r="K100" i="2"/>
  <c r="J100" i="2"/>
  <c r="N100" i="2" s="1"/>
  <c r="H100" i="2"/>
  <c r="K94" i="2"/>
  <c r="J94" i="2"/>
  <c r="L94" i="2" s="1"/>
  <c r="O94" i="2" s="1"/>
  <c r="H94" i="2"/>
  <c r="K92" i="2"/>
  <c r="J92" i="2"/>
  <c r="L92" i="2" s="1"/>
  <c r="O92" i="2" s="1"/>
  <c r="H92" i="2"/>
  <c r="K91" i="2"/>
  <c r="J91" i="2"/>
  <c r="L91" i="2" s="1"/>
  <c r="O91" i="2" s="1"/>
  <c r="H91" i="2"/>
  <c r="K90" i="2"/>
  <c r="J90" i="2"/>
  <c r="L90" i="2" s="1"/>
  <c r="O90" i="2" s="1"/>
  <c r="H90" i="2"/>
  <c r="K88" i="2"/>
  <c r="J88" i="2"/>
  <c r="L88" i="2" s="1"/>
  <c r="O88" i="2" s="1"/>
  <c r="H88" i="2"/>
  <c r="K87" i="2"/>
  <c r="J87" i="2"/>
  <c r="L87" i="2" s="1"/>
  <c r="O87" i="2" s="1"/>
  <c r="H87" i="2"/>
  <c r="K86" i="2"/>
  <c r="J86" i="2"/>
  <c r="L86" i="2" s="1"/>
  <c r="O86" i="2" s="1"/>
  <c r="H86" i="2"/>
  <c r="K85" i="2"/>
  <c r="J85" i="2"/>
  <c r="L85" i="2" s="1"/>
  <c r="O85" i="2" s="1"/>
  <c r="H85" i="2"/>
  <c r="K84" i="2"/>
  <c r="J84" i="2"/>
  <c r="L84" i="2" s="1"/>
  <c r="O84" i="2" s="1"/>
  <c r="H84" i="2"/>
  <c r="K82" i="2"/>
  <c r="J82" i="2"/>
  <c r="L82" i="2" s="1"/>
  <c r="O82" i="2" s="1"/>
  <c r="H82" i="2"/>
  <c r="K81" i="2"/>
  <c r="J81" i="2"/>
  <c r="L81" i="2" s="1"/>
  <c r="O81" i="2" s="1"/>
  <c r="H81" i="2"/>
  <c r="K80" i="2"/>
  <c r="J80" i="2"/>
  <c r="L80" i="2" s="1"/>
  <c r="O80" i="2" s="1"/>
  <c r="H80" i="2"/>
  <c r="K79" i="2"/>
  <c r="J79" i="2"/>
  <c r="L79" i="2" s="1"/>
  <c r="O79" i="2" s="1"/>
  <c r="H79" i="2"/>
  <c r="K78" i="2"/>
  <c r="J78" i="2"/>
  <c r="L78" i="2" s="1"/>
  <c r="O78" i="2" s="1"/>
  <c r="H78" i="2"/>
  <c r="K76" i="2"/>
  <c r="J76" i="2"/>
  <c r="L76" i="2" s="1"/>
  <c r="O76" i="2" s="1"/>
  <c r="H76" i="2"/>
  <c r="K75" i="2"/>
  <c r="J75" i="2"/>
  <c r="L75" i="2" s="1"/>
  <c r="O75" i="2" s="1"/>
  <c r="H75" i="2"/>
  <c r="K74" i="2"/>
  <c r="J74" i="2"/>
  <c r="L74" i="2" s="1"/>
  <c r="O74" i="2" s="1"/>
  <c r="H74" i="2"/>
  <c r="K73" i="2"/>
  <c r="J73" i="2"/>
  <c r="L73" i="2" s="1"/>
  <c r="O73" i="2" s="1"/>
  <c r="H73" i="2"/>
  <c r="K72" i="2"/>
  <c r="J72" i="2"/>
  <c r="L72" i="2" s="1"/>
  <c r="O72" i="2" s="1"/>
  <c r="H72" i="2"/>
  <c r="K70" i="2"/>
  <c r="J70" i="2"/>
  <c r="L70" i="2" s="1"/>
  <c r="O70" i="2" s="1"/>
  <c r="H70" i="2"/>
  <c r="K69" i="2"/>
  <c r="J69" i="2"/>
  <c r="L69" i="2" s="1"/>
  <c r="O69" i="2" s="1"/>
  <c r="H69" i="2"/>
  <c r="K68" i="2"/>
  <c r="J68" i="2"/>
  <c r="L68" i="2" s="1"/>
  <c r="O68" i="2" s="1"/>
  <c r="H68" i="2"/>
  <c r="K67" i="2"/>
  <c r="J67" i="2"/>
  <c r="L67" i="2" s="1"/>
  <c r="O67" i="2" s="1"/>
  <c r="H67" i="2"/>
  <c r="K66" i="2"/>
  <c r="J66" i="2"/>
  <c r="L66" i="2" s="1"/>
  <c r="O66" i="2" s="1"/>
  <c r="H66" i="2"/>
  <c r="K64" i="2"/>
  <c r="J64" i="2"/>
  <c r="L64" i="2" s="1"/>
  <c r="O64" i="2" s="1"/>
  <c r="H64" i="2"/>
  <c r="K63" i="2"/>
  <c r="J63" i="2"/>
  <c r="L63" i="2" s="1"/>
  <c r="O63" i="2" s="1"/>
  <c r="H63" i="2"/>
  <c r="K62" i="2"/>
  <c r="J62" i="2"/>
  <c r="L62" i="2" s="1"/>
  <c r="O62" i="2" s="1"/>
  <c r="H62" i="2"/>
  <c r="K61" i="2"/>
  <c r="J61" i="2"/>
  <c r="L61" i="2" s="1"/>
  <c r="O61" i="2" s="1"/>
  <c r="H61" i="2"/>
  <c r="K60" i="2"/>
  <c r="J60" i="2"/>
  <c r="L60" i="2" s="1"/>
  <c r="O60" i="2" s="1"/>
  <c r="H60" i="2"/>
  <c r="K53" i="2"/>
  <c r="J53" i="2"/>
  <c r="H53" i="2"/>
  <c r="K52" i="2"/>
  <c r="J52" i="2"/>
  <c r="H52" i="2"/>
  <c r="K51" i="2"/>
  <c r="J51" i="2"/>
  <c r="H51" i="2"/>
  <c r="K50" i="2"/>
  <c r="J50" i="2"/>
  <c r="H50" i="2"/>
  <c r="K49" i="2"/>
  <c r="J49" i="2"/>
  <c r="H49" i="2"/>
  <c r="K47" i="2"/>
  <c r="J47" i="2"/>
  <c r="H47" i="2"/>
  <c r="K46" i="2"/>
  <c r="J46" i="2"/>
  <c r="H46" i="2"/>
  <c r="K38" i="2"/>
  <c r="L38" i="2" s="1"/>
  <c r="O38" i="2" s="1"/>
  <c r="P38" i="2" s="1"/>
  <c r="J38" i="2"/>
  <c r="H38" i="2"/>
  <c r="K37" i="2"/>
  <c r="L37" i="2" s="1"/>
  <c r="O37" i="2" s="1"/>
  <c r="P37" i="2" s="1"/>
  <c r="J37" i="2"/>
  <c r="H37" i="2"/>
  <c r="K36" i="2"/>
  <c r="L36" i="2" s="1"/>
  <c r="O36" i="2" s="1"/>
  <c r="P36" i="2" s="1"/>
  <c r="J36" i="2"/>
  <c r="N36" i="2" s="1"/>
  <c r="H36" i="2"/>
  <c r="K34" i="2"/>
  <c r="L34" i="2" s="1"/>
  <c r="O34" i="2" s="1"/>
  <c r="P34" i="2" s="1"/>
  <c r="J34" i="2"/>
  <c r="N34" i="2" s="1"/>
  <c r="H34" i="2"/>
  <c r="K33" i="2"/>
  <c r="L33" i="2" s="1"/>
  <c r="O33" i="2" s="1"/>
  <c r="P33" i="2" s="1"/>
  <c r="J33" i="2"/>
  <c r="H33" i="2"/>
  <c r="K32" i="2"/>
  <c r="L32" i="2" s="1"/>
  <c r="O32" i="2" s="1"/>
  <c r="P32" i="2" s="1"/>
  <c r="J32" i="2"/>
  <c r="H32" i="2"/>
  <c r="K31" i="2"/>
  <c r="L31" i="2" s="1"/>
  <c r="O31" i="2" s="1"/>
  <c r="P31" i="2" s="1"/>
  <c r="J31" i="2"/>
  <c r="N31" i="2" s="1"/>
  <c r="H31" i="2"/>
  <c r="K29" i="2"/>
  <c r="L29" i="2" s="1"/>
  <c r="O29" i="2" s="1"/>
  <c r="P29" i="2" s="1"/>
  <c r="J29" i="2"/>
  <c r="N29" i="2" s="1"/>
  <c r="H29" i="2"/>
  <c r="K27" i="2"/>
  <c r="L27" i="2" s="1"/>
  <c r="O27" i="2" s="1"/>
  <c r="J27" i="2"/>
  <c r="H27" i="2"/>
  <c r="L20" i="2"/>
  <c r="O20" i="2" s="1"/>
  <c r="K20" i="2"/>
  <c r="J20" i="2"/>
  <c r="H20" i="2"/>
  <c r="K101" i="1"/>
  <c r="J101" i="1"/>
  <c r="M101" i="1" s="1"/>
  <c r="H101" i="1"/>
  <c r="K100" i="1"/>
  <c r="J100" i="1"/>
  <c r="N100" i="1" s="1"/>
  <c r="H100" i="1"/>
  <c r="L94" i="1"/>
  <c r="O94" i="1" s="1"/>
  <c r="K94" i="1"/>
  <c r="J94" i="1"/>
  <c r="N94" i="1" s="1"/>
  <c r="H94" i="1"/>
  <c r="M92" i="1"/>
  <c r="K92" i="1"/>
  <c r="L92" i="1" s="1"/>
  <c r="O92" i="1" s="1"/>
  <c r="J92" i="1"/>
  <c r="N92" i="1" s="1"/>
  <c r="H92" i="1"/>
  <c r="K91" i="1"/>
  <c r="J91" i="1"/>
  <c r="H91" i="1"/>
  <c r="K90" i="1"/>
  <c r="M90" i="1" s="1"/>
  <c r="J90" i="1"/>
  <c r="N90" i="1" s="1"/>
  <c r="H90" i="1"/>
  <c r="L88" i="1"/>
  <c r="O88" i="1" s="1"/>
  <c r="Q88" i="1" s="1"/>
  <c r="K88" i="1"/>
  <c r="J88" i="1"/>
  <c r="N88" i="1" s="1"/>
  <c r="H88" i="1"/>
  <c r="Q87" i="1"/>
  <c r="M87" i="1"/>
  <c r="K87" i="1"/>
  <c r="L87" i="1" s="1"/>
  <c r="O87" i="1" s="1"/>
  <c r="P87" i="1" s="1"/>
  <c r="J87" i="1"/>
  <c r="H87" i="1"/>
  <c r="K86" i="1"/>
  <c r="J86" i="1"/>
  <c r="H86" i="1"/>
  <c r="M85" i="1"/>
  <c r="K85" i="1"/>
  <c r="J85" i="1"/>
  <c r="H85" i="1"/>
  <c r="K84" i="1"/>
  <c r="L84" i="1" s="1"/>
  <c r="O84" i="1" s="1"/>
  <c r="Q84" i="1" s="1"/>
  <c r="J84" i="1"/>
  <c r="N84" i="1" s="1"/>
  <c r="H84" i="1"/>
  <c r="K82" i="1"/>
  <c r="J82" i="1"/>
  <c r="H82" i="1"/>
  <c r="M81" i="1"/>
  <c r="L81" i="1"/>
  <c r="O81" i="1" s="1"/>
  <c r="K81" i="1"/>
  <c r="J81" i="1"/>
  <c r="N81" i="1" s="1"/>
  <c r="H81" i="1"/>
  <c r="Q80" i="1"/>
  <c r="M80" i="1"/>
  <c r="K80" i="1"/>
  <c r="J80" i="1"/>
  <c r="L80" i="1" s="1"/>
  <c r="O80" i="1" s="1"/>
  <c r="P80" i="1" s="1"/>
  <c r="H80" i="1"/>
  <c r="N79" i="1"/>
  <c r="K79" i="1"/>
  <c r="J79" i="1"/>
  <c r="H79" i="1"/>
  <c r="O78" i="1"/>
  <c r="K78" i="1"/>
  <c r="L78" i="1" s="1"/>
  <c r="J78" i="1"/>
  <c r="N78" i="1" s="1"/>
  <c r="H78" i="1"/>
  <c r="P76" i="1"/>
  <c r="M76" i="1"/>
  <c r="L76" i="1"/>
  <c r="O76" i="1" s="1"/>
  <c r="K76" i="1"/>
  <c r="J76" i="1"/>
  <c r="N76" i="1" s="1"/>
  <c r="H76" i="1"/>
  <c r="Q75" i="1"/>
  <c r="M75" i="1"/>
  <c r="K75" i="1"/>
  <c r="J75" i="1"/>
  <c r="L75" i="1" s="1"/>
  <c r="O75" i="1" s="1"/>
  <c r="P75" i="1" s="1"/>
  <c r="H75" i="1"/>
  <c r="N74" i="1"/>
  <c r="K74" i="1"/>
  <c r="J74" i="1"/>
  <c r="H74" i="1"/>
  <c r="K73" i="1"/>
  <c r="L73" i="1" s="1"/>
  <c r="O73" i="1" s="1"/>
  <c r="J73" i="1"/>
  <c r="H73" i="1"/>
  <c r="M72" i="1"/>
  <c r="L72" i="1"/>
  <c r="O72" i="1" s="1"/>
  <c r="K72" i="1"/>
  <c r="J72" i="1"/>
  <c r="N72" i="1" s="1"/>
  <c r="H72" i="1"/>
  <c r="M70" i="1"/>
  <c r="K70" i="1"/>
  <c r="J70" i="1"/>
  <c r="L70" i="1" s="1"/>
  <c r="O70" i="1" s="1"/>
  <c r="P70" i="1" s="1"/>
  <c r="H70" i="1"/>
  <c r="K69" i="1"/>
  <c r="J69" i="1"/>
  <c r="N69" i="1" s="1"/>
  <c r="H69" i="1"/>
  <c r="K68" i="1"/>
  <c r="L68" i="1" s="1"/>
  <c r="O68" i="1" s="1"/>
  <c r="J68" i="1"/>
  <c r="N68" i="1" s="1"/>
  <c r="H68" i="1"/>
  <c r="M67" i="1"/>
  <c r="L67" i="1"/>
  <c r="O67" i="1" s="1"/>
  <c r="Q67" i="1" s="1"/>
  <c r="K67" i="1"/>
  <c r="J67" i="1"/>
  <c r="N67" i="1" s="1"/>
  <c r="H67" i="1"/>
  <c r="Q66" i="1"/>
  <c r="M66" i="1"/>
  <c r="K66" i="1"/>
  <c r="J66" i="1"/>
  <c r="L66" i="1" s="1"/>
  <c r="O66" i="1" s="1"/>
  <c r="P66" i="1" s="1"/>
  <c r="H66" i="1"/>
  <c r="K64" i="1"/>
  <c r="J64" i="1"/>
  <c r="H64" i="1"/>
  <c r="K63" i="1"/>
  <c r="L63" i="1" s="1"/>
  <c r="O63" i="1" s="1"/>
  <c r="J63" i="1"/>
  <c r="N63" i="1" s="1"/>
  <c r="H63" i="1"/>
  <c r="M62" i="1"/>
  <c r="L62" i="1"/>
  <c r="O62" i="1" s="1"/>
  <c r="K62" i="1"/>
  <c r="J62" i="1"/>
  <c r="N62" i="1" s="1"/>
  <c r="H62" i="1"/>
  <c r="N61" i="1"/>
  <c r="K61" i="1"/>
  <c r="J61" i="1"/>
  <c r="L61" i="1" s="1"/>
  <c r="O61" i="1" s="1"/>
  <c r="P61" i="1" s="1"/>
  <c r="H61" i="1"/>
  <c r="K60" i="1"/>
  <c r="J60" i="1"/>
  <c r="H60" i="1"/>
  <c r="M53" i="1"/>
  <c r="L53" i="1"/>
  <c r="O53" i="1" s="1"/>
  <c r="K53" i="1"/>
  <c r="J53" i="1"/>
  <c r="N53" i="1" s="1"/>
  <c r="H53" i="1"/>
  <c r="N52" i="1"/>
  <c r="M52" i="1"/>
  <c r="K52" i="1"/>
  <c r="J52" i="1"/>
  <c r="L52" i="1" s="1"/>
  <c r="O52" i="1" s="1"/>
  <c r="H52" i="1"/>
  <c r="N51" i="1"/>
  <c r="K51" i="1"/>
  <c r="J51" i="1"/>
  <c r="H51" i="1"/>
  <c r="K50" i="1"/>
  <c r="L50" i="1" s="1"/>
  <c r="O50" i="1" s="1"/>
  <c r="J50" i="1"/>
  <c r="N50" i="1" s="1"/>
  <c r="H50" i="1"/>
  <c r="M49" i="1"/>
  <c r="L49" i="1"/>
  <c r="O49" i="1" s="1"/>
  <c r="K49" i="1"/>
  <c r="J49" i="1"/>
  <c r="N49" i="1" s="1"/>
  <c r="H49" i="1"/>
  <c r="M47" i="1"/>
  <c r="K47" i="1"/>
  <c r="J47" i="1"/>
  <c r="L47" i="1" s="1"/>
  <c r="O47" i="1" s="1"/>
  <c r="H47" i="1"/>
  <c r="N46" i="1"/>
  <c r="K46" i="1"/>
  <c r="J46" i="1"/>
  <c r="H46" i="1"/>
  <c r="Q38" i="1"/>
  <c r="M38" i="1"/>
  <c r="L38" i="1"/>
  <c r="O38" i="1" s="1"/>
  <c r="P38" i="1" s="1"/>
  <c r="K38" i="1"/>
  <c r="J38" i="1"/>
  <c r="N38" i="1" s="1"/>
  <c r="H38" i="1"/>
  <c r="N37" i="1"/>
  <c r="K37" i="1"/>
  <c r="J37" i="1"/>
  <c r="L37" i="1" s="1"/>
  <c r="O37" i="1" s="1"/>
  <c r="H37" i="1"/>
  <c r="K36" i="1"/>
  <c r="J36" i="1"/>
  <c r="H36" i="1"/>
  <c r="L34" i="1"/>
  <c r="O34" i="1" s="1"/>
  <c r="K34" i="1"/>
  <c r="J34" i="1"/>
  <c r="H34" i="1"/>
  <c r="Q33" i="1"/>
  <c r="M33" i="1"/>
  <c r="L33" i="1"/>
  <c r="O33" i="1" s="1"/>
  <c r="P33" i="1" s="1"/>
  <c r="K33" i="1"/>
  <c r="J33" i="1"/>
  <c r="N33" i="1" s="1"/>
  <c r="H33" i="1"/>
  <c r="N32" i="1"/>
  <c r="K32" i="1"/>
  <c r="J32" i="1"/>
  <c r="L32" i="1" s="1"/>
  <c r="O32" i="1" s="1"/>
  <c r="H32" i="1"/>
  <c r="K31" i="1"/>
  <c r="J31" i="1"/>
  <c r="N31" i="1" s="1"/>
  <c r="H31" i="1"/>
  <c r="L29" i="1"/>
  <c r="O29" i="1" s="1"/>
  <c r="K29" i="1"/>
  <c r="J29" i="1"/>
  <c r="H29" i="1"/>
  <c r="Q27" i="1"/>
  <c r="M27" i="1"/>
  <c r="L27" i="1"/>
  <c r="O27" i="1" s="1"/>
  <c r="O39" i="1" s="1"/>
  <c r="K27" i="1"/>
  <c r="J27" i="1"/>
  <c r="N27" i="1" s="1"/>
  <c r="H27" i="1"/>
  <c r="K20" i="1"/>
  <c r="J20" i="1"/>
  <c r="H20" i="1"/>
  <c r="Q34" i="1" l="1"/>
  <c r="P34" i="1"/>
  <c r="P63" i="1"/>
  <c r="Q63" i="1"/>
  <c r="Q68" i="1"/>
  <c r="P68" i="1"/>
  <c r="P73" i="1"/>
  <c r="Q73" i="1"/>
  <c r="Q29" i="1"/>
  <c r="P29" i="1"/>
  <c r="M36" i="1"/>
  <c r="L36" i="1"/>
  <c r="O36" i="1" s="1"/>
  <c r="M60" i="1"/>
  <c r="L60" i="1"/>
  <c r="O60" i="1" s="1"/>
  <c r="P62" i="2"/>
  <c r="M62" i="2"/>
  <c r="P72" i="2"/>
  <c r="M72" i="2"/>
  <c r="P86" i="2"/>
  <c r="M86" i="2"/>
  <c r="M20" i="1"/>
  <c r="L20" i="1"/>
  <c r="O20" i="1" s="1"/>
  <c r="P32" i="1"/>
  <c r="Q32" i="1"/>
  <c r="P37" i="1"/>
  <c r="Q37" i="1"/>
  <c r="Q61" i="1"/>
  <c r="M64" i="1"/>
  <c r="L64" i="1"/>
  <c r="O64" i="1" s="1"/>
  <c r="P72" i="1"/>
  <c r="Q81" i="1"/>
  <c r="M91" i="1"/>
  <c r="L91" i="1"/>
  <c r="O91" i="1" s="1"/>
  <c r="N91" i="1"/>
  <c r="N29" i="1"/>
  <c r="N34" i="1"/>
  <c r="N36" i="1"/>
  <c r="M46" i="1"/>
  <c r="L46" i="1"/>
  <c r="O46" i="1" s="1"/>
  <c r="N47" i="1"/>
  <c r="M51" i="1"/>
  <c r="L51" i="1"/>
  <c r="O51" i="1" s="1"/>
  <c r="N60" i="1"/>
  <c r="P67" i="1"/>
  <c r="Q76" i="1"/>
  <c r="M79" i="1"/>
  <c r="L79" i="1"/>
  <c r="O79" i="1" s="1"/>
  <c r="L82" i="1"/>
  <c r="O82" i="1" s="1"/>
  <c r="M82" i="1"/>
  <c r="M31" i="1"/>
  <c r="L31" i="1"/>
  <c r="O31" i="1" s="1"/>
  <c r="M69" i="1"/>
  <c r="L69" i="1"/>
  <c r="O69" i="1" s="1"/>
  <c r="P78" i="1"/>
  <c r="Q78" i="1"/>
  <c r="O21" i="2"/>
  <c r="M20" i="2"/>
  <c r="P20" i="2"/>
  <c r="P67" i="2"/>
  <c r="M67" i="2"/>
  <c r="P76" i="2"/>
  <c r="M76" i="2"/>
  <c r="P81" i="2"/>
  <c r="M81" i="2"/>
  <c r="P91" i="2"/>
  <c r="M91" i="2"/>
  <c r="Q62" i="1"/>
  <c r="M86" i="1"/>
  <c r="N86" i="1"/>
  <c r="L86" i="1"/>
  <c r="O86" i="1" s="1"/>
  <c r="N20" i="1"/>
  <c r="P27" i="1"/>
  <c r="M32" i="1"/>
  <c r="M37" i="1"/>
  <c r="P47" i="1"/>
  <c r="Q47" i="1"/>
  <c r="M61" i="1"/>
  <c r="P62" i="1"/>
  <c r="N64" i="1"/>
  <c r="Q70" i="1"/>
  <c r="Q72" i="1"/>
  <c r="N73" i="1"/>
  <c r="M74" i="1"/>
  <c r="L74" i="1"/>
  <c r="O74" i="1" s="1"/>
  <c r="P81" i="1"/>
  <c r="P84" i="1"/>
  <c r="N70" i="1"/>
  <c r="N80" i="1"/>
  <c r="Q92" i="1"/>
  <c r="P92" i="1"/>
  <c r="P61" i="2"/>
  <c r="M61" i="2"/>
  <c r="P70" i="2"/>
  <c r="M70" i="2"/>
  <c r="P75" i="2"/>
  <c r="M75" i="2"/>
  <c r="P80" i="2"/>
  <c r="M80" i="2"/>
  <c r="P85" i="2"/>
  <c r="M85" i="2"/>
  <c r="P90" i="2"/>
  <c r="M90" i="2"/>
  <c r="M29" i="1"/>
  <c r="M34" i="1"/>
  <c r="M50" i="1"/>
  <c r="M63" i="1"/>
  <c r="M68" i="1"/>
  <c r="M73" i="1"/>
  <c r="M78" i="1"/>
  <c r="N85" i="1"/>
  <c r="L85" i="1"/>
  <c r="O85" i="1" s="1"/>
  <c r="N87" i="1"/>
  <c r="P88" i="1"/>
  <c r="P94" i="1"/>
  <c r="Q94" i="1"/>
  <c r="N20" i="2"/>
  <c r="N27" i="2"/>
  <c r="N33" i="2"/>
  <c r="N38" i="2"/>
  <c r="P60" i="2"/>
  <c r="O95" i="2"/>
  <c r="M60" i="2"/>
  <c r="P64" i="2"/>
  <c r="M64" i="2"/>
  <c r="P69" i="2"/>
  <c r="M69" i="2"/>
  <c r="P74" i="2"/>
  <c r="M74" i="2"/>
  <c r="P79" i="2"/>
  <c r="M79" i="2"/>
  <c r="P84" i="2"/>
  <c r="M84" i="2"/>
  <c r="P88" i="2"/>
  <c r="M88" i="2"/>
  <c r="P94" i="2"/>
  <c r="M94" i="2"/>
  <c r="N66" i="1"/>
  <c r="N75" i="1"/>
  <c r="M46" i="2"/>
  <c r="P66" i="2"/>
  <c r="M66" i="2"/>
  <c r="N82" i="1"/>
  <c r="M84" i="1"/>
  <c r="O39" i="2"/>
  <c r="P27" i="2"/>
  <c r="N32" i="2"/>
  <c r="N37" i="2"/>
  <c r="M49" i="2"/>
  <c r="P63" i="2"/>
  <c r="M63" i="2"/>
  <c r="P68" i="2"/>
  <c r="M68" i="2"/>
  <c r="P73" i="2"/>
  <c r="M73" i="2"/>
  <c r="P78" i="2"/>
  <c r="M78" i="2"/>
  <c r="P82" i="2"/>
  <c r="M82" i="2"/>
  <c r="P87" i="2"/>
  <c r="M87" i="2"/>
  <c r="P92" i="2"/>
  <c r="M92" i="2"/>
  <c r="O102" i="2"/>
  <c r="M100" i="2"/>
  <c r="P100" i="2"/>
  <c r="M101" i="2"/>
  <c r="P101" i="2"/>
  <c r="M88" i="1"/>
  <c r="L90" i="1"/>
  <c r="O90" i="1" s="1"/>
  <c r="M94" i="1"/>
  <c r="N101" i="1"/>
  <c r="L100" i="1"/>
  <c r="O100" i="1" s="1"/>
  <c r="N60" i="2"/>
  <c r="N61" i="2"/>
  <c r="N62" i="2"/>
  <c r="N63" i="2"/>
  <c r="N64" i="2"/>
  <c r="N66" i="2"/>
  <c r="N67" i="2"/>
  <c r="N68" i="2"/>
  <c r="N69" i="2"/>
  <c r="N70" i="2"/>
  <c r="N72" i="2"/>
  <c r="N73" i="2"/>
  <c r="N74" i="2"/>
  <c r="N75" i="2"/>
  <c r="N76" i="2"/>
  <c r="N78" i="2"/>
  <c r="N79" i="2"/>
  <c r="N80" i="2"/>
  <c r="N81" i="2"/>
  <c r="N82" i="2"/>
  <c r="N84" i="2"/>
  <c r="N85" i="2"/>
  <c r="N86" i="2"/>
  <c r="N87" i="2"/>
  <c r="N88" i="2"/>
  <c r="N90" i="2"/>
  <c r="N91" i="2"/>
  <c r="N92" i="2"/>
  <c r="N94" i="2"/>
  <c r="M100" i="1"/>
  <c r="L101" i="1"/>
  <c r="O101" i="1" s="1"/>
  <c r="M27" i="2"/>
  <c r="M29" i="2"/>
  <c r="M31" i="2"/>
  <c r="M32" i="2"/>
  <c r="M33" i="2"/>
  <c r="M34" i="2"/>
  <c r="M36" i="2"/>
  <c r="M37" i="2"/>
  <c r="M38" i="2"/>
  <c r="L46" i="2"/>
  <c r="O46" i="2" s="1"/>
  <c r="L47" i="2"/>
  <c r="O47" i="2" s="1"/>
  <c r="P47" i="2" s="1"/>
  <c r="L49" i="2"/>
  <c r="O49" i="2" s="1"/>
  <c r="L50" i="2"/>
  <c r="O50" i="2" s="1"/>
  <c r="P50" i="2" s="1"/>
  <c r="L51" i="2"/>
  <c r="O51" i="2" s="1"/>
  <c r="P51" i="2" s="1"/>
  <c r="L52" i="2"/>
  <c r="O52" i="2" s="1"/>
  <c r="P52" i="2" s="1"/>
  <c r="L53" i="2"/>
  <c r="O53" i="2" s="1"/>
  <c r="Q100" i="1" l="1"/>
  <c r="P100" i="1"/>
  <c r="O102" i="1"/>
  <c r="Q69" i="1"/>
  <c r="P69" i="1"/>
  <c r="Q64" i="1"/>
  <c r="P64" i="1"/>
  <c r="P50" i="1"/>
  <c r="P49" i="2"/>
  <c r="Q49" i="1"/>
  <c r="P49" i="1"/>
  <c r="N49" i="2"/>
  <c r="Q46" i="1"/>
  <c r="O54" i="1"/>
  <c r="P46" i="1"/>
  <c r="Q36" i="1"/>
  <c r="P36" i="1"/>
  <c r="N50" i="2"/>
  <c r="Q91" i="1"/>
  <c r="P91" i="1"/>
  <c r="O95" i="1"/>
  <c r="Q60" i="1"/>
  <c r="P60" i="1"/>
  <c r="P53" i="2"/>
  <c r="P53" i="1"/>
  <c r="Q53" i="1"/>
  <c r="Q101" i="1"/>
  <c r="P101" i="1"/>
  <c r="N53" i="2"/>
  <c r="M50" i="2"/>
  <c r="Q82" i="1"/>
  <c r="P82" i="1"/>
  <c r="Q50" i="1"/>
  <c r="N52" i="2"/>
  <c r="N47" i="2"/>
  <c r="Q90" i="1"/>
  <c r="P90" i="1"/>
  <c r="P85" i="1"/>
  <c r="Q85" i="1"/>
  <c r="Q74" i="1"/>
  <c r="P74" i="1"/>
  <c r="Q52" i="1"/>
  <c r="Q86" i="1"/>
  <c r="P86" i="1"/>
  <c r="M52" i="2"/>
  <c r="Q31" i="1"/>
  <c r="P31" i="1"/>
  <c r="Q79" i="1"/>
  <c r="P79" i="1"/>
  <c r="O54" i="2"/>
  <c r="A105" i="2" s="1"/>
  <c r="P46" i="2"/>
  <c r="N51" i="2"/>
  <c r="N46" i="2"/>
  <c r="M53" i="2"/>
  <c r="M51" i="2"/>
  <c r="P52" i="1"/>
  <c r="Q51" i="1"/>
  <c r="P51" i="1"/>
  <c r="Q20" i="1"/>
  <c r="P20" i="1"/>
  <c r="O21" i="1"/>
  <c r="M47" i="2"/>
  <c r="A105" i="1" l="1"/>
  <c r="O103" i="1"/>
  <c r="O103" i="2"/>
  <c r="H10" i="2" l="1"/>
  <c r="I10" i="2"/>
  <c r="I10" i="1"/>
  <c r="H10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F19" authorId="0" shapeId="0" xr:uid="{00000000-0006-0000-0000-000001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20" authorId="0" shapeId="0" xr:uid="{00000000-0006-0000-0000-000002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R$ 13428,72
Detalhamento informativo:
Material: R$ 0,00
Equipamento: R$ 0,00
Incidencia: R$ 0,00
Subserviço: R$ 0,00
</t>
        </r>
      </text>
    </comment>
    <comment ref="F25" authorId="0" shapeId="0" xr:uid="{00000000-0006-0000-0000-000003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26" authorId="0" shapeId="0" xr:uid="{00000000-0006-0000-0000-000004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27" authorId="0" shapeId="0" xr:uid="{00000000-0006-0000-0000-000005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R$ 960,26
Detalhamento informativo:
Material: R$ 928,75
Equipamento: R$ 0,00
Incidencia: R$ 0,00
Subserviço: R$ 31,51
</t>
        </r>
      </text>
    </comment>
    <comment ref="F28" authorId="0" shapeId="0" xr:uid="{00000000-0006-0000-0000-000006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29" authorId="0" shapeId="0" xr:uid="{00000000-0006-0000-0000-000007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R$ 4422,00
Detalhamento informativo:
Material: R$ 0,00
Equipamento: R$ 0,00
Incidencia: R$ 0,00
Subserviço: R$ 4422,00
</t>
        </r>
      </text>
    </comment>
    <comment ref="F30" authorId="0" shapeId="0" xr:uid="{00000000-0006-0000-0000-000008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31" authorId="0" shapeId="0" xr:uid="{00000000-0006-0000-0000-000009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R$ 467,42
Detalhamento informativo:
Material: R$ 418,34
Equipamento: R$ 0,00
Incidencia: R$ 0,00
Subserviço: R$ 0,00
</t>
        </r>
      </text>
    </comment>
    <comment ref="F32" authorId="0" shapeId="0" xr:uid="{00000000-0006-0000-0000-00000A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R$ 93,93
Detalhamento informativo:
Material: R$ 47,30
Equipamento: R$ 0,00
Incidencia: R$ 0,00
Subserviço: R$ 0,00
</t>
        </r>
      </text>
    </comment>
    <comment ref="F33" authorId="0" shapeId="0" xr:uid="{00000000-0006-0000-0000-00000B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R$ 1039,52
Detalhamento informativo:
Material: R$ 612,49
Equipamento: R$ 0,00
Incidencia: R$ 0,00
Subserviço: R$ 0,00
</t>
        </r>
      </text>
    </comment>
    <comment ref="F34" authorId="0" shapeId="0" xr:uid="{00000000-0006-0000-0000-00000C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R$ 99,25
Detalhamento informativo:
Material: R$ 0,00
Equipamento: R$ 0,00
Incidencia: R$ 0,00
Subserviço: R$ 0,00
</t>
        </r>
      </text>
    </comment>
    <comment ref="F35" authorId="0" shapeId="0" xr:uid="{00000000-0006-0000-0000-00000D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36" authorId="0" shapeId="0" xr:uid="{00000000-0006-0000-0000-00000E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R$ 118,96
Detalhamento informativo:
Material: R$ 46,75
Equipamento: R$ 0,00
Incidencia: R$ 0,00
Subserviço: R$ 0,00
</t>
        </r>
      </text>
    </comment>
    <comment ref="F37" authorId="0" shapeId="0" xr:uid="{00000000-0006-0000-0000-00000F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R$ 25,97
Detalhamento informativo:
Material: R$ 13,11
Equipamento: R$ 0,00
Incidencia: R$ 0,00
Subserviço: R$ 0,00
</t>
        </r>
      </text>
    </comment>
    <comment ref="F38" authorId="0" shapeId="0" xr:uid="{00000000-0006-0000-0000-000010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R$ 9,56
Detalhamento informativo:
Material: R$ 7,61
Equipamento: R$ 0,00
Incidencia: R$ 0,00
Subserviço: R$ 0,00
</t>
        </r>
      </text>
    </comment>
    <comment ref="F43" authorId="0" shapeId="0" xr:uid="{00000000-0006-0000-0000-000011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44" authorId="0" shapeId="0" xr:uid="{00000000-0006-0000-0000-000012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45" authorId="0" shapeId="0" xr:uid="{00000000-0006-0000-0000-000013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46" authorId="0" shapeId="0" xr:uid="{00000000-0006-0000-0000-000014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R$ 117,82
Detalhamento informativo:
Material: R$ 40,57
Equipamento: R$ 0,00
Incidencia: R$ 0,00
Subserviço: R$ 77,25
</t>
        </r>
      </text>
    </comment>
    <comment ref="F47" authorId="0" shapeId="0" xr:uid="{00000000-0006-0000-0000-000015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R$ 9,74
Detalhamento informativo:
Material: R$ 0,64
Equipamento: R$ 0,00
Incidencia: R$ 0,00
Subserviço: R$ 0,00
</t>
        </r>
      </text>
    </comment>
    <comment ref="F48" authorId="0" shapeId="0" xr:uid="{00000000-0006-0000-0000-000016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49" authorId="0" shapeId="0" xr:uid="{00000000-0006-0000-0000-000017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R$ 111,14
Detalhamento informativo:
Material: R$ 0,00
Equipamento: R$ 0,00
Incidencia: R$ 0,00
Subserviço: R$ 0,00
</t>
        </r>
      </text>
    </comment>
    <comment ref="F50" authorId="0" shapeId="0" xr:uid="{00000000-0006-0000-0000-000018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R$ 160,84
Detalhamento informativo:
Material: R$ 79,62
Equipamento: R$ 0,00
Incidencia: R$ 0,00
Subserviço: R$ 0,00
</t>
        </r>
      </text>
    </comment>
    <comment ref="F51" authorId="0" shapeId="0" xr:uid="{00000000-0006-0000-0000-000019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R$ 47,78
Detalhamento informativo:
Material: R$ 26,38
Equipamento: R$ 0,00
Incidencia: R$ 0,00
Subserviço: R$ 0,00
</t>
        </r>
      </text>
    </comment>
    <comment ref="F52" authorId="0" shapeId="0" xr:uid="{00000000-0006-0000-0000-00001A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R$ 16,64
Detalhamento informativo:
Material: R$ 9,47
Equipamento: R$ 0,00
Incidencia: R$ 0,00
Subserviço: R$ 0,00
</t>
        </r>
      </text>
    </comment>
    <comment ref="F53" authorId="0" shapeId="0" xr:uid="{00000000-0006-0000-0000-00001B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R$ 829,00
Detalhamento informativo:
Material: R$ 805,12
Equipamento: R$ 0,00
Incidencia: R$ 0,00
Subserviço: R$ 0,00
</t>
        </r>
      </text>
    </comment>
    <comment ref="F58" authorId="0" shapeId="0" xr:uid="{00000000-0006-0000-0000-00001C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59" authorId="0" shapeId="0" xr:uid="{00000000-0006-0000-0000-00001D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60" authorId="0" shapeId="0" xr:uid="{00000000-0006-0000-0000-00001E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R$ 15,39
Detalhamento informativo:
Material: R$ 12,57
Equipamento: R$ 1,69
Incidencia: R$ 0,03
Subserviço: R$ 0,00
</t>
        </r>
      </text>
    </comment>
    <comment ref="F61" authorId="0" shapeId="0" xr:uid="{00000000-0006-0000-0000-00001F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R$ 11,83
Detalhamento informativo:
Material: R$ 9,01
Equipamento: R$ 0,00
Incidencia: R$ 0,00
Subserviço: R$ 0,00
</t>
        </r>
      </text>
    </comment>
    <comment ref="F62" authorId="0" shapeId="0" xr:uid="{00000000-0006-0000-0000-000020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R$ 45,45
Detalhamento informativo:
Material: R$ 41,01
Equipamento: R$ 0,00
Incidencia: R$ 0,00
Subserviço: R$ 0,00
</t>
        </r>
      </text>
    </comment>
    <comment ref="F63" authorId="0" shapeId="0" xr:uid="{00000000-0006-0000-0000-000021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R$ 68,51
Detalhamento informativo:
Material: R$ 62,85
Equipamento: R$ 0,00
Incidencia: R$ 0,00
Subserviço: R$ 0,00
</t>
        </r>
      </text>
    </comment>
    <comment ref="F64" authorId="0" shapeId="0" xr:uid="{00000000-0006-0000-0000-000022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R$ 159,52
Detalhamento informativo:
Material: R$ 123,69
Equipamento: R$ 0,00
Incidencia: R$ 0,00
Subserviço: R$ 0,00
</t>
        </r>
      </text>
    </comment>
    <comment ref="F65" authorId="0" shapeId="0" xr:uid="{00000000-0006-0000-0000-000023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66" authorId="0" shapeId="0" xr:uid="{00000000-0006-0000-0000-000024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R$ 12,80
Detalhamento informativo:
Material: R$ 12,04
Equipamento: R$ 0,24
Incidencia: R$ 0,00
Subserviço: R$ 0,00
</t>
        </r>
      </text>
    </comment>
    <comment ref="F67" authorId="0" shapeId="0" xr:uid="{00000000-0006-0000-0000-000025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R$ 11,83
Detalhamento informativo:
Material: R$ 9,01
Equipamento: R$ 0,00
Incidencia: R$ 0,00
Subserviço: R$ 0,00
</t>
        </r>
      </text>
    </comment>
    <comment ref="F68" authorId="0" shapeId="0" xr:uid="{00000000-0006-0000-0000-000026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R$ 45,45
Detalhamento informativo:
Material: R$ 41,01
Equipamento: R$ 0,00
Incidencia: R$ 0,00
Subserviço: R$ 0,00
</t>
        </r>
      </text>
    </comment>
    <comment ref="F69" authorId="0" shapeId="0" xr:uid="{00000000-0006-0000-0000-000027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R$ 68,51
Detalhamento informativo:
Material: R$ 62,85
Equipamento: R$ 0,00
Incidencia: R$ 0,00
Subserviço: R$ 0,00
</t>
        </r>
      </text>
    </comment>
    <comment ref="F70" authorId="0" shapeId="0" xr:uid="{00000000-0006-0000-0000-000028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R$ 159,52
Detalhamento informativo:
Material: R$ 123,69
Equipamento: R$ 0,00
Incidencia: R$ 0,00
Subserviço: R$ 0,00
</t>
        </r>
      </text>
    </comment>
    <comment ref="F71" authorId="0" shapeId="0" xr:uid="{00000000-0006-0000-0000-000029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72" authorId="0" shapeId="0" xr:uid="{00000000-0006-0000-0000-00002A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R$ 12,80
Detalhamento informativo:
Material: R$ 12,04
Equipamento: R$ 0,24
Incidencia: R$ 0,00
Subserviço: R$ 0,00
</t>
        </r>
      </text>
    </comment>
    <comment ref="F73" authorId="0" shapeId="0" xr:uid="{00000000-0006-0000-0000-00002B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R$ 11,83
Detalhamento informativo:
Material: R$ 9,01
Equipamento: R$ 0,00
Incidencia: R$ 0,00
Subserviço: R$ 0,00
</t>
        </r>
      </text>
    </comment>
    <comment ref="F74" authorId="0" shapeId="0" xr:uid="{00000000-0006-0000-0000-00002C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R$ 45,45
Detalhamento informativo:
Material: R$ 41,01
Equipamento: R$ 0,00
Incidencia: R$ 0,00
Subserviço: R$ 0,00
</t>
        </r>
      </text>
    </comment>
    <comment ref="F75" authorId="0" shapeId="0" xr:uid="{00000000-0006-0000-0000-00002D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R$ 68,51
Detalhamento informativo:
Material: R$ 62,85
Equipamento: R$ 0,00
Incidencia: R$ 0,00
Subserviço: R$ 0,00
</t>
        </r>
      </text>
    </comment>
    <comment ref="F76" authorId="0" shapeId="0" xr:uid="{00000000-0006-0000-0000-00002E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R$ 159,52
Detalhamento informativo:
Material: R$ 123,69
Equipamento: R$ 0,00
Incidencia: R$ 0,00
Subserviço: R$ 0,00
</t>
        </r>
      </text>
    </comment>
    <comment ref="F77" authorId="0" shapeId="0" xr:uid="{00000000-0006-0000-0000-00002F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78" authorId="0" shapeId="0" xr:uid="{00000000-0006-0000-0000-000030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R$ 12,80
Detalhamento informativo:
Material: R$ 12,04
Equipamento: R$ 0,24
Incidencia: R$ 0,00
Subserviço: R$ 0,00
</t>
        </r>
      </text>
    </comment>
    <comment ref="F79" authorId="0" shapeId="0" xr:uid="{00000000-0006-0000-0000-000031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R$ 11,83
Detalhamento informativo:
Material: R$ 9,01
Equipamento: R$ 0,00
Incidencia: R$ 0,00
Subserviço: R$ 0,00
</t>
        </r>
      </text>
    </comment>
    <comment ref="F80" authorId="0" shapeId="0" xr:uid="{00000000-0006-0000-0000-000032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R$ 45,45
Detalhamento informativo:
Material: R$ 41,01
Equipamento: R$ 0,00
Incidencia: R$ 0,00
Subserviço: R$ 0,00
</t>
        </r>
      </text>
    </comment>
    <comment ref="F81" authorId="0" shapeId="0" xr:uid="{00000000-0006-0000-0000-000033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R$ 68,51
Detalhamento informativo:
Material: R$ 62,85
Equipamento: R$ 0,00
Incidencia: R$ 0,00
Subserviço: R$ 0,00
</t>
        </r>
      </text>
    </comment>
    <comment ref="F82" authorId="0" shapeId="0" xr:uid="{00000000-0006-0000-0000-000034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R$ 159,52
Detalhamento informativo:
Material: R$ 123,69
Equipamento: R$ 0,00
Incidencia: R$ 0,00
Subserviço: R$ 0,00
</t>
        </r>
      </text>
    </comment>
    <comment ref="F83" authorId="0" shapeId="0" xr:uid="{00000000-0006-0000-0000-000035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84" authorId="0" shapeId="0" xr:uid="{00000000-0006-0000-0000-000036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R$ 12,80
Detalhamento informativo:
Material: R$ 12,04
Equipamento: R$ 0,24
Incidencia: R$ 0,00
Subserviço: R$ 0,00
</t>
        </r>
      </text>
    </comment>
    <comment ref="F85" authorId="0" shapeId="0" xr:uid="{00000000-0006-0000-0000-000037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R$ 11,83
Detalhamento informativo:
Material: R$ 9,01
Equipamento: R$ 0,00
Incidencia: R$ 0,00
Subserviço: R$ 0,00
</t>
        </r>
      </text>
    </comment>
    <comment ref="F86" authorId="0" shapeId="0" xr:uid="{00000000-0006-0000-0000-000038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R$ 45,45
Detalhamento informativo:
Material: R$ 41,01
Equipamento: R$ 0,00
Incidencia: R$ 0,00
Subserviço: R$ 0,00
</t>
        </r>
      </text>
    </comment>
    <comment ref="F87" authorId="0" shapeId="0" xr:uid="{00000000-0006-0000-0000-000039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R$ 68,51
Detalhamento informativo:
Material: R$ 62,85
Equipamento: R$ 0,00
Incidencia: R$ 0,00
Subserviço: R$ 0,00
</t>
        </r>
      </text>
    </comment>
    <comment ref="F88" authorId="0" shapeId="0" xr:uid="{00000000-0006-0000-0000-00003A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R$ 159,52
Detalhamento informativo:
Material: R$ 123,69
Equipamento: R$ 0,00
Incidencia: R$ 0,00
Subserviço: R$ 0,00
</t>
        </r>
      </text>
    </comment>
    <comment ref="F89" authorId="0" shapeId="0" xr:uid="{00000000-0006-0000-0000-00003B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90" authorId="0" shapeId="0" xr:uid="{00000000-0006-0000-0000-00003C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R$ 12,80
Detalhamento informativo:
Material: R$ 12,04
Equipamento: R$ 0,24
Incidencia: R$ 0,00
Subserviço: R$ 0,00
</t>
        </r>
      </text>
    </comment>
    <comment ref="F91" authorId="0" shapeId="0" xr:uid="{00000000-0006-0000-0000-00003D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R$ 45,45
Detalhamento informativo:
Material: R$ 41,01
Equipamento: R$ 0,00
Incidencia: R$ 0,00
Subserviço: R$ 0,00
</t>
        </r>
      </text>
    </comment>
    <comment ref="F92" authorId="0" shapeId="0" xr:uid="{00000000-0006-0000-0000-00003E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R$ 68,51
Detalhamento informativo:
Material: R$ 62,85
Equipamento: R$ 0,00
Incidencia: R$ 0,00
Subserviço: R$ 0,00
</t>
        </r>
      </text>
    </comment>
    <comment ref="F93" authorId="0" shapeId="0" xr:uid="{00000000-0006-0000-0000-00003F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94" authorId="0" shapeId="0" xr:uid="{00000000-0006-0000-0000-000040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R$ 14683,48
Detalhamento informativo:
Material: R$ 11465,16
Equipamento: R$ 0,00
Incidencia: R$ 0,00
Subserviço: R$ 3218,32
</t>
        </r>
      </text>
    </comment>
    <comment ref="F99" authorId="0" shapeId="0" xr:uid="{00000000-0006-0000-0000-000041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100" authorId="0" shapeId="0" xr:uid="{00000000-0006-0000-0000-000042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R$ 0,71
Detalhamento informativo:
Material: R$ 0,00
Equipamento: R$ 0,00
Incidencia: R$ 0,00
Subserviço: R$ 0,00
</t>
        </r>
      </text>
    </comment>
    <comment ref="F101" authorId="0" shapeId="0" xr:uid="{00000000-0006-0000-0000-000043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R$ 3,45
Detalhamento informativo:
Material: R$ 0,00
Equipamento: R$ 0,00
Incidencia: R$ 0,00
Subserviço: R$ 0,00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F19" authorId="0" shapeId="0" xr:uid="{00000000-0006-0000-0100-000001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20" authorId="0" shapeId="0" xr:uid="{00000000-0006-0000-0100-000002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R$ 13428,72
Detalhamento informativo:
Material: R$ 0,00
Equipamento: R$ 0,00
Incidencia: R$ 0,00
Subserviço: R$ 0,00
</t>
        </r>
      </text>
    </comment>
    <comment ref="F25" authorId="0" shapeId="0" xr:uid="{00000000-0006-0000-0100-000003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26" authorId="0" shapeId="0" xr:uid="{00000000-0006-0000-0100-000004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27" authorId="0" shapeId="0" xr:uid="{00000000-0006-0000-0100-000005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R$ 960,26
Detalhamento informativo:
Material: R$ 928,75
Equipamento: R$ 0,00
Incidencia: R$ 0,00
Subserviço: R$ 31,51
</t>
        </r>
      </text>
    </comment>
    <comment ref="F28" authorId="0" shapeId="0" xr:uid="{00000000-0006-0000-0100-000006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29" authorId="0" shapeId="0" xr:uid="{00000000-0006-0000-0100-000007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R$ 4422,00
Detalhamento informativo:
Material: R$ 0,00
Equipamento: R$ 0,00
Incidencia: R$ 0,00
Subserviço: R$ 4422,00
</t>
        </r>
      </text>
    </comment>
    <comment ref="F30" authorId="0" shapeId="0" xr:uid="{00000000-0006-0000-0100-000008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31" authorId="0" shapeId="0" xr:uid="{00000000-0006-0000-0100-000009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R$ 467,42
Detalhamento informativo:
Material: R$ 418,34
Equipamento: R$ 0,00
Incidencia: R$ 0,00
Subserviço: R$ 0,00
</t>
        </r>
      </text>
    </comment>
    <comment ref="F32" authorId="0" shapeId="0" xr:uid="{00000000-0006-0000-0100-00000A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R$ 93,93
Detalhamento informativo:
Material: R$ 47,30
Equipamento: R$ 0,00
Incidencia: R$ 0,00
Subserviço: R$ 0,00
</t>
        </r>
      </text>
    </comment>
    <comment ref="F33" authorId="0" shapeId="0" xr:uid="{00000000-0006-0000-0100-00000B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R$ 1039,52
Detalhamento informativo:
Material: R$ 612,49
Equipamento: R$ 0,00
Incidencia: R$ 0,00
Subserviço: R$ 0,00
</t>
        </r>
      </text>
    </comment>
    <comment ref="F34" authorId="0" shapeId="0" xr:uid="{00000000-0006-0000-0100-00000C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R$ 99,25
Detalhamento informativo:
Material: R$ 0,00
Equipamento: R$ 0,00
Incidencia: R$ 0,00
Subserviço: R$ 0,00
</t>
        </r>
      </text>
    </comment>
    <comment ref="F35" authorId="0" shapeId="0" xr:uid="{00000000-0006-0000-0100-00000D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36" authorId="0" shapeId="0" xr:uid="{00000000-0006-0000-0100-00000E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R$ 118,96
Detalhamento informativo:
Material: R$ 46,75
Equipamento: R$ 0,00
Incidencia: R$ 0,00
Subserviço: R$ 0,00
</t>
        </r>
      </text>
    </comment>
    <comment ref="F37" authorId="0" shapeId="0" xr:uid="{00000000-0006-0000-0100-00000F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R$ 25,97
Detalhamento informativo:
Material: R$ 13,11
Equipamento: R$ 0,00
Incidencia: R$ 0,00
Subserviço: R$ 0,00
</t>
        </r>
      </text>
    </comment>
    <comment ref="F38" authorId="0" shapeId="0" xr:uid="{00000000-0006-0000-0100-000010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R$ 9,56
Detalhamento informativo:
Material: R$ 7,61
Equipamento: R$ 0,00
Incidencia: R$ 0,00
Subserviço: R$ 0,00
</t>
        </r>
      </text>
    </comment>
    <comment ref="F43" authorId="0" shapeId="0" xr:uid="{00000000-0006-0000-0100-000011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44" authorId="0" shapeId="0" xr:uid="{00000000-0006-0000-0100-000012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45" authorId="0" shapeId="0" xr:uid="{00000000-0006-0000-0100-000013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46" authorId="0" shapeId="0" xr:uid="{00000000-0006-0000-0100-000014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R$ 117,82
Detalhamento informativo:
Material: R$ 40,57
Equipamento: R$ 0,00
Incidencia: R$ 0,00
Subserviço: R$ 77,25
</t>
        </r>
      </text>
    </comment>
    <comment ref="F47" authorId="0" shapeId="0" xr:uid="{00000000-0006-0000-0100-000015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R$ 9,74
Detalhamento informativo:
Material: R$ 0,64
Equipamento: R$ 0,00
Incidencia: R$ 0,00
Subserviço: R$ 0,00
</t>
        </r>
      </text>
    </comment>
    <comment ref="F48" authorId="0" shapeId="0" xr:uid="{00000000-0006-0000-0100-000016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49" authorId="0" shapeId="0" xr:uid="{00000000-0006-0000-0100-000017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R$ 111,14
Detalhamento informativo:
Material: R$ 0,00
Equipamento: R$ 0,00
Incidencia: R$ 0,00
Subserviço: R$ 0,00
</t>
        </r>
      </text>
    </comment>
    <comment ref="F50" authorId="0" shapeId="0" xr:uid="{00000000-0006-0000-0100-000018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R$ 160,84
Detalhamento informativo:
Material: R$ 79,62
Equipamento: R$ 0,00
Incidencia: R$ 0,00
Subserviço: R$ 0,00
</t>
        </r>
      </text>
    </comment>
    <comment ref="F51" authorId="0" shapeId="0" xr:uid="{00000000-0006-0000-0100-000019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R$ 47,78
Detalhamento informativo:
Material: R$ 26,38
Equipamento: R$ 0,00
Incidencia: R$ 0,00
Subserviço: R$ 0,00
</t>
        </r>
      </text>
    </comment>
    <comment ref="F52" authorId="0" shapeId="0" xr:uid="{00000000-0006-0000-0100-00001A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R$ 16,64
Detalhamento informativo:
Material: R$ 9,47
Equipamento: R$ 0,00
Incidencia: R$ 0,00
Subserviço: R$ 0,00
</t>
        </r>
      </text>
    </comment>
    <comment ref="F53" authorId="0" shapeId="0" xr:uid="{00000000-0006-0000-0100-00001B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R$ 829,00
Detalhamento informativo:
Material: R$ 805,12
Equipamento: R$ 0,00
Incidencia: R$ 0,00
Subserviço: R$ 0,00
</t>
        </r>
      </text>
    </comment>
    <comment ref="F58" authorId="0" shapeId="0" xr:uid="{00000000-0006-0000-0100-00001C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59" authorId="0" shapeId="0" xr:uid="{00000000-0006-0000-0100-00001D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60" authorId="0" shapeId="0" xr:uid="{00000000-0006-0000-0100-00001E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R$ 15,39
Detalhamento informativo:
Material: R$ 12,57
Equipamento: R$ 1,69
Incidencia: R$ 0,03
Subserviço: R$ 0,00
</t>
        </r>
      </text>
    </comment>
    <comment ref="F61" authorId="0" shapeId="0" xr:uid="{00000000-0006-0000-0100-00001F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R$ 11,83
Detalhamento informativo:
Material: R$ 9,01
Equipamento: R$ 0,00
Incidencia: R$ 0,00
Subserviço: R$ 0,00
</t>
        </r>
      </text>
    </comment>
    <comment ref="F62" authorId="0" shapeId="0" xr:uid="{00000000-0006-0000-0100-000020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R$ 45,45
Detalhamento informativo:
Material: R$ 41,01
Equipamento: R$ 0,00
Incidencia: R$ 0,00
Subserviço: R$ 0,00
</t>
        </r>
      </text>
    </comment>
    <comment ref="F63" authorId="0" shapeId="0" xr:uid="{00000000-0006-0000-0100-000021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R$ 68,51
Detalhamento informativo:
Material: R$ 62,85
Equipamento: R$ 0,00
Incidencia: R$ 0,00
Subserviço: R$ 0,00
</t>
        </r>
      </text>
    </comment>
    <comment ref="F64" authorId="0" shapeId="0" xr:uid="{00000000-0006-0000-0100-000022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R$ 159,52
Detalhamento informativo:
Material: R$ 123,69
Equipamento: R$ 0,00
Incidencia: R$ 0,00
Subserviço: R$ 0,00
</t>
        </r>
      </text>
    </comment>
    <comment ref="F65" authorId="0" shapeId="0" xr:uid="{00000000-0006-0000-0100-000023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66" authorId="0" shapeId="0" xr:uid="{00000000-0006-0000-0100-000024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R$ 12,80
Detalhamento informativo:
Material: R$ 12,04
Equipamento: R$ 0,24
Incidencia: R$ 0,00
Subserviço: R$ 0,00
</t>
        </r>
      </text>
    </comment>
    <comment ref="F67" authorId="0" shapeId="0" xr:uid="{00000000-0006-0000-0100-000025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R$ 11,83
Detalhamento informativo:
Material: R$ 9,01
Equipamento: R$ 0,00
Incidencia: R$ 0,00
Subserviço: R$ 0,00
</t>
        </r>
      </text>
    </comment>
    <comment ref="F68" authorId="0" shapeId="0" xr:uid="{00000000-0006-0000-0100-000026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R$ 45,45
Detalhamento informativo:
Material: R$ 41,01
Equipamento: R$ 0,00
Incidencia: R$ 0,00
Subserviço: R$ 0,00
</t>
        </r>
      </text>
    </comment>
    <comment ref="F69" authorId="0" shapeId="0" xr:uid="{00000000-0006-0000-0100-000027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R$ 68,51
Detalhamento informativo:
Material: R$ 62,85
Equipamento: R$ 0,00
Incidencia: R$ 0,00
Subserviço: R$ 0,00
</t>
        </r>
      </text>
    </comment>
    <comment ref="F70" authorId="0" shapeId="0" xr:uid="{00000000-0006-0000-0100-000028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R$ 159,52
Detalhamento informativo:
Material: R$ 123,69
Equipamento: R$ 0,00
Incidencia: R$ 0,00
Subserviço: R$ 0,00
</t>
        </r>
      </text>
    </comment>
    <comment ref="F71" authorId="0" shapeId="0" xr:uid="{00000000-0006-0000-0100-000029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72" authorId="0" shapeId="0" xr:uid="{00000000-0006-0000-0100-00002A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R$ 12,80
Detalhamento informativo:
Material: R$ 12,04
Equipamento: R$ 0,24
Incidencia: R$ 0,00
Subserviço: R$ 0,00
</t>
        </r>
      </text>
    </comment>
    <comment ref="F73" authorId="0" shapeId="0" xr:uid="{00000000-0006-0000-0100-00002B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R$ 11,83
Detalhamento informativo:
Material: R$ 9,01
Equipamento: R$ 0,00
Incidencia: R$ 0,00
Subserviço: R$ 0,00
</t>
        </r>
      </text>
    </comment>
    <comment ref="F74" authorId="0" shapeId="0" xr:uid="{00000000-0006-0000-0100-00002C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R$ 45,45
Detalhamento informativo:
Material: R$ 41,01
Equipamento: R$ 0,00
Incidencia: R$ 0,00
Subserviço: R$ 0,00
</t>
        </r>
      </text>
    </comment>
    <comment ref="F75" authorId="0" shapeId="0" xr:uid="{00000000-0006-0000-0100-00002D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R$ 68,51
Detalhamento informativo:
Material: R$ 62,85
Equipamento: R$ 0,00
Incidencia: R$ 0,00
Subserviço: R$ 0,00
</t>
        </r>
      </text>
    </comment>
    <comment ref="F76" authorId="0" shapeId="0" xr:uid="{00000000-0006-0000-0100-00002E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R$ 159,52
Detalhamento informativo:
Material: R$ 123,69
Equipamento: R$ 0,00
Incidencia: R$ 0,00
Subserviço: R$ 0,00
</t>
        </r>
      </text>
    </comment>
    <comment ref="F77" authorId="0" shapeId="0" xr:uid="{00000000-0006-0000-0100-00002F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78" authorId="0" shapeId="0" xr:uid="{00000000-0006-0000-0100-000030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R$ 12,80
Detalhamento informativo:
Material: R$ 12,04
Equipamento: R$ 0,24
Incidencia: R$ 0,00
Subserviço: R$ 0,00
</t>
        </r>
      </text>
    </comment>
    <comment ref="F79" authorId="0" shapeId="0" xr:uid="{00000000-0006-0000-0100-000031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R$ 11,83
Detalhamento informativo:
Material: R$ 9,01
Equipamento: R$ 0,00
Incidencia: R$ 0,00
Subserviço: R$ 0,00
</t>
        </r>
      </text>
    </comment>
    <comment ref="F80" authorId="0" shapeId="0" xr:uid="{00000000-0006-0000-0100-000032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R$ 45,45
Detalhamento informativo:
Material: R$ 41,01
Equipamento: R$ 0,00
Incidencia: R$ 0,00
Subserviço: R$ 0,00
</t>
        </r>
      </text>
    </comment>
    <comment ref="F81" authorId="0" shapeId="0" xr:uid="{00000000-0006-0000-0100-000033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R$ 68,51
Detalhamento informativo:
Material: R$ 62,85
Equipamento: R$ 0,00
Incidencia: R$ 0,00
Subserviço: R$ 0,00
</t>
        </r>
      </text>
    </comment>
    <comment ref="F82" authorId="0" shapeId="0" xr:uid="{00000000-0006-0000-0100-000034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R$ 159,52
Detalhamento informativo:
Material: R$ 123,69
Equipamento: R$ 0,00
Incidencia: R$ 0,00
Subserviço: R$ 0,00
</t>
        </r>
      </text>
    </comment>
    <comment ref="F83" authorId="0" shapeId="0" xr:uid="{00000000-0006-0000-0100-000035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84" authorId="0" shapeId="0" xr:uid="{00000000-0006-0000-0100-000036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R$ 12,80
Detalhamento informativo:
Material: R$ 12,04
Equipamento: R$ 0,24
Incidencia: R$ 0,00
Subserviço: R$ 0,00
</t>
        </r>
      </text>
    </comment>
    <comment ref="F85" authorId="0" shapeId="0" xr:uid="{00000000-0006-0000-0100-000037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R$ 11,83
Detalhamento informativo:
Material: R$ 9,01
Equipamento: R$ 0,00
Incidencia: R$ 0,00
Subserviço: R$ 0,00
</t>
        </r>
      </text>
    </comment>
    <comment ref="F86" authorId="0" shapeId="0" xr:uid="{00000000-0006-0000-0100-000038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R$ 45,45
Detalhamento informativo:
Material: R$ 41,01
Equipamento: R$ 0,00
Incidencia: R$ 0,00
Subserviço: R$ 0,00
</t>
        </r>
      </text>
    </comment>
    <comment ref="F87" authorId="0" shapeId="0" xr:uid="{00000000-0006-0000-0100-000039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R$ 68,51
Detalhamento informativo:
Material: R$ 62,85
Equipamento: R$ 0,00
Incidencia: R$ 0,00
Subserviço: R$ 0,00
</t>
        </r>
      </text>
    </comment>
    <comment ref="F88" authorId="0" shapeId="0" xr:uid="{00000000-0006-0000-0100-00003A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R$ 159,52
Detalhamento informativo:
Material: R$ 123,69
Equipamento: R$ 0,00
Incidencia: R$ 0,00
Subserviço: R$ 0,00
</t>
        </r>
      </text>
    </comment>
    <comment ref="F89" authorId="0" shapeId="0" xr:uid="{00000000-0006-0000-0100-00003B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90" authorId="0" shapeId="0" xr:uid="{00000000-0006-0000-0100-00003C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R$ 12,80
Detalhamento informativo:
Material: R$ 12,04
Equipamento: R$ 0,24
Incidencia: R$ 0,00
Subserviço: R$ 0,00
</t>
        </r>
      </text>
    </comment>
    <comment ref="F91" authorId="0" shapeId="0" xr:uid="{00000000-0006-0000-0100-00003D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R$ 45,45
Detalhamento informativo:
Material: R$ 41,01
Equipamento: R$ 0,00
Incidencia: R$ 0,00
Subserviço: R$ 0,00
</t>
        </r>
      </text>
    </comment>
    <comment ref="F92" authorId="0" shapeId="0" xr:uid="{00000000-0006-0000-0100-00003E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R$ 68,51
Detalhamento informativo:
Material: R$ 62,85
Equipamento: R$ 0,00
Incidencia: R$ 0,00
Subserviço: R$ 0,00
</t>
        </r>
      </text>
    </comment>
    <comment ref="F93" authorId="0" shapeId="0" xr:uid="{00000000-0006-0000-0100-00003F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94" authorId="0" shapeId="0" xr:uid="{00000000-0006-0000-0100-000040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R$ 14683,48
Detalhamento informativo:
Material: R$ 11465,16
Equipamento: R$ 0,00
Incidencia: R$ 0,00
Subserviço: R$ 3218,32
</t>
        </r>
      </text>
    </comment>
    <comment ref="F99" authorId="0" shapeId="0" xr:uid="{00000000-0006-0000-0100-000041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100" authorId="0" shapeId="0" xr:uid="{00000000-0006-0000-0100-000042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R$ 0,71
Detalhamento informativo:
Material: R$ 0,00
Equipamento: R$ 0,00
Incidencia: R$ 0,00
Subserviço: R$ 0,00
</t>
        </r>
      </text>
    </comment>
    <comment ref="F101" authorId="0" shapeId="0" xr:uid="{00000000-0006-0000-0100-000043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R$ 3,45
Detalhamento informativo:
Material: R$ 0,00
Equipamento: R$ 0,00
Incidencia: R$ 0,00
Subserviço: R$ 0,00
</t>
        </r>
      </text>
    </comment>
  </commentList>
</comments>
</file>

<file path=xl/sharedStrings.xml><?xml version="1.0" encoding="utf-8"?>
<sst xmlns="http://schemas.openxmlformats.org/spreadsheetml/2006/main" count="794" uniqueCount="122">
  <si>
    <t xml:space="preserve">      </t>
  </si>
  <si>
    <t xml:space="preserve">      ESTADO DE SANTA CATARINA</t>
  </si>
  <si>
    <t xml:space="preserve">      PROPOSTA DAS LICITANTES</t>
  </si>
  <si>
    <t>201 - Serviços Técnicos</t>
  </si>
  <si>
    <t>Tabela de Origem</t>
  </si>
  <si>
    <t>Cód Auxiliar</t>
  </si>
  <si>
    <t>Descrição do Serviço</t>
  </si>
  <si>
    <t>Unid.</t>
  </si>
  <si>
    <t>Quantidade</t>
  </si>
  <si>
    <t>Material / Outros (R$)</t>
  </si>
  <si>
    <t>Mão de Obra (R$)</t>
  </si>
  <si>
    <t>Preço Unit. (R$)</t>
  </si>
  <si>
    <t>Custo Unit. (R$)</t>
  </si>
  <si>
    <t>BDI (%)</t>
  </si>
  <si>
    <t>Preço Unit Material (R$)</t>
  </si>
  <si>
    <t>Preço Unit MO (R$)</t>
  </si>
  <si>
    <t>Preço MATERIAL (R$)</t>
  </si>
  <si>
    <t>Preço MO (R$)</t>
  </si>
  <si>
    <t>Preço Total (R$)</t>
  </si>
  <si>
    <t>Verificação $+5%</t>
  </si>
  <si>
    <t>Proposta x Referência</t>
  </si>
  <si>
    <t>TABELA SINAPI DESONERADA FEVEREIRO 2026</t>
  </si>
  <si>
    <t>Serviços Técnicos</t>
  </si>
  <si>
    <t>CPU118109</t>
  </si>
  <si>
    <t xml:space="preserve">ADMINISTRAÇÃO LOCAL (Gerência Técnica e Administrativa da Obra, Serviços Gerais de Apoio, Controle Tecnológico da Obra, Equipes Responsáveis Pelo Controle de Produção das Frentes de Serviços)  </t>
  </si>
  <si>
    <t>UN</t>
  </si>
  <si>
    <t/>
  </si>
  <si>
    <t xml:space="preserve">Total do Grupo: </t>
  </si>
  <si>
    <t>9051 - Serviços Iniciais</t>
  </si>
  <si>
    <t>Serviços Iniciais</t>
  </si>
  <si>
    <t>Instalações do canteiro de obras</t>
  </si>
  <si>
    <t>Tabela Referencial de Preço SINAPI 2024 DEZEMBRO Desonerada</t>
  </si>
  <si>
    <t>CPU136307</t>
  </si>
  <si>
    <t>LOCACAO DE CONTAINER 2,30 X 6,00 M, ALT. 2,50 M, COM 1 SANITARIO, PARA ESCRITORIO, COMPLETO, SEM DIVISORIAS INTERNAS.</t>
  </si>
  <si>
    <t>MES</t>
  </si>
  <si>
    <t>Mobilizações</t>
  </si>
  <si>
    <t>Tabela Referencial de Preço SINAPI 2025 ABRIL Desonerada</t>
  </si>
  <si>
    <t>CPU116282</t>
  </si>
  <si>
    <t>MOBILIZAÇÃO E DESMOBILIZAÇÃO</t>
  </si>
  <si>
    <t>Serviços preliminares</t>
  </si>
  <si>
    <t>103689</t>
  </si>
  <si>
    <t>FORNECIMENTO E INSTALAÇÃO DE PLACA DE OBRA COM CHAPA GALVANIZADA E ESTRUTURA DE MADEIRA. AF_03/2022_PS</t>
  </si>
  <si>
    <t>M2</t>
  </si>
  <si>
    <t>99059</t>
  </si>
  <si>
    <t>LOCAÇÃO CONVENCIONAL DE OBRA, UTILIZANDO GABARITO DE TÁBUAS CORRIDAS PONTALETADAS A CADA 2,00M - 2 UTILIZAÇÕES. AF_03/2024</t>
  </si>
  <si>
    <t>M</t>
  </si>
  <si>
    <t>96556</t>
  </si>
  <si>
    <t>CONCRETAGEM DE SAPATA, FCK 30 MPA, COM USO DE JERICA - LANÇAMENTO, ADENSAMENTO E ACABAMENTO. AF_01/2024</t>
  </si>
  <si>
    <t>M3</t>
  </si>
  <si>
    <t>93358</t>
  </si>
  <si>
    <t>ESCAVAÇÃO MANUAL DE VALA. AF_09/2024</t>
  </si>
  <si>
    <t>Demolições e retiradas</t>
  </si>
  <si>
    <t>104790</t>
  </si>
  <si>
    <t>DEMOLIÇÃO DE PISO DE CONCRETO SIMPLES, DE FORMA MECANIZADA COM MARTELETE, SEM REAPROVEITAMENTO. AF_09/2023</t>
  </si>
  <si>
    <t>97636</t>
  </si>
  <si>
    <t>DEMOLIÇÃO PARCIAL DE PAVIMENTO ASFÁLTICO, DE FORMA MECANIZADA, SEM REAPROVEITAMENTO. AF_09/2023</t>
  </si>
  <si>
    <t>100982</t>
  </si>
  <si>
    <t>CARGA, MANOBRA E DESCARGA DE ENTULHO EM CAMINHÃO BASCULANTE 10 M³ - CARGA COM ESCAVADEIRA HIDRÁULICA (CAÇAMBA DE 0,80 M³ / 111 HP) E DESCARGA LIVRE (UNIDADE: M3). AF_02/2026</t>
  </si>
  <si>
    <t>9052 - Infraestrutura</t>
  </si>
  <si>
    <t>Infraestrutura</t>
  </si>
  <si>
    <t>Fundação</t>
  </si>
  <si>
    <t>Estaqueamento</t>
  </si>
  <si>
    <t>CPU132144</t>
  </si>
  <si>
    <t>ESTACA BROCA DE CONCRETO, DIÂMETRO DE 25CM, ESCAVAÇÃO MANUAL COM TRADO CONCHA, COM ARMADURA LOGITUDIONAL DE Ø8,0MM E TRANSVERSAL DE Ø5,0MM, CONCRETO FCK 30 MPA.</t>
  </si>
  <si>
    <t>95601</t>
  </si>
  <si>
    <t>ARRASAMENTO MECANICO DE ESTACA DE CONCRETO ARMADO, DIAMETROS DE ATÉ 40 CM. AF_05/2021</t>
  </si>
  <si>
    <t>Blocos</t>
  </si>
  <si>
    <t>96523</t>
  </si>
  <si>
    <t>ESCAVAÇÃO MANUAL PARA BLOCO DE COROAMENTO OU SAPATA (INCLUINDO ESCAVAÇÃO PARA COLOCAÇÃO DE FÔRMAS). AF_01/2024</t>
  </si>
  <si>
    <t>96528</t>
  </si>
  <si>
    <t>FABRICAÇÃO, MONTAGEM E DESMONTAGEM DE FÔRMA PARA BLOCO DE COROAMENTO, EM MADEIRA SERRADA, E=25 MM, 1 UTILIZAÇÃO. AF_01/2024</t>
  </si>
  <si>
    <t>96619</t>
  </si>
  <si>
    <t>LASTRO DE CONCRETO MAGRO, APLICADO EM BLOCOS DE COROAMENTO OU SAPATAS, ESPESSURA DE 5 CM. AF_01/2024</t>
  </si>
  <si>
    <t>96545</t>
  </si>
  <si>
    <t>ARMAÇÃO DE BLOCO UTILIZANDO AÇO CA-50 DE 8 MM - MONTAGEM. AF_01/2024</t>
  </si>
  <si>
    <t>KG</t>
  </si>
  <si>
    <t>96557</t>
  </si>
  <si>
    <t>CONCRETAGEM DE BLOCO DE COROAMENTO OU VIGA BALDRAME, FCK 30 MPA, COM USO DE BOMBA - LANÇAMENTO, ADENSAMENTO E ACABAMENTO. AF_01/2024</t>
  </si>
  <si>
    <t>9055 - Coberturas E Proteções</t>
  </si>
  <si>
    <t>Coberturas E Proteções</t>
  </si>
  <si>
    <t>Código da prancha - PCEM-CBMSC-01-1 (COBERTURA)</t>
  </si>
  <si>
    <t>100764</t>
  </si>
  <si>
    <t>VIGA METÁLICA EM PERFIL LAMINADO OU SOLDADO EM AÇO ESTRUTURAL, COM CONEXÕES SOLDADAS, INCLUSOS MÃO DE OBRA, TRANSPORTE E IÇAMENTO UTILIZANDO GUINDASTE - FORNECIMENTO E INSTALAÇÃO. AF_01/2020_PA</t>
  </si>
  <si>
    <t>104314</t>
  </si>
  <si>
    <t>TRAMA DE AÇO COMPOSTA POR TERÇAS PARA TELHADOS DE ATÉ 2 ÁGUAS PARA TELHA ONDULADA DE FIBROCIMENTO, METÁLICA, PLÁSTICA OU TERMOACÚSTICA, INCLUSO TRANSPORTE VERTICAL (EM KG). EXCLUSIVE PINTURA. AF_10/2025_PS</t>
  </si>
  <si>
    <t>100751</t>
  </si>
  <si>
    <t>PINTURA COM TINTA EPOXÍDICA DE ACABAMENTO PULVERIZADA SOBRE PERFIL METÁLICO EXECUTADO EM FÁBRICA (02 DEMÃOS). AF_01/2020_PE</t>
  </si>
  <si>
    <t>94213</t>
  </si>
  <si>
    <t>TELHAMENTO COM TELHA DE AÇO/ALUMÍNIO E = 0,5 MM, COM ATÉ 2 ÁGUAS, INCLUSO IÇAMENTO. AF_07/2019</t>
  </si>
  <si>
    <t>94229</t>
  </si>
  <si>
    <t>CALHA EM CHAPA DE AÇO GALVANIZADO NÚMERO 24, DESENVOLVIMENTO DE 100 CM, INCLUSO TRANSPORTE VERTICAL. AF_07/2019</t>
  </si>
  <si>
    <t>Código da prancha - PCEM-CBMSC-01-2 (COBERTURA)</t>
  </si>
  <si>
    <t>100775</t>
  </si>
  <si>
    <t>ESTRUTURA TRELIÇADA DE COBERTURA, TIPO FINK, COM LIGAÇÕES SOLDADAS, INCLUSOS PERFIS METÁLICOS, CHAPAS METÁLICAS, MÃO DE OBRA E TRANSPORTE COM GUINDASTE - FORNECIMENTO E INSTALAÇÃO. AF_01/2020_PSA</t>
  </si>
  <si>
    <t>Código da prancha - PCEM-CBMSC-01-3 (COBERTURA)</t>
  </si>
  <si>
    <t>Código da prancha - PCEM-CBMSC-01-4 (COBERTURA)</t>
  </si>
  <si>
    <t>Código da prancha - PCEM-CBMSC-01-5 (COBERTURA)</t>
  </si>
  <si>
    <t>Código da prancha - PCEM-CBMSC-01-6 (PLATIBANDA)</t>
  </si>
  <si>
    <t>Código da prancha - PCEM-CBMSC-01-9 (SAPATA)</t>
  </si>
  <si>
    <t>CPU137331</t>
  </si>
  <si>
    <t>CONJUNTO DE 10 CHUMBADORES PARA FIXAÇÃO DE PILAR METÁLICO, COMPOSTO POR CANTONEIRA, PERFIL U, COM BARRA ROSCADA E PORCA - FORNECIMENTO E INSTALAÇÃO</t>
  </si>
  <si>
    <t>9060 - Complementação Da Obra</t>
  </si>
  <si>
    <t>Complementação Da Obra</t>
  </si>
  <si>
    <t>99811</t>
  </si>
  <si>
    <t>LIMPEZA DE CONTRAPISO COM VASSOURA A SECO. AF_10/2025</t>
  </si>
  <si>
    <t>97637</t>
  </si>
  <si>
    <t>REMOÇÃO DE TAPUME/ CHAPAS METÁLICAS E DE MADEIRA, DE FORMA MANUAL, SEM REAPROVEITAMENTO. AF_09/2023</t>
  </si>
  <si>
    <t xml:space="preserve">Total da Proposta: </t>
  </si>
  <si>
    <t>Sistema Integrado de Controle de Obras Públicas</t>
  </si>
  <si>
    <t>Emitido em: 07/08/2026</t>
  </si>
  <si>
    <t>Obra:</t>
  </si>
  <si>
    <t>Cobertura metálica quartel do CBMSC em São Francisco do Sul/SC</t>
  </si>
  <si>
    <t>Edital:</t>
  </si>
  <si>
    <t>Razão Social:</t>
  </si>
  <si>
    <t>CNPJ:</t>
  </si>
  <si>
    <t>BDI Administração Local (%):</t>
  </si>
  <si>
    <t>BDI Diferenciado Referencial (%) :</t>
  </si>
  <si>
    <t>BDI Diferenciado Referencial – Serviços Especializados (%) :</t>
  </si>
  <si>
    <t>Data: ___ / ___ / ____</t>
  </si>
  <si>
    <t>Porcentagem de materiais (%)</t>
  </si>
  <si>
    <t>Porcentagem de mão de obra (%)</t>
  </si>
  <si>
    <t>272 - TABELA SINAPI DESONERADA FEVEREIRO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</si>
</sst>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R\$\ #,##0.00"/>
    <numFmt numFmtId="165" formatCode="0.00&quot;%&quot;"/>
  </numFmts>
  <fonts count="5">
    <font>
      <sz val="11"/>
      <color indexed="8"/>
      <name val="Calibri"/>
      <family val="2"/>
      <scheme val="minor"/>
    </font>
    <font>
      <sz val="8"/>
      <name val="Helvetica"/>
    </font>
    <font>
      <sz val="8"/>
      <name val="Helvetica"/>
    </font>
    <font>
      <b/>
      <sz val="8"/>
      <name val="Helvetica-Bold"/>
    </font>
    <font>
      <sz val="14"/>
      <name val="Helvetica-Bold"/>
    </font>
  </fonts>
  <fills count="5">
    <fill>
      <patternFill patternType="none"/>
    </fill>
    <fill>
      <patternFill patternType="gray125"/>
    </fill>
    <fill>
      <patternFill patternType="none">
        <fgColor indexed="22"/>
      </patternFill>
    </fill>
    <fill>
      <patternFill patternType="solid">
        <fgColor indexed="22"/>
      </patternFill>
    </fill>
    <fill>
      <patternFill patternType="solid">
        <fgColor indexed="43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164" fontId="1" fillId="3" borderId="1" xfId="0" applyNumberFormat="1" applyFont="1" applyFill="1" applyBorder="1" applyAlignment="1" applyProtection="1">
      <alignment horizontal="right"/>
      <protection locked="0"/>
    </xf>
    <xf numFmtId="164" fontId="1" fillId="2" borderId="1" xfId="0" applyNumberFormat="1" applyFont="1" applyFill="1" applyBorder="1" applyAlignment="1">
      <alignment horizontal="right"/>
    </xf>
    <xf numFmtId="0" fontId="1" fillId="0" borderId="1" xfId="0" applyFont="1" applyBorder="1" applyAlignment="1">
      <alignment wrapText="1"/>
    </xf>
    <xf numFmtId="165" fontId="1" fillId="0" borderId="1" xfId="0" applyNumberFormat="1" applyFont="1" applyBorder="1" applyAlignment="1">
      <alignment wrapText="1"/>
    </xf>
    <xf numFmtId="165" fontId="1" fillId="0" borderId="1" xfId="0" applyNumberFormat="1" applyFont="1" applyBorder="1" applyAlignment="1" applyProtection="1">
      <alignment wrapText="1"/>
      <protection locked="0"/>
    </xf>
    <xf numFmtId="0" fontId="1" fillId="4" borderId="2" xfId="0" applyFont="1" applyFill="1" applyBorder="1" applyAlignment="1" applyProtection="1">
      <alignment horizontal="left" wrapText="1"/>
      <protection locked="0"/>
    </xf>
    <xf numFmtId="0" fontId="0" fillId="4" borderId="2" xfId="0" applyFill="1" applyBorder="1" applyAlignment="1">
      <alignment horizontal="left"/>
    </xf>
    <xf numFmtId="164" fontId="0" fillId="4" borderId="2" xfId="0" applyNumberFormat="1" applyFill="1" applyBorder="1" applyAlignment="1">
      <alignment horizontal="left"/>
    </xf>
    <xf numFmtId="0" fontId="3" fillId="0" borderId="0" xfId="0" applyFont="1" applyProtection="1">
      <protection locked="0"/>
    </xf>
    <xf numFmtId="0" fontId="3" fillId="0" borderId="0" xfId="0" applyFont="1"/>
    <xf numFmtId="0" fontId="3" fillId="3" borderId="1" xfId="0" applyFont="1" applyFill="1" applyBorder="1" applyAlignment="1">
      <alignment horizontal="center"/>
    </xf>
    <xf numFmtId="10" fontId="0" fillId="4" borderId="2" xfId="0" applyNumberFormat="1" applyFill="1" applyBorder="1" applyAlignment="1">
      <alignment horizontal="center" vertical="center"/>
    </xf>
    <xf numFmtId="10" fontId="0" fillId="4" borderId="2" xfId="0" applyNumberFormat="1" applyFill="1" applyBorder="1" applyAlignment="1" applyProtection="1">
      <alignment horizontal="center" vertical="center"/>
      <protection locked="0"/>
    </xf>
    <xf numFmtId="0" fontId="2" fillId="0" borderId="0" xfId="0" applyFont="1" applyAlignment="1">
      <alignment horizontal="left" wrapText="1"/>
    </xf>
    <xf numFmtId="0" fontId="0" fillId="0" borderId="0" xfId="0"/>
    <xf numFmtId="0" fontId="4" fillId="0" borderId="0" xfId="0" applyFont="1" applyAlignment="1" applyProtection="1">
      <alignment horizontal="center"/>
      <protection locked="0"/>
    </xf>
    <xf numFmtId="0" fontId="1" fillId="4" borderId="2" xfId="0" applyFont="1" applyFill="1" applyBorder="1" applyAlignment="1">
      <alignment horizontal="left"/>
    </xf>
    <xf numFmtId="0" fontId="1" fillId="4" borderId="2" xfId="0" applyFont="1" applyFill="1" applyBorder="1" applyAlignment="1" applyProtection="1">
      <alignment horizontal="left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831556</xdr:colOff>
      <xdr:row>1</xdr:row>
      <xdr:rowOff>38100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31556" cy="2286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106</xdr:row>
      <xdr:rowOff>0</xdr:rowOff>
    </xdr:from>
    <xdr:to>
      <xdr:col>0</xdr:col>
      <xdr:colOff>400000</xdr:colOff>
      <xdr:row>106</xdr:row>
      <xdr:rowOff>200000</xdr:rowOff>
    </xdr:to>
    <xdr:pic>
      <xdr:nvPicPr>
        <xdr:cNvPr id="3" name="Picture 1" descr="Picture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400000" cy="200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831556</xdr:colOff>
      <xdr:row>1</xdr:row>
      <xdr:rowOff>38100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31556" cy="2286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106</xdr:row>
      <xdr:rowOff>0</xdr:rowOff>
    </xdr:from>
    <xdr:to>
      <xdr:col>0</xdr:col>
      <xdr:colOff>400000</xdr:colOff>
      <xdr:row>106</xdr:row>
      <xdr:rowOff>200000</xdr:rowOff>
    </xdr:to>
    <xdr:pic>
      <xdr:nvPicPr>
        <xdr:cNvPr id="3" name="Picture 1" descr="Picture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400000" cy="20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08"/>
  <sheetViews>
    <sheetView tabSelected="1" workbookViewId="0"/>
  </sheetViews>
  <sheetFormatPr defaultRowHeight="15"/>
  <cols>
    <col min="1" max="1" width="31.140625" customWidth="1"/>
    <col min="2" max="2" width="13.42578125" customWidth="1"/>
    <col min="3" max="3" width="55.7109375" customWidth="1"/>
    <col min="4" max="5" width="13.42578125" customWidth="1"/>
    <col min="6" max="7" width="24.42578125" customWidth="1"/>
    <col min="8" max="9" width="29" customWidth="1"/>
    <col min="10" max="17" width="24.42578125" customWidth="1"/>
  </cols>
  <sheetData>
    <row r="1" spans="1:9">
      <c r="B1" s="14" t="s">
        <v>0</v>
      </c>
      <c r="C1" s="15"/>
      <c r="D1" s="15"/>
      <c r="E1" s="15"/>
      <c r="F1" s="15"/>
    </row>
    <row r="2" spans="1:9">
      <c r="B2" s="14" t="s">
        <v>1</v>
      </c>
      <c r="C2" s="15"/>
      <c r="D2" s="15"/>
      <c r="E2" s="15"/>
      <c r="F2" s="15"/>
    </row>
    <row r="3" spans="1:9">
      <c r="B3" s="14" t="s">
        <v>0</v>
      </c>
      <c r="C3" s="15"/>
      <c r="D3" s="15"/>
      <c r="E3" s="15"/>
      <c r="F3" s="15"/>
    </row>
    <row r="4" spans="1:9" ht="18">
      <c r="A4" s="16" t="s">
        <v>2</v>
      </c>
      <c r="B4" s="15"/>
      <c r="C4" s="15"/>
      <c r="D4" s="15"/>
      <c r="E4" s="15"/>
      <c r="F4" s="15"/>
      <c r="G4" s="15"/>
    </row>
    <row r="6" spans="1:9">
      <c r="A6" s="10" t="s">
        <v>110</v>
      </c>
      <c r="B6" s="17" t="s">
        <v>111</v>
      </c>
      <c r="C6" s="17"/>
      <c r="D6" s="17"/>
      <c r="H6" s="9" t="s">
        <v>118</v>
      </c>
    </row>
    <row r="7" spans="1:9">
      <c r="A7" s="10" t="s">
        <v>112</v>
      </c>
      <c r="B7" s="6"/>
    </row>
    <row r="8" spans="1:9">
      <c r="A8" s="10" t="s">
        <v>113</v>
      </c>
      <c r="B8" s="6"/>
    </row>
    <row r="9" spans="1:9">
      <c r="A9" s="10" t="s">
        <v>114</v>
      </c>
      <c r="B9" s="6"/>
      <c r="H9" s="12" t="s">
        <v>119</v>
      </c>
      <c r="I9" s="12" t="s">
        <v>120</v>
      </c>
    </row>
    <row r="10" spans="1:9">
      <c r="A10" s="10" t="s">
        <v>115</v>
      </c>
      <c r="B10" s="13" t="s">
        <v>26</v>
      </c>
      <c r="D10" s="10" t="s">
        <v>116</v>
      </c>
      <c r="E10" s="13" t="s">
        <v>26</v>
      </c>
      <c r="H10" s="13" t="e">
        <f>SUM(M:M)/O103</f>
        <v>#VALUE!</v>
      </c>
      <c r="I10" s="13" t="e">
        <f>SUM(N:N)/O103</f>
        <v>#VALUE!</v>
      </c>
    </row>
    <row r="11" spans="1:9">
      <c r="A11" s="10" t="s">
        <v>116</v>
      </c>
      <c r="B11" s="13">
        <v>0.26350000000000001</v>
      </c>
      <c r="D11" s="10" t="s">
        <v>117</v>
      </c>
      <c r="E11" s="13" t="s">
        <v>26</v>
      </c>
    </row>
    <row r="13" spans="1:9" ht="24.95" customHeight="1">
      <c r="A13" s="10" t="s">
        <v>4</v>
      </c>
      <c r="B13" s="18" t="s">
        <v>121</v>
      </c>
      <c r="C13" s="15"/>
    </row>
    <row r="17" spans="1:17">
      <c r="A17" s="9" t="s">
        <v>3</v>
      </c>
    </row>
    <row r="18" spans="1:17">
      <c r="A18" s="11" t="s">
        <v>4</v>
      </c>
      <c r="B18" s="11" t="s">
        <v>5</v>
      </c>
      <c r="C18" s="11" t="s">
        <v>6</v>
      </c>
      <c r="D18" s="11" t="s">
        <v>7</v>
      </c>
      <c r="E18" s="11" t="s">
        <v>8</v>
      </c>
      <c r="F18" s="1" t="s">
        <v>9</v>
      </c>
      <c r="G18" s="1" t="s">
        <v>10</v>
      </c>
      <c r="H18" s="11" t="s">
        <v>12</v>
      </c>
      <c r="I18" s="11" t="s">
        <v>13</v>
      </c>
      <c r="J18" s="11" t="s">
        <v>14</v>
      </c>
      <c r="K18" s="11" t="s">
        <v>15</v>
      </c>
      <c r="L18" s="11" t="s">
        <v>11</v>
      </c>
      <c r="M18" s="11" t="s">
        <v>16</v>
      </c>
      <c r="N18" s="11" t="s">
        <v>17</v>
      </c>
      <c r="O18" s="11" t="s">
        <v>18</v>
      </c>
      <c r="P18" s="11" t="s">
        <v>19</v>
      </c>
      <c r="Q18" s="11" t="s">
        <v>20</v>
      </c>
    </row>
    <row r="19" spans="1:17" ht="24.95" customHeight="1">
      <c r="A19" s="3" t="s">
        <v>21</v>
      </c>
      <c r="B19" s="3"/>
      <c r="C19" s="3" t="s">
        <v>22</v>
      </c>
      <c r="D19" s="3"/>
      <c r="E19" s="3">
        <v>0</v>
      </c>
      <c r="F19" s="1"/>
      <c r="G19" s="1"/>
      <c r="H19" s="3"/>
      <c r="I19" s="5"/>
      <c r="J19" s="3"/>
      <c r="K19" s="3"/>
      <c r="L19" s="3"/>
      <c r="M19" s="3"/>
      <c r="N19" s="3"/>
      <c r="O19" s="3"/>
      <c r="P19" s="3"/>
      <c r="Q19" s="2"/>
    </row>
    <row r="20" spans="1:17" ht="24.95" customHeight="1">
      <c r="A20" s="3" t="s">
        <v>21</v>
      </c>
      <c r="B20" s="3" t="s">
        <v>23</v>
      </c>
      <c r="C20" s="3" t="s">
        <v>24</v>
      </c>
      <c r="D20" s="3" t="s">
        <v>25</v>
      </c>
      <c r="E20" s="3">
        <v>1</v>
      </c>
      <c r="F20" s="1" t="s">
        <v>26</v>
      </c>
      <c r="G20" s="1" t="s">
        <v>26</v>
      </c>
      <c r="H20" s="2" t="e">
        <f>F20+G20</f>
        <v>#VALUE!</v>
      </c>
      <c r="I20" s="5">
        <v>0</v>
      </c>
      <c r="J20" s="2" t="e">
        <f>F20+(I20/100*F20)</f>
        <v>#VALUE!</v>
      </c>
      <c r="K20" s="2" t="e">
        <f>G20+(I20/100*G20)</f>
        <v>#VALUE!</v>
      </c>
      <c r="L20" s="2" t="e">
        <f>TRUNC(J20+K20,2)</f>
        <v>#VALUE!</v>
      </c>
      <c r="M20" s="2" t="e">
        <f>TRUNC(IF((J20+K20), (J20/(J20+K20)*O20), 0),2)</f>
        <v>#VALUE!</v>
      </c>
      <c r="N20" s="2" t="e">
        <f>TRUNC(IF((J20+K20), (K20/(J20+K20)*O20), 0),2)</f>
        <v>#VALUE!</v>
      </c>
      <c r="O20" s="2" t="e">
        <f>TRUNC(L20*E20,2)</f>
        <v>#VALUE!</v>
      </c>
      <c r="P20" s="3" t="e">
        <f>IF(O20&lt;=(Referencial!O20*1.05),"PREÇO VÁLIDO","PREÇO INVÁLIDO")</f>
        <v>#VALUE!</v>
      </c>
      <c r="Q20" s="2" t="e">
        <f>(O20/Referencial!O20)-1</f>
        <v>#VALUE!</v>
      </c>
    </row>
    <row r="21" spans="1:17">
      <c r="N21" s="7" t="s">
        <v>27</v>
      </c>
      <c r="O21" s="8" t="e">
        <f>TRUNC(SUM(O17:O20),2)</f>
        <v>#VALUE!</v>
      </c>
    </row>
    <row r="23" spans="1:17">
      <c r="A23" s="9" t="s">
        <v>28</v>
      </c>
    </row>
    <row r="24" spans="1:17">
      <c r="A24" s="11" t="s">
        <v>4</v>
      </c>
      <c r="B24" s="11" t="s">
        <v>5</v>
      </c>
      <c r="C24" s="11" t="s">
        <v>6</v>
      </c>
      <c r="D24" s="11" t="s">
        <v>7</v>
      </c>
      <c r="E24" s="11" t="s">
        <v>8</v>
      </c>
      <c r="F24" s="1" t="s">
        <v>9</v>
      </c>
      <c r="G24" s="1" t="s">
        <v>10</v>
      </c>
      <c r="H24" s="11" t="s">
        <v>12</v>
      </c>
      <c r="I24" s="11" t="s">
        <v>13</v>
      </c>
      <c r="J24" s="11" t="s">
        <v>14</v>
      </c>
      <c r="K24" s="11" t="s">
        <v>15</v>
      </c>
      <c r="L24" s="11" t="s">
        <v>11</v>
      </c>
      <c r="M24" s="11" t="s">
        <v>16</v>
      </c>
      <c r="N24" s="11" t="s">
        <v>17</v>
      </c>
      <c r="O24" s="11" t="s">
        <v>18</v>
      </c>
      <c r="P24" s="11" t="s">
        <v>19</v>
      </c>
      <c r="Q24" s="11" t="s">
        <v>20</v>
      </c>
    </row>
    <row r="25" spans="1:17" ht="24.95" customHeight="1">
      <c r="A25" s="3" t="s">
        <v>21</v>
      </c>
      <c r="B25" s="3"/>
      <c r="C25" s="3" t="s">
        <v>29</v>
      </c>
      <c r="D25" s="3"/>
      <c r="E25" s="3">
        <v>0</v>
      </c>
      <c r="F25" s="1"/>
      <c r="G25" s="1"/>
      <c r="H25" s="3"/>
      <c r="I25" s="5"/>
      <c r="J25" s="3"/>
      <c r="K25" s="3"/>
      <c r="L25" s="3"/>
      <c r="M25" s="3"/>
      <c r="N25" s="3"/>
      <c r="O25" s="3"/>
      <c r="P25" s="3"/>
      <c r="Q25" s="2"/>
    </row>
    <row r="26" spans="1:17" ht="24.95" customHeight="1">
      <c r="A26" s="3" t="s">
        <v>21</v>
      </c>
      <c r="B26" s="3"/>
      <c r="C26" s="3" t="s">
        <v>30</v>
      </c>
      <c r="D26" s="3"/>
      <c r="E26" s="3">
        <v>0</v>
      </c>
      <c r="F26" s="1"/>
      <c r="G26" s="1"/>
      <c r="H26" s="3"/>
      <c r="I26" s="5"/>
      <c r="J26" s="3"/>
      <c r="K26" s="3"/>
      <c r="L26" s="3"/>
      <c r="M26" s="3"/>
      <c r="N26" s="3"/>
      <c r="O26" s="3"/>
      <c r="P26" s="3"/>
      <c r="Q26" s="2"/>
    </row>
    <row r="27" spans="1:17" ht="24.95" customHeight="1">
      <c r="A27" s="3" t="s">
        <v>31</v>
      </c>
      <c r="B27" s="3" t="s">
        <v>32</v>
      </c>
      <c r="C27" s="3" t="s">
        <v>33</v>
      </c>
      <c r="D27" s="3" t="s">
        <v>34</v>
      </c>
      <c r="E27" s="3">
        <v>2</v>
      </c>
      <c r="F27" s="1" t="s">
        <v>26</v>
      </c>
      <c r="G27" s="1" t="s">
        <v>26</v>
      </c>
      <c r="H27" s="2" t="e">
        <f>F27+G27</f>
        <v>#VALUE!</v>
      </c>
      <c r="I27" s="5">
        <v>26.35</v>
      </c>
      <c r="J27" s="2" t="e">
        <f>F27+(I27/100*F27)</f>
        <v>#VALUE!</v>
      </c>
      <c r="K27" s="2" t="e">
        <f>G27+(I27/100*G27)</f>
        <v>#VALUE!</v>
      </c>
      <c r="L27" s="2" t="e">
        <f>TRUNC(J27+K27,2)</f>
        <v>#VALUE!</v>
      </c>
      <c r="M27" s="2" t="e">
        <f>TRUNC(IF((J27+K27), (J27/(J27+K27)*O27), 0),2)</f>
        <v>#VALUE!</v>
      </c>
      <c r="N27" s="2" t="e">
        <f>TRUNC(IF((J27+K27), (K27/(J27+K27)*O27), 0),2)</f>
        <v>#VALUE!</v>
      </c>
      <c r="O27" s="2" t="e">
        <f>TRUNC(L27*E27,2)</f>
        <v>#VALUE!</v>
      </c>
      <c r="P27" s="3" t="e">
        <f>IF(O27&lt;=(Referencial!O27*1.05),"PREÇO VÁLIDO","PREÇO INVÁLIDO")</f>
        <v>#VALUE!</v>
      </c>
      <c r="Q27" s="2" t="e">
        <f>(O27/Referencial!O27)-1</f>
        <v>#VALUE!</v>
      </c>
    </row>
    <row r="28" spans="1:17" ht="24.95" customHeight="1">
      <c r="A28" s="3" t="s">
        <v>21</v>
      </c>
      <c r="B28" s="3"/>
      <c r="C28" s="3" t="s">
        <v>35</v>
      </c>
      <c r="D28" s="3"/>
      <c r="E28" s="3">
        <v>0</v>
      </c>
      <c r="F28" s="1"/>
      <c r="G28" s="1"/>
      <c r="H28" s="3"/>
      <c r="I28" s="5"/>
      <c r="J28" s="3"/>
      <c r="K28" s="3"/>
      <c r="L28" s="3"/>
      <c r="M28" s="3"/>
      <c r="N28" s="3"/>
      <c r="O28" s="3"/>
      <c r="P28" s="3"/>
      <c r="Q28" s="2"/>
    </row>
    <row r="29" spans="1:17" ht="24.95" customHeight="1">
      <c r="A29" s="3" t="s">
        <v>36</v>
      </c>
      <c r="B29" s="3" t="s">
        <v>37</v>
      </c>
      <c r="C29" s="3" t="s">
        <v>38</v>
      </c>
      <c r="D29" s="3" t="s">
        <v>25</v>
      </c>
      <c r="E29" s="3">
        <v>1</v>
      </c>
      <c r="F29" s="1" t="s">
        <v>26</v>
      </c>
      <c r="G29" s="1" t="s">
        <v>26</v>
      </c>
      <c r="H29" s="2" t="e">
        <f>F29+G29</f>
        <v>#VALUE!</v>
      </c>
      <c r="I29" s="5">
        <v>26.35</v>
      </c>
      <c r="J29" s="2" t="e">
        <f>F29+(I29/100*F29)</f>
        <v>#VALUE!</v>
      </c>
      <c r="K29" s="2" t="e">
        <f>G29+(I29/100*G29)</f>
        <v>#VALUE!</v>
      </c>
      <c r="L29" s="2" t="e">
        <f>TRUNC(J29+K29,2)</f>
        <v>#VALUE!</v>
      </c>
      <c r="M29" s="2" t="e">
        <f>TRUNC(IF((J29+K29), (J29/(J29+K29)*O29), 0),2)</f>
        <v>#VALUE!</v>
      </c>
      <c r="N29" s="2" t="e">
        <f>TRUNC(IF((J29+K29), (K29/(J29+K29)*O29), 0),2)</f>
        <v>#VALUE!</v>
      </c>
      <c r="O29" s="2" t="e">
        <f>TRUNC(L29*E29,2)</f>
        <v>#VALUE!</v>
      </c>
      <c r="P29" s="3" t="e">
        <f>IF(O29&lt;=(Referencial!O29*1.05),"PREÇO VÁLIDO","PREÇO INVÁLIDO")</f>
        <v>#VALUE!</v>
      </c>
      <c r="Q29" s="2" t="e">
        <f>(O29/Referencial!O29)-1</f>
        <v>#VALUE!</v>
      </c>
    </row>
    <row r="30" spans="1:17" ht="24.95" customHeight="1">
      <c r="A30" s="3" t="s">
        <v>21</v>
      </c>
      <c r="B30" s="3"/>
      <c r="C30" s="3" t="s">
        <v>39</v>
      </c>
      <c r="D30" s="3"/>
      <c r="E30" s="3">
        <v>0</v>
      </c>
      <c r="F30" s="1"/>
      <c r="G30" s="1"/>
      <c r="H30" s="3"/>
      <c r="I30" s="5"/>
      <c r="J30" s="3"/>
      <c r="K30" s="3"/>
      <c r="L30" s="3"/>
      <c r="M30" s="3"/>
      <c r="N30" s="3"/>
      <c r="O30" s="3"/>
      <c r="P30" s="3"/>
      <c r="Q30" s="2"/>
    </row>
    <row r="31" spans="1:17" ht="24.95" customHeight="1">
      <c r="A31" s="3" t="s">
        <v>21</v>
      </c>
      <c r="B31" s="3" t="s">
        <v>40</v>
      </c>
      <c r="C31" s="3" t="s">
        <v>41</v>
      </c>
      <c r="D31" s="3" t="s">
        <v>42</v>
      </c>
      <c r="E31" s="3">
        <v>2.88</v>
      </c>
      <c r="F31" s="1" t="s">
        <v>26</v>
      </c>
      <c r="G31" s="1" t="s">
        <v>26</v>
      </c>
      <c r="H31" s="2" t="e">
        <f>F31+G31</f>
        <v>#VALUE!</v>
      </c>
      <c r="I31" s="5">
        <v>26.35</v>
      </c>
      <c r="J31" s="2" t="e">
        <f>F31+(I31/100*F31)</f>
        <v>#VALUE!</v>
      </c>
      <c r="K31" s="2" t="e">
        <f>G31+(I31/100*G31)</f>
        <v>#VALUE!</v>
      </c>
      <c r="L31" s="2" t="e">
        <f>TRUNC(J31+K31,2)</f>
        <v>#VALUE!</v>
      </c>
      <c r="M31" s="2" t="e">
        <f>TRUNC(IF((J31+K31), (J31/(J31+K31)*O31), 0),2)</f>
        <v>#VALUE!</v>
      </c>
      <c r="N31" s="2" t="e">
        <f>TRUNC(IF((J31+K31), (K31/(J31+K31)*O31), 0),2)</f>
        <v>#VALUE!</v>
      </c>
      <c r="O31" s="2" t="e">
        <f>TRUNC(L31*E31,2)</f>
        <v>#VALUE!</v>
      </c>
      <c r="P31" s="3" t="e">
        <f>IF(O31&lt;=(Referencial!O31*1.05),"PREÇO VÁLIDO","PREÇO INVÁLIDO")</f>
        <v>#VALUE!</v>
      </c>
      <c r="Q31" s="2" t="e">
        <f>(O31/Referencial!O31)-1</f>
        <v>#VALUE!</v>
      </c>
    </row>
    <row r="32" spans="1:17" ht="24.95" customHeight="1">
      <c r="A32" s="3" t="s">
        <v>21</v>
      </c>
      <c r="B32" s="3" t="s">
        <v>43</v>
      </c>
      <c r="C32" s="3" t="s">
        <v>44</v>
      </c>
      <c r="D32" s="3" t="s">
        <v>45</v>
      </c>
      <c r="E32" s="3">
        <v>33.5</v>
      </c>
      <c r="F32" s="1" t="s">
        <v>26</v>
      </c>
      <c r="G32" s="1" t="s">
        <v>26</v>
      </c>
      <c r="H32" s="2" t="e">
        <f>F32+G32</f>
        <v>#VALUE!</v>
      </c>
      <c r="I32" s="5">
        <v>26.35</v>
      </c>
      <c r="J32" s="2" t="e">
        <f>F32+(I32/100*F32)</f>
        <v>#VALUE!</v>
      </c>
      <c r="K32" s="2" t="e">
        <f>G32+(I32/100*G32)</f>
        <v>#VALUE!</v>
      </c>
      <c r="L32" s="2" t="e">
        <f>TRUNC(J32+K32,2)</f>
        <v>#VALUE!</v>
      </c>
      <c r="M32" s="2" t="e">
        <f>TRUNC(IF((J32+K32), (J32/(J32+K32)*O32), 0),2)</f>
        <v>#VALUE!</v>
      </c>
      <c r="N32" s="2" t="e">
        <f>TRUNC(IF((J32+K32), (K32/(J32+K32)*O32), 0),2)</f>
        <v>#VALUE!</v>
      </c>
      <c r="O32" s="2" t="e">
        <f>TRUNC(L32*E32,2)</f>
        <v>#VALUE!</v>
      </c>
      <c r="P32" s="3" t="e">
        <f>IF(O32&lt;=(Referencial!O32*1.05),"PREÇO VÁLIDO","PREÇO INVÁLIDO")</f>
        <v>#VALUE!</v>
      </c>
      <c r="Q32" s="2" t="e">
        <f>(O32/Referencial!O32)-1</f>
        <v>#VALUE!</v>
      </c>
    </row>
    <row r="33" spans="1:17" ht="24.95" customHeight="1">
      <c r="A33" s="3" t="s">
        <v>21</v>
      </c>
      <c r="B33" s="3" t="s">
        <v>46</v>
      </c>
      <c r="C33" s="3" t="s">
        <v>47</v>
      </c>
      <c r="D33" s="3" t="s">
        <v>48</v>
      </c>
      <c r="E33" s="3">
        <v>1.55</v>
      </c>
      <c r="F33" s="1" t="s">
        <v>26</v>
      </c>
      <c r="G33" s="1" t="s">
        <v>26</v>
      </c>
      <c r="H33" s="2" t="e">
        <f>F33+G33</f>
        <v>#VALUE!</v>
      </c>
      <c r="I33" s="5">
        <v>26.35</v>
      </c>
      <c r="J33" s="2" t="e">
        <f>F33+(I33/100*F33)</f>
        <v>#VALUE!</v>
      </c>
      <c r="K33" s="2" t="e">
        <f>G33+(I33/100*G33)</f>
        <v>#VALUE!</v>
      </c>
      <c r="L33" s="2" t="e">
        <f>TRUNC(J33+K33,2)</f>
        <v>#VALUE!</v>
      </c>
      <c r="M33" s="2" t="e">
        <f>TRUNC(IF((J33+K33), (J33/(J33+K33)*O33), 0),2)</f>
        <v>#VALUE!</v>
      </c>
      <c r="N33" s="2" t="e">
        <f>TRUNC(IF((J33+K33), (K33/(J33+K33)*O33), 0),2)</f>
        <v>#VALUE!</v>
      </c>
      <c r="O33" s="2" t="e">
        <f>TRUNC(L33*E33,2)</f>
        <v>#VALUE!</v>
      </c>
      <c r="P33" s="3" t="e">
        <f>IF(O33&lt;=(Referencial!O33*1.05),"PREÇO VÁLIDO","PREÇO INVÁLIDO")</f>
        <v>#VALUE!</v>
      </c>
      <c r="Q33" s="2" t="e">
        <f>(O33/Referencial!O33)-1</f>
        <v>#VALUE!</v>
      </c>
    </row>
    <row r="34" spans="1:17" ht="24.95" customHeight="1">
      <c r="A34" s="3" t="s">
        <v>21</v>
      </c>
      <c r="B34" s="3" t="s">
        <v>49</v>
      </c>
      <c r="C34" s="3" t="s">
        <v>50</v>
      </c>
      <c r="D34" s="3" t="s">
        <v>48</v>
      </c>
      <c r="E34" s="3">
        <v>2</v>
      </c>
      <c r="F34" s="1" t="s">
        <v>26</v>
      </c>
      <c r="G34" s="1" t="s">
        <v>26</v>
      </c>
      <c r="H34" s="2" t="e">
        <f>F34+G34</f>
        <v>#VALUE!</v>
      </c>
      <c r="I34" s="5">
        <v>26.35</v>
      </c>
      <c r="J34" s="2" t="e">
        <f>F34+(I34/100*F34)</f>
        <v>#VALUE!</v>
      </c>
      <c r="K34" s="2" t="e">
        <f>G34+(I34/100*G34)</f>
        <v>#VALUE!</v>
      </c>
      <c r="L34" s="2" t="e">
        <f>TRUNC(J34+K34,2)</f>
        <v>#VALUE!</v>
      </c>
      <c r="M34" s="2" t="e">
        <f>TRUNC(IF((J34+K34), (J34/(J34+K34)*O34), 0),2)</f>
        <v>#VALUE!</v>
      </c>
      <c r="N34" s="2" t="e">
        <f>TRUNC(IF((J34+K34), (K34/(J34+K34)*O34), 0),2)</f>
        <v>#VALUE!</v>
      </c>
      <c r="O34" s="2" t="e">
        <f>TRUNC(L34*E34,2)</f>
        <v>#VALUE!</v>
      </c>
      <c r="P34" s="3" t="e">
        <f>IF(O34&lt;=(Referencial!O34*1.05),"PREÇO VÁLIDO","PREÇO INVÁLIDO")</f>
        <v>#VALUE!</v>
      </c>
      <c r="Q34" s="2" t="e">
        <f>(O34/Referencial!O34)-1</f>
        <v>#VALUE!</v>
      </c>
    </row>
    <row r="35" spans="1:17" ht="24.95" customHeight="1">
      <c r="A35" s="3" t="s">
        <v>21</v>
      </c>
      <c r="B35" s="3"/>
      <c r="C35" s="3" t="s">
        <v>51</v>
      </c>
      <c r="D35" s="3"/>
      <c r="E35" s="3">
        <v>0</v>
      </c>
      <c r="F35" s="1"/>
      <c r="G35" s="1"/>
      <c r="H35" s="3"/>
      <c r="I35" s="5"/>
      <c r="J35" s="3"/>
      <c r="K35" s="3"/>
      <c r="L35" s="3"/>
      <c r="M35" s="3"/>
      <c r="N35" s="3"/>
      <c r="O35" s="3"/>
      <c r="P35" s="3"/>
      <c r="Q35" s="2"/>
    </row>
    <row r="36" spans="1:17" ht="24.95" customHeight="1">
      <c r="A36" s="3" t="s">
        <v>21</v>
      </c>
      <c r="B36" s="3" t="s">
        <v>52</v>
      </c>
      <c r="C36" s="3" t="s">
        <v>53</v>
      </c>
      <c r="D36" s="3" t="s">
        <v>48</v>
      </c>
      <c r="E36" s="3">
        <v>2.65</v>
      </c>
      <c r="F36" s="1" t="s">
        <v>26</v>
      </c>
      <c r="G36" s="1" t="s">
        <v>26</v>
      </c>
      <c r="H36" s="2" t="e">
        <f>F36+G36</f>
        <v>#VALUE!</v>
      </c>
      <c r="I36" s="5">
        <v>26.35</v>
      </c>
      <c r="J36" s="2" t="e">
        <f>F36+(I36/100*F36)</f>
        <v>#VALUE!</v>
      </c>
      <c r="K36" s="2" t="e">
        <f>G36+(I36/100*G36)</f>
        <v>#VALUE!</v>
      </c>
      <c r="L36" s="2" t="e">
        <f>TRUNC(J36+K36,2)</f>
        <v>#VALUE!</v>
      </c>
      <c r="M36" s="2" t="e">
        <f>TRUNC(IF((J36+K36), (J36/(J36+K36)*O36), 0),2)</f>
        <v>#VALUE!</v>
      </c>
      <c r="N36" s="2" t="e">
        <f>TRUNC(IF((J36+K36), (K36/(J36+K36)*O36), 0),2)</f>
        <v>#VALUE!</v>
      </c>
      <c r="O36" s="2" t="e">
        <f>TRUNC(L36*E36,2)</f>
        <v>#VALUE!</v>
      </c>
      <c r="P36" s="3" t="e">
        <f>IF(O36&lt;=(Referencial!O36*1.05),"PREÇO VÁLIDO","PREÇO INVÁLIDO")</f>
        <v>#VALUE!</v>
      </c>
      <c r="Q36" s="2" t="e">
        <f>(O36/Referencial!O36)-1</f>
        <v>#VALUE!</v>
      </c>
    </row>
    <row r="37" spans="1:17" ht="24.95" customHeight="1">
      <c r="A37" s="3" t="s">
        <v>21</v>
      </c>
      <c r="B37" s="3" t="s">
        <v>54</v>
      </c>
      <c r="C37" s="3" t="s">
        <v>55</v>
      </c>
      <c r="D37" s="3" t="s">
        <v>42</v>
      </c>
      <c r="E37" s="3">
        <v>3.2</v>
      </c>
      <c r="F37" s="1" t="s">
        <v>26</v>
      </c>
      <c r="G37" s="1" t="s">
        <v>26</v>
      </c>
      <c r="H37" s="2" t="e">
        <f>F37+G37</f>
        <v>#VALUE!</v>
      </c>
      <c r="I37" s="5">
        <v>26.35</v>
      </c>
      <c r="J37" s="2" t="e">
        <f>F37+(I37/100*F37)</f>
        <v>#VALUE!</v>
      </c>
      <c r="K37" s="2" t="e">
        <f>G37+(I37/100*G37)</f>
        <v>#VALUE!</v>
      </c>
      <c r="L37" s="2" t="e">
        <f>TRUNC(J37+K37,2)</f>
        <v>#VALUE!</v>
      </c>
      <c r="M37" s="2" t="e">
        <f>TRUNC(IF((J37+K37), (J37/(J37+K37)*O37), 0),2)</f>
        <v>#VALUE!</v>
      </c>
      <c r="N37" s="2" t="e">
        <f>TRUNC(IF((J37+K37), (K37/(J37+K37)*O37), 0),2)</f>
        <v>#VALUE!</v>
      </c>
      <c r="O37" s="2" t="e">
        <f>TRUNC(L37*E37,2)</f>
        <v>#VALUE!</v>
      </c>
      <c r="P37" s="3" t="e">
        <f>IF(O37&lt;=(Referencial!O37*1.05),"PREÇO VÁLIDO","PREÇO INVÁLIDO")</f>
        <v>#VALUE!</v>
      </c>
      <c r="Q37" s="2" t="e">
        <f>(O37/Referencial!O37)-1</f>
        <v>#VALUE!</v>
      </c>
    </row>
    <row r="38" spans="1:17" ht="24.95" customHeight="1">
      <c r="A38" s="3" t="s">
        <v>21</v>
      </c>
      <c r="B38" s="3" t="s">
        <v>56</v>
      </c>
      <c r="C38" s="3" t="s">
        <v>57</v>
      </c>
      <c r="D38" s="3" t="s">
        <v>48</v>
      </c>
      <c r="E38" s="3">
        <v>16.55</v>
      </c>
      <c r="F38" s="1" t="s">
        <v>26</v>
      </c>
      <c r="G38" s="1" t="s">
        <v>26</v>
      </c>
      <c r="H38" s="2" t="e">
        <f>F38+G38</f>
        <v>#VALUE!</v>
      </c>
      <c r="I38" s="5">
        <v>26.35</v>
      </c>
      <c r="J38" s="2" t="e">
        <f>F38+(I38/100*F38)</f>
        <v>#VALUE!</v>
      </c>
      <c r="K38" s="2" t="e">
        <f>G38+(I38/100*G38)</f>
        <v>#VALUE!</v>
      </c>
      <c r="L38" s="2" t="e">
        <f>TRUNC(J38+K38,2)</f>
        <v>#VALUE!</v>
      </c>
      <c r="M38" s="2" t="e">
        <f>TRUNC(IF((J38+K38), (J38/(J38+K38)*O38), 0),2)</f>
        <v>#VALUE!</v>
      </c>
      <c r="N38" s="2" t="e">
        <f>TRUNC(IF((J38+K38), (K38/(J38+K38)*O38), 0),2)</f>
        <v>#VALUE!</v>
      </c>
      <c r="O38" s="2" t="e">
        <f>TRUNC(L38*E38,2)</f>
        <v>#VALUE!</v>
      </c>
      <c r="P38" s="3" t="e">
        <f>IF(O38&lt;=(Referencial!O38*1.05),"PREÇO VÁLIDO","PREÇO INVÁLIDO")</f>
        <v>#VALUE!</v>
      </c>
      <c r="Q38" s="2" t="e">
        <f>(O38/Referencial!O38)-1</f>
        <v>#VALUE!</v>
      </c>
    </row>
    <row r="39" spans="1:17">
      <c r="N39" s="7" t="s">
        <v>27</v>
      </c>
      <c r="O39" s="8" t="e">
        <f>TRUNC(SUM(O23:O38),2)</f>
        <v>#VALUE!</v>
      </c>
    </row>
    <row r="41" spans="1:17">
      <c r="A41" s="9" t="s">
        <v>58</v>
      </c>
    </row>
    <row r="42" spans="1:17">
      <c r="A42" s="11" t="s">
        <v>4</v>
      </c>
      <c r="B42" s="11" t="s">
        <v>5</v>
      </c>
      <c r="C42" s="11" t="s">
        <v>6</v>
      </c>
      <c r="D42" s="11" t="s">
        <v>7</v>
      </c>
      <c r="E42" s="11" t="s">
        <v>8</v>
      </c>
      <c r="F42" s="1" t="s">
        <v>9</v>
      </c>
      <c r="G42" s="1" t="s">
        <v>10</v>
      </c>
      <c r="H42" s="11" t="s">
        <v>12</v>
      </c>
      <c r="I42" s="11" t="s">
        <v>13</v>
      </c>
      <c r="J42" s="11" t="s">
        <v>14</v>
      </c>
      <c r="K42" s="11" t="s">
        <v>15</v>
      </c>
      <c r="L42" s="11" t="s">
        <v>11</v>
      </c>
      <c r="M42" s="11" t="s">
        <v>16</v>
      </c>
      <c r="N42" s="11" t="s">
        <v>17</v>
      </c>
      <c r="O42" s="11" t="s">
        <v>18</v>
      </c>
      <c r="P42" s="11" t="s">
        <v>19</v>
      </c>
      <c r="Q42" s="11" t="s">
        <v>20</v>
      </c>
    </row>
    <row r="43" spans="1:17" ht="24.95" customHeight="1">
      <c r="A43" s="3" t="s">
        <v>21</v>
      </c>
      <c r="B43" s="3"/>
      <c r="C43" s="3" t="s">
        <v>59</v>
      </c>
      <c r="D43" s="3"/>
      <c r="E43" s="3">
        <v>0</v>
      </c>
      <c r="F43" s="1"/>
      <c r="G43" s="1"/>
      <c r="H43" s="3"/>
      <c r="I43" s="5"/>
      <c r="J43" s="3"/>
      <c r="K43" s="3"/>
      <c r="L43" s="3"/>
      <c r="M43" s="3"/>
      <c r="N43" s="3"/>
      <c r="O43" s="3"/>
      <c r="P43" s="3"/>
      <c r="Q43" s="2"/>
    </row>
    <row r="44" spans="1:17" ht="24.95" customHeight="1">
      <c r="A44" s="3" t="s">
        <v>21</v>
      </c>
      <c r="B44" s="3"/>
      <c r="C44" s="3" t="s">
        <v>60</v>
      </c>
      <c r="D44" s="3"/>
      <c r="E44" s="3">
        <v>0</v>
      </c>
      <c r="F44" s="1"/>
      <c r="G44" s="1"/>
      <c r="H44" s="3"/>
      <c r="I44" s="5"/>
      <c r="J44" s="3"/>
      <c r="K44" s="3"/>
      <c r="L44" s="3"/>
      <c r="M44" s="3"/>
      <c r="N44" s="3"/>
      <c r="O44" s="3"/>
      <c r="P44" s="3"/>
      <c r="Q44" s="2"/>
    </row>
    <row r="45" spans="1:17" ht="24.95" customHeight="1">
      <c r="A45" s="3" t="s">
        <v>21</v>
      </c>
      <c r="B45" s="3"/>
      <c r="C45" s="3" t="s">
        <v>61</v>
      </c>
      <c r="D45" s="3"/>
      <c r="E45" s="3">
        <v>0</v>
      </c>
      <c r="F45" s="1"/>
      <c r="G45" s="1"/>
      <c r="H45" s="3"/>
      <c r="I45" s="5"/>
      <c r="J45" s="3"/>
      <c r="K45" s="3"/>
      <c r="L45" s="3"/>
      <c r="M45" s="3"/>
      <c r="N45" s="3"/>
      <c r="O45" s="3"/>
      <c r="P45" s="3"/>
      <c r="Q45" s="2"/>
    </row>
    <row r="46" spans="1:17" ht="24.95" customHeight="1">
      <c r="A46" s="3" t="s">
        <v>31</v>
      </c>
      <c r="B46" s="3" t="s">
        <v>62</v>
      </c>
      <c r="C46" s="3" t="s">
        <v>63</v>
      </c>
      <c r="D46" s="3" t="s">
        <v>45</v>
      </c>
      <c r="E46" s="3">
        <v>106</v>
      </c>
      <c r="F46" s="1" t="s">
        <v>26</v>
      </c>
      <c r="G46" s="1" t="s">
        <v>26</v>
      </c>
      <c r="H46" s="2" t="e">
        <f>F46+G46</f>
        <v>#VALUE!</v>
      </c>
      <c r="I46" s="5">
        <v>26.35</v>
      </c>
      <c r="J46" s="2" t="e">
        <f>F46+(I46/100*F46)</f>
        <v>#VALUE!</v>
      </c>
      <c r="K46" s="2" t="e">
        <f>G46+(I46/100*G46)</f>
        <v>#VALUE!</v>
      </c>
      <c r="L46" s="2" t="e">
        <f>TRUNC(J46+K46,2)</f>
        <v>#VALUE!</v>
      </c>
      <c r="M46" s="2" t="e">
        <f>TRUNC(IF((J46+K46), (J46/(J46+K46)*O46), 0),2)</f>
        <v>#VALUE!</v>
      </c>
      <c r="N46" s="2" t="e">
        <f>TRUNC(IF((J46+K46), (K46/(J46+K46)*O46), 0),2)</f>
        <v>#VALUE!</v>
      </c>
      <c r="O46" s="2" t="e">
        <f>TRUNC(L46*E46,2)</f>
        <v>#VALUE!</v>
      </c>
      <c r="P46" s="3" t="e">
        <f>IF(O46&lt;=(Referencial!O46*1.05),"PREÇO VÁLIDO","PREÇO INVÁLIDO")</f>
        <v>#VALUE!</v>
      </c>
      <c r="Q46" s="2" t="e">
        <f>(O46/Referencial!O46)-1</f>
        <v>#VALUE!</v>
      </c>
    </row>
    <row r="47" spans="1:17" ht="24.95" customHeight="1">
      <c r="A47" s="3" t="s">
        <v>21</v>
      </c>
      <c r="B47" s="3" t="s">
        <v>64</v>
      </c>
      <c r="C47" s="3" t="s">
        <v>65</v>
      </c>
      <c r="D47" s="3" t="s">
        <v>25</v>
      </c>
      <c r="E47" s="3">
        <v>40</v>
      </c>
      <c r="F47" s="1" t="s">
        <v>26</v>
      </c>
      <c r="G47" s="1" t="s">
        <v>26</v>
      </c>
      <c r="H47" s="2" t="e">
        <f>F47+G47</f>
        <v>#VALUE!</v>
      </c>
      <c r="I47" s="5">
        <v>26.35</v>
      </c>
      <c r="J47" s="2" t="e">
        <f>F47+(I47/100*F47)</f>
        <v>#VALUE!</v>
      </c>
      <c r="K47" s="2" t="e">
        <f>G47+(I47/100*G47)</f>
        <v>#VALUE!</v>
      </c>
      <c r="L47" s="2" t="e">
        <f>TRUNC(J47+K47,2)</f>
        <v>#VALUE!</v>
      </c>
      <c r="M47" s="2" t="e">
        <f>TRUNC(IF((J47+K47), (J47/(J47+K47)*O47), 0),2)</f>
        <v>#VALUE!</v>
      </c>
      <c r="N47" s="2" t="e">
        <f>TRUNC(IF((J47+K47), (K47/(J47+K47)*O47), 0),2)</f>
        <v>#VALUE!</v>
      </c>
      <c r="O47" s="2" t="e">
        <f>TRUNC(L47*E47,2)</f>
        <v>#VALUE!</v>
      </c>
      <c r="P47" s="3" t="e">
        <f>IF(O47&lt;=(Referencial!O47*1.05),"PREÇO VÁLIDO","PREÇO INVÁLIDO")</f>
        <v>#VALUE!</v>
      </c>
      <c r="Q47" s="2" t="e">
        <f>(O47/Referencial!O47)-1</f>
        <v>#VALUE!</v>
      </c>
    </row>
    <row r="48" spans="1:17" ht="24.95" customHeight="1">
      <c r="A48" s="3" t="s">
        <v>21</v>
      </c>
      <c r="B48" s="3"/>
      <c r="C48" s="3" t="s">
        <v>66</v>
      </c>
      <c r="D48" s="3"/>
      <c r="E48" s="3">
        <v>0</v>
      </c>
      <c r="F48" s="1"/>
      <c r="G48" s="1"/>
      <c r="H48" s="3"/>
      <c r="I48" s="5"/>
      <c r="J48" s="3"/>
      <c r="K48" s="3"/>
      <c r="L48" s="3"/>
      <c r="M48" s="3"/>
      <c r="N48" s="3"/>
      <c r="O48" s="3"/>
      <c r="P48" s="3"/>
      <c r="Q48" s="2"/>
    </row>
    <row r="49" spans="1:17" ht="24.95" customHeight="1">
      <c r="A49" s="3" t="s">
        <v>21</v>
      </c>
      <c r="B49" s="3" t="s">
        <v>67</v>
      </c>
      <c r="C49" s="3" t="s">
        <v>68</v>
      </c>
      <c r="D49" s="3" t="s">
        <v>48</v>
      </c>
      <c r="E49" s="3">
        <v>9.1999999999999993</v>
      </c>
      <c r="F49" s="1" t="s">
        <v>26</v>
      </c>
      <c r="G49" s="1" t="s">
        <v>26</v>
      </c>
      <c r="H49" s="2" t="e">
        <f>F49+G49</f>
        <v>#VALUE!</v>
      </c>
      <c r="I49" s="5">
        <v>26.35</v>
      </c>
      <c r="J49" s="2" t="e">
        <f>F49+(I49/100*F49)</f>
        <v>#VALUE!</v>
      </c>
      <c r="K49" s="2" t="e">
        <f>G49+(I49/100*G49)</f>
        <v>#VALUE!</v>
      </c>
      <c r="L49" s="2" t="e">
        <f>TRUNC(J49+K49,2)</f>
        <v>#VALUE!</v>
      </c>
      <c r="M49" s="2" t="e">
        <f>TRUNC(IF((J49+K49), (J49/(J49+K49)*O49), 0),2)</f>
        <v>#VALUE!</v>
      </c>
      <c r="N49" s="2" t="e">
        <f>TRUNC(IF((J49+K49), (K49/(J49+K49)*O49), 0),2)</f>
        <v>#VALUE!</v>
      </c>
      <c r="O49" s="2" t="e">
        <f>TRUNC(L49*E49,2)</f>
        <v>#VALUE!</v>
      </c>
      <c r="P49" s="3" t="e">
        <f>IF(O49&lt;=(Referencial!O49*1.05),"PREÇO VÁLIDO","PREÇO INVÁLIDO")</f>
        <v>#VALUE!</v>
      </c>
      <c r="Q49" s="2" t="e">
        <f>(O49/Referencial!O49)-1</f>
        <v>#VALUE!</v>
      </c>
    </row>
    <row r="50" spans="1:17" ht="24.95" customHeight="1">
      <c r="A50" s="3" t="s">
        <v>21</v>
      </c>
      <c r="B50" s="3" t="s">
        <v>69</v>
      </c>
      <c r="C50" s="3" t="s">
        <v>70</v>
      </c>
      <c r="D50" s="3" t="s">
        <v>42</v>
      </c>
      <c r="E50" s="3">
        <v>32.200000000000003</v>
      </c>
      <c r="F50" s="1" t="s">
        <v>26</v>
      </c>
      <c r="G50" s="1" t="s">
        <v>26</v>
      </c>
      <c r="H50" s="2" t="e">
        <f>F50+G50</f>
        <v>#VALUE!</v>
      </c>
      <c r="I50" s="5">
        <v>26.35</v>
      </c>
      <c r="J50" s="2" t="e">
        <f>F50+(I50/100*F50)</f>
        <v>#VALUE!</v>
      </c>
      <c r="K50" s="2" t="e">
        <f>G50+(I50/100*G50)</f>
        <v>#VALUE!</v>
      </c>
      <c r="L50" s="2" t="e">
        <f>TRUNC(J50+K50,2)</f>
        <v>#VALUE!</v>
      </c>
      <c r="M50" s="2" t="e">
        <f>TRUNC(IF((J50+K50), (J50/(J50+K50)*O50), 0),2)</f>
        <v>#VALUE!</v>
      </c>
      <c r="N50" s="2" t="e">
        <f>TRUNC(IF((J50+K50), (K50/(J50+K50)*O50), 0),2)</f>
        <v>#VALUE!</v>
      </c>
      <c r="O50" s="2" t="e">
        <f>TRUNC(L50*E50,2)</f>
        <v>#VALUE!</v>
      </c>
      <c r="P50" s="3" t="e">
        <f>IF(O50&lt;=(Referencial!O50*1.05),"PREÇO VÁLIDO","PREÇO INVÁLIDO")</f>
        <v>#VALUE!</v>
      </c>
      <c r="Q50" s="2" t="e">
        <f>(O50/Referencial!O50)-1</f>
        <v>#VALUE!</v>
      </c>
    </row>
    <row r="51" spans="1:17" ht="24.95" customHeight="1">
      <c r="A51" s="3" t="s">
        <v>21</v>
      </c>
      <c r="B51" s="3" t="s">
        <v>71</v>
      </c>
      <c r="C51" s="3" t="s">
        <v>72</v>
      </c>
      <c r="D51" s="3" t="s">
        <v>42</v>
      </c>
      <c r="E51" s="3">
        <v>0.66</v>
      </c>
      <c r="F51" s="1" t="s">
        <v>26</v>
      </c>
      <c r="G51" s="1" t="s">
        <v>26</v>
      </c>
      <c r="H51" s="2" t="e">
        <f>F51+G51</f>
        <v>#VALUE!</v>
      </c>
      <c r="I51" s="5">
        <v>26.35</v>
      </c>
      <c r="J51" s="2" t="e">
        <f>F51+(I51/100*F51)</f>
        <v>#VALUE!</v>
      </c>
      <c r="K51" s="2" t="e">
        <f>G51+(I51/100*G51)</f>
        <v>#VALUE!</v>
      </c>
      <c r="L51" s="2" t="e">
        <f>TRUNC(J51+K51,2)</f>
        <v>#VALUE!</v>
      </c>
      <c r="M51" s="2" t="e">
        <f>TRUNC(IF((J51+K51), (J51/(J51+K51)*O51), 0),2)</f>
        <v>#VALUE!</v>
      </c>
      <c r="N51" s="2" t="e">
        <f>TRUNC(IF((J51+K51), (K51/(J51+K51)*O51), 0),2)</f>
        <v>#VALUE!</v>
      </c>
      <c r="O51" s="2" t="e">
        <f>TRUNC(L51*E51,2)</f>
        <v>#VALUE!</v>
      </c>
      <c r="P51" s="3" t="e">
        <f>IF(O51&lt;=(Referencial!O51*1.05),"PREÇO VÁLIDO","PREÇO INVÁLIDO")</f>
        <v>#VALUE!</v>
      </c>
      <c r="Q51" s="2" t="e">
        <f>(O51/Referencial!O51)-1</f>
        <v>#VALUE!</v>
      </c>
    </row>
    <row r="52" spans="1:17" ht="24.95" customHeight="1">
      <c r="A52" s="3" t="s">
        <v>21</v>
      </c>
      <c r="B52" s="3" t="s">
        <v>73</v>
      </c>
      <c r="C52" s="3" t="s">
        <v>74</v>
      </c>
      <c r="D52" s="3" t="s">
        <v>75</v>
      </c>
      <c r="E52" s="3">
        <v>190.8</v>
      </c>
      <c r="F52" s="1" t="s">
        <v>26</v>
      </c>
      <c r="G52" s="1" t="s">
        <v>26</v>
      </c>
      <c r="H52" s="2" t="e">
        <f>F52+G52</f>
        <v>#VALUE!</v>
      </c>
      <c r="I52" s="5">
        <v>26.35</v>
      </c>
      <c r="J52" s="2" t="e">
        <f>F52+(I52/100*F52)</f>
        <v>#VALUE!</v>
      </c>
      <c r="K52" s="2" t="e">
        <f>G52+(I52/100*G52)</f>
        <v>#VALUE!</v>
      </c>
      <c r="L52" s="2" t="e">
        <f>TRUNC(J52+K52,2)</f>
        <v>#VALUE!</v>
      </c>
      <c r="M52" s="2" t="e">
        <f>TRUNC(IF((J52+K52), (J52/(J52+K52)*O52), 0),2)</f>
        <v>#VALUE!</v>
      </c>
      <c r="N52" s="2" t="e">
        <f>TRUNC(IF((J52+K52), (K52/(J52+K52)*O52), 0),2)</f>
        <v>#VALUE!</v>
      </c>
      <c r="O52" s="2" t="e">
        <f>TRUNC(L52*E52,2)</f>
        <v>#VALUE!</v>
      </c>
      <c r="P52" s="3" t="e">
        <f>IF(O52&lt;=(Referencial!O52*1.05),"PREÇO VÁLIDO","PREÇO INVÁLIDO")</f>
        <v>#VALUE!</v>
      </c>
      <c r="Q52" s="2" t="e">
        <f>(O52/Referencial!O52)-1</f>
        <v>#VALUE!</v>
      </c>
    </row>
    <row r="53" spans="1:17" ht="24.95" customHeight="1">
      <c r="A53" s="3" t="s">
        <v>21</v>
      </c>
      <c r="B53" s="3" t="s">
        <v>76</v>
      </c>
      <c r="C53" s="3" t="s">
        <v>77</v>
      </c>
      <c r="D53" s="3" t="s">
        <v>48</v>
      </c>
      <c r="E53" s="3">
        <v>9.1999999999999993</v>
      </c>
      <c r="F53" s="1" t="s">
        <v>26</v>
      </c>
      <c r="G53" s="1" t="s">
        <v>26</v>
      </c>
      <c r="H53" s="2" t="e">
        <f>F53+G53</f>
        <v>#VALUE!</v>
      </c>
      <c r="I53" s="5">
        <v>26.35</v>
      </c>
      <c r="J53" s="2" t="e">
        <f>F53+(I53/100*F53)</f>
        <v>#VALUE!</v>
      </c>
      <c r="K53" s="2" t="e">
        <f>G53+(I53/100*G53)</f>
        <v>#VALUE!</v>
      </c>
      <c r="L53" s="2" t="e">
        <f>TRUNC(J53+K53,2)</f>
        <v>#VALUE!</v>
      </c>
      <c r="M53" s="2" t="e">
        <f>TRUNC(IF((J53+K53), (J53/(J53+K53)*O53), 0),2)</f>
        <v>#VALUE!</v>
      </c>
      <c r="N53" s="2" t="e">
        <f>TRUNC(IF((J53+K53), (K53/(J53+K53)*O53), 0),2)</f>
        <v>#VALUE!</v>
      </c>
      <c r="O53" s="2" t="e">
        <f>TRUNC(L53*E53,2)</f>
        <v>#VALUE!</v>
      </c>
      <c r="P53" s="3" t="e">
        <f>IF(O53&lt;=(Referencial!O53*1.05),"PREÇO VÁLIDO","PREÇO INVÁLIDO")</f>
        <v>#VALUE!</v>
      </c>
      <c r="Q53" s="2" t="e">
        <f>(O53/Referencial!O53)-1</f>
        <v>#VALUE!</v>
      </c>
    </row>
    <row r="54" spans="1:17">
      <c r="N54" s="7" t="s">
        <v>27</v>
      </c>
      <c r="O54" s="8" t="e">
        <f>TRUNC(SUM(O41:O53),2)</f>
        <v>#VALUE!</v>
      </c>
    </row>
    <row r="56" spans="1:17">
      <c r="A56" s="9" t="s">
        <v>78</v>
      </c>
    </row>
    <row r="57" spans="1:17">
      <c r="A57" s="11" t="s">
        <v>4</v>
      </c>
      <c r="B57" s="11" t="s">
        <v>5</v>
      </c>
      <c r="C57" s="11" t="s">
        <v>6</v>
      </c>
      <c r="D57" s="11" t="s">
        <v>7</v>
      </c>
      <c r="E57" s="11" t="s">
        <v>8</v>
      </c>
      <c r="F57" s="1" t="s">
        <v>9</v>
      </c>
      <c r="G57" s="1" t="s">
        <v>10</v>
      </c>
      <c r="H57" s="11" t="s">
        <v>12</v>
      </c>
      <c r="I57" s="11" t="s">
        <v>13</v>
      </c>
      <c r="J57" s="11" t="s">
        <v>14</v>
      </c>
      <c r="K57" s="11" t="s">
        <v>15</v>
      </c>
      <c r="L57" s="11" t="s">
        <v>11</v>
      </c>
      <c r="M57" s="11" t="s">
        <v>16</v>
      </c>
      <c r="N57" s="11" t="s">
        <v>17</v>
      </c>
      <c r="O57" s="11" t="s">
        <v>18</v>
      </c>
      <c r="P57" s="11" t="s">
        <v>19</v>
      </c>
      <c r="Q57" s="11" t="s">
        <v>20</v>
      </c>
    </row>
    <row r="58" spans="1:17" ht="24.95" customHeight="1">
      <c r="A58" s="3" t="s">
        <v>21</v>
      </c>
      <c r="B58" s="3"/>
      <c r="C58" s="3" t="s">
        <v>79</v>
      </c>
      <c r="D58" s="3"/>
      <c r="E58" s="3">
        <v>0</v>
      </c>
      <c r="F58" s="1"/>
      <c r="G58" s="1"/>
      <c r="H58" s="3"/>
      <c r="I58" s="5"/>
      <c r="J58" s="3"/>
      <c r="K58" s="3"/>
      <c r="L58" s="3"/>
      <c r="M58" s="3"/>
      <c r="N58" s="3"/>
      <c r="O58" s="3"/>
      <c r="P58" s="3"/>
      <c r="Q58" s="2"/>
    </row>
    <row r="59" spans="1:17" ht="24.95" customHeight="1">
      <c r="A59" s="3" t="s">
        <v>21</v>
      </c>
      <c r="B59" s="3"/>
      <c r="C59" s="3" t="s">
        <v>80</v>
      </c>
      <c r="D59" s="3"/>
      <c r="E59" s="3">
        <v>0</v>
      </c>
      <c r="F59" s="1"/>
      <c r="G59" s="1"/>
      <c r="H59" s="3"/>
      <c r="I59" s="5"/>
      <c r="J59" s="3"/>
      <c r="K59" s="3"/>
      <c r="L59" s="3"/>
      <c r="M59" s="3"/>
      <c r="N59" s="3"/>
      <c r="O59" s="3"/>
      <c r="P59" s="3"/>
      <c r="Q59" s="2"/>
    </row>
    <row r="60" spans="1:17" ht="24.95" customHeight="1">
      <c r="A60" s="3" t="s">
        <v>31</v>
      </c>
      <c r="B60" s="3" t="s">
        <v>81</v>
      </c>
      <c r="C60" s="3" t="s">
        <v>82</v>
      </c>
      <c r="D60" s="3" t="s">
        <v>75</v>
      </c>
      <c r="E60" s="3">
        <v>2830</v>
      </c>
      <c r="F60" s="1" t="s">
        <v>26</v>
      </c>
      <c r="G60" s="1" t="s">
        <v>26</v>
      </c>
      <c r="H60" s="2" t="e">
        <f>F60+G60</f>
        <v>#VALUE!</v>
      </c>
      <c r="I60" s="5">
        <v>26.35</v>
      </c>
      <c r="J60" s="2" t="e">
        <f>F60+(I60/100*F60)</f>
        <v>#VALUE!</v>
      </c>
      <c r="K60" s="2" t="e">
        <f>G60+(I60/100*G60)</f>
        <v>#VALUE!</v>
      </c>
      <c r="L60" s="2" t="e">
        <f>TRUNC(J60+K60,2)</f>
        <v>#VALUE!</v>
      </c>
      <c r="M60" s="2" t="e">
        <f>TRUNC(IF((J60+K60), (J60/(J60+K60)*O60), 0),2)</f>
        <v>#VALUE!</v>
      </c>
      <c r="N60" s="2" t="e">
        <f>TRUNC(IF((J60+K60), (K60/(J60+K60)*O60), 0),2)</f>
        <v>#VALUE!</v>
      </c>
      <c r="O60" s="2" t="e">
        <f>TRUNC(L60*E60,2)</f>
        <v>#VALUE!</v>
      </c>
      <c r="P60" s="3" t="e">
        <f>IF(O60&lt;=(Referencial!O60*1.05),"PREÇO VÁLIDO","PREÇO INVÁLIDO")</f>
        <v>#VALUE!</v>
      </c>
      <c r="Q60" s="2" t="e">
        <f>(O60/Referencial!O60)-1</f>
        <v>#VALUE!</v>
      </c>
    </row>
    <row r="61" spans="1:17" ht="24.95" customHeight="1">
      <c r="A61" s="3" t="s">
        <v>21</v>
      </c>
      <c r="B61" s="3" t="s">
        <v>83</v>
      </c>
      <c r="C61" s="3" t="s">
        <v>84</v>
      </c>
      <c r="D61" s="3" t="s">
        <v>75</v>
      </c>
      <c r="E61" s="3">
        <v>546</v>
      </c>
      <c r="F61" s="1" t="s">
        <v>26</v>
      </c>
      <c r="G61" s="1" t="s">
        <v>26</v>
      </c>
      <c r="H61" s="2" t="e">
        <f>F61+G61</f>
        <v>#VALUE!</v>
      </c>
      <c r="I61" s="5">
        <v>26.35</v>
      </c>
      <c r="J61" s="2" t="e">
        <f>F61+(I61/100*F61)</f>
        <v>#VALUE!</v>
      </c>
      <c r="K61" s="2" t="e">
        <f>G61+(I61/100*G61)</f>
        <v>#VALUE!</v>
      </c>
      <c r="L61" s="2" t="e">
        <f>TRUNC(J61+K61,2)</f>
        <v>#VALUE!</v>
      </c>
      <c r="M61" s="2" t="e">
        <f>TRUNC(IF((J61+K61), (J61/(J61+K61)*O61), 0),2)</f>
        <v>#VALUE!</v>
      </c>
      <c r="N61" s="2" t="e">
        <f>TRUNC(IF((J61+K61), (K61/(J61+K61)*O61), 0),2)</f>
        <v>#VALUE!</v>
      </c>
      <c r="O61" s="2" t="e">
        <f>TRUNC(L61*E61,2)</f>
        <v>#VALUE!</v>
      </c>
      <c r="P61" s="3" t="e">
        <f>IF(O61&lt;=(Referencial!O61*1.05),"PREÇO VÁLIDO","PREÇO INVÁLIDO")</f>
        <v>#VALUE!</v>
      </c>
      <c r="Q61" s="2" t="e">
        <f>(O61/Referencial!O61)-1</f>
        <v>#VALUE!</v>
      </c>
    </row>
    <row r="62" spans="1:17" ht="24.95" customHeight="1">
      <c r="A62" s="3" t="s">
        <v>21</v>
      </c>
      <c r="B62" s="3" t="s">
        <v>85</v>
      </c>
      <c r="C62" s="3" t="s">
        <v>86</v>
      </c>
      <c r="D62" s="3" t="s">
        <v>42</v>
      </c>
      <c r="E62" s="3">
        <v>120</v>
      </c>
      <c r="F62" s="1" t="s">
        <v>26</v>
      </c>
      <c r="G62" s="1" t="s">
        <v>26</v>
      </c>
      <c r="H62" s="2" t="e">
        <f>F62+G62</f>
        <v>#VALUE!</v>
      </c>
      <c r="I62" s="5">
        <v>26.35</v>
      </c>
      <c r="J62" s="2" t="e">
        <f>F62+(I62/100*F62)</f>
        <v>#VALUE!</v>
      </c>
      <c r="K62" s="2" t="e">
        <f>G62+(I62/100*G62)</f>
        <v>#VALUE!</v>
      </c>
      <c r="L62" s="2" t="e">
        <f>TRUNC(J62+K62,2)</f>
        <v>#VALUE!</v>
      </c>
      <c r="M62" s="2" t="e">
        <f>TRUNC(IF((J62+K62), (J62/(J62+K62)*O62), 0),2)</f>
        <v>#VALUE!</v>
      </c>
      <c r="N62" s="2" t="e">
        <f>TRUNC(IF((J62+K62), (K62/(J62+K62)*O62), 0),2)</f>
        <v>#VALUE!</v>
      </c>
      <c r="O62" s="2" t="e">
        <f>TRUNC(L62*E62,2)</f>
        <v>#VALUE!</v>
      </c>
      <c r="P62" s="3" t="e">
        <f>IF(O62&lt;=(Referencial!O62*1.05),"PREÇO VÁLIDO","PREÇO INVÁLIDO")</f>
        <v>#VALUE!</v>
      </c>
      <c r="Q62" s="2" t="e">
        <f>(O62/Referencial!O62)-1</f>
        <v>#VALUE!</v>
      </c>
    </row>
    <row r="63" spans="1:17" ht="24.95" customHeight="1">
      <c r="A63" s="3" t="s">
        <v>21</v>
      </c>
      <c r="B63" s="3" t="s">
        <v>87</v>
      </c>
      <c r="C63" s="3" t="s">
        <v>88</v>
      </c>
      <c r="D63" s="3" t="s">
        <v>42</v>
      </c>
      <c r="E63" s="3">
        <v>130</v>
      </c>
      <c r="F63" s="1" t="s">
        <v>26</v>
      </c>
      <c r="G63" s="1" t="s">
        <v>26</v>
      </c>
      <c r="H63" s="2" t="e">
        <f>F63+G63</f>
        <v>#VALUE!</v>
      </c>
      <c r="I63" s="5">
        <v>26.35</v>
      </c>
      <c r="J63" s="2" t="e">
        <f>F63+(I63/100*F63)</f>
        <v>#VALUE!</v>
      </c>
      <c r="K63" s="2" t="e">
        <f>G63+(I63/100*G63)</f>
        <v>#VALUE!</v>
      </c>
      <c r="L63" s="2" t="e">
        <f>TRUNC(J63+K63,2)</f>
        <v>#VALUE!</v>
      </c>
      <c r="M63" s="2" t="e">
        <f>TRUNC(IF((J63+K63), (J63/(J63+K63)*O63), 0),2)</f>
        <v>#VALUE!</v>
      </c>
      <c r="N63" s="2" t="e">
        <f>TRUNC(IF((J63+K63), (K63/(J63+K63)*O63), 0),2)</f>
        <v>#VALUE!</v>
      </c>
      <c r="O63" s="2" t="e">
        <f>TRUNC(L63*E63,2)</f>
        <v>#VALUE!</v>
      </c>
      <c r="P63" s="3" t="e">
        <f>IF(O63&lt;=(Referencial!O63*1.05),"PREÇO VÁLIDO","PREÇO INVÁLIDO")</f>
        <v>#VALUE!</v>
      </c>
      <c r="Q63" s="2" t="e">
        <f>(O63/Referencial!O63)-1</f>
        <v>#VALUE!</v>
      </c>
    </row>
    <row r="64" spans="1:17" ht="24.95" customHeight="1">
      <c r="A64" s="3" t="s">
        <v>21</v>
      </c>
      <c r="B64" s="3" t="s">
        <v>89</v>
      </c>
      <c r="C64" s="3" t="s">
        <v>90</v>
      </c>
      <c r="D64" s="3" t="s">
        <v>45</v>
      </c>
      <c r="E64" s="3">
        <v>14.1</v>
      </c>
      <c r="F64" s="1" t="s">
        <v>26</v>
      </c>
      <c r="G64" s="1" t="s">
        <v>26</v>
      </c>
      <c r="H64" s="2" t="e">
        <f>F64+G64</f>
        <v>#VALUE!</v>
      </c>
      <c r="I64" s="5">
        <v>26.35</v>
      </c>
      <c r="J64" s="2" t="e">
        <f>F64+(I64/100*F64)</f>
        <v>#VALUE!</v>
      </c>
      <c r="K64" s="2" t="e">
        <f>G64+(I64/100*G64)</f>
        <v>#VALUE!</v>
      </c>
      <c r="L64" s="2" t="e">
        <f>TRUNC(J64+K64,2)</f>
        <v>#VALUE!</v>
      </c>
      <c r="M64" s="2" t="e">
        <f>TRUNC(IF((J64+K64), (J64/(J64+K64)*O64), 0),2)</f>
        <v>#VALUE!</v>
      </c>
      <c r="N64" s="2" t="e">
        <f>TRUNC(IF((J64+K64), (K64/(J64+K64)*O64), 0),2)</f>
        <v>#VALUE!</v>
      </c>
      <c r="O64" s="2" t="e">
        <f>TRUNC(L64*E64,2)</f>
        <v>#VALUE!</v>
      </c>
      <c r="P64" s="3" t="e">
        <f>IF(O64&lt;=(Referencial!O64*1.05),"PREÇO VÁLIDO","PREÇO INVÁLIDO")</f>
        <v>#VALUE!</v>
      </c>
      <c r="Q64" s="2" t="e">
        <f>(O64/Referencial!O64)-1</f>
        <v>#VALUE!</v>
      </c>
    </row>
    <row r="65" spans="1:17" ht="24.95" customHeight="1">
      <c r="A65" s="3" t="s">
        <v>21</v>
      </c>
      <c r="B65" s="3"/>
      <c r="C65" s="3" t="s">
        <v>91</v>
      </c>
      <c r="D65" s="3"/>
      <c r="E65" s="3">
        <v>0</v>
      </c>
      <c r="F65" s="1"/>
      <c r="G65" s="1"/>
      <c r="H65" s="3"/>
      <c r="I65" s="5"/>
      <c r="J65" s="3"/>
      <c r="K65" s="3"/>
      <c r="L65" s="3"/>
      <c r="M65" s="3"/>
      <c r="N65" s="3"/>
      <c r="O65" s="3"/>
      <c r="P65" s="3"/>
      <c r="Q65" s="2"/>
    </row>
    <row r="66" spans="1:17" ht="24.95" customHeight="1">
      <c r="A66" s="3" t="s">
        <v>31</v>
      </c>
      <c r="B66" s="3" t="s">
        <v>92</v>
      </c>
      <c r="C66" s="3" t="s">
        <v>93</v>
      </c>
      <c r="D66" s="3" t="s">
        <v>75</v>
      </c>
      <c r="E66" s="3">
        <v>70.58</v>
      </c>
      <c r="F66" s="1" t="s">
        <v>26</v>
      </c>
      <c r="G66" s="1" t="s">
        <v>26</v>
      </c>
      <c r="H66" s="2" t="e">
        <f>F66+G66</f>
        <v>#VALUE!</v>
      </c>
      <c r="I66" s="5">
        <v>26.35</v>
      </c>
      <c r="J66" s="2" t="e">
        <f>F66+(I66/100*F66)</f>
        <v>#VALUE!</v>
      </c>
      <c r="K66" s="2" t="e">
        <f>G66+(I66/100*G66)</f>
        <v>#VALUE!</v>
      </c>
      <c r="L66" s="2" t="e">
        <f>TRUNC(J66+K66,2)</f>
        <v>#VALUE!</v>
      </c>
      <c r="M66" s="2" t="e">
        <f>TRUNC(IF((J66+K66), (J66/(J66+K66)*O66), 0),2)</f>
        <v>#VALUE!</v>
      </c>
      <c r="N66" s="2" t="e">
        <f>TRUNC(IF((J66+K66), (K66/(J66+K66)*O66), 0),2)</f>
        <v>#VALUE!</v>
      </c>
      <c r="O66" s="2" t="e">
        <f>TRUNC(L66*E66,2)</f>
        <v>#VALUE!</v>
      </c>
      <c r="P66" s="3" t="e">
        <f>IF(O66&lt;=(Referencial!O66*1.05),"PREÇO VÁLIDO","PREÇO INVÁLIDO")</f>
        <v>#VALUE!</v>
      </c>
      <c r="Q66" s="2" t="e">
        <f>(O66/Referencial!O66)-1</f>
        <v>#VALUE!</v>
      </c>
    </row>
    <row r="67" spans="1:17" ht="24.95" customHeight="1">
      <c r="A67" s="3" t="s">
        <v>21</v>
      </c>
      <c r="B67" s="3" t="s">
        <v>83</v>
      </c>
      <c r="C67" s="3" t="s">
        <v>84</v>
      </c>
      <c r="D67" s="3" t="s">
        <v>75</v>
      </c>
      <c r="E67" s="3">
        <v>40.32</v>
      </c>
      <c r="F67" s="1" t="s">
        <v>26</v>
      </c>
      <c r="G67" s="1" t="s">
        <v>26</v>
      </c>
      <c r="H67" s="2" t="e">
        <f>F67+G67</f>
        <v>#VALUE!</v>
      </c>
      <c r="I67" s="5">
        <v>26.35</v>
      </c>
      <c r="J67" s="2" t="e">
        <f>F67+(I67/100*F67)</f>
        <v>#VALUE!</v>
      </c>
      <c r="K67" s="2" t="e">
        <f>G67+(I67/100*G67)</f>
        <v>#VALUE!</v>
      </c>
      <c r="L67" s="2" t="e">
        <f>TRUNC(J67+K67,2)</f>
        <v>#VALUE!</v>
      </c>
      <c r="M67" s="2" t="e">
        <f>TRUNC(IF((J67+K67), (J67/(J67+K67)*O67), 0),2)</f>
        <v>#VALUE!</v>
      </c>
      <c r="N67" s="2" t="e">
        <f>TRUNC(IF((J67+K67), (K67/(J67+K67)*O67), 0),2)</f>
        <v>#VALUE!</v>
      </c>
      <c r="O67" s="2" t="e">
        <f>TRUNC(L67*E67,2)</f>
        <v>#VALUE!</v>
      </c>
      <c r="P67" s="3" t="e">
        <f>IF(O67&lt;=(Referencial!O67*1.05),"PREÇO VÁLIDO","PREÇO INVÁLIDO")</f>
        <v>#VALUE!</v>
      </c>
      <c r="Q67" s="2" t="e">
        <f>(O67/Referencial!O67)-1</f>
        <v>#VALUE!</v>
      </c>
    </row>
    <row r="68" spans="1:17" ht="24.95" customHeight="1">
      <c r="A68" s="3" t="s">
        <v>21</v>
      </c>
      <c r="B68" s="3" t="s">
        <v>85</v>
      </c>
      <c r="C68" s="3" t="s">
        <v>86</v>
      </c>
      <c r="D68" s="3" t="s">
        <v>42</v>
      </c>
      <c r="E68" s="3">
        <v>12.8</v>
      </c>
      <c r="F68" s="1" t="s">
        <v>26</v>
      </c>
      <c r="G68" s="1" t="s">
        <v>26</v>
      </c>
      <c r="H68" s="2" t="e">
        <f>F68+G68</f>
        <v>#VALUE!</v>
      </c>
      <c r="I68" s="5">
        <v>26.35</v>
      </c>
      <c r="J68" s="2" t="e">
        <f>F68+(I68/100*F68)</f>
        <v>#VALUE!</v>
      </c>
      <c r="K68" s="2" t="e">
        <f>G68+(I68/100*G68)</f>
        <v>#VALUE!</v>
      </c>
      <c r="L68" s="2" t="e">
        <f>TRUNC(J68+K68,2)</f>
        <v>#VALUE!</v>
      </c>
      <c r="M68" s="2" t="e">
        <f>TRUNC(IF((J68+K68), (J68/(J68+K68)*O68), 0),2)</f>
        <v>#VALUE!</v>
      </c>
      <c r="N68" s="2" t="e">
        <f>TRUNC(IF((J68+K68), (K68/(J68+K68)*O68), 0),2)</f>
        <v>#VALUE!</v>
      </c>
      <c r="O68" s="2" t="e">
        <f>TRUNC(L68*E68,2)</f>
        <v>#VALUE!</v>
      </c>
      <c r="P68" s="3" t="e">
        <f>IF(O68&lt;=(Referencial!O68*1.05),"PREÇO VÁLIDO","PREÇO INVÁLIDO")</f>
        <v>#VALUE!</v>
      </c>
      <c r="Q68" s="2" t="e">
        <f>(O68/Referencial!O68)-1</f>
        <v>#VALUE!</v>
      </c>
    </row>
    <row r="69" spans="1:17" ht="24.95" customHeight="1">
      <c r="A69" s="3" t="s">
        <v>21</v>
      </c>
      <c r="B69" s="3" t="s">
        <v>87</v>
      </c>
      <c r="C69" s="3" t="s">
        <v>88</v>
      </c>
      <c r="D69" s="3" t="s">
        <v>42</v>
      </c>
      <c r="E69" s="3">
        <v>17.399999999999999</v>
      </c>
      <c r="F69" s="1" t="s">
        <v>26</v>
      </c>
      <c r="G69" s="1" t="s">
        <v>26</v>
      </c>
      <c r="H69" s="2" t="e">
        <f>F69+G69</f>
        <v>#VALUE!</v>
      </c>
      <c r="I69" s="5">
        <v>26.35</v>
      </c>
      <c r="J69" s="2" t="e">
        <f>F69+(I69/100*F69)</f>
        <v>#VALUE!</v>
      </c>
      <c r="K69" s="2" t="e">
        <f>G69+(I69/100*G69)</f>
        <v>#VALUE!</v>
      </c>
      <c r="L69" s="2" t="e">
        <f>TRUNC(J69+K69,2)</f>
        <v>#VALUE!</v>
      </c>
      <c r="M69" s="2" t="e">
        <f>TRUNC(IF((J69+K69), (J69/(J69+K69)*O69), 0),2)</f>
        <v>#VALUE!</v>
      </c>
      <c r="N69" s="2" t="e">
        <f>TRUNC(IF((J69+K69), (K69/(J69+K69)*O69), 0),2)</f>
        <v>#VALUE!</v>
      </c>
      <c r="O69" s="2" t="e">
        <f>TRUNC(L69*E69,2)</f>
        <v>#VALUE!</v>
      </c>
      <c r="P69" s="3" t="e">
        <f>IF(O69&lt;=(Referencial!O69*1.05),"PREÇO VÁLIDO","PREÇO INVÁLIDO")</f>
        <v>#VALUE!</v>
      </c>
      <c r="Q69" s="2" t="e">
        <f>(O69/Referencial!O69)-1</f>
        <v>#VALUE!</v>
      </c>
    </row>
    <row r="70" spans="1:17" ht="24.95" customHeight="1">
      <c r="A70" s="3" t="s">
        <v>21</v>
      </c>
      <c r="B70" s="3" t="s">
        <v>89</v>
      </c>
      <c r="C70" s="3" t="s">
        <v>90</v>
      </c>
      <c r="D70" s="3" t="s">
        <v>45</v>
      </c>
      <c r="E70" s="3">
        <v>5.5</v>
      </c>
      <c r="F70" s="1" t="s">
        <v>26</v>
      </c>
      <c r="G70" s="1" t="s">
        <v>26</v>
      </c>
      <c r="H70" s="2" t="e">
        <f>F70+G70</f>
        <v>#VALUE!</v>
      </c>
      <c r="I70" s="5">
        <v>26.35</v>
      </c>
      <c r="J70" s="2" t="e">
        <f>F70+(I70/100*F70)</f>
        <v>#VALUE!</v>
      </c>
      <c r="K70" s="2" t="e">
        <f>G70+(I70/100*G70)</f>
        <v>#VALUE!</v>
      </c>
      <c r="L70" s="2" t="e">
        <f>TRUNC(J70+K70,2)</f>
        <v>#VALUE!</v>
      </c>
      <c r="M70" s="2" t="e">
        <f>TRUNC(IF((J70+K70), (J70/(J70+K70)*O70), 0),2)</f>
        <v>#VALUE!</v>
      </c>
      <c r="N70" s="2" t="e">
        <f>TRUNC(IF((J70+K70), (K70/(J70+K70)*O70), 0),2)</f>
        <v>#VALUE!</v>
      </c>
      <c r="O70" s="2" t="e">
        <f>TRUNC(L70*E70,2)</f>
        <v>#VALUE!</v>
      </c>
      <c r="P70" s="3" t="e">
        <f>IF(O70&lt;=(Referencial!O70*1.05),"PREÇO VÁLIDO","PREÇO INVÁLIDO")</f>
        <v>#VALUE!</v>
      </c>
      <c r="Q70" s="2" t="e">
        <f>(O70/Referencial!O70)-1</f>
        <v>#VALUE!</v>
      </c>
    </row>
    <row r="71" spans="1:17" ht="24.95" customHeight="1">
      <c r="A71" s="3" t="s">
        <v>21</v>
      </c>
      <c r="B71" s="3"/>
      <c r="C71" s="3" t="s">
        <v>94</v>
      </c>
      <c r="D71" s="3"/>
      <c r="E71" s="3">
        <v>0</v>
      </c>
      <c r="F71" s="1"/>
      <c r="G71" s="1"/>
      <c r="H71" s="3"/>
      <c r="I71" s="5"/>
      <c r="J71" s="3"/>
      <c r="K71" s="3"/>
      <c r="L71" s="3"/>
      <c r="M71" s="3"/>
      <c r="N71" s="3"/>
      <c r="O71" s="3"/>
      <c r="P71" s="3"/>
      <c r="Q71" s="2"/>
    </row>
    <row r="72" spans="1:17" ht="24.95" customHeight="1">
      <c r="A72" s="3" t="s">
        <v>31</v>
      </c>
      <c r="B72" s="3" t="s">
        <v>92</v>
      </c>
      <c r="C72" s="3" t="s">
        <v>93</v>
      </c>
      <c r="D72" s="3" t="s">
        <v>75</v>
      </c>
      <c r="E72" s="3">
        <v>136.74</v>
      </c>
      <c r="F72" s="1" t="s">
        <v>26</v>
      </c>
      <c r="G72" s="1" t="s">
        <v>26</v>
      </c>
      <c r="H72" s="2" t="e">
        <f>F72+G72</f>
        <v>#VALUE!</v>
      </c>
      <c r="I72" s="5">
        <v>26.35</v>
      </c>
      <c r="J72" s="2" t="e">
        <f>F72+(I72/100*F72)</f>
        <v>#VALUE!</v>
      </c>
      <c r="K72" s="2" t="e">
        <f>G72+(I72/100*G72)</f>
        <v>#VALUE!</v>
      </c>
      <c r="L72" s="2" t="e">
        <f>TRUNC(J72+K72,2)</f>
        <v>#VALUE!</v>
      </c>
      <c r="M72" s="2" t="e">
        <f>TRUNC(IF((J72+K72), (J72/(J72+K72)*O72), 0),2)</f>
        <v>#VALUE!</v>
      </c>
      <c r="N72" s="2" t="e">
        <f>TRUNC(IF((J72+K72), (K72/(J72+K72)*O72), 0),2)</f>
        <v>#VALUE!</v>
      </c>
      <c r="O72" s="2" t="e">
        <f>TRUNC(L72*E72,2)</f>
        <v>#VALUE!</v>
      </c>
      <c r="P72" s="3" t="e">
        <f>IF(O72&lt;=(Referencial!O72*1.05),"PREÇO VÁLIDO","PREÇO INVÁLIDO")</f>
        <v>#VALUE!</v>
      </c>
      <c r="Q72" s="2" t="e">
        <f>(O72/Referencial!O72)-1</f>
        <v>#VALUE!</v>
      </c>
    </row>
    <row r="73" spans="1:17" ht="24.95" customHeight="1">
      <c r="A73" s="3" t="s">
        <v>21</v>
      </c>
      <c r="B73" s="3" t="s">
        <v>83</v>
      </c>
      <c r="C73" s="3" t="s">
        <v>84</v>
      </c>
      <c r="D73" s="3" t="s">
        <v>75</v>
      </c>
      <c r="E73" s="3">
        <v>71.23</v>
      </c>
      <c r="F73" s="1" t="s">
        <v>26</v>
      </c>
      <c r="G73" s="1" t="s">
        <v>26</v>
      </c>
      <c r="H73" s="2" t="e">
        <f>F73+G73</f>
        <v>#VALUE!</v>
      </c>
      <c r="I73" s="5">
        <v>26.35</v>
      </c>
      <c r="J73" s="2" t="e">
        <f>F73+(I73/100*F73)</f>
        <v>#VALUE!</v>
      </c>
      <c r="K73" s="2" t="e">
        <f>G73+(I73/100*G73)</f>
        <v>#VALUE!</v>
      </c>
      <c r="L73" s="2" t="e">
        <f>TRUNC(J73+K73,2)</f>
        <v>#VALUE!</v>
      </c>
      <c r="M73" s="2" t="e">
        <f>TRUNC(IF((J73+K73), (J73/(J73+K73)*O73), 0),2)</f>
        <v>#VALUE!</v>
      </c>
      <c r="N73" s="2" t="e">
        <f>TRUNC(IF((J73+K73), (K73/(J73+K73)*O73), 0),2)</f>
        <v>#VALUE!</v>
      </c>
      <c r="O73" s="2" t="e">
        <f>TRUNC(L73*E73,2)</f>
        <v>#VALUE!</v>
      </c>
      <c r="P73" s="3" t="e">
        <f>IF(O73&lt;=(Referencial!O73*1.05),"PREÇO VÁLIDO","PREÇO INVÁLIDO")</f>
        <v>#VALUE!</v>
      </c>
      <c r="Q73" s="2" t="e">
        <f>(O73/Referencial!O73)-1</f>
        <v>#VALUE!</v>
      </c>
    </row>
    <row r="74" spans="1:17" ht="24.95" customHeight="1">
      <c r="A74" s="3" t="s">
        <v>21</v>
      </c>
      <c r="B74" s="3" t="s">
        <v>85</v>
      </c>
      <c r="C74" s="3" t="s">
        <v>86</v>
      </c>
      <c r="D74" s="3" t="s">
        <v>42</v>
      </c>
      <c r="E74" s="3">
        <v>25.6</v>
      </c>
      <c r="F74" s="1" t="s">
        <v>26</v>
      </c>
      <c r="G74" s="1" t="s">
        <v>26</v>
      </c>
      <c r="H74" s="2" t="e">
        <f>F74+G74</f>
        <v>#VALUE!</v>
      </c>
      <c r="I74" s="5">
        <v>26.35</v>
      </c>
      <c r="J74" s="2" t="e">
        <f>F74+(I74/100*F74)</f>
        <v>#VALUE!</v>
      </c>
      <c r="K74" s="2" t="e">
        <f>G74+(I74/100*G74)</f>
        <v>#VALUE!</v>
      </c>
      <c r="L74" s="2" t="e">
        <f>TRUNC(J74+K74,2)</f>
        <v>#VALUE!</v>
      </c>
      <c r="M74" s="2" t="e">
        <f>TRUNC(IF((J74+K74), (J74/(J74+K74)*O74), 0),2)</f>
        <v>#VALUE!</v>
      </c>
      <c r="N74" s="2" t="e">
        <f>TRUNC(IF((J74+K74), (K74/(J74+K74)*O74), 0),2)</f>
        <v>#VALUE!</v>
      </c>
      <c r="O74" s="2" t="e">
        <f>TRUNC(L74*E74,2)</f>
        <v>#VALUE!</v>
      </c>
      <c r="P74" s="3" t="e">
        <f>IF(O74&lt;=(Referencial!O74*1.05),"PREÇO VÁLIDO","PREÇO INVÁLIDO")</f>
        <v>#VALUE!</v>
      </c>
      <c r="Q74" s="2" t="e">
        <f>(O74/Referencial!O74)-1</f>
        <v>#VALUE!</v>
      </c>
    </row>
    <row r="75" spans="1:17" ht="24.95" customHeight="1">
      <c r="A75" s="3" t="s">
        <v>21</v>
      </c>
      <c r="B75" s="3" t="s">
        <v>87</v>
      </c>
      <c r="C75" s="3" t="s">
        <v>88</v>
      </c>
      <c r="D75" s="3" t="s">
        <v>42</v>
      </c>
      <c r="E75" s="3">
        <v>31.9</v>
      </c>
      <c r="F75" s="1" t="s">
        <v>26</v>
      </c>
      <c r="G75" s="1" t="s">
        <v>26</v>
      </c>
      <c r="H75" s="2" t="e">
        <f>F75+G75</f>
        <v>#VALUE!</v>
      </c>
      <c r="I75" s="5">
        <v>26.35</v>
      </c>
      <c r="J75" s="2" t="e">
        <f>F75+(I75/100*F75)</f>
        <v>#VALUE!</v>
      </c>
      <c r="K75" s="2" t="e">
        <f>G75+(I75/100*G75)</f>
        <v>#VALUE!</v>
      </c>
      <c r="L75" s="2" t="e">
        <f>TRUNC(J75+K75,2)</f>
        <v>#VALUE!</v>
      </c>
      <c r="M75" s="2" t="e">
        <f>TRUNC(IF((J75+K75), (J75/(J75+K75)*O75), 0),2)</f>
        <v>#VALUE!</v>
      </c>
      <c r="N75" s="2" t="e">
        <f>TRUNC(IF((J75+K75), (K75/(J75+K75)*O75), 0),2)</f>
        <v>#VALUE!</v>
      </c>
      <c r="O75" s="2" t="e">
        <f>TRUNC(L75*E75,2)</f>
        <v>#VALUE!</v>
      </c>
      <c r="P75" s="3" t="e">
        <f>IF(O75&lt;=(Referencial!O75*1.05),"PREÇO VÁLIDO","PREÇO INVÁLIDO")</f>
        <v>#VALUE!</v>
      </c>
      <c r="Q75" s="2" t="e">
        <f>(O75/Referencial!O75)-1</f>
        <v>#VALUE!</v>
      </c>
    </row>
    <row r="76" spans="1:17" ht="24.95" customHeight="1">
      <c r="A76" s="3" t="s">
        <v>21</v>
      </c>
      <c r="B76" s="3" t="s">
        <v>89</v>
      </c>
      <c r="C76" s="3" t="s">
        <v>90</v>
      </c>
      <c r="D76" s="3" t="s">
        <v>45</v>
      </c>
      <c r="E76" s="3">
        <v>5.3</v>
      </c>
      <c r="F76" s="1" t="s">
        <v>26</v>
      </c>
      <c r="G76" s="1" t="s">
        <v>26</v>
      </c>
      <c r="H76" s="2" t="e">
        <f>F76+G76</f>
        <v>#VALUE!</v>
      </c>
      <c r="I76" s="5">
        <v>26.35</v>
      </c>
      <c r="J76" s="2" t="e">
        <f>F76+(I76/100*F76)</f>
        <v>#VALUE!</v>
      </c>
      <c r="K76" s="2" t="e">
        <f>G76+(I76/100*G76)</f>
        <v>#VALUE!</v>
      </c>
      <c r="L76" s="2" t="e">
        <f>TRUNC(J76+K76,2)</f>
        <v>#VALUE!</v>
      </c>
      <c r="M76" s="2" t="e">
        <f>TRUNC(IF((J76+K76), (J76/(J76+K76)*O76), 0),2)</f>
        <v>#VALUE!</v>
      </c>
      <c r="N76" s="2" t="e">
        <f>TRUNC(IF((J76+K76), (K76/(J76+K76)*O76), 0),2)</f>
        <v>#VALUE!</v>
      </c>
      <c r="O76" s="2" t="e">
        <f>TRUNC(L76*E76,2)</f>
        <v>#VALUE!</v>
      </c>
      <c r="P76" s="3" t="e">
        <f>IF(O76&lt;=(Referencial!O76*1.05),"PREÇO VÁLIDO","PREÇO INVÁLIDO")</f>
        <v>#VALUE!</v>
      </c>
      <c r="Q76" s="2" t="e">
        <f>(O76/Referencial!O76)-1</f>
        <v>#VALUE!</v>
      </c>
    </row>
    <row r="77" spans="1:17" ht="24.95" customHeight="1">
      <c r="A77" s="3" t="s">
        <v>21</v>
      </c>
      <c r="B77" s="3"/>
      <c r="C77" s="3" t="s">
        <v>95</v>
      </c>
      <c r="D77" s="3"/>
      <c r="E77" s="3">
        <v>0</v>
      </c>
      <c r="F77" s="1"/>
      <c r="G77" s="1"/>
      <c r="H77" s="3"/>
      <c r="I77" s="5"/>
      <c r="J77" s="3"/>
      <c r="K77" s="3"/>
      <c r="L77" s="3"/>
      <c r="M77" s="3"/>
      <c r="N77" s="3"/>
      <c r="O77" s="3"/>
      <c r="P77" s="3"/>
      <c r="Q77" s="2"/>
    </row>
    <row r="78" spans="1:17" ht="24.95" customHeight="1">
      <c r="A78" s="3" t="s">
        <v>31</v>
      </c>
      <c r="B78" s="3" t="s">
        <v>92</v>
      </c>
      <c r="C78" s="3" t="s">
        <v>93</v>
      </c>
      <c r="D78" s="3" t="s">
        <v>75</v>
      </c>
      <c r="E78" s="3">
        <v>49.71</v>
      </c>
      <c r="F78" s="1" t="s">
        <v>26</v>
      </c>
      <c r="G78" s="1" t="s">
        <v>26</v>
      </c>
      <c r="H78" s="2" t="e">
        <f>F78+G78</f>
        <v>#VALUE!</v>
      </c>
      <c r="I78" s="5">
        <v>26.35</v>
      </c>
      <c r="J78" s="2" t="e">
        <f>F78+(I78/100*F78)</f>
        <v>#VALUE!</v>
      </c>
      <c r="K78" s="2" t="e">
        <f>G78+(I78/100*G78)</f>
        <v>#VALUE!</v>
      </c>
      <c r="L78" s="2" t="e">
        <f>TRUNC(J78+K78,2)</f>
        <v>#VALUE!</v>
      </c>
      <c r="M78" s="2" t="e">
        <f>TRUNC(IF((J78+K78), (J78/(J78+K78)*O78), 0),2)</f>
        <v>#VALUE!</v>
      </c>
      <c r="N78" s="2" t="e">
        <f>TRUNC(IF((J78+K78), (K78/(J78+K78)*O78), 0),2)</f>
        <v>#VALUE!</v>
      </c>
      <c r="O78" s="2" t="e">
        <f>TRUNC(L78*E78,2)</f>
        <v>#VALUE!</v>
      </c>
      <c r="P78" s="3" t="e">
        <f>IF(O78&lt;=(Referencial!O78*1.05),"PREÇO VÁLIDO","PREÇO INVÁLIDO")</f>
        <v>#VALUE!</v>
      </c>
      <c r="Q78" s="2" t="e">
        <f>(O78/Referencial!O78)-1</f>
        <v>#VALUE!</v>
      </c>
    </row>
    <row r="79" spans="1:17" ht="24.95" customHeight="1">
      <c r="A79" s="3" t="s">
        <v>21</v>
      </c>
      <c r="B79" s="3" t="s">
        <v>83</v>
      </c>
      <c r="C79" s="3" t="s">
        <v>84</v>
      </c>
      <c r="D79" s="3" t="s">
        <v>75</v>
      </c>
      <c r="E79" s="3">
        <v>30.24</v>
      </c>
      <c r="F79" s="1" t="s">
        <v>26</v>
      </c>
      <c r="G79" s="1" t="s">
        <v>26</v>
      </c>
      <c r="H79" s="2" t="e">
        <f>F79+G79</f>
        <v>#VALUE!</v>
      </c>
      <c r="I79" s="5">
        <v>26.35</v>
      </c>
      <c r="J79" s="2" t="e">
        <f>F79+(I79/100*F79)</f>
        <v>#VALUE!</v>
      </c>
      <c r="K79" s="2" t="e">
        <f>G79+(I79/100*G79)</f>
        <v>#VALUE!</v>
      </c>
      <c r="L79" s="2" t="e">
        <f>TRUNC(J79+K79,2)</f>
        <v>#VALUE!</v>
      </c>
      <c r="M79" s="2" t="e">
        <f>TRUNC(IF((J79+K79), (J79/(J79+K79)*O79), 0),2)</f>
        <v>#VALUE!</v>
      </c>
      <c r="N79" s="2" t="e">
        <f>TRUNC(IF((J79+K79), (K79/(J79+K79)*O79), 0),2)</f>
        <v>#VALUE!</v>
      </c>
      <c r="O79" s="2" t="e">
        <f>TRUNC(L79*E79,2)</f>
        <v>#VALUE!</v>
      </c>
      <c r="P79" s="3" t="e">
        <f>IF(O79&lt;=(Referencial!O79*1.05),"PREÇO VÁLIDO","PREÇO INVÁLIDO")</f>
        <v>#VALUE!</v>
      </c>
      <c r="Q79" s="2" t="e">
        <f>(O79/Referencial!O79)-1</f>
        <v>#VALUE!</v>
      </c>
    </row>
    <row r="80" spans="1:17" ht="24.95" customHeight="1">
      <c r="A80" s="3" t="s">
        <v>21</v>
      </c>
      <c r="B80" s="3" t="s">
        <v>85</v>
      </c>
      <c r="C80" s="3" t="s">
        <v>86</v>
      </c>
      <c r="D80" s="3" t="s">
        <v>42</v>
      </c>
      <c r="E80" s="3">
        <v>9.26</v>
      </c>
      <c r="F80" s="1" t="s">
        <v>26</v>
      </c>
      <c r="G80" s="1" t="s">
        <v>26</v>
      </c>
      <c r="H80" s="2" t="e">
        <f>F80+G80</f>
        <v>#VALUE!</v>
      </c>
      <c r="I80" s="5">
        <v>26.35</v>
      </c>
      <c r="J80" s="2" t="e">
        <f>F80+(I80/100*F80)</f>
        <v>#VALUE!</v>
      </c>
      <c r="K80" s="2" t="e">
        <f>G80+(I80/100*G80)</f>
        <v>#VALUE!</v>
      </c>
      <c r="L80" s="2" t="e">
        <f>TRUNC(J80+K80,2)</f>
        <v>#VALUE!</v>
      </c>
      <c r="M80" s="2" t="e">
        <f>TRUNC(IF((J80+K80), (J80/(J80+K80)*O80), 0),2)</f>
        <v>#VALUE!</v>
      </c>
      <c r="N80" s="2" t="e">
        <f>TRUNC(IF((J80+K80), (K80/(J80+K80)*O80), 0),2)</f>
        <v>#VALUE!</v>
      </c>
      <c r="O80" s="2" t="e">
        <f>TRUNC(L80*E80,2)</f>
        <v>#VALUE!</v>
      </c>
      <c r="P80" s="3" t="e">
        <f>IF(O80&lt;=(Referencial!O80*1.05),"PREÇO VÁLIDO","PREÇO INVÁLIDO")</f>
        <v>#VALUE!</v>
      </c>
      <c r="Q80" s="2" t="e">
        <f>(O80/Referencial!O80)-1</f>
        <v>#VALUE!</v>
      </c>
    </row>
    <row r="81" spans="1:17" ht="24.95" customHeight="1">
      <c r="A81" s="3" t="s">
        <v>21</v>
      </c>
      <c r="B81" s="3" t="s">
        <v>87</v>
      </c>
      <c r="C81" s="3" t="s">
        <v>88</v>
      </c>
      <c r="D81" s="3" t="s">
        <v>42</v>
      </c>
      <c r="E81" s="3">
        <v>9.5</v>
      </c>
      <c r="F81" s="1" t="s">
        <v>26</v>
      </c>
      <c r="G81" s="1" t="s">
        <v>26</v>
      </c>
      <c r="H81" s="2" t="e">
        <f>F81+G81</f>
        <v>#VALUE!</v>
      </c>
      <c r="I81" s="5">
        <v>26.35</v>
      </c>
      <c r="J81" s="2" t="e">
        <f>F81+(I81/100*F81)</f>
        <v>#VALUE!</v>
      </c>
      <c r="K81" s="2" t="e">
        <f>G81+(I81/100*G81)</f>
        <v>#VALUE!</v>
      </c>
      <c r="L81" s="2" t="e">
        <f>TRUNC(J81+K81,2)</f>
        <v>#VALUE!</v>
      </c>
      <c r="M81" s="2" t="e">
        <f>TRUNC(IF((J81+K81), (J81/(J81+K81)*O81), 0),2)</f>
        <v>#VALUE!</v>
      </c>
      <c r="N81" s="2" t="e">
        <f>TRUNC(IF((J81+K81), (K81/(J81+K81)*O81), 0),2)</f>
        <v>#VALUE!</v>
      </c>
      <c r="O81" s="2" t="e">
        <f>TRUNC(L81*E81,2)</f>
        <v>#VALUE!</v>
      </c>
      <c r="P81" s="3" t="e">
        <f>IF(O81&lt;=(Referencial!O81*1.05),"PREÇO VÁLIDO","PREÇO INVÁLIDO")</f>
        <v>#VALUE!</v>
      </c>
      <c r="Q81" s="2" t="e">
        <f>(O81/Referencial!O81)-1</f>
        <v>#VALUE!</v>
      </c>
    </row>
    <row r="82" spans="1:17" ht="24.95" customHeight="1">
      <c r="A82" s="3" t="s">
        <v>21</v>
      </c>
      <c r="B82" s="3" t="s">
        <v>89</v>
      </c>
      <c r="C82" s="3" t="s">
        <v>90</v>
      </c>
      <c r="D82" s="3" t="s">
        <v>45</v>
      </c>
      <c r="E82" s="3">
        <v>4.8</v>
      </c>
      <c r="F82" s="1" t="s">
        <v>26</v>
      </c>
      <c r="G82" s="1" t="s">
        <v>26</v>
      </c>
      <c r="H82" s="2" t="e">
        <f>F82+G82</f>
        <v>#VALUE!</v>
      </c>
      <c r="I82" s="5">
        <v>26.35</v>
      </c>
      <c r="J82" s="2" t="e">
        <f>F82+(I82/100*F82)</f>
        <v>#VALUE!</v>
      </c>
      <c r="K82" s="2" t="e">
        <f>G82+(I82/100*G82)</f>
        <v>#VALUE!</v>
      </c>
      <c r="L82" s="2" t="e">
        <f>TRUNC(J82+K82,2)</f>
        <v>#VALUE!</v>
      </c>
      <c r="M82" s="2" t="e">
        <f>TRUNC(IF((J82+K82), (J82/(J82+K82)*O82), 0),2)</f>
        <v>#VALUE!</v>
      </c>
      <c r="N82" s="2" t="e">
        <f>TRUNC(IF((J82+K82), (K82/(J82+K82)*O82), 0),2)</f>
        <v>#VALUE!</v>
      </c>
      <c r="O82" s="2" t="e">
        <f>TRUNC(L82*E82,2)</f>
        <v>#VALUE!</v>
      </c>
      <c r="P82" s="3" t="e">
        <f>IF(O82&lt;=(Referencial!O82*1.05),"PREÇO VÁLIDO","PREÇO INVÁLIDO")</f>
        <v>#VALUE!</v>
      </c>
      <c r="Q82" s="2" t="e">
        <f>(O82/Referencial!O82)-1</f>
        <v>#VALUE!</v>
      </c>
    </row>
    <row r="83" spans="1:17" ht="24.95" customHeight="1">
      <c r="A83" s="3" t="s">
        <v>21</v>
      </c>
      <c r="B83" s="3"/>
      <c r="C83" s="3" t="s">
        <v>96</v>
      </c>
      <c r="D83" s="3"/>
      <c r="E83" s="3">
        <v>0</v>
      </c>
      <c r="F83" s="1"/>
      <c r="G83" s="1"/>
      <c r="H83" s="3"/>
      <c r="I83" s="5"/>
      <c r="J83" s="3"/>
      <c r="K83" s="3"/>
      <c r="L83" s="3"/>
      <c r="M83" s="3"/>
      <c r="N83" s="3"/>
      <c r="O83" s="3"/>
      <c r="P83" s="3"/>
      <c r="Q83" s="2"/>
    </row>
    <row r="84" spans="1:17" ht="24.95" customHeight="1">
      <c r="A84" s="3" t="s">
        <v>31</v>
      </c>
      <c r="B84" s="3" t="s">
        <v>92</v>
      </c>
      <c r="C84" s="3" t="s">
        <v>93</v>
      </c>
      <c r="D84" s="3" t="s">
        <v>75</v>
      </c>
      <c r="E84" s="3">
        <v>121.2</v>
      </c>
      <c r="F84" s="1" t="s">
        <v>26</v>
      </c>
      <c r="G84" s="1" t="s">
        <v>26</v>
      </c>
      <c r="H84" s="2" t="e">
        <f>F84+G84</f>
        <v>#VALUE!</v>
      </c>
      <c r="I84" s="5">
        <v>26.35</v>
      </c>
      <c r="J84" s="2" t="e">
        <f>F84+(I84/100*F84)</f>
        <v>#VALUE!</v>
      </c>
      <c r="K84" s="2" t="e">
        <f>G84+(I84/100*G84)</f>
        <v>#VALUE!</v>
      </c>
      <c r="L84" s="2" t="e">
        <f>TRUNC(J84+K84,2)</f>
        <v>#VALUE!</v>
      </c>
      <c r="M84" s="2" t="e">
        <f>TRUNC(IF((J84+K84), (J84/(J84+K84)*O84), 0),2)</f>
        <v>#VALUE!</v>
      </c>
      <c r="N84" s="2" t="e">
        <f>TRUNC(IF((J84+K84), (K84/(J84+K84)*O84), 0),2)</f>
        <v>#VALUE!</v>
      </c>
      <c r="O84" s="2" t="e">
        <f>TRUNC(L84*E84,2)</f>
        <v>#VALUE!</v>
      </c>
      <c r="P84" s="3" t="e">
        <f>IF(O84&lt;=(Referencial!O84*1.05),"PREÇO VÁLIDO","PREÇO INVÁLIDO")</f>
        <v>#VALUE!</v>
      </c>
      <c r="Q84" s="2" t="e">
        <f>(O84/Referencial!O84)-1</f>
        <v>#VALUE!</v>
      </c>
    </row>
    <row r="85" spans="1:17" ht="24.95" customHeight="1">
      <c r="A85" s="3" t="s">
        <v>21</v>
      </c>
      <c r="B85" s="3" t="s">
        <v>83</v>
      </c>
      <c r="C85" s="3" t="s">
        <v>84</v>
      </c>
      <c r="D85" s="3" t="s">
        <v>75</v>
      </c>
      <c r="E85" s="3">
        <v>80.64</v>
      </c>
      <c r="F85" s="1" t="s">
        <v>26</v>
      </c>
      <c r="G85" s="1" t="s">
        <v>26</v>
      </c>
      <c r="H85" s="2" t="e">
        <f>F85+G85</f>
        <v>#VALUE!</v>
      </c>
      <c r="I85" s="5">
        <v>26.35</v>
      </c>
      <c r="J85" s="2" t="e">
        <f>F85+(I85/100*F85)</f>
        <v>#VALUE!</v>
      </c>
      <c r="K85" s="2" t="e">
        <f>G85+(I85/100*G85)</f>
        <v>#VALUE!</v>
      </c>
      <c r="L85" s="2" t="e">
        <f>TRUNC(J85+K85,2)</f>
        <v>#VALUE!</v>
      </c>
      <c r="M85" s="2" t="e">
        <f>TRUNC(IF((J85+K85), (J85/(J85+K85)*O85), 0),2)</f>
        <v>#VALUE!</v>
      </c>
      <c r="N85" s="2" t="e">
        <f>TRUNC(IF((J85+K85), (K85/(J85+K85)*O85), 0),2)</f>
        <v>#VALUE!</v>
      </c>
      <c r="O85" s="2" t="e">
        <f>TRUNC(L85*E85,2)</f>
        <v>#VALUE!</v>
      </c>
      <c r="P85" s="3" t="e">
        <f>IF(O85&lt;=(Referencial!O85*1.05),"PREÇO VÁLIDO","PREÇO INVÁLIDO")</f>
        <v>#VALUE!</v>
      </c>
      <c r="Q85" s="2" t="e">
        <f>(O85/Referencial!O85)-1</f>
        <v>#VALUE!</v>
      </c>
    </row>
    <row r="86" spans="1:17" ht="24.95" customHeight="1">
      <c r="A86" s="3" t="s">
        <v>21</v>
      </c>
      <c r="B86" s="3" t="s">
        <v>85</v>
      </c>
      <c r="C86" s="3" t="s">
        <v>86</v>
      </c>
      <c r="D86" s="3" t="s">
        <v>42</v>
      </c>
      <c r="E86" s="3">
        <v>28.8</v>
      </c>
      <c r="F86" s="1" t="s">
        <v>26</v>
      </c>
      <c r="G86" s="1" t="s">
        <v>26</v>
      </c>
      <c r="H86" s="2" t="e">
        <f>F86+G86</f>
        <v>#VALUE!</v>
      </c>
      <c r="I86" s="5">
        <v>26.35</v>
      </c>
      <c r="J86" s="2" t="e">
        <f>F86+(I86/100*F86)</f>
        <v>#VALUE!</v>
      </c>
      <c r="K86" s="2" t="e">
        <f>G86+(I86/100*G86)</f>
        <v>#VALUE!</v>
      </c>
      <c r="L86" s="2" t="e">
        <f>TRUNC(J86+K86,2)</f>
        <v>#VALUE!</v>
      </c>
      <c r="M86" s="2" t="e">
        <f>TRUNC(IF((J86+K86), (J86/(J86+K86)*O86), 0),2)</f>
        <v>#VALUE!</v>
      </c>
      <c r="N86" s="2" t="e">
        <f>TRUNC(IF((J86+K86), (K86/(J86+K86)*O86), 0),2)</f>
        <v>#VALUE!</v>
      </c>
      <c r="O86" s="2" t="e">
        <f>TRUNC(L86*E86,2)</f>
        <v>#VALUE!</v>
      </c>
      <c r="P86" s="3" t="e">
        <f>IF(O86&lt;=(Referencial!O86*1.05),"PREÇO VÁLIDO","PREÇO INVÁLIDO")</f>
        <v>#VALUE!</v>
      </c>
      <c r="Q86" s="2" t="e">
        <f>(O86/Referencial!O86)-1</f>
        <v>#VALUE!</v>
      </c>
    </row>
    <row r="87" spans="1:17" ht="24.95" customHeight="1">
      <c r="A87" s="3" t="s">
        <v>21</v>
      </c>
      <c r="B87" s="3" t="s">
        <v>87</v>
      </c>
      <c r="C87" s="3" t="s">
        <v>88</v>
      </c>
      <c r="D87" s="3" t="s">
        <v>42</v>
      </c>
      <c r="E87" s="3">
        <v>53.4</v>
      </c>
      <c r="F87" s="1" t="s">
        <v>26</v>
      </c>
      <c r="G87" s="1" t="s">
        <v>26</v>
      </c>
      <c r="H87" s="2" t="e">
        <f>F87+G87</f>
        <v>#VALUE!</v>
      </c>
      <c r="I87" s="5">
        <v>26.35</v>
      </c>
      <c r="J87" s="2" t="e">
        <f>F87+(I87/100*F87)</f>
        <v>#VALUE!</v>
      </c>
      <c r="K87" s="2" t="e">
        <f>G87+(I87/100*G87)</f>
        <v>#VALUE!</v>
      </c>
      <c r="L87" s="2" t="e">
        <f>TRUNC(J87+K87,2)</f>
        <v>#VALUE!</v>
      </c>
      <c r="M87" s="2" t="e">
        <f>TRUNC(IF((J87+K87), (J87/(J87+K87)*O87), 0),2)</f>
        <v>#VALUE!</v>
      </c>
      <c r="N87" s="2" t="e">
        <f>TRUNC(IF((J87+K87), (K87/(J87+K87)*O87), 0),2)</f>
        <v>#VALUE!</v>
      </c>
      <c r="O87" s="2" t="e">
        <f>TRUNC(L87*E87,2)</f>
        <v>#VALUE!</v>
      </c>
      <c r="P87" s="3" t="e">
        <f>IF(O87&lt;=(Referencial!O87*1.05),"PREÇO VÁLIDO","PREÇO INVÁLIDO")</f>
        <v>#VALUE!</v>
      </c>
      <c r="Q87" s="2" t="e">
        <f>(O87/Referencial!O87)-1</f>
        <v>#VALUE!</v>
      </c>
    </row>
    <row r="88" spans="1:17" ht="24.95" customHeight="1">
      <c r="A88" s="3" t="s">
        <v>21</v>
      </c>
      <c r="B88" s="3" t="s">
        <v>89</v>
      </c>
      <c r="C88" s="3" t="s">
        <v>90</v>
      </c>
      <c r="D88" s="3" t="s">
        <v>45</v>
      </c>
      <c r="E88" s="3">
        <v>9.7899999999999991</v>
      </c>
      <c r="F88" s="1" t="s">
        <v>26</v>
      </c>
      <c r="G88" s="1" t="s">
        <v>26</v>
      </c>
      <c r="H88" s="2" t="e">
        <f>F88+G88</f>
        <v>#VALUE!</v>
      </c>
      <c r="I88" s="5">
        <v>26.35</v>
      </c>
      <c r="J88" s="2" t="e">
        <f>F88+(I88/100*F88)</f>
        <v>#VALUE!</v>
      </c>
      <c r="K88" s="2" t="e">
        <f>G88+(I88/100*G88)</f>
        <v>#VALUE!</v>
      </c>
      <c r="L88" s="2" t="e">
        <f>TRUNC(J88+K88,2)</f>
        <v>#VALUE!</v>
      </c>
      <c r="M88" s="2" t="e">
        <f>TRUNC(IF((J88+K88), (J88/(J88+K88)*O88), 0),2)</f>
        <v>#VALUE!</v>
      </c>
      <c r="N88" s="2" t="e">
        <f>TRUNC(IF((J88+K88), (K88/(J88+K88)*O88), 0),2)</f>
        <v>#VALUE!</v>
      </c>
      <c r="O88" s="2" t="e">
        <f>TRUNC(L88*E88,2)</f>
        <v>#VALUE!</v>
      </c>
      <c r="P88" s="3" t="e">
        <f>IF(O88&lt;=(Referencial!O88*1.05),"PREÇO VÁLIDO","PREÇO INVÁLIDO")</f>
        <v>#VALUE!</v>
      </c>
      <c r="Q88" s="2" t="e">
        <f>(O88/Referencial!O88)-1</f>
        <v>#VALUE!</v>
      </c>
    </row>
    <row r="89" spans="1:17" ht="24.95" customHeight="1">
      <c r="A89" s="3" t="s">
        <v>21</v>
      </c>
      <c r="B89" s="3"/>
      <c r="C89" s="3" t="s">
        <v>97</v>
      </c>
      <c r="D89" s="3"/>
      <c r="E89" s="3">
        <v>0</v>
      </c>
      <c r="F89" s="1"/>
      <c r="G89" s="1"/>
      <c r="H89" s="3"/>
      <c r="I89" s="5"/>
      <c r="J89" s="3"/>
      <c r="K89" s="3"/>
      <c r="L89" s="3"/>
      <c r="M89" s="3"/>
      <c r="N89" s="3"/>
      <c r="O89" s="3"/>
      <c r="P89" s="3"/>
      <c r="Q89" s="2"/>
    </row>
    <row r="90" spans="1:17" ht="24.95" customHeight="1">
      <c r="A90" s="3" t="s">
        <v>31</v>
      </c>
      <c r="B90" s="3" t="s">
        <v>92</v>
      </c>
      <c r="C90" s="3" t="s">
        <v>93</v>
      </c>
      <c r="D90" s="3" t="s">
        <v>75</v>
      </c>
      <c r="E90" s="3">
        <v>843.2</v>
      </c>
      <c r="F90" s="1" t="s">
        <v>26</v>
      </c>
      <c r="G90" s="1" t="s">
        <v>26</v>
      </c>
      <c r="H90" s="2" t="e">
        <f>F90+G90</f>
        <v>#VALUE!</v>
      </c>
      <c r="I90" s="5">
        <v>26.35</v>
      </c>
      <c r="J90" s="2" t="e">
        <f>F90+(I90/100*F90)</f>
        <v>#VALUE!</v>
      </c>
      <c r="K90" s="2" t="e">
        <f>G90+(I90/100*G90)</f>
        <v>#VALUE!</v>
      </c>
      <c r="L90" s="2" t="e">
        <f>TRUNC(J90+K90,2)</f>
        <v>#VALUE!</v>
      </c>
      <c r="M90" s="2" t="e">
        <f>TRUNC(IF((J90+K90), (J90/(J90+K90)*O90), 0),2)</f>
        <v>#VALUE!</v>
      </c>
      <c r="N90" s="2" t="e">
        <f>TRUNC(IF((J90+K90), (K90/(J90+K90)*O90), 0),2)</f>
        <v>#VALUE!</v>
      </c>
      <c r="O90" s="2" t="e">
        <f>TRUNC(L90*E90,2)</f>
        <v>#VALUE!</v>
      </c>
      <c r="P90" s="3" t="e">
        <f>IF(O90&lt;=(Referencial!O90*1.05),"PREÇO VÁLIDO","PREÇO INVÁLIDO")</f>
        <v>#VALUE!</v>
      </c>
      <c r="Q90" s="2" t="e">
        <f>(O90/Referencial!O90)-1</f>
        <v>#VALUE!</v>
      </c>
    </row>
    <row r="91" spans="1:17" ht="24.95" customHeight="1">
      <c r="A91" s="3" t="s">
        <v>21</v>
      </c>
      <c r="B91" s="3" t="s">
        <v>85</v>
      </c>
      <c r="C91" s="3" t="s">
        <v>86</v>
      </c>
      <c r="D91" s="3" t="s">
        <v>42</v>
      </c>
      <c r="E91" s="3">
        <v>109</v>
      </c>
      <c r="F91" s="1" t="s">
        <v>26</v>
      </c>
      <c r="G91" s="1" t="s">
        <v>26</v>
      </c>
      <c r="H91" s="2" t="e">
        <f>F91+G91</f>
        <v>#VALUE!</v>
      </c>
      <c r="I91" s="5">
        <v>26.35</v>
      </c>
      <c r="J91" s="2" t="e">
        <f>F91+(I91/100*F91)</f>
        <v>#VALUE!</v>
      </c>
      <c r="K91" s="2" t="e">
        <f>G91+(I91/100*G91)</f>
        <v>#VALUE!</v>
      </c>
      <c r="L91" s="2" t="e">
        <f>TRUNC(J91+K91,2)</f>
        <v>#VALUE!</v>
      </c>
      <c r="M91" s="2" t="e">
        <f>TRUNC(IF((J91+K91), (J91/(J91+K91)*O91), 0),2)</f>
        <v>#VALUE!</v>
      </c>
      <c r="N91" s="2" t="e">
        <f>TRUNC(IF((J91+K91), (K91/(J91+K91)*O91), 0),2)</f>
        <v>#VALUE!</v>
      </c>
      <c r="O91" s="2" t="e">
        <f>TRUNC(L91*E91,2)</f>
        <v>#VALUE!</v>
      </c>
      <c r="P91" s="3" t="e">
        <f>IF(O91&lt;=(Referencial!O91*1.05),"PREÇO VÁLIDO","PREÇO INVÁLIDO")</f>
        <v>#VALUE!</v>
      </c>
      <c r="Q91" s="2" t="e">
        <f>(O91/Referencial!O91)-1</f>
        <v>#VALUE!</v>
      </c>
    </row>
    <row r="92" spans="1:17" ht="24.95" customHeight="1">
      <c r="A92" s="3" t="s">
        <v>21</v>
      </c>
      <c r="B92" s="3" t="s">
        <v>87</v>
      </c>
      <c r="C92" s="3" t="s">
        <v>88</v>
      </c>
      <c r="D92" s="3" t="s">
        <v>42</v>
      </c>
      <c r="E92" s="3">
        <v>112</v>
      </c>
      <c r="F92" s="1" t="s">
        <v>26</v>
      </c>
      <c r="G92" s="1" t="s">
        <v>26</v>
      </c>
      <c r="H92" s="2" t="e">
        <f>F92+G92</f>
        <v>#VALUE!</v>
      </c>
      <c r="I92" s="5">
        <v>26.35</v>
      </c>
      <c r="J92" s="2" t="e">
        <f>F92+(I92/100*F92)</f>
        <v>#VALUE!</v>
      </c>
      <c r="K92" s="2" t="e">
        <f>G92+(I92/100*G92)</f>
        <v>#VALUE!</v>
      </c>
      <c r="L92" s="2" t="e">
        <f>TRUNC(J92+K92,2)</f>
        <v>#VALUE!</v>
      </c>
      <c r="M92" s="2" t="e">
        <f>TRUNC(IF((J92+K92), (J92/(J92+K92)*O92), 0),2)</f>
        <v>#VALUE!</v>
      </c>
      <c r="N92" s="2" t="e">
        <f>TRUNC(IF((J92+K92), (K92/(J92+K92)*O92), 0),2)</f>
        <v>#VALUE!</v>
      </c>
      <c r="O92" s="2" t="e">
        <f>TRUNC(L92*E92,2)</f>
        <v>#VALUE!</v>
      </c>
      <c r="P92" s="3" t="e">
        <f>IF(O92&lt;=(Referencial!O92*1.05),"PREÇO VÁLIDO","PREÇO INVÁLIDO")</f>
        <v>#VALUE!</v>
      </c>
      <c r="Q92" s="2" t="e">
        <f>(O92/Referencial!O92)-1</f>
        <v>#VALUE!</v>
      </c>
    </row>
    <row r="93" spans="1:17" ht="24.95" customHeight="1">
      <c r="A93" s="3" t="s">
        <v>21</v>
      </c>
      <c r="B93" s="3"/>
      <c r="C93" s="3" t="s">
        <v>98</v>
      </c>
      <c r="D93" s="3"/>
      <c r="E93" s="3">
        <v>0</v>
      </c>
      <c r="F93" s="1"/>
      <c r="G93" s="1"/>
      <c r="H93" s="3"/>
      <c r="I93" s="5"/>
      <c r="J93" s="3"/>
      <c r="K93" s="3"/>
      <c r="L93" s="3"/>
      <c r="M93" s="3"/>
      <c r="N93" s="3"/>
      <c r="O93" s="3"/>
      <c r="P93" s="3"/>
      <c r="Q93" s="2"/>
    </row>
    <row r="94" spans="1:17" ht="24.95" customHeight="1">
      <c r="A94" s="3" t="s">
        <v>36</v>
      </c>
      <c r="B94" s="3" t="s">
        <v>99</v>
      </c>
      <c r="C94" s="3" t="s">
        <v>100</v>
      </c>
      <c r="D94" s="3" t="s">
        <v>25</v>
      </c>
      <c r="E94" s="3">
        <v>1</v>
      </c>
      <c r="F94" s="1" t="s">
        <v>26</v>
      </c>
      <c r="G94" s="1" t="s">
        <v>26</v>
      </c>
      <c r="H94" s="2" t="e">
        <f>F94+G94</f>
        <v>#VALUE!</v>
      </c>
      <c r="I94" s="5">
        <v>26.35</v>
      </c>
      <c r="J94" s="2" t="e">
        <f>F94+(I94/100*F94)</f>
        <v>#VALUE!</v>
      </c>
      <c r="K94" s="2" t="e">
        <f>G94+(I94/100*G94)</f>
        <v>#VALUE!</v>
      </c>
      <c r="L94" s="2" t="e">
        <f>TRUNC(J94+K94,2)</f>
        <v>#VALUE!</v>
      </c>
      <c r="M94" s="2" t="e">
        <f>TRUNC(IF((J94+K94), (J94/(J94+K94)*O94), 0),2)</f>
        <v>#VALUE!</v>
      </c>
      <c r="N94" s="2" t="e">
        <f>TRUNC(IF((J94+K94), (K94/(J94+K94)*O94), 0),2)</f>
        <v>#VALUE!</v>
      </c>
      <c r="O94" s="2" t="e">
        <f>TRUNC(L94*E94,2)</f>
        <v>#VALUE!</v>
      </c>
      <c r="P94" s="3" t="e">
        <f>IF(O94&lt;=(Referencial!O94*1.05),"PREÇO VÁLIDO","PREÇO INVÁLIDO")</f>
        <v>#VALUE!</v>
      </c>
      <c r="Q94" s="2" t="e">
        <f>(O94/Referencial!O94)-1</f>
        <v>#VALUE!</v>
      </c>
    </row>
    <row r="95" spans="1:17">
      <c r="N95" s="7" t="s">
        <v>27</v>
      </c>
      <c r="O95" s="8" t="e">
        <f>TRUNC(SUM(O56:O94),2)</f>
        <v>#VALUE!</v>
      </c>
    </row>
    <row r="97" spans="1:17">
      <c r="A97" s="9" t="s">
        <v>101</v>
      </c>
    </row>
    <row r="98" spans="1:17">
      <c r="A98" s="11" t="s">
        <v>4</v>
      </c>
      <c r="B98" s="11" t="s">
        <v>5</v>
      </c>
      <c r="C98" s="11" t="s">
        <v>6</v>
      </c>
      <c r="D98" s="11" t="s">
        <v>7</v>
      </c>
      <c r="E98" s="11" t="s">
        <v>8</v>
      </c>
      <c r="F98" s="1" t="s">
        <v>9</v>
      </c>
      <c r="G98" s="1" t="s">
        <v>10</v>
      </c>
      <c r="H98" s="11" t="s">
        <v>12</v>
      </c>
      <c r="I98" s="11" t="s">
        <v>13</v>
      </c>
      <c r="J98" s="11" t="s">
        <v>14</v>
      </c>
      <c r="K98" s="11" t="s">
        <v>15</v>
      </c>
      <c r="L98" s="11" t="s">
        <v>11</v>
      </c>
      <c r="M98" s="11" t="s">
        <v>16</v>
      </c>
      <c r="N98" s="11" t="s">
        <v>17</v>
      </c>
      <c r="O98" s="11" t="s">
        <v>18</v>
      </c>
      <c r="P98" s="11" t="s">
        <v>19</v>
      </c>
      <c r="Q98" s="11" t="s">
        <v>20</v>
      </c>
    </row>
    <row r="99" spans="1:17" ht="24.95" customHeight="1">
      <c r="A99" s="3" t="s">
        <v>21</v>
      </c>
      <c r="B99" s="3"/>
      <c r="C99" s="3" t="s">
        <v>102</v>
      </c>
      <c r="D99" s="3"/>
      <c r="E99" s="3">
        <v>0</v>
      </c>
      <c r="F99" s="1"/>
      <c r="G99" s="1"/>
      <c r="H99" s="3"/>
      <c r="I99" s="5"/>
      <c r="J99" s="3"/>
      <c r="K99" s="3"/>
      <c r="L99" s="3"/>
      <c r="M99" s="3"/>
      <c r="N99" s="3"/>
      <c r="O99" s="3"/>
      <c r="P99" s="3"/>
      <c r="Q99" s="2"/>
    </row>
    <row r="100" spans="1:17" ht="24.95" customHeight="1">
      <c r="A100" s="3" t="s">
        <v>21</v>
      </c>
      <c r="B100" s="3" t="s">
        <v>103</v>
      </c>
      <c r="C100" s="3" t="s">
        <v>104</v>
      </c>
      <c r="D100" s="3" t="s">
        <v>42</v>
      </c>
      <c r="E100" s="3">
        <v>126</v>
      </c>
      <c r="F100" s="1" t="s">
        <v>26</v>
      </c>
      <c r="G100" s="1" t="s">
        <v>26</v>
      </c>
      <c r="H100" s="2" t="e">
        <f>F100+G100</f>
        <v>#VALUE!</v>
      </c>
      <c r="I100" s="5">
        <v>26.35</v>
      </c>
      <c r="J100" s="2" t="e">
        <f>F100+(I100/100*F100)</f>
        <v>#VALUE!</v>
      </c>
      <c r="K100" s="2" t="e">
        <f>G100+(I100/100*G100)</f>
        <v>#VALUE!</v>
      </c>
      <c r="L100" s="2" t="e">
        <f>TRUNC(J100+K100,2)</f>
        <v>#VALUE!</v>
      </c>
      <c r="M100" s="2" t="e">
        <f>TRUNC(IF((J100+K100), (J100/(J100+K100)*O100), 0),2)</f>
        <v>#VALUE!</v>
      </c>
      <c r="N100" s="2" t="e">
        <f>TRUNC(IF((J100+K100), (K100/(J100+K100)*O100), 0),2)</f>
        <v>#VALUE!</v>
      </c>
      <c r="O100" s="2" t="e">
        <f>TRUNC(L100*E100,2)</f>
        <v>#VALUE!</v>
      </c>
      <c r="P100" s="3" t="e">
        <f>IF(O100&lt;=(Referencial!O100*1.05),"PREÇO VÁLIDO","PREÇO INVÁLIDO")</f>
        <v>#VALUE!</v>
      </c>
      <c r="Q100" s="2" t="e">
        <f>(O100/Referencial!O100)-1</f>
        <v>#VALUE!</v>
      </c>
    </row>
    <row r="101" spans="1:17" ht="24.95" customHeight="1">
      <c r="A101" s="3" t="s">
        <v>21</v>
      </c>
      <c r="B101" s="3" t="s">
        <v>105</v>
      </c>
      <c r="C101" s="3" t="s">
        <v>106</v>
      </c>
      <c r="D101" s="3" t="s">
        <v>42</v>
      </c>
      <c r="E101" s="3">
        <v>1.55</v>
      </c>
      <c r="F101" s="1" t="s">
        <v>26</v>
      </c>
      <c r="G101" s="1" t="s">
        <v>26</v>
      </c>
      <c r="H101" s="2" t="e">
        <f>F101+G101</f>
        <v>#VALUE!</v>
      </c>
      <c r="I101" s="5">
        <v>26.35</v>
      </c>
      <c r="J101" s="2" t="e">
        <f>F101+(I101/100*F101)</f>
        <v>#VALUE!</v>
      </c>
      <c r="K101" s="2" t="e">
        <f>G101+(I101/100*G101)</f>
        <v>#VALUE!</v>
      </c>
      <c r="L101" s="2" t="e">
        <f>TRUNC(J101+K101,2)</f>
        <v>#VALUE!</v>
      </c>
      <c r="M101" s="2" t="e">
        <f>TRUNC(IF((J101+K101), (J101/(J101+K101)*O101), 0),2)</f>
        <v>#VALUE!</v>
      </c>
      <c r="N101" s="2" t="e">
        <f>TRUNC(IF((J101+K101), (K101/(J101+K101)*O101), 0),2)</f>
        <v>#VALUE!</v>
      </c>
      <c r="O101" s="2" t="e">
        <f>TRUNC(L101*E101,2)</f>
        <v>#VALUE!</v>
      </c>
      <c r="P101" s="3" t="e">
        <f>IF(O101&lt;=(Referencial!O101*1.05),"PREÇO VÁLIDO","PREÇO INVÁLIDO")</f>
        <v>#VALUE!</v>
      </c>
      <c r="Q101" s="2" t="e">
        <f>(O101/Referencial!O101)-1</f>
        <v>#VALUE!</v>
      </c>
    </row>
    <row r="102" spans="1:17">
      <c r="N102" s="7" t="s">
        <v>27</v>
      </c>
      <c r="O102" s="8" t="e">
        <f>TRUNC(SUM(O97:O101),2)</f>
        <v>#VALUE!</v>
      </c>
    </row>
    <row r="103" spans="1:17">
      <c r="N103" s="7" t="s">
        <v>107</v>
      </c>
      <c r="O103" s="8" t="e">
        <f>TRUNC(SUM(O21,O39,O54,O95,O102),2)</f>
        <v>#VALUE!</v>
      </c>
    </row>
    <row r="105" spans="1:17">
      <c r="A105" t="e">
        <f>CONCATENATE("Importa o presente valor total proposto em: ", TEXT(SUM(O21,O39,O54,O95,O102), "R$ #.###,#0"))</f>
        <v>#VALUE!</v>
      </c>
    </row>
    <row r="107" spans="1:17">
      <c r="B107" s="9" t="s">
        <v>108</v>
      </c>
    </row>
    <row r="108" spans="1:17">
      <c r="B108" s="9" t="s">
        <v>109</v>
      </c>
    </row>
  </sheetData>
  <sheetProtection password="E889" sheet="1" objects="1" scenarios="1" selectLockedCells="1"/>
  <autoFilter ref="A18:Q101" xr:uid="{00000000-0009-0000-0000-000000000000}"/>
  <mergeCells count="6">
    <mergeCell ref="B13:C13"/>
    <mergeCell ref="B1:F1"/>
    <mergeCell ref="B2:F2"/>
    <mergeCell ref="B3:F3"/>
    <mergeCell ref="A4:G4"/>
    <mergeCell ref="B6:D6"/>
  </mergeCells>
  <pageMargins left="0.4" right="0.4" top="0.4" bottom="0.4" header="0.3" footer="0.3"/>
  <pageSetup paperSize="9" orientation="landscape"/>
  <headerFooter>
    <oddFooter>&amp;Lteste</oddFooter>
  </headerFooter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108"/>
  <sheetViews>
    <sheetView workbookViewId="0"/>
  </sheetViews>
  <sheetFormatPr defaultRowHeight="15"/>
  <cols>
    <col min="1" max="1" width="31.140625" customWidth="1"/>
    <col min="2" max="2" width="13.42578125" customWidth="1"/>
    <col min="3" max="3" width="55.7109375" customWidth="1"/>
    <col min="4" max="5" width="13.42578125" customWidth="1"/>
    <col min="6" max="7" width="24.42578125" customWidth="1"/>
    <col min="8" max="9" width="29" customWidth="1"/>
    <col min="10" max="16" width="24.42578125" customWidth="1"/>
    <col min="17" max="17" width="24.42578125" hidden="1" customWidth="1"/>
  </cols>
  <sheetData>
    <row r="1" spans="1:9">
      <c r="B1" s="14" t="s">
        <v>0</v>
      </c>
      <c r="C1" s="15"/>
      <c r="D1" s="15"/>
      <c r="E1" s="15"/>
      <c r="F1" s="15"/>
    </row>
    <row r="2" spans="1:9">
      <c r="B2" s="14" t="s">
        <v>1</v>
      </c>
      <c r="C2" s="15"/>
      <c r="D2" s="15"/>
      <c r="E2" s="15"/>
      <c r="F2" s="15"/>
    </row>
    <row r="3" spans="1:9">
      <c r="B3" s="14" t="s">
        <v>0</v>
      </c>
      <c r="C3" s="15"/>
      <c r="D3" s="15"/>
      <c r="E3" s="15"/>
      <c r="F3" s="15"/>
    </row>
    <row r="4" spans="1:9" ht="18">
      <c r="A4" s="16" t="s">
        <v>2</v>
      </c>
      <c r="B4" s="15"/>
      <c r="C4" s="15"/>
      <c r="D4" s="15"/>
      <c r="E4" s="15"/>
      <c r="F4" s="15"/>
      <c r="G4" s="15"/>
    </row>
    <row r="6" spans="1:9">
      <c r="A6" s="10" t="s">
        <v>110</v>
      </c>
      <c r="B6" s="17" t="s">
        <v>111</v>
      </c>
      <c r="C6" s="17"/>
      <c r="D6" s="17"/>
      <c r="H6" s="9" t="s">
        <v>118</v>
      </c>
    </row>
    <row r="7" spans="1:9">
      <c r="A7" s="10" t="s">
        <v>112</v>
      </c>
      <c r="B7" s="6"/>
    </row>
    <row r="8" spans="1:9">
      <c r="A8" s="10" t="s">
        <v>113</v>
      </c>
      <c r="B8" s="6"/>
    </row>
    <row r="9" spans="1:9">
      <c r="A9" s="10" t="s">
        <v>114</v>
      </c>
      <c r="B9" s="6"/>
      <c r="H9" s="12" t="s">
        <v>119</v>
      </c>
      <c r="I9" s="12" t="s">
        <v>120</v>
      </c>
    </row>
    <row r="10" spans="1:9">
      <c r="A10" s="10" t="s">
        <v>115</v>
      </c>
      <c r="B10" s="13" t="s">
        <v>26</v>
      </c>
      <c r="D10" s="10" t="s">
        <v>116</v>
      </c>
      <c r="E10" s="13" t="s">
        <v>26</v>
      </c>
      <c r="H10" s="13">
        <f>SUM(M:M)/O103</f>
        <v>0.8353269669297998</v>
      </c>
      <c r="I10" s="13">
        <f>SUM(N:N)/O103</f>
        <v>0.16467132985017569</v>
      </c>
    </row>
    <row r="11" spans="1:9">
      <c r="A11" s="10" t="s">
        <v>116</v>
      </c>
      <c r="B11" s="13">
        <v>0.26350000000000001</v>
      </c>
      <c r="D11" s="10" t="s">
        <v>117</v>
      </c>
      <c r="E11" s="13" t="s">
        <v>26</v>
      </c>
    </row>
    <row r="13" spans="1:9" ht="24.95" customHeight="1">
      <c r="A13" s="10" t="s">
        <v>4</v>
      </c>
      <c r="B13" s="18" t="s">
        <v>121</v>
      </c>
      <c r="C13" s="15"/>
    </row>
    <row r="17" spans="1:17">
      <c r="A17" s="9" t="s">
        <v>3</v>
      </c>
    </row>
    <row r="18" spans="1:17">
      <c r="A18" s="11" t="s">
        <v>4</v>
      </c>
      <c r="B18" s="11" t="s">
        <v>5</v>
      </c>
      <c r="C18" s="11" t="s">
        <v>6</v>
      </c>
      <c r="D18" s="11" t="s">
        <v>7</v>
      </c>
      <c r="E18" s="11" t="s">
        <v>8</v>
      </c>
      <c r="F18" s="11" t="s">
        <v>9</v>
      </c>
      <c r="G18" s="11" t="s">
        <v>10</v>
      </c>
      <c r="H18" s="11" t="s">
        <v>12</v>
      </c>
      <c r="I18" s="11" t="s">
        <v>13</v>
      </c>
      <c r="J18" s="11" t="s">
        <v>14</v>
      </c>
      <c r="K18" s="11" t="s">
        <v>15</v>
      </c>
      <c r="L18" s="11" t="s">
        <v>11</v>
      </c>
      <c r="M18" s="11" t="s">
        <v>16</v>
      </c>
      <c r="N18" s="11" t="s">
        <v>17</v>
      </c>
      <c r="O18" s="11" t="s">
        <v>18</v>
      </c>
      <c r="P18" s="11" t="s">
        <v>19</v>
      </c>
      <c r="Q18" s="11" t="s">
        <v>20</v>
      </c>
    </row>
    <row r="19" spans="1:17" ht="24.95" customHeight="1">
      <c r="A19" s="3" t="s">
        <v>21</v>
      </c>
      <c r="B19" s="3"/>
      <c r="C19" s="3" t="s">
        <v>22</v>
      </c>
      <c r="D19" s="3"/>
      <c r="E19" s="3">
        <v>0</v>
      </c>
      <c r="F19" s="2"/>
      <c r="G19" s="2"/>
      <c r="H19" s="3"/>
      <c r="I19" s="4"/>
      <c r="J19" s="3"/>
      <c r="K19" s="3"/>
      <c r="L19" s="3"/>
      <c r="M19" s="3"/>
      <c r="N19" s="3"/>
      <c r="O19" s="3"/>
      <c r="P19" s="3"/>
    </row>
    <row r="20" spans="1:17" ht="24.95" customHeight="1">
      <c r="A20" s="3" t="s">
        <v>21</v>
      </c>
      <c r="B20" s="3" t="s">
        <v>23</v>
      </c>
      <c r="C20" s="3" t="s">
        <v>24</v>
      </c>
      <c r="D20" s="3" t="s">
        <v>25</v>
      </c>
      <c r="E20" s="3">
        <v>1</v>
      </c>
      <c r="F20" s="2">
        <v>0</v>
      </c>
      <c r="G20" s="2">
        <v>13428.72</v>
      </c>
      <c r="H20" s="2">
        <f>F20+G20</f>
        <v>13428.72</v>
      </c>
      <c r="I20" s="4">
        <v>0</v>
      </c>
      <c r="J20" s="2">
        <f>F20+(I20/100*F20)</f>
        <v>0</v>
      </c>
      <c r="K20" s="2">
        <f>G20+(I20/100*G20)</f>
        <v>13428.72</v>
      </c>
      <c r="L20" s="2">
        <f>TRUNC(J20+K20,2)</f>
        <v>13428.72</v>
      </c>
      <c r="M20" s="2">
        <f>TRUNC(IF((J20+K20), (J20/(J20+K20)*O20), 0),2)</f>
        <v>0</v>
      </c>
      <c r="N20" s="2">
        <f>TRUNC(IF((J20+K20), (K20/(J20+K20)*O20), 0),2)</f>
        <v>13428.72</v>
      </c>
      <c r="O20" s="2">
        <f>TRUNC(L20*E20,2)</f>
        <v>13428.72</v>
      </c>
      <c r="P20" s="3" t="str">
        <f>IF(O20&lt;=(Referencial!O20*1.05),"PREÇO VÁLIDO","PREÇO INVÁLIDO")</f>
        <v>PREÇO VÁLIDO</v>
      </c>
    </row>
    <row r="21" spans="1:17">
      <c r="N21" s="7" t="s">
        <v>27</v>
      </c>
      <c r="O21" s="8">
        <f>TRUNC(SUM(O17:O20),2)</f>
        <v>13428.72</v>
      </c>
    </row>
    <row r="23" spans="1:17">
      <c r="A23" s="9" t="s">
        <v>28</v>
      </c>
    </row>
    <row r="24" spans="1:17">
      <c r="A24" s="11" t="s">
        <v>4</v>
      </c>
      <c r="B24" s="11" t="s">
        <v>5</v>
      </c>
      <c r="C24" s="11" t="s">
        <v>6</v>
      </c>
      <c r="D24" s="11" t="s">
        <v>7</v>
      </c>
      <c r="E24" s="11" t="s">
        <v>8</v>
      </c>
      <c r="F24" s="11" t="s">
        <v>9</v>
      </c>
      <c r="G24" s="11" t="s">
        <v>10</v>
      </c>
      <c r="H24" s="11" t="s">
        <v>12</v>
      </c>
      <c r="I24" s="11" t="s">
        <v>13</v>
      </c>
      <c r="J24" s="11" t="s">
        <v>14</v>
      </c>
      <c r="K24" s="11" t="s">
        <v>15</v>
      </c>
      <c r="L24" s="11" t="s">
        <v>11</v>
      </c>
      <c r="M24" s="11" t="s">
        <v>16</v>
      </c>
      <c r="N24" s="11" t="s">
        <v>17</v>
      </c>
      <c r="O24" s="11" t="s">
        <v>18</v>
      </c>
      <c r="P24" s="11" t="s">
        <v>19</v>
      </c>
      <c r="Q24" s="11" t="s">
        <v>20</v>
      </c>
    </row>
    <row r="25" spans="1:17" ht="24.95" customHeight="1">
      <c r="A25" s="3" t="s">
        <v>21</v>
      </c>
      <c r="B25" s="3"/>
      <c r="C25" s="3" t="s">
        <v>29</v>
      </c>
      <c r="D25" s="3"/>
      <c r="E25" s="3">
        <v>0</v>
      </c>
      <c r="F25" s="2"/>
      <c r="G25" s="2"/>
      <c r="H25" s="3"/>
      <c r="I25" s="4"/>
      <c r="J25" s="3"/>
      <c r="K25" s="3"/>
      <c r="L25" s="3"/>
      <c r="M25" s="3"/>
      <c r="N25" s="3"/>
      <c r="O25" s="3"/>
      <c r="P25" s="3"/>
    </row>
    <row r="26" spans="1:17" ht="24.95" customHeight="1">
      <c r="A26" s="3" t="s">
        <v>21</v>
      </c>
      <c r="B26" s="3"/>
      <c r="C26" s="3" t="s">
        <v>30</v>
      </c>
      <c r="D26" s="3"/>
      <c r="E26" s="3">
        <v>0</v>
      </c>
      <c r="F26" s="2"/>
      <c r="G26" s="2"/>
      <c r="H26" s="3"/>
      <c r="I26" s="4"/>
      <c r="J26" s="3"/>
      <c r="K26" s="3"/>
      <c r="L26" s="3"/>
      <c r="M26" s="3"/>
      <c r="N26" s="3"/>
      <c r="O26" s="3"/>
      <c r="P26" s="3"/>
    </row>
    <row r="27" spans="1:17" ht="24.95" customHeight="1">
      <c r="A27" s="3" t="s">
        <v>31</v>
      </c>
      <c r="B27" s="3" t="s">
        <v>32</v>
      </c>
      <c r="C27" s="3" t="s">
        <v>33</v>
      </c>
      <c r="D27" s="3" t="s">
        <v>34</v>
      </c>
      <c r="E27" s="3">
        <v>2</v>
      </c>
      <c r="F27" s="2">
        <v>960.26</v>
      </c>
      <c r="G27" s="2">
        <v>0</v>
      </c>
      <c r="H27" s="2">
        <f>F27+G27</f>
        <v>960.26</v>
      </c>
      <c r="I27" s="4">
        <v>26.35</v>
      </c>
      <c r="J27" s="2">
        <f>F27+(I27/100*F27)</f>
        <v>1213.2885100000001</v>
      </c>
      <c r="K27" s="2">
        <f>G27+(I27/100*G27)</f>
        <v>0</v>
      </c>
      <c r="L27" s="2">
        <f>TRUNC(J27+K27,2)</f>
        <v>1213.28</v>
      </c>
      <c r="M27" s="2">
        <f>TRUNC(IF((J27+K27), (J27/(J27+K27)*O27), 0),2)</f>
        <v>2426.56</v>
      </c>
      <c r="N27" s="2">
        <f>TRUNC(IF((J27+K27), (K27/(J27+K27)*O27), 0),2)</f>
        <v>0</v>
      </c>
      <c r="O27" s="2">
        <f>TRUNC(L27*E27,2)</f>
        <v>2426.56</v>
      </c>
      <c r="P27" s="3" t="str">
        <f>IF(O27&lt;=(Referencial!O27*1.05),"PREÇO VÁLIDO","PREÇO INVÁLIDO")</f>
        <v>PREÇO VÁLIDO</v>
      </c>
    </row>
    <row r="28" spans="1:17" ht="24.95" customHeight="1">
      <c r="A28" s="3" t="s">
        <v>21</v>
      </c>
      <c r="B28" s="3"/>
      <c r="C28" s="3" t="s">
        <v>35</v>
      </c>
      <c r="D28" s="3"/>
      <c r="E28" s="3">
        <v>0</v>
      </c>
      <c r="F28" s="2"/>
      <c r="G28" s="2"/>
      <c r="H28" s="3"/>
      <c r="I28" s="4"/>
      <c r="J28" s="3"/>
      <c r="K28" s="3"/>
      <c r="L28" s="3"/>
      <c r="M28" s="3"/>
      <c r="N28" s="3"/>
      <c r="O28" s="3"/>
      <c r="P28" s="3"/>
    </row>
    <row r="29" spans="1:17" ht="24.95" customHeight="1">
      <c r="A29" s="3" t="s">
        <v>36</v>
      </c>
      <c r="B29" s="3" t="s">
        <v>37</v>
      </c>
      <c r="C29" s="3" t="s">
        <v>38</v>
      </c>
      <c r="D29" s="3" t="s">
        <v>25</v>
      </c>
      <c r="E29" s="3">
        <v>1</v>
      </c>
      <c r="F29" s="2">
        <v>4422</v>
      </c>
      <c r="G29" s="2">
        <v>0</v>
      </c>
      <c r="H29" s="2">
        <f>F29+G29</f>
        <v>4422</v>
      </c>
      <c r="I29" s="4">
        <v>26.35</v>
      </c>
      <c r="J29" s="2">
        <f>F29+(I29/100*F29)</f>
        <v>5587.1970000000001</v>
      </c>
      <c r="K29" s="2">
        <f>G29+(I29/100*G29)</f>
        <v>0</v>
      </c>
      <c r="L29" s="2">
        <f>TRUNC(J29+K29,2)</f>
        <v>5587.19</v>
      </c>
      <c r="M29" s="2">
        <f>TRUNC(IF((J29+K29), (J29/(J29+K29)*O29), 0),2)</f>
        <v>5587.19</v>
      </c>
      <c r="N29" s="2">
        <f>TRUNC(IF((J29+K29), (K29/(J29+K29)*O29), 0),2)</f>
        <v>0</v>
      </c>
      <c r="O29" s="2">
        <f>TRUNC(L29*E29,2)</f>
        <v>5587.19</v>
      </c>
      <c r="P29" s="3" t="str">
        <f>IF(O29&lt;=(Referencial!O29*1.05),"PREÇO VÁLIDO","PREÇO INVÁLIDO")</f>
        <v>PREÇO VÁLIDO</v>
      </c>
    </row>
    <row r="30" spans="1:17" ht="24.95" customHeight="1">
      <c r="A30" s="3" t="s">
        <v>21</v>
      </c>
      <c r="B30" s="3"/>
      <c r="C30" s="3" t="s">
        <v>39</v>
      </c>
      <c r="D30" s="3"/>
      <c r="E30" s="3">
        <v>0</v>
      </c>
      <c r="F30" s="2"/>
      <c r="G30" s="2"/>
      <c r="H30" s="3"/>
      <c r="I30" s="4"/>
      <c r="J30" s="3"/>
      <c r="K30" s="3"/>
      <c r="L30" s="3"/>
      <c r="M30" s="3"/>
      <c r="N30" s="3"/>
      <c r="O30" s="3"/>
      <c r="P30" s="3"/>
    </row>
    <row r="31" spans="1:17" ht="24.95" customHeight="1">
      <c r="A31" s="3" t="s">
        <v>21</v>
      </c>
      <c r="B31" s="3" t="s">
        <v>40</v>
      </c>
      <c r="C31" s="3" t="s">
        <v>41</v>
      </c>
      <c r="D31" s="3" t="s">
        <v>42</v>
      </c>
      <c r="E31" s="3">
        <v>2.88</v>
      </c>
      <c r="F31" s="2">
        <v>418.34</v>
      </c>
      <c r="G31" s="2">
        <v>49.08</v>
      </c>
      <c r="H31" s="2">
        <f>F31+G31</f>
        <v>467.41999999999996</v>
      </c>
      <c r="I31" s="4">
        <v>26.35</v>
      </c>
      <c r="J31" s="2">
        <f>F31+(I31/100*F31)</f>
        <v>528.57258999999999</v>
      </c>
      <c r="K31" s="2">
        <f>G31+(I31/100*G31)</f>
        <v>62.01258</v>
      </c>
      <c r="L31" s="2">
        <f>TRUNC(J31+K31,2)</f>
        <v>590.58000000000004</v>
      </c>
      <c r="M31" s="2">
        <f>TRUNC(IF((J31+K31), (J31/(J31+K31)*O31), 0),2)</f>
        <v>1522.27</v>
      </c>
      <c r="N31" s="2">
        <f>TRUNC(IF((J31+K31), (K31/(J31+K31)*O31), 0),2)</f>
        <v>178.59</v>
      </c>
      <c r="O31" s="2">
        <f>TRUNC(L31*E31,2)</f>
        <v>1700.87</v>
      </c>
      <c r="P31" s="3" t="str">
        <f>IF(O31&lt;=(Referencial!O31*1.05),"PREÇO VÁLIDO","PREÇO INVÁLIDO")</f>
        <v>PREÇO VÁLIDO</v>
      </c>
    </row>
    <row r="32" spans="1:17" ht="24.95" customHeight="1">
      <c r="A32" s="3" t="s">
        <v>21</v>
      </c>
      <c r="B32" s="3" t="s">
        <v>43</v>
      </c>
      <c r="C32" s="3" t="s">
        <v>44</v>
      </c>
      <c r="D32" s="3" t="s">
        <v>45</v>
      </c>
      <c r="E32" s="3">
        <v>33.5</v>
      </c>
      <c r="F32" s="2">
        <v>47.3</v>
      </c>
      <c r="G32" s="2">
        <v>46.63</v>
      </c>
      <c r="H32" s="2">
        <f>F32+G32</f>
        <v>93.93</v>
      </c>
      <c r="I32" s="4">
        <v>26.35</v>
      </c>
      <c r="J32" s="2">
        <f>F32+(I32/100*F32)</f>
        <v>59.763549999999995</v>
      </c>
      <c r="K32" s="2">
        <f>G32+(I32/100*G32)</f>
        <v>58.917005000000003</v>
      </c>
      <c r="L32" s="2">
        <f>TRUNC(J32+K32,2)</f>
        <v>118.68</v>
      </c>
      <c r="M32" s="2">
        <f>TRUNC(IF((J32+K32), (J32/(J32+K32)*O32), 0),2)</f>
        <v>2002.06</v>
      </c>
      <c r="N32" s="2">
        <f>TRUNC(IF((J32+K32), (K32/(J32+K32)*O32), 0),2)</f>
        <v>1973.71</v>
      </c>
      <c r="O32" s="2">
        <f>TRUNC(L32*E32,2)</f>
        <v>3975.78</v>
      </c>
      <c r="P32" s="3" t="str">
        <f>IF(O32&lt;=(Referencial!O32*1.05),"PREÇO VÁLIDO","PREÇO INVÁLIDO")</f>
        <v>PREÇO VÁLIDO</v>
      </c>
    </row>
    <row r="33" spans="1:17" ht="24.95" customHeight="1">
      <c r="A33" s="3" t="s">
        <v>21</v>
      </c>
      <c r="B33" s="3" t="s">
        <v>46</v>
      </c>
      <c r="C33" s="3" t="s">
        <v>47</v>
      </c>
      <c r="D33" s="3" t="s">
        <v>48</v>
      </c>
      <c r="E33" s="3">
        <v>1.55</v>
      </c>
      <c r="F33" s="2">
        <v>612.49</v>
      </c>
      <c r="G33" s="2">
        <v>427.03</v>
      </c>
      <c r="H33" s="2">
        <f>F33+G33</f>
        <v>1039.52</v>
      </c>
      <c r="I33" s="4">
        <v>26.35</v>
      </c>
      <c r="J33" s="2">
        <f>F33+(I33/100*F33)</f>
        <v>773.88111500000002</v>
      </c>
      <c r="K33" s="2">
        <f>G33+(I33/100*G33)</f>
        <v>539.55240499999991</v>
      </c>
      <c r="L33" s="2">
        <f>TRUNC(J33+K33,2)</f>
        <v>1313.43</v>
      </c>
      <c r="M33" s="2">
        <f>TRUNC(IF((J33+K33), (J33/(J33+K33)*O33), 0),2)</f>
        <v>1199.5</v>
      </c>
      <c r="N33" s="2">
        <f>TRUNC(IF((J33+K33), (K33/(J33+K33)*O33), 0),2)</f>
        <v>836.3</v>
      </c>
      <c r="O33" s="2">
        <f>TRUNC(L33*E33,2)</f>
        <v>2035.81</v>
      </c>
      <c r="P33" s="3" t="str">
        <f>IF(O33&lt;=(Referencial!O33*1.05),"PREÇO VÁLIDO","PREÇO INVÁLIDO")</f>
        <v>PREÇO VÁLIDO</v>
      </c>
    </row>
    <row r="34" spans="1:17" ht="24.95" customHeight="1">
      <c r="A34" s="3" t="s">
        <v>21</v>
      </c>
      <c r="B34" s="3" t="s">
        <v>49</v>
      </c>
      <c r="C34" s="3" t="s">
        <v>50</v>
      </c>
      <c r="D34" s="3" t="s">
        <v>48</v>
      </c>
      <c r="E34" s="3">
        <v>2</v>
      </c>
      <c r="F34" s="2">
        <v>0</v>
      </c>
      <c r="G34" s="2">
        <v>99.25</v>
      </c>
      <c r="H34" s="2">
        <f>F34+G34</f>
        <v>99.25</v>
      </c>
      <c r="I34" s="4">
        <v>26.35</v>
      </c>
      <c r="J34" s="2">
        <f>F34+(I34/100*F34)</f>
        <v>0</v>
      </c>
      <c r="K34" s="2">
        <f>G34+(I34/100*G34)</f>
        <v>125.40237500000001</v>
      </c>
      <c r="L34" s="2">
        <f>TRUNC(J34+K34,2)</f>
        <v>125.4</v>
      </c>
      <c r="M34" s="2">
        <f>TRUNC(IF((J34+K34), (J34/(J34+K34)*O34), 0),2)</f>
        <v>0</v>
      </c>
      <c r="N34" s="2">
        <f>TRUNC(IF((J34+K34), (K34/(J34+K34)*O34), 0),2)</f>
        <v>250.8</v>
      </c>
      <c r="O34" s="2">
        <f>TRUNC(L34*E34,2)</f>
        <v>250.8</v>
      </c>
      <c r="P34" s="3" t="str">
        <f>IF(O34&lt;=(Referencial!O34*1.05),"PREÇO VÁLIDO","PREÇO INVÁLIDO")</f>
        <v>PREÇO VÁLIDO</v>
      </c>
    </row>
    <row r="35" spans="1:17" ht="24.95" customHeight="1">
      <c r="A35" s="3" t="s">
        <v>21</v>
      </c>
      <c r="B35" s="3"/>
      <c r="C35" s="3" t="s">
        <v>51</v>
      </c>
      <c r="D35" s="3"/>
      <c r="E35" s="3">
        <v>0</v>
      </c>
      <c r="F35" s="2"/>
      <c r="G35" s="2"/>
      <c r="H35" s="3"/>
      <c r="I35" s="4"/>
      <c r="J35" s="3"/>
      <c r="K35" s="3"/>
      <c r="L35" s="3"/>
      <c r="M35" s="3"/>
      <c r="N35" s="3"/>
      <c r="O35" s="3"/>
      <c r="P35" s="3"/>
    </row>
    <row r="36" spans="1:17" ht="24.95" customHeight="1">
      <c r="A36" s="3" t="s">
        <v>21</v>
      </c>
      <c r="B36" s="3" t="s">
        <v>52</v>
      </c>
      <c r="C36" s="3" t="s">
        <v>53</v>
      </c>
      <c r="D36" s="3" t="s">
        <v>48</v>
      </c>
      <c r="E36" s="3">
        <v>2.65</v>
      </c>
      <c r="F36" s="2">
        <v>46.75</v>
      </c>
      <c r="G36" s="2">
        <v>72.209999999999994</v>
      </c>
      <c r="H36" s="2">
        <f>F36+G36</f>
        <v>118.96</v>
      </c>
      <c r="I36" s="4">
        <v>26.35</v>
      </c>
      <c r="J36" s="2">
        <f>F36+(I36/100*F36)</f>
        <v>59.068624999999997</v>
      </c>
      <c r="K36" s="2">
        <f>G36+(I36/100*G36)</f>
        <v>91.237335000000002</v>
      </c>
      <c r="L36" s="2">
        <f>TRUNC(J36+K36,2)</f>
        <v>150.30000000000001</v>
      </c>
      <c r="M36" s="2">
        <f>TRUNC(IF((J36+K36), (J36/(J36+K36)*O36), 0),2)</f>
        <v>156.52000000000001</v>
      </c>
      <c r="N36" s="2">
        <f>TRUNC(IF((J36+K36), (K36/(J36+K36)*O36), 0),2)</f>
        <v>241.76</v>
      </c>
      <c r="O36" s="2">
        <f>TRUNC(L36*E36,2)</f>
        <v>398.29</v>
      </c>
      <c r="P36" s="3" t="str">
        <f>IF(O36&lt;=(Referencial!O36*1.05),"PREÇO VÁLIDO","PREÇO INVÁLIDO")</f>
        <v>PREÇO VÁLIDO</v>
      </c>
    </row>
    <row r="37" spans="1:17" ht="24.95" customHeight="1">
      <c r="A37" s="3" t="s">
        <v>21</v>
      </c>
      <c r="B37" s="3" t="s">
        <v>54</v>
      </c>
      <c r="C37" s="3" t="s">
        <v>55</v>
      </c>
      <c r="D37" s="3" t="s">
        <v>42</v>
      </c>
      <c r="E37" s="3">
        <v>3.2</v>
      </c>
      <c r="F37" s="2">
        <v>13.11</v>
      </c>
      <c r="G37" s="2">
        <v>12.86</v>
      </c>
      <c r="H37" s="2">
        <f>F37+G37</f>
        <v>25.97</v>
      </c>
      <c r="I37" s="4">
        <v>26.35</v>
      </c>
      <c r="J37" s="2">
        <f>F37+(I37/100*F37)</f>
        <v>16.564484999999998</v>
      </c>
      <c r="K37" s="2">
        <f>G37+(I37/100*G37)</f>
        <v>16.248609999999999</v>
      </c>
      <c r="L37" s="2">
        <f>TRUNC(J37+K37,2)</f>
        <v>32.81</v>
      </c>
      <c r="M37" s="2">
        <f>TRUNC(IF((J37+K37), (J37/(J37+K37)*O37), 0),2)</f>
        <v>53</v>
      </c>
      <c r="N37" s="2">
        <f>TRUNC(IF((J37+K37), (K37/(J37+K37)*O37), 0),2)</f>
        <v>51.98</v>
      </c>
      <c r="O37" s="2">
        <f>TRUNC(L37*E37,2)</f>
        <v>104.99</v>
      </c>
      <c r="P37" s="3" t="str">
        <f>IF(O37&lt;=(Referencial!O37*1.05),"PREÇO VÁLIDO","PREÇO INVÁLIDO")</f>
        <v>PREÇO VÁLIDO</v>
      </c>
    </row>
    <row r="38" spans="1:17" ht="24.95" customHeight="1">
      <c r="A38" s="3" t="s">
        <v>21</v>
      </c>
      <c r="B38" s="3" t="s">
        <v>56</v>
      </c>
      <c r="C38" s="3" t="s">
        <v>57</v>
      </c>
      <c r="D38" s="3" t="s">
        <v>48</v>
      </c>
      <c r="E38" s="3">
        <v>16.55</v>
      </c>
      <c r="F38" s="2">
        <v>7.61</v>
      </c>
      <c r="G38" s="2">
        <v>1.95</v>
      </c>
      <c r="H38" s="2">
        <f>F38+G38</f>
        <v>9.56</v>
      </c>
      <c r="I38" s="4">
        <v>26.35</v>
      </c>
      <c r="J38" s="2">
        <f>F38+(I38/100*F38)</f>
        <v>9.6152350000000002</v>
      </c>
      <c r="K38" s="2">
        <f>G38+(I38/100*G38)</f>
        <v>2.4638249999999999</v>
      </c>
      <c r="L38" s="2">
        <f>TRUNC(J38+K38,2)</f>
        <v>12.07</v>
      </c>
      <c r="M38" s="2">
        <f>TRUNC(IF((J38+K38), (J38/(J38+K38)*O38), 0),2)</f>
        <v>159</v>
      </c>
      <c r="N38" s="2">
        <f>TRUNC(IF((J38+K38), (K38/(J38+K38)*O38), 0),2)</f>
        <v>40.74</v>
      </c>
      <c r="O38" s="2">
        <f>TRUNC(L38*E38,2)</f>
        <v>199.75</v>
      </c>
      <c r="P38" s="3" t="str">
        <f>IF(O38&lt;=(Referencial!O38*1.05),"PREÇO VÁLIDO","PREÇO INVÁLIDO")</f>
        <v>PREÇO VÁLIDO</v>
      </c>
    </row>
    <row r="39" spans="1:17">
      <c r="N39" s="7" t="s">
        <v>27</v>
      </c>
      <c r="O39" s="8">
        <f>TRUNC(SUM(O23:O38),2)</f>
        <v>16680.04</v>
      </c>
    </row>
    <row r="41" spans="1:17">
      <c r="A41" s="9" t="s">
        <v>58</v>
      </c>
    </row>
    <row r="42" spans="1:17">
      <c r="A42" s="11" t="s">
        <v>4</v>
      </c>
      <c r="B42" s="11" t="s">
        <v>5</v>
      </c>
      <c r="C42" s="11" t="s">
        <v>6</v>
      </c>
      <c r="D42" s="11" t="s">
        <v>7</v>
      </c>
      <c r="E42" s="11" t="s">
        <v>8</v>
      </c>
      <c r="F42" s="11" t="s">
        <v>9</v>
      </c>
      <c r="G42" s="11" t="s">
        <v>10</v>
      </c>
      <c r="H42" s="11" t="s">
        <v>12</v>
      </c>
      <c r="I42" s="11" t="s">
        <v>13</v>
      </c>
      <c r="J42" s="11" t="s">
        <v>14</v>
      </c>
      <c r="K42" s="11" t="s">
        <v>15</v>
      </c>
      <c r="L42" s="11" t="s">
        <v>11</v>
      </c>
      <c r="M42" s="11" t="s">
        <v>16</v>
      </c>
      <c r="N42" s="11" t="s">
        <v>17</v>
      </c>
      <c r="O42" s="11" t="s">
        <v>18</v>
      </c>
      <c r="P42" s="11" t="s">
        <v>19</v>
      </c>
      <c r="Q42" s="11" t="s">
        <v>20</v>
      </c>
    </row>
    <row r="43" spans="1:17" ht="24.95" customHeight="1">
      <c r="A43" s="3" t="s">
        <v>21</v>
      </c>
      <c r="B43" s="3"/>
      <c r="C43" s="3" t="s">
        <v>59</v>
      </c>
      <c r="D43" s="3"/>
      <c r="E43" s="3">
        <v>0</v>
      </c>
      <c r="F43" s="2"/>
      <c r="G43" s="2"/>
      <c r="H43" s="3"/>
      <c r="I43" s="4"/>
      <c r="J43" s="3"/>
      <c r="K43" s="3"/>
      <c r="L43" s="3"/>
      <c r="M43" s="3"/>
      <c r="N43" s="3"/>
      <c r="O43" s="3"/>
      <c r="P43" s="3"/>
    </row>
    <row r="44" spans="1:17" ht="24.95" customHeight="1">
      <c r="A44" s="3" t="s">
        <v>21</v>
      </c>
      <c r="B44" s="3"/>
      <c r="C44" s="3" t="s">
        <v>60</v>
      </c>
      <c r="D44" s="3"/>
      <c r="E44" s="3">
        <v>0</v>
      </c>
      <c r="F44" s="2"/>
      <c r="G44" s="2"/>
      <c r="H44" s="3"/>
      <c r="I44" s="4"/>
      <c r="J44" s="3"/>
      <c r="K44" s="3"/>
      <c r="L44" s="3"/>
      <c r="M44" s="3"/>
      <c r="N44" s="3"/>
      <c r="O44" s="3"/>
      <c r="P44" s="3"/>
    </row>
    <row r="45" spans="1:17" ht="24.95" customHeight="1">
      <c r="A45" s="3" t="s">
        <v>21</v>
      </c>
      <c r="B45" s="3"/>
      <c r="C45" s="3" t="s">
        <v>61</v>
      </c>
      <c r="D45" s="3"/>
      <c r="E45" s="3">
        <v>0</v>
      </c>
      <c r="F45" s="2"/>
      <c r="G45" s="2"/>
      <c r="H45" s="3"/>
      <c r="I45" s="4"/>
      <c r="J45" s="3"/>
      <c r="K45" s="3"/>
      <c r="L45" s="3"/>
      <c r="M45" s="3"/>
      <c r="N45" s="3"/>
      <c r="O45" s="3"/>
      <c r="P45" s="3"/>
    </row>
    <row r="46" spans="1:17" ht="24.95" customHeight="1">
      <c r="A46" s="3" t="s">
        <v>31</v>
      </c>
      <c r="B46" s="3" t="s">
        <v>62</v>
      </c>
      <c r="C46" s="3" t="s">
        <v>63</v>
      </c>
      <c r="D46" s="3" t="s">
        <v>45</v>
      </c>
      <c r="E46" s="3">
        <v>106</v>
      </c>
      <c r="F46" s="2">
        <v>117.82</v>
      </c>
      <c r="G46" s="2">
        <v>0</v>
      </c>
      <c r="H46" s="2">
        <f>F46+G46</f>
        <v>117.82</v>
      </c>
      <c r="I46" s="4">
        <v>26.35</v>
      </c>
      <c r="J46" s="2">
        <f>F46+(I46/100*F46)</f>
        <v>148.86556999999999</v>
      </c>
      <c r="K46" s="2">
        <f>G46+(I46/100*G46)</f>
        <v>0</v>
      </c>
      <c r="L46" s="2">
        <f>TRUNC(J46+K46,2)</f>
        <v>148.86000000000001</v>
      </c>
      <c r="M46" s="2">
        <f>TRUNC(IF((J46+K46), (J46/(J46+K46)*O46), 0),2)</f>
        <v>15779.16</v>
      </c>
      <c r="N46" s="2">
        <f>TRUNC(IF((J46+K46), (K46/(J46+K46)*O46), 0),2)</f>
        <v>0</v>
      </c>
      <c r="O46" s="2">
        <f>TRUNC(L46*E46,2)</f>
        <v>15779.16</v>
      </c>
      <c r="P46" s="3" t="str">
        <f>IF(O46&lt;=(Referencial!O46*1.05),"PREÇO VÁLIDO","PREÇO INVÁLIDO")</f>
        <v>PREÇO VÁLIDO</v>
      </c>
    </row>
    <row r="47" spans="1:17" ht="24.95" customHeight="1">
      <c r="A47" s="3" t="s">
        <v>21</v>
      </c>
      <c r="B47" s="3" t="s">
        <v>64</v>
      </c>
      <c r="C47" s="3" t="s">
        <v>65</v>
      </c>
      <c r="D47" s="3" t="s">
        <v>25</v>
      </c>
      <c r="E47" s="3">
        <v>40</v>
      </c>
      <c r="F47" s="2">
        <v>0.64</v>
      </c>
      <c r="G47" s="2">
        <v>9.1</v>
      </c>
      <c r="H47" s="2">
        <f>F47+G47</f>
        <v>9.74</v>
      </c>
      <c r="I47" s="4">
        <v>26.35</v>
      </c>
      <c r="J47" s="2">
        <f>F47+(I47/100*F47)</f>
        <v>0.80864000000000003</v>
      </c>
      <c r="K47" s="2">
        <f>G47+(I47/100*G47)</f>
        <v>11.49785</v>
      </c>
      <c r="L47" s="2">
        <f>TRUNC(J47+K47,2)</f>
        <v>12.3</v>
      </c>
      <c r="M47" s="2">
        <f>TRUNC(IF((J47+K47), (J47/(J47+K47)*O47), 0),2)</f>
        <v>32.32</v>
      </c>
      <c r="N47" s="2">
        <f>TRUNC(IF((J47+K47), (K47/(J47+K47)*O47), 0),2)</f>
        <v>459.67</v>
      </c>
      <c r="O47" s="2">
        <f>TRUNC(L47*E47,2)</f>
        <v>492</v>
      </c>
      <c r="P47" s="3" t="str">
        <f>IF(O47&lt;=(Referencial!O47*1.05),"PREÇO VÁLIDO","PREÇO INVÁLIDO")</f>
        <v>PREÇO VÁLIDO</v>
      </c>
    </row>
    <row r="48" spans="1:17" ht="24.95" customHeight="1">
      <c r="A48" s="3" t="s">
        <v>21</v>
      </c>
      <c r="B48" s="3"/>
      <c r="C48" s="3" t="s">
        <v>66</v>
      </c>
      <c r="D48" s="3"/>
      <c r="E48" s="3">
        <v>0</v>
      </c>
      <c r="F48" s="2"/>
      <c r="G48" s="2"/>
      <c r="H48" s="3"/>
      <c r="I48" s="4"/>
      <c r="J48" s="3"/>
      <c r="K48" s="3"/>
      <c r="L48" s="3"/>
      <c r="M48" s="3"/>
      <c r="N48" s="3"/>
      <c r="O48" s="3"/>
      <c r="P48" s="3"/>
    </row>
    <row r="49" spans="1:17" ht="24.95" customHeight="1">
      <c r="A49" s="3" t="s">
        <v>21</v>
      </c>
      <c r="B49" s="3" t="s">
        <v>67</v>
      </c>
      <c r="C49" s="3" t="s">
        <v>68</v>
      </c>
      <c r="D49" s="3" t="s">
        <v>48</v>
      </c>
      <c r="E49" s="3">
        <v>9.1999999999999993</v>
      </c>
      <c r="F49" s="2">
        <v>0</v>
      </c>
      <c r="G49" s="2">
        <v>111.14</v>
      </c>
      <c r="H49" s="2">
        <f>F49+G49</f>
        <v>111.14</v>
      </c>
      <c r="I49" s="4">
        <v>26.35</v>
      </c>
      <c r="J49" s="2">
        <f>F49+(I49/100*F49)</f>
        <v>0</v>
      </c>
      <c r="K49" s="2">
        <f>G49+(I49/100*G49)</f>
        <v>140.42538999999999</v>
      </c>
      <c r="L49" s="2">
        <f>TRUNC(J49+K49,2)</f>
        <v>140.41999999999999</v>
      </c>
      <c r="M49" s="2">
        <f>TRUNC(IF((J49+K49), (J49/(J49+K49)*O49), 0),2)</f>
        <v>0</v>
      </c>
      <c r="N49" s="2">
        <f>TRUNC(IF((J49+K49), (K49/(J49+K49)*O49), 0),2)</f>
        <v>1291.8599999999999</v>
      </c>
      <c r="O49" s="2">
        <f>TRUNC(L49*E49,2)</f>
        <v>1291.8599999999999</v>
      </c>
      <c r="P49" s="3" t="str">
        <f>IF(O49&lt;=(Referencial!O49*1.05),"PREÇO VÁLIDO","PREÇO INVÁLIDO")</f>
        <v>PREÇO VÁLIDO</v>
      </c>
    </row>
    <row r="50" spans="1:17" ht="24.95" customHeight="1">
      <c r="A50" s="3" t="s">
        <v>21</v>
      </c>
      <c r="B50" s="3" t="s">
        <v>69</v>
      </c>
      <c r="C50" s="3" t="s">
        <v>70</v>
      </c>
      <c r="D50" s="3" t="s">
        <v>42</v>
      </c>
      <c r="E50" s="3">
        <v>32.200000000000003</v>
      </c>
      <c r="F50" s="2">
        <v>79.62</v>
      </c>
      <c r="G50" s="2">
        <v>81.22</v>
      </c>
      <c r="H50" s="2">
        <f>F50+G50</f>
        <v>160.84</v>
      </c>
      <c r="I50" s="4">
        <v>26.35</v>
      </c>
      <c r="J50" s="2">
        <f>F50+(I50/100*F50)</f>
        <v>100.59987000000001</v>
      </c>
      <c r="K50" s="2">
        <f>G50+(I50/100*G50)</f>
        <v>102.62147</v>
      </c>
      <c r="L50" s="2">
        <f>TRUNC(J50+K50,2)</f>
        <v>203.22</v>
      </c>
      <c r="M50" s="2">
        <f>TRUNC(IF((J50+K50), (J50/(J50+K50)*O50), 0),2)</f>
        <v>3239.29</v>
      </c>
      <c r="N50" s="2">
        <f>TRUNC(IF((J50+K50), (K50/(J50+K50)*O50), 0),2)</f>
        <v>3304.38</v>
      </c>
      <c r="O50" s="2">
        <f>TRUNC(L50*E50,2)</f>
        <v>6543.68</v>
      </c>
      <c r="P50" s="3" t="str">
        <f>IF(O50&lt;=(Referencial!O50*1.05),"PREÇO VÁLIDO","PREÇO INVÁLIDO")</f>
        <v>PREÇO VÁLIDO</v>
      </c>
    </row>
    <row r="51" spans="1:17" ht="24.95" customHeight="1">
      <c r="A51" s="3" t="s">
        <v>21</v>
      </c>
      <c r="B51" s="3" t="s">
        <v>71</v>
      </c>
      <c r="C51" s="3" t="s">
        <v>72</v>
      </c>
      <c r="D51" s="3" t="s">
        <v>42</v>
      </c>
      <c r="E51" s="3">
        <v>0.66</v>
      </c>
      <c r="F51" s="2">
        <v>26.38</v>
      </c>
      <c r="G51" s="2">
        <v>21.4</v>
      </c>
      <c r="H51" s="2">
        <f>F51+G51</f>
        <v>47.78</v>
      </c>
      <c r="I51" s="4">
        <v>26.35</v>
      </c>
      <c r="J51" s="2">
        <f>F51+(I51/100*F51)</f>
        <v>33.331130000000002</v>
      </c>
      <c r="K51" s="2">
        <f>G51+(I51/100*G51)</f>
        <v>27.038899999999998</v>
      </c>
      <c r="L51" s="2">
        <f>TRUNC(J51+K51,2)</f>
        <v>60.37</v>
      </c>
      <c r="M51" s="2">
        <f>TRUNC(IF((J51+K51), (J51/(J51+K51)*O51), 0),2)</f>
        <v>21.99</v>
      </c>
      <c r="N51" s="2">
        <f>TRUNC(IF((J51+K51), (K51/(J51+K51)*O51), 0),2)</f>
        <v>17.84</v>
      </c>
      <c r="O51" s="2">
        <f>TRUNC(L51*E51,2)</f>
        <v>39.840000000000003</v>
      </c>
      <c r="P51" s="3" t="str">
        <f>IF(O51&lt;=(Referencial!O51*1.05),"PREÇO VÁLIDO","PREÇO INVÁLIDO")</f>
        <v>PREÇO VÁLIDO</v>
      </c>
    </row>
    <row r="52" spans="1:17" ht="24.95" customHeight="1">
      <c r="A52" s="3" t="s">
        <v>21</v>
      </c>
      <c r="B52" s="3" t="s">
        <v>73</v>
      </c>
      <c r="C52" s="3" t="s">
        <v>74</v>
      </c>
      <c r="D52" s="3" t="s">
        <v>75</v>
      </c>
      <c r="E52" s="3">
        <v>190.8</v>
      </c>
      <c r="F52" s="2">
        <v>9.4700000000000006</v>
      </c>
      <c r="G52" s="2">
        <v>7.17</v>
      </c>
      <c r="H52" s="2">
        <f>F52+G52</f>
        <v>16.64</v>
      </c>
      <c r="I52" s="4">
        <v>26.35</v>
      </c>
      <c r="J52" s="2">
        <f>F52+(I52/100*F52)</f>
        <v>11.965345000000001</v>
      </c>
      <c r="K52" s="2">
        <f>G52+(I52/100*G52)</f>
        <v>9.0592950000000005</v>
      </c>
      <c r="L52" s="2">
        <f>TRUNC(J52+K52,2)</f>
        <v>21.02</v>
      </c>
      <c r="M52" s="2">
        <f>TRUNC(IF((J52+K52), (J52/(J52+K52)*O52), 0),2)</f>
        <v>2282.48</v>
      </c>
      <c r="N52" s="2">
        <f>TRUNC(IF((J52+K52), (K52/(J52+K52)*O52), 0),2)</f>
        <v>1728.12</v>
      </c>
      <c r="O52" s="2">
        <f>TRUNC(L52*E52,2)</f>
        <v>4010.61</v>
      </c>
      <c r="P52" s="3" t="str">
        <f>IF(O52&lt;=(Referencial!O52*1.05),"PREÇO VÁLIDO","PREÇO INVÁLIDO")</f>
        <v>PREÇO VÁLIDO</v>
      </c>
    </row>
    <row r="53" spans="1:17" ht="24.95" customHeight="1">
      <c r="A53" s="3" t="s">
        <v>21</v>
      </c>
      <c r="B53" s="3" t="s">
        <v>76</v>
      </c>
      <c r="C53" s="3" t="s">
        <v>77</v>
      </c>
      <c r="D53" s="3" t="s">
        <v>48</v>
      </c>
      <c r="E53" s="3">
        <v>9.1999999999999993</v>
      </c>
      <c r="F53" s="2">
        <v>805.12</v>
      </c>
      <c r="G53" s="2">
        <v>23.88</v>
      </c>
      <c r="H53" s="2">
        <f>F53+G53</f>
        <v>829</v>
      </c>
      <c r="I53" s="4">
        <v>26.35</v>
      </c>
      <c r="J53" s="2">
        <f>F53+(I53/100*F53)</f>
        <v>1017.26912</v>
      </c>
      <c r="K53" s="2">
        <f>G53+(I53/100*G53)</f>
        <v>30.172379999999997</v>
      </c>
      <c r="L53" s="2">
        <f>TRUNC(J53+K53,2)</f>
        <v>1047.44</v>
      </c>
      <c r="M53" s="2">
        <f>TRUNC(IF((J53+K53), (J53/(J53+K53)*O53), 0),2)</f>
        <v>9358.85</v>
      </c>
      <c r="N53" s="2">
        <f>TRUNC(IF((J53+K53), (K53/(J53+K53)*O53), 0),2)</f>
        <v>277.58</v>
      </c>
      <c r="O53" s="2">
        <f>TRUNC(L53*E53,2)</f>
        <v>9636.44</v>
      </c>
      <c r="P53" s="3" t="str">
        <f>IF(O53&lt;=(Referencial!O53*1.05),"PREÇO VÁLIDO","PREÇO INVÁLIDO")</f>
        <v>PREÇO VÁLIDO</v>
      </c>
    </row>
    <row r="54" spans="1:17">
      <c r="N54" s="7" t="s">
        <v>27</v>
      </c>
      <c r="O54" s="8">
        <f>TRUNC(SUM(O41:O53),2)</f>
        <v>37793.589999999997</v>
      </c>
    </row>
    <row r="56" spans="1:17">
      <c r="A56" s="9" t="s">
        <v>78</v>
      </c>
    </row>
    <row r="57" spans="1:17">
      <c r="A57" s="11" t="s">
        <v>4</v>
      </c>
      <c r="B57" s="11" t="s">
        <v>5</v>
      </c>
      <c r="C57" s="11" t="s">
        <v>6</v>
      </c>
      <c r="D57" s="11" t="s">
        <v>7</v>
      </c>
      <c r="E57" s="11" t="s">
        <v>8</v>
      </c>
      <c r="F57" s="11" t="s">
        <v>9</v>
      </c>
      <c r="G57" s="11" t="s">
        <v>10</v>
      </c>
      <c r="H57" s="11" t="s">
        <v>12</v>
      </c>
      <c r="I57" s="11" t="s">
        <v>13</v>
      </c>
      <c r="J57" s="11" t="s">
        <v>14</v>
      </c>
      <c r="K57" s="11" t="s">
        <v>15</v>
      </c>
      <c r="L57" s="11" t="s">
        <v>11</v>
      </c>
      <c r="M57" s="11" t="s">
        <v>16</v>
      </c>
      <c r="N57" s="11" t="s">
        <v>17</v>
      </c>
      <c r="O57" s="11" t="s">
        <v>18</v>
      </c>
      <c r="P57" s="11" t="s">
        <v>19</v>
      </c>
      <c r="Q57" s="11" t="s">
        <v>20</v>
      </c>
    </row>
    <row r="58" spans="1:17" ht="24.95" customHeight="1">
      <c r="A58" s="3" t="s">
        <v>21</v>
      </c>
      <c r="B58" s="3"/>
      <c r="C58" s="3" t="s">
        <v>79</v>
      </c>
      <c r="D58" s="3"/>
      <c r="E58" s="3">
        <v>0</v>
      </c>
      <c r="F58" s="2"/>
      <c r="G58" s="2"/>
      <c r="H58" s="3"/>
      <c r="I58" s="4"/>
      <c r="J58" s="3"/>
      <c r="K58" s="3"/>
      <c r="L58" s="3"/>
      <c r="M58" s="3"/>
      <c r="N58" s="3"/>
      <c r="O58" s="3"/>
      <c r="P58" s="3"/>
    </row>
    <row r="59" spans="1:17" ht="24.95" customHeight="1">
      <c r="A59" s="3" t="s">
        <v>21</v>
      </c>
      <c r="B59" s="3"/>
      <c r="C59" s="3" t="s">
        <v>80</v>
      </c>
      <c r="D59" s="3"/>
      <c r="E59" s="3">
        <v>0</v>
      </c>
      <c r="F59" s="2"/>
      <c r="G59" s="2"/>
      <c r="H59" s="3"/>
      <c r="I59" s="4"/>
      <c r="J59" s="3"/>
      <c r="K59" s="3"/>
      <c r="L59" s="3"/>
      <c r="M59" s="3"/>
      <c r="N59" s="3"/>
      <c r="O59" s="3"/>
      <c r="P59" s="3"/>
    </row>
    <row r="60" spans="1:17" ht="24.95" customHeight="1">
      <c r="A60" s="3" t="s">
        <v>31</v>
      </c>
      <c r="B60" s="3" t="s">
        <v>81</v>
      </c>
      <c r="C60" s="3" t="s">
        <v>82</v>
      </c>
      <c r="D60" s="3" t="s">
        <v>75</v>
      </c>
      <c r="E60" s="3">
        <v>2830</v>
      </c>
      <c r="F60" s="2">
        <v>14.29</v>
      </c>
      <c r="G60" s="2">
        <v>1.1000000000000001</v>
      </c>
      <c r="H60" s="2">
        <f>F60+G60</f>
        <v>15.389999999999999</v>
      </c>
      <c r="I60" s="4">
        <v>26.35</v>
      </c>
      <c r="J60" s="2">
        <f>F60+(I60/100*F60)</f>
        <v>18.055415</v>
      </c>
      <c r="K60" s="2">
        <f>G60+(I60/100*G60)</f>
        <v>1.38985</v>
      </c>
      <c r="L60" s="2">
        <f>TRUNC(J60+K60,2)</f>
        <v>19.440000000000001</v>
      </c>
      <c r="M60" s="2">
        <f>TRUNC(IF((J60+K60), (J60/(J60+K60)*O60), 0),2)</f>
        <v>51082.98</v>
      </c>
      <c r="N60" s="2">
        <f>TRUNC(IF((J60+K60), (K60/(J60+K60)*O60), 0),2)</f>
        <v>3932.21</v>
      </c>
      <c r="O60" s="2">
        <f>TRUNC(L60*E60,2)</f>
        <v>55015.199999999997</v>
      </c>
      <c r="P60" s="3" t="str">
        <f>IF(O60&lt;=(Referencial!O60*1.05),"PREÇO VÁLIDO","PREÇO INVÁLIDO")</f>
        <v>PREÇO VÁLIDO</v>
      </c>
    </row>
    <row r="61" spans="1:17" ht="24.95" customHeight="1">
      <c r="A61" s="3" t="s">
        <v>21</v>
      </c>
      <c r="B61" s="3" t="s">
        <v>83</v>
      </c>
      <c r="C61" s="3" t="s">
        <v>84</v>
      </c>
      <c r="D61" s="3" t="s">
        <v>75</v>
      </c>
      <c r="E61" s="3">
        <v>546</v>
      </c>
      <c r="F61" s="2">
        <v>9.01</v>
      </c>
      <c r="G61" s="2">
        <v>2.82</v>
      </c>
      <c r="H61" s="2">
        <f>F61+G61</f>
        <v>11.83</v>
      </c>
      <c r="I61" s="4">
        <v>26.35</v>
      </c>
      <c r="J61" s="2">
        <f>F61+(I61/100*F61)</f>
        <v>11.384135000000001</v>
      </c>
      <c r="K61" s="2">
        <f>G61+(I61/100*G61)</f>
        <v>3.5630699999999997</v>
      </c>
      <c r="L61" s="2">
        <f>TRUNC(J61+K61,2)</f>
        <v>14.94</v>
      </c>
      <c r="M61" s="2">
        <f>TRUNC(IF((J61+K61), (J61/(J61+K61)*O61), 0),2)</f>
        <v>6212.74</v>
      </c>
      <c r="N61" s="2">
        <f>TRUNC(IF((J61+K61), (K61/(J61+K61)*O61), 0),2)</f>
        <v>1944.49</v>
      </c>
      <c r="O61" s="2">
        <f>TRUNC(L61*E61,2)</f>
        <v>8157.24</v>
      </c>
      <c r="P61" s="3" t="str">
        <f>IF(O61&lt;=(Referencial!O61*1.05),"PREÇO VÁLIDO","PREÇO INVÁLIDO")</f>
        <v>PREÇO VÁLIDO</v>
      </c>
    </row>
    <row r="62" spans="1:17" ht="24.95" customHeight="1">
      <c r="A62" s="3" t="s">
        <v>21</v>
      </c>
      <c r="B62" s="3" t="s">
        <v>85</v>
      </c>
      <c r="C62" s="3" t="s">
        <v>86</v>
      </c>
      <c r="D62" s="3" t="s">
        <v>42</v>
      </c>
      <c r="E62" s="3">
        <v>120</v>
      </c>
      <c r="F62" s="2">
        <v>41.01</v>
      </c>
      <c r="G62" s="2">
        <v>4.4400000000000004</v>
      </c>
      <c r="H62" s="2">
        <f>F62+G62</f>
        <v>45.449999999999996</v>
      </c>
      <c r="I62" s="4">
        <v>26.35</v>
      </c>
      <c r="J62" s="2">
        <f>F62+(I62/100*F62)</f>
        <v>51.816134999999996</v>
      </c>
      <c r="K62" s="2">
        <f>G62+(I62/100*G62)</f>
        <v>5.6099400000000008</v>
      </c>
      <c r="L62" s="2">
        <f>TRUNC(J62+K62,2)</f>
        <v>57.42</v>
      </c>
      <c r="M62" s="2">
        <f>TRUNC(IF((J62+K62), (J62/(J62+K62)*O62), 0),2)</f>
        <v>6217.27</v>
      </c>
      <c r="N62" s="2">
        <f>TRUNC(IF((J62+K62), (K62/(J62+K62)*O62), 0),2)</f>
        <v>673.12</v>
      </c>
      <c r="O62" s="2">
        <f>TRUNC(L62*E62,2)</f>
        <v>6890.4</v>
      </c>
      <c r="P62" s="3" t="str">
        <f>IF(O62&lt;=(Referencial!O62*1.05),"PREÇO VÁLIDO","PREÇO INVÁLIDO")</f>
        <v>PREÇO VÁLIDO</v>
      </c>
    </row>
    <row r="63" spans="1:17" ht="24.95" customHeight="1">
      <c r="A63" s="3" t="s">
        <v>21</v>
      </c>
      <c r="B63" s="3" t="s">
        <v>87</v>
      </c>
      <c r="C63" s="3" t="s">
        <v>88</v>
      </c>
      <c r="D63" s="3" t="s">
        <v>42</v>
      </c>
      <c r="E63" s="3">
        <v>130</v>
      </c>
      <c r="F63" s="2">
        <v>62.85</v>
      </c>
      <c r="G63" s="2">
        <v>5.66</v>
      </c>
      <c r="H63" s="2">
        <f>F63+G63</f>
        <v>68.510000000000005</v>
      </c>
      <c r="I63" s="4">
        <v>26.35</v>
      </c>
      <c r="J63" s="2">
        <f>F63+(I63/100*F63)</f>
        <v>79.410975000000008</v>
      </c>
      <c r="K63" s="2">
        <f>G63+(I63/100*G63)</f>
        <v>7.1514100000000003</v>
      </c>
      <c r="L63" s="2">
        <f>TRUNC(J63+K63,2)</f>
        <v>86.56</v>
      </c>
      <c r="M63" s="2">
        <f>TRUNC(IF((J63+K63), (J63/(J63+K63)*O63), 0),2)</f>
        <v>10323.14</v>
      </c>
      <c r="N63" s="2">
        <f>TRUNC(IF((J63+K63), (K63/(J63+K63)*O63), 0),2)</f>
        <v>929.65</v>
      </c>
      <c r="O63" s="2">
        <f>TRUNC(L63*E63,2)</f>
        <v>11252.8</v>
      </c>
      <c r="P63" s="3" t="str">
        <f>IF(O63&lt;=(Referencial!O63*1.05),"PREÇO VÁLIDO","PREÇO INVÁLIDO")</f>
        <v>PREÇO VÁLIDO</v>
      </c>
    </row>
    <row r="64" spans="1:17" ht="24.95" customHeight="1">
      <c r="A64" s="3" t="s">
        <v>21</v>
      </c>
      <c r="B64" s="3" t="s">
        <v>89</v>
      </c>
      <c r="C64" s="3" t="s">
        <v>90</v>
      </c>
      <c r="D64" s="3" t="s">
        <v>45</v>
      </c>
      <c r="E64" s="3">
        <v>14.1</v>
      </c>
      <c r="F64" s="2">
        <v>123.69</v>
      </c>
      <c r="G64" s="2">
        <v>35.83</v>
      </c>
      <c r="H64" s="2">
        <f>F64+G64</f>
        <v>159.51999999999998</v>
      </c>
      <c r="I64" s="4">
        <v>26.35</v>
      </c>
      <c r="J64" s="2">
        <f>F64+(I64/100*F64)</f>
        <v>156.28231499999998</v>
      </c>
      <c r="K64" s="2">
        <f>G64+(I64/100*G64)</f>
        <v>45.271204999999995</v>
      </c>
      <c r="L64" s="2">
        <f>TRUNC(J64+K64,2)</f>
        <v>201.55</v>
      </c>
      <c r="M64" s="2">
        <f>TRUNC(IF((J64+K64), (J64/(J64+K64)*O64), 0),2)</f>
        <v>2203.5300000000002</v>
      </c>
      <c r="N64" s="2">
        <f>TRUNC(IF((J64+K64), (K64/(J64+K64)*O64), 0),2)</f>
        <v>638.30999999999995</v>
      </c>
      <c r="O64" s="2">
        <f>TRUNC(L64*E64,2)</f>
        <v>2841.85</v>
      </c>
      <c r="P64" s="3" t="str">
        <f>IF(O64&lt;=(Referencial!O64*1.05),"PREÇO VÁLIDO","PREÇO INVÁLIDO")</f>
        <v>PREÇO VÁLIDO</v>
      </c>
    </row>
    <row r="65" spans="1:16" ht="24.95" customHeight="1">
      <c r="A65" s="3" t="s">
        <v>21</v>
      </c>
      <c r="B65" s="3"/>
      <c r="C65" s="3" t="s">
        <v>91</v>
      </c>
      <c r="D65" s="3"/>
      <c r="E65" s="3">
        <v>0</v>
      </c>
      <c r="F65" s="2"/>
      <c r="G65" s="2"/>
      <c r="H65" s="3"/>
      <c r="I65" s="4"/>
      <c r="J65" s="3"/>
      <c r="K65" s="3"/>
      <c r="L65" s="3"/>
      <c r="M65" s="3"/>
      <c r="N65" s="3"/>
      <c r="O65" s="3"/>
      <c r="P65" s="3"/>
    </row>
    <row r="66" spans="1:16" ht="24.95" customHeight="1">
      <c r="A66" s="3" t="s">
        <v>31</v>
      </c>
      <c r="B66" s="3" t="s">
        <v>92</v>
      </c>
      <c r="C66" s="3" t="s">
        <v>93</v>
      </c>
      <c r="D66" s="3" t="s">
        <v>75</v>
      </c>
      <c r="E66" s="3">
        <v>70.58</v>
      </c>
      <c r="F66" s="2">
        <v>12.28</v>
      </c>
      <c r="G66" s="2">
        <v>0.52</v>
      </c>
      <c r="H66" s="2">
        <f>F66+G66</f>
        <v>12.799999999999999</v>
      </c>
      <c r="I66" s="4">
        <v>26.35</v>
      </c>
      <c r="J66" s="2">
        <f>F66+(I66/100*F66)</f>
        <v>15.515779999999999</v>
      </c>
      <c r="K66" s="2">
        <f>G66+(I66/100*G66)</f>
        <v>0.65702000000000005</v>
      </c>
      <c r="L66" s="2">
        <f>TRUNC(J66+K66,2)</f>
        <v>16.170000000000002</v>
      </c>
      <c r="M66" s="2">
        <f>TRUNC(IF((J66+K66), (J66/(J66+K66)*O66), 0),2)</f>
        <v>1094.9000000000001</v>
      </c>
      <c r="N66" s="2">
        <f>TRUNC(IF((J66+K66), (K66/(J66+K66)*O66), 0),2)</f>
        <v>46.36</v>
      </c>
      <c r="O66" s="2">
        <f>TRUNC(L66*E66,2)</f>
        <v>1141.27</v>
      </c>
      <c r="P66" s="3" t="str">
        <f>IF(O66&lt;=(Referencial!O66*1.05),"PREÇO VÁLIDO","PREÇO INVÁLIDO")</f>
        <v>PREÇO VÁLIDO</v>
      </c>
    </row>
    <row r="67" spans="1:16" ht="24.95" customHeight="1">
      <c r="A67" s="3" t="s">
        <v>21</v>
      </c>
      <c r="B67" s="3" t="s">
        <v>83</v>
      </c>
      <c r="C67" s="3" t="s">
        <v>84</v>
      </c>
      <c r="D67" s="3" t="s">
        <v>75</v>
      </c>
      <c r="E67" s="3">
        <v>40.32</v>
      </c>
      <c r="F67" s="2">
        <v>9.01</v>
      </c>
      <c r="G67" s="2">
        <v>2.82</v>
      </c>
      <c r="H67" s="2">
        <f>F67+G67</f>
        <v>11.83</v>
      </c>
      <c r="I67" s="4">
        <v>26.35</v>
      </c>
      <c r="J67" s="2">
        <f>F67+(I67/100*F67)</f>
        <v>11.384135000000001</v>
      </c>
      <c r="K67" s="2">
        <f>G67+(I67/100*G67)</f>
        <v>3.5630699999999997</v>
      </c>
      <c r="L67" s="2">
        <f>TRUNC(J67+K67,2)</f>
        <v>14.94</v>
      </c>
      <c r="M67" s="2">
        <f>TRUNC(IF((J67+K67), (J67/(J67+K67)*O67), 0),2)</f>
        <v>458.78</v>
      </c>
      <c r="N67" s="2">
        <f>TRUNC(IF((J67+K67), (K67/(J67+K67)*O67), 0),2)</f>
        <v>143.59</v>
      </c>
      <c r="O67" s="2">
        <f>TRUNC(L67*E67,2)</f>
        <v>602.38</v>
      </c>
      <c r="P67" s="3" t="str">
        <f>IF(O67&lt;=(Referencial!O67*1.05),"PREÇO VÁLIDO","PREÇO INVÁLIDO")</f>
        <v>PREÇO VÁLIDO</v>
      </c>
    </row>
    <row r="68" spans="1:16" ht="24.95" customHeight="1">
      <c r="A68" s="3" t="s">
        <v>21</v>
      </c>
      <c r="B68" s="3" t="s">
        <v>85</v>
      </c>
      <c r="C68" s="3" t="s">
        <v>86</v>
      </c>
      <c r="D68" s="3" t="s">
        <v>42</v>
      </c>
      <c r="E68" s="3">
        <v>12.8</v>
      </c>
      <c r="F68" s="2">
        <v>41.01</v>
      </c>
      <c r="G68" s="2">
        <v>4.4400000000000004</v>
      </c>
      <c r="H68" s="2">
        <f>F68+G68</f>
        <v>45.449999999999996</v>
      </c>
      <c r="I68" s="4">
        <v>26.35</v>
      </c>
      <c r="J68" s="2">
        <f>F68+(I68/100*F68)</f>
        <v>51.816134999999996</v>
      </c>
      <c r="K68" s="2">
        <f>G68+(I68/100*G68)</f>
        <v>5.6099400000000008</v>
      </c>
      <c r="L68" s="2">
        <f>TRUNC(J68+K68,2)</f>
        <v>57.42</v>
      </c>
      <c r="M68" s="2">
        <f>TRUNC(IF((J68+K68), (J68/(J68+K68)*O68), 0),2)</f>
        <v>663.17</v>
      </c>
      <c r="N68" s="2">
        <f>TRUNC(IF((J68+K68), (K68/(J68+K68)*O68), 0),2)</f>
        <v>71.790000000000006</v>
      </c>
      <c r="O68" s="2">
        <f>TRUNC(L68*E68,2)</f>
        <v>734.97</v>
      </c>
      <c r="P68" s="3" t="str">
        <f>IF(O68&lt;=(Referencial!O68*1.05),"PREÇO VÁLIDO","PREÇO INVÁLIDO")</f>
        <v>PREÇO VÁLIDO</v>
      </c>
    </row>
    <row r="69" spans="1:16" ht="24.95" customHeight="1">
      <c r="A69" s="3" t="s">
        <v>21</v>
      </c>
      <c r="B69" s="3" t="s">
        <v>87</v>
      </c>
      <c r="C69" s="3" t="s">
        <v>88</v>
      </c>
      <c r="D69" s="3" t="s">
        <v>42</v>
      </c>
      <c r="E69" s="3">
        <v>17.399999999999999</v>
      </c>
      <c r="F69" s="2">
        <v>62.85</v>
      </c>
      <c r="G69" s="2">
        <v>5.66</v>
      </c>
      <c r="H69" s="2">
        <f>F69+G69</f>
        <v>68.510000000000005</v>
      </c>
      <c r="I69" s="4">
        <v>26.35</v>
      </c>
      <c r="J69" s="2">
        <f>F69+(I69/100*F69)</f>
        <v>79.410975000000008</v>
      </c>
      <c r="K69" s="2">
        <f>G69+(I69/100*G69)</f>
        <v>7.1514100000000003</v>
      </c>
      <c r="L69" s="2">
        <f>TRUNC(J69+K69,2)</f>
        <v>86.56</v>
      </c>
      <c r="M69" s="2">
        <f>TRUNC(IF((J69+K69), (J69/(J69+K69)*O69), 0),2)</f>
        <v>1381.7</v>
      </c>
      <c r="N69" s="2">
        <f>TRUNC(IF((J69+K69), (K69/(J69+K69)*O69), 0),2)</f>
        <v>124.43</v>
      </c>
      <c r="O69" s="2">
        <f>TRUNC(L69*E69,2)</f>
        <v>1506.14</v>
      </c>
      <c r="P69" s="3" t="str">
        <f>IF(O69&lt;=(Referencial!O69*1.05),"PREÇO VÁLIDO","PREÇO INVÁLIDO")</f>
        <v>PREÇO VÁLIDO</v>
      </c>
    </row>
    <row r="70" spans="1:16" ht="24.95" customHeight="1">
      <c r="A70" s="3" t="s">
        <v>21</v>
      </c>
      <c r="B70" s="3" t="s">
        <v>89</v>
      </c>
      <c r="C70" s="3" t="s">
        <v>90</v>
      </c>
      <c r="D70" s="3" t="s">
        <v>45</v>
      </c>
      <c r="E70" s="3">
        <v>5.5</v>
      </c>
      <c r="F70" s="2">
        <v>123.69</v>
      </c>
      <c r="G70" s="2">
        <v>35.83</v>
      </c>
      <c r="H70" s="2">
        <f>F70+G70</f>
        <v>159.51999999999998</v>
      </c>
      <c r="I70" s="4">
        <v>26.35</v>
      </c>
      <c r="J70" s="2">
        <f>F70+(I70/100*F70)</f>
        <v>156.28231499999998</v>
      </c>
      <c r="K70" s="2">
        <f>G70+(I70/100*G70)</f>
        <v>45.271204999999995</v>
      </c>
      <c r="L70" s="2">
        <f>TRUNC(J70+K70,2)</f>
        <v>201.55</v>
      </c>
      <c r="M70" s="2">
        <f>TRUNC(IF((J70+K70), (J70/(J70+K70)*O70), 0),2)</f>
        <v>859.53</v>
      </c>
      <c r="N70" s="2">
        <f>TRUNC(IF((J70+K70), (K70/(J70+K70)*O70), 0),2)</f>
        <v>248.98</v>
      </c>
      <c r="O70" s="2">
        <f>TRUNC(L70*E70,2)</f>
        <v>1108.52</v>
      </c>
      <c r="P70" s="3" t="str">
        <f>IF(O70&lt;=(Referencial!O70*1.05),"PREÇO VÁLIDO","PREÇO INVÁLIDO")</f>
        <v>PREÇO VÁLIDO</v>
      </c>
    </row>
    <row r="71" spans="1:16" ht="24.95" customHeight="1">
      <c r="A71" s="3" t="s">
        <v>21</v>
      </c>
      <c r="B71" s="3"/>
      <c r="C71" s="3" t="s">
        <v>94</v>
      </c>
      <c r="D71" s="3"/>
      <c r="E71" s="3">
        <v>0</v>
      </c>
      <c r="F71" s="2"/>
      <c r="G71" s="2"/>
      <c r="H71" s="3"/>
      <c r="I71" s="4"/>
      <c r="J71" s="3"/>
      <c r="K71" s="3"/>
      <c r="L71" s="3"/>
      <c r="M71" s="3"/>
      <c r="N71" s="3"/>
      <c r="O71" s="3"/>
      <c r="P71" s="3"/>
    </row>
    <row r="72" spans="1:16" ht="24.95" customHeight="1">
      <c r="A72" s="3" t="s">
        <v>31</v>
      </c>
      <c r="B72" s="3" t="s">
        <v>92</v>
      </c>
      <c r="C72" s="3" t="s">
        <v>93</v>
      </c>
      <c r="D72" s="3" t="s">
        <v>75</v>
      </c>
      <c r="E72" s="3">
        <v>136.74</v>
      </c>
      <c r="F72" s="2">
        <v>12.28</v>
      </c>
      <c r="G72" s="2">
        <v>0.52</v>
      </c>
      <c r="H72" s="2">
        <f>F72+G72</f>
        <v>12.799999999999999</v>
      </c>
      <c r="I72" s="4">
        <v>26.35</v>
      </c>
      <c r="J72" s="2">
        <f>F72+(I72/100*F72)</f>
        <v>15.515779999999999</v>
      </c>
      <c r="K72" s="2">
        <f>G72+(I72/100*G72)</f>
        <v>0.65702000000000005</v>
      </c>
      <c r="L72" s="2">
        <f>TRUNC(J72+K72,2)</f>
        <v>16.170000000000002</v>
      </c>
      <c r="M72" s="2">
        <f>TRUNC(IF((J72+K72), (J72/(J72+K72)*O72), 0),2)</f>
        <v>2121.25</v>
      </c>
      <c r="N72" s="2">
        <f>TRUNC(IF((J72+K72), (K72/(J72+K72)*O72), 0),2)</f>
        <v>89.82</v>
      </c>
      <c r="O72" s="2">
        <f>TRUNC(L72*E72,2)</f>
        <v>2211.08</v>
      </c>
      <c r="P72" s="3" t="str">
        <f>IF(O72&lt;=(Referencial!O72*1.05),"PREÇO VÁLIDO","PREÇO INVÁLIDO")</f>
        <v>PREÇO VÁLIDO</v>
      </c>
    </row>
    <row r="73" spans="1:16" ht="24.95" customHeight="1">
      <c r="A73" s="3" t="s">
        <v>21</v>
      </c>
      <c r="B73" s="3" t="s">
        <v>83</v>
      </c>
      <c r="C73" s="3" t="s">
        <v>84</v>
      </c>
      <c r="D73" s="3" t="s">
        <v>75</v>
      </c>
      <c r="E73" s="3">
        <v>71.23</v>
      </c>
      <c r="F73" s="2">
        <v>9.01</v>
      </c>
      <c r="G73" s="2">
        <v>2.82</v>
      </c>
      <c r="H73" s="2">
        <f>F73+G73</f>
        <v>11.83</v>
      </c>
      <c r="I73" s="4">
        <v>26.35</v>
      </c>
      <c r="J73" s="2">
        <f>F73+(I73/100*F73)</f>
        <v>11.384135000000001</v>
      </c>
      <c r="K73" s="2">
        <f>G73+(I73/100*G73)</f>
        <v>3.5630699999999997</v>
      </c>
      <c r="L73" s="2">
        <f>TRUNC(J73+K73,2)</f>
        <v>14.94</v>
      </c>
      <c r="M73" s="2">
        <f>TRUNC(IF((J73+K73), (J73/(J73+K73)*O73), 0),2)</f>
        <v>810.49</v>
      </c>
      <c r="N73" s="2">
        <f>TRUNC(IF((J73+K73), (K73/(J73+K73)*O73), 0),2)</f>
        <v>253.67</v>
      </c>
      <c r="O73" s="2">
        <f>TRUNC(L73*E73,2)</f>
        <v>1064.17</v>
      </c>
      <c r="P73" s="3" t="str">
        <f>IF(O73&lt;=(Referencial!O73*1.05),"PREÇO VÁLIDO","PREÇO INVÁLIDO")</f>
        <v>PREÇO VÁLIDO</v>
      </c>
    </row>
    <row r="74" spans="1:16" ht="24.95" customHeight="1">
      <c r="A74" s="3" t="s">
        <v>21</v>
      </c>
      <c r="B74" s="3" t="s">
        <v>85</v>
      </c>
      <c r="C74" s="3" t="s">
        <v>86</v>
      </c>
      <c r="D74" s="3" t="s">
        <v>42</v>
      </c>
      <c r="E74" s="3">
        <v>25.6</v>
      </c>
      <c r="F74" s="2">
        <v>41.01</v>
      </c>
      <c r="G74" s="2">
        <v>4.4400000000000004</v>
      </c>
      <c r="H74" s="2">
        <f>F74+G74</f>
        <v>45.449999999999996</v>
      </c>
      <c r="I74" s="4">
        <v>26.35</v>
      </c>
      <c r="J74" s="2">
        <f>F74+(I74/100*F74)</f>
        <v>51.816134999999996</v>
      </c>
      <c r="K74" s="2">
        <f>G74+(I74/100*G74)</f>
        <v>5.6099400000000008</v>
      </c>
      <c r="L74" s="2">
        <f>TRUNC(J74+K74,2)</f>
        <v>57.42</v>
      </c>
      <c r="M74" s="2">
        <f>TRUNC(IF((J74+K74), (J74/(J74+K74)*O74), 0),2)</f>
        <v>1326.35</v>
      </c>
      <c r="N74" s="2">
        <f>TRUNC(IF((J74+K74), (K74/(J74+K74)*O74), 0),2)</f>
        <v>143.59</v>
      </c>
      <c r="O74" s="2">
        <f>TRUNC(L74*E74,2)</f>
        <v>1469.95</v>
      </c>
      <c r="P74" s="3" t="str">
        <f>IF(O74&lt;=(Referencial!O74*1.05),"PREÇO VÁLIDO","PREÇO INVÁLIDO")</f>
        <v>PREÇO VÁLIDO</v>
      </c>
    </row>
    <row r="75" spans="1:16" ht="24.95" customHeight="1">
      <c r="A75" s="3" t="s">
        <v>21</v>
      </c>
      <c r="B75" s="3" t="s">
        <v>87</v>
      </c>
      <c r="C75" s="3" t="s">
        <v>88</v>
      </c>
      <c r="D75" s="3" t="s">
        <v>42</v>
      </c>
      <c r="E75" s="3">
        <v>31.9</v>
      </c>
      <c r="F75" s="2">
        <v>62.85</v>
      </c>
      <c r="G75" s="2">
        <v>5.66</v>
      </c>
      <c r="H75" s="2">
        <f>F75+G75</f>
        <v>68.510000000000005</v>
      </c>
      <c r="I75" s="4">
        <v>26.35</v>
      </c>
      <c r="J75" s="2">
        <f>F75+(I75/100*F75)</f>
        <v>79.410975000000008</v>
      </c>
      <c r="K75" s="2">
        <f>G75+(I75/100*G75)</f>
        <v>7.1514100000000003</v>
      </c>
      <c r="L75" s="2">
        <f>TRUNC(J75+K75,2)</f>
        <v>86.56</v>
      </c>
      <c r="M75" s="2">
        <f>TRUNC(IF((J75+K75), (J75/(J75+K75)*O75), 0),2)</f>
        <v>2533.13</v>
      </c>
      <c r="N75" s="2">
        <f>TRUNC(IF((J75+K75), (K75/(J75+K75)*O75), 0),2)</f>
        <v>228.12</v>
      </c>
      <c r="O75" s="2">
        <f>TRUNC(L75*E75,2)</f>
        <v>2761.26</v>
      </c>
      <c r="P75" s="3" t="str">
        <f>IF(O75&lt;=(Referencial!O75*1.05),"PREÇO VÁLIDO","PREÇO INVÁLIDO")</f>
        <v>PREÇO VÁLIDO</v>
      </c>
    </row>
    <row r="76" spans="1:16" ht="24.95" customHeight="1">
      <c r="A76" s="3" t="s">
        <v>21</v>
      </c>
      <c r="B76" s="3" t="s">
        <v>89</v>
      </c>
      <c r="C76" s="3" t="s">
        <v>90</v>
      </c>
      <c r="D76" s="3" t="s">
        <v>45</v>
      </c>
      <c r="E76" s="3">
        <v>5.3</v>
      </c>
      <c r="F76" s="2">
        <v>123.69</v>
      </c>
      <c r="G76" s="2">
        <v>35.83</v>
      </c>
      <c r="H76" s="2">
        <f>F76+G76</f>
        <v>159.51999999999998</v>
      </c>
      <c r="I76" s="4">
        <v>26.35</v>
      </c>
      <c r="J76" s="2">
        <f>F76+(I76/100*F76)</f>
        <v>156.28231499999998</v>
      </c>
      <c r="K76" s="2">
        <f>G76+(I76/100*G76)</f>
        <v>45.271204999999995</v>
      </c>
      <c r="L76" s="2">
        <f>TRUNC(J76+K76,2)</f>
        <v>201.55</v>
      </c>
      <c r="M76" s="2">
        <f>TRUNC(IF((J76+K76), (J76/(J76+K76)*O76), 0),2)</f>
        <v>828.27</v>
      </c>
      <c r="N76" s="2">
        <f>TRUNC(IF((J76+K76), (K76/(J76+K76)*O76), 0),2)</f>
        <v>239.93</v>
      </c>
      <c r="O76" s="2">
        <f>TRUNC(L76*E76,2)</f>
        <v>1068.21</v>
      </c>
      <c r="P76" s="3" t="str">
        <f>IF(O76&lt;=(Referencial!O76*1.05),"PREÇO VÁLIDO","PREÇO INVÁLIDO")</f>
        <v>PREÇO VÁLIDO</v>
      </c>
    </row>
    <row r="77" spans="1:16" ht="24.95" customHeight="1">
      <c r="A77" s="3" t="s">
        <v>21</v>
      </c>
      <c r="B77" s="3"/>
      <c r="C77" s="3" t="s">
        <v>95</v>
      </c>
      <c r="D77" s="3"/>
      <c r="E77" s="3">
        <v>0</v>
      </c>
      <c r="F77" s="2"/>
      <c r="G77" s="2"/>
      <c r="H77" s="3"/>
      <c r="I77" s="4"/>
      <c r="J77" s="3"/>
      <c r="K77" s="3"/>
      <c r="L77" s="3"/>
      <c r="M77" s="3"/>
      <c r="N77" s="3"/>
      <c r="O77" s="3"/>
      <c r="P77" s="3"/>
    </row>
    <row r="78" spans="1:16" ht="24.95" customHeight="1">
      <c r="A78" s="3" t="s">
        <v>31</v>
      </c>
      <c r="B78" s="3" t="s">
        <v>92</v>
      </c>
      <c r="C78" s="3" t="s">
        <v>93</v>
      </c>
      <c r="D78" s="3" t="s">
        <v>75</v>
      </c>
      <c r="E78" s="3">
        <v>49.71</v>
      </c>
      <c r="F78" s="2">
        <v>12.28</v>
      </c>
      <c r="G78" s="2">
        <v>0.52</v>
      </c>
      <c r="H78" s="2">
        <f>F78+G78</f>
        <v>12.799999999999999</v>
      </c>
      <c r="I78" s="4">
        <v>26.35</v>
      </c>
      <c r="J78" s="2">
        <f>F78+(I78/100*F78)</f>
        <v>15.515779999999999</v>
      </c>
      <c r="K78" s="2">
        <f>G78+(I78/100*G78)</f>
        <v>0.65702000000000005</v>
      </c>
      <c r="L78" s="2">
        <f>TRUNC(J78+K78,2)</f>
        <v>16.170000000000002</v>
      </c>
      <c r="M78" s="2">
        <f>TRUNC(IF((J78+K78), (J78/(J78+K78)*O78), 0),2)</f>
        <v>771.15</v>
      </c>
      <c r="N78" s="2">
        <f>TRUNC(IF((J78+K78), (K78/(J78+K78)*O78), 0),2)</f>
        <v>32.65</v>
      </c>
      <c r="O78" s="2">
        <f>TRUNC(L78*E78,2)</f>
        <v>803.81</v>
      </c>
      <c r="P78" s="3" t="str">
        <f>IF(O78&lt;=(Referencial!O78*1.05),"PREÇO VÁLIDO","PREÇO INVÁLIDO")</f>
        <v>PREÇO VÁLIDO</v>
      </c>
    </row>
    <row r="79" spans="1:16" ht="24.95" customHeight="1">
      <c r="A79" s="3" t="s">
        <v>21</v>
      </c>
      <c r="B79" s="3" t="s">
        <v>83</v>
      </c>
      <c r="C79" s="3" t="s">
        <v>84</v>
      </c>
      <c r="D79" s="3" t="s">
        <v>75</v>
      </c>
      <c r="E79" s="3">
        <v>30.24</v>
      </c>
      <c r="F79" s="2">
        <v>9.01</v>
      </c>
      <c r="G79" s="2">
        <v>2.82</v>
      </c>
      <c r="H79" s="2">
        <f>F79+G79</f>
        <v>11.83</v>
      </c>
      <c r="I79" s="4">
        <v>26.35</v>
      </c>
      <c r="J79" s="2">
        <f>F79+(I79/100*F79)</f>
        <v>11.384135000000001</v>
      </c>
      <c r="K79" s="2">
        <f>G79+(I79/100*G79)</f>
        <v>3.5630699999999997</v>
      </c>
      <c r="L79" s="2">
        <f>TRUNC(J79+K79,2)</f>
        <v>14.94</v>
      </c>
      <c r="M79" s="2">
        <f>TRUNC(IF((J79+K79), (J79/(J79+K79)*O79), 0),2)</f>
        <v>344.08</v>
      </c>
      <c r="N79" s="2">
        <f>TRUNC(IF((J79+K79), (K79/(J79+K79)*O79), 0),2)</f>
        <v>107.69</v>
      </c>
      <c r="O79" s="2">
        <f>TRUNC(L79*E79,2)</f>
        <v>451.78</v>
      </c>
      <c r="P79" s="3" t="str">
        <f>IF(O79&lt;=(Referencial!O79*1.05),"PREÇO VÁLIDO","PREÇO INVÁLIDO")</f>
        <v>PREÇO VÁLIDO</v>
      </c>
    </row>
    <row r="80" spans="1:16" ht="24.95" customHeight="1">
      <c r="A80" s="3" t="s">
        <v>21</v>
      </c>
      <c r="B80" s="3" t="s">
        <v>85</v>
      </c>
      <c r="C80" s="3" t="s">
        <v>86</v>
      </c>
      <c r="D80" s="3" t="s">
        <v>42</v>
      </c>
      <c r="E80" s="3">
        <v>9.26</v>
      </c>
      <c r="F80" s="2">
        <v>41.01</v>
      </c>
      <c r="G80" s="2">
        <v>4.4400000000000004</v>
      </c>
      <c r="H80" s="2">
        <f>F80+G80</f>
        <v>45.449999999999996</v>
      </c>
      <c r="I80" s="4">
        <v>26.35</v>
      </c>
      <c r="J80" s="2">
        <f>F80+(I80/100*F80)</f>
        <v>51.816134999999996</v>
      </c>
      <c r="K80" s="2">
        <f>G80+(I80/100*G80)</f>
        <v>5.6099400000000008</v>
      </c>
      <c r="L80" s="2">
        <f>TRUNC(J80+K80,2)</f>
        <v>57.42</v>
      </c>
      <c r="M80" s="2">
        <f>TRUNC(IF((J80+K80), (J80/(J80+K80)*O80), 0),2)</f>
        <v>479.75</v>
      </c>
      <c r="N80" s="2">
        <f>TRUNC(IF((J80+K80), (K80/(J80+K80)*O80), 0),2)</f>
        <v>51.94</v>
      </c>
      <c r="O80" s="2">
        <f>TRUNC(L80*E80,2)</f>
        <v>531.70000000000005</v>
      </c>
      <c r="P80" s="3" t="str">
        <f>IF(O80&lt;=(Referencial!O80*1.05),"PREÇO VÁLIDO","PREÇO INVÁLIDO")</f>
        <v>PREÇO VÁLIDO</v>
      </c>
    </row>
    <row r="81" spans="1:16" ht="24.95" customHeight="1">
      <c r="A81" s="3" t="s">
        <v>21</v>
      </c>
      <c r="B81" s="3" t="s">
        <v>87</v>
      </c>
      <c r="C81" s="3" t="s">
        <v>88</v>
      </c>
      <c r="D81" s="3" t="s">
        <v>42</v>
      </c>
      <c r="E81" s="3">
        <v>9.5</v>
      </c>
      <c r="F81" s="2">
        <v>62.85</v>
      </c>
      <c r="G81" s="2">
        <v>5.66</v>
      </c>
      <c r="H81" s="2">
        <f>F81+G81</f>
        <v>68.510000000000005</v>
      </c>
      <c r="I81" s="4">
        <v>26.35</v>
      </c>
      <c r="J81" s="2">
        <f>F81+(I81/100*F81)</f>
        <v>79.410975000000008</v>
      </c>
      <c r="K81" s="2">
        <f>G81+(I81/100*G81)</f>
        <v>7.1514100000000003</v>
      </c>
      <c r="L81" s="2">
        <f>TRUNC(J81+K81,2)</f>
        <v>86.56</v>
      </c>
      <c r="M81" s="2">
        <f>TRUNC(IF((J81+K81), (J81/(J81+K81)*O81), 0),2)</f>
        <v>754.38</v>
      </c>
      <c r="N81" s="2">
        <f>TRUNC(IF((J81+K81), (K81/(J81+K81)*O81), 0),2)</f>
        <v>67.930000000000007</v>
      </c>
      <c r="O81" s="2">
        <f>TRUNC(L81*E81,2)</f>
        <v>822.32</v>
      </c>
      <c r="P81" s="3" t="str">
        <f>IF(O81&lt;=(Referencial!O81*1.05),"PREÇO VÁLIDO","PREÇO INVÁLIDO")</f>
        <v>PREÇO VÁLIDO</v>
      </c>
    </row>
    <row r="82" spans="1:16" ht="24.95" customHeight="1">
      <c r="A82" s="3" t="s">
        <v>21</v>
      </c>
      <c r="B82" s="3" t="s">
        <v>89</v>
      </c>
      <c r="C82" s="3" t="s">
        <v>90</v>
      </c>
      <c r="D82" s="3" t="s">
        <v>45</v>
      </c>
      <c r="E82" s="3">
        <v>4.8</v>
      </c>
      <c r="F82" s="2">
        <v>123.69</v>
      </c>
      <c r="G82" s="2">
        <v>35.83</v>
      </c>
      <c r="H82" s="2">
        <f>F82+G82</f>
        <v>159.51999999999998</v>
      </c>
      <c r="I82" s="4">
        <v>26.35</v>
      </c>
      <c r="J82" s="2">
        <f>F82+(I82/100*F82)</f>
        <v>156.28231499999998</v>
      </c>
      <c r="K82" s="2">
        <f>G82+(I82/100*G82)</f>
        <v>45.271204999999995</v>
      </c>
      <c r="L82" s="2">
        <f>TRUNC(J82+K82,2)</f>
        <v>201.55</v>
      </c>
      <c r="M82" s="2">
        <f>TRUNC(IF((J82+K82), (J82/(J82+K82)*O82), 0),2)</f>
        <v>750.14</v>
      </c>
      <c r="N82" s="2">
        <f>TRUNC(IF((J82+K82), (K82/(J82+K82)*O82), 0),2)</f>
        <v>217.29</v>
      </c>
      <c r="O82" s="2">
        <f>TRUNC(L82*E82,2)</f>
        <v>967.44</v>
      </c>
      <c r="P82" s="3" t="str">
        <f>IF(O82&lt;=(Referencial!O82*1.05),"PREÇO VÁLIDO","PREÇO INVÁLIDO")</f>
        <v>PREÇO VÁLIDO</v>
      </c>
    </row>
    <row r="83" spans="1:16" ht="24.95" customHeight="1">
      <c r="A83" s="3" t="s">
        <v>21</v>
      </c>
      <c r="B83" s="3"/>
      <c r="C83" s="3" t="s">
        <v>96</v>
      </c>
      <c r="D83" s="3"/>
      <c r="E83" s="3">
        <v>0</v>
      </c>
      <c r="F83" s="2"/>
      <c r="G83" s="2"/>
      <c r="H83" s="3"/>
      <c r="I83" s="4"/>
      <c r="J83" s="3"/>
      <c r="K83" s="3"/>
      <c r="L83" s="3"/>
      <c r="M83" s="3"/>
      <c r="N83" s="3"/>
      <c r="O83" s="3"/>
      <c r="P83" s="3"/>
    </row>
    <row r="84" spans="1:16" ht="24.95" customHeight="1">
      <c r="A84" s="3" t="s">
        <v>31</v>
      </c>
      <c r="B84" s="3" t="s">
        <v>92</v>
      </c>
      <c r="C84" s="3" t="s">
        <v>93</v>
      </c>
      <c r="D84" s="3" t="s">
        <v>75</v>
      </c>
      <c r="E84" s="3">
        <v>121.2</v>
      </c>
      <c r="F84" s="2">
        <v>12.28</v>
      </c>
      <c r="G84" s="2">
        <v>0.52</v>
      </c>
      <c r="H84" s="2">
        <f>F84+G84</f>
        <v>12.799999999999999</v>
      </c>
      <c r="I84" s="4">
        <v>26.35</v>
      </c>
      <c r="J84" s="2">
        <f>F84+(I84/100*F84)</f>
        <v>15.515779999999999</v>
      </c>
      <c r="K84" s="2">
        <f>G84+(I84/100*G84)</f>
        <v>0.65702000000000005</v>
      </c>
      <c r="L84" s="2">
        <f>TRUNC(J84+K84,2)</f>
        <v>16.170000000000002</v>
      </c>
      <c r="M84" s="2">
        <f>TRUNC(IF((J84+K84), (J84/(J84+K84)*O84), 0),2)</f>
        <v>1880.18</v>
      </c>
      <c r="N84" s="2">
        <f>TRUNC(IF((J84+K84), (K84/(J84+K84)*O84), 0),2)</f>
        <v>79.61</v>
      </c>
      <c r="O84" s="2">
        <f>TRUNC(L84*E84,2)</f>
        <v>1959.8</v>
      </c>
      <c r="P84" s="3" t="str">
        <f>IF(O84&lt;=(Referencial!O84*1.05),"PREÇO VÁLIDO","PREÇO INVÁLIDO")</f>
        <v>PREÇO VÁLIDO</v>
      </c>
    </row>
    <row r="85" spans="1:16" ht="24.95" customHeight="1">
      <c r="A85" s="3" t="s">
        <v>21</v>
      </c>
      <c r="B85" s="3" t="s">
        <v>83</v>
      </c>
      <c r="C85" s="3" t="s">
        <v>84</v>
      </c>
      <c r="D85" s="3" t="s">
        <v>75</v>
      </c>
      <c r="E85" s="3">
        <v>80.64</v>
      </c>
      <c r="F85" s="2">
        <v>9.01</v>
      </c>
      <c r="G85" s="2">
        <v>2.82</v>
      </c>
      <c r="H85" s="2">
        <f>F85+G85</f>
        <v>11.83</v>
      </c>
      <c r="I85" s="4">
        <v>26.35</v>
      </c>
      <c r="J85" s="2">
        <f>F85+(I85/100*F85)</f>
        <v>11.384135000000001</v>
      </c>
      <c r="K85" s="2">
        <f>G85+(I85/100*G85)</f>
        <v>3.5630699999999997</v>
      </c>
      <c r="L85" s="2">
        <f>TRUNC(J85+K85,2)</f>
        <v>14.94</v>
      </c>
      <c r="M85" s="2">
        <f>TRUNC(IF((J85+K85), (J85/(J85+K85)*O85), 0),2)</f>
        <v>917.57</v>
      </c>
      <c r="N85" s="2">
        <f>TRUNC(IF((J85+K85), (K85/(J85+K85)*O85), 0),2)</f>
        <v>287.18</v>
      </c>
      <c r="O85" s="2">
        <f>TRUNC(L85*E85,2)</f>
        <v>1204.76</v>
      </c>
      <c r="P85" s="3" t="str">
        <f>IF(O85&lt;=(Referencial!O85*1.05),"PREÇO VÁLIDO","PREÇO INVÁLIDO")</f>
        <v>PREÇO VÁLIDO</v>
      </c>
    </row>
    <row r="86" spans="1:16" ht="24.95" customHeight="1">
      <c r="A86" s="3" t="s">
        <v>21</v>
      </c>
      <c r="B86" s="3" t="s">
        <v>85</v>
      </c>
      <c r="C86" s="3" t="s">
        <v>86</v>
      </c>
      <c r="D86" s="3" t="s">
        <v>42</v>
      </c>
      <c r="E86" s="3">
        <v>28.8</v>
      </c>
      <c r="F86" s="2">
        <v>41.01</v>
      </c>
      <c r="G86" s="2">
        <v>4.4400000000000004</v>
      </c>
      <c r="H86" s="2">
        <f>F86+G86</f>
        <v>45.449999999999996</v>
      </c>
      <c r="I86" s="4">
        <v>26.35</v>
      </c>
      <c r="J86" s="2">
        <f>F86+(I86/100*F86)</f>
        <v>51.816134999999996</v>
      </c>
      <c r="K86" s="2">
        <f>G86+(I86/100*G86)</f>
        <v>5.6099400000000008</v>
      </c>
      <c r="L86" s="2">
        <f>TRUNC(J86+K86,2)</f>
        <v>57.42</v>
      </c>
      <c r="M86" s="2">
        <f>TRUNC(IF((J86+K86), (J86/(J86+K86)*O86), 0),2)</f>
        <v>1492.14</v>
      </c>
      <c r="N86" s="2">
        <f>TRUNC(IF((J86+K86), (K86/(J86+K86)*O86), 0),2)</f>
        <v>161.54</v>
      </c>
      <c r="O86" s="2">
        <f>TRUNC(L86*E86,2)</f>
        <v>1653.69</v>
      </c>
      <c r="P86" s="3" t="str">
        <f>IF(O86&lt;=(Referencial!O86*1.05),"PREÇO VÁLIDO","PREÇO INVÁLIDO")</f>
        <v>PREÇO VÁLIDO</v>
      </c>
    </row>
    <row r="87" spans="1:16" ht="24.95" customHeight="1">
      <c r="A87" s="3" t="s">
        <v>21</v>
      </c>
      <c r="B87" s="3" t="s">
        <v>87</v>
      </c>
      <c r="C87" s="3" t="s">
        <v>88</v>
      </c>
      <c r="D87" s="3" t="s">
        <v>42</v>
      </c>
      <c r="E87" s="3">
        <v>53.4</v>
      </c>
      <c r="F87" s="2">
        <v>62.85</v>
      </c>
      <c r="G87" s="2">
        <v>5.66</v>
      </c>
      <c r="H87" s="2">
        <f>F87+G87</f>
        <v>68.510000000000005</v>
      </c>
      <c r="I87" s="4">
        <v>26.35</v>
      </c>
      <c r="J87" s="2">
        <f>F87+(I87/100*F87)</f>
        <v>79.410975000000008</v>
      </c>
      <c r="K87" s="2">
        <f>G87+(I87/100*G87)</f>
        <v>7.1514100000000003</v>
      </c>
      <c r="L87" s="2">
        <f>TRUNC(J87+K87,2)</f>
        <v>86.56</v>
      </c>
      <c r="M87" s="2">
        <f>TRUNC(IF((J87+K87), (J87/(J87+K87)*O87), 0),2)</f>
        <v>4240.42</v>
      </c>
      <c r="N87" s="2">
        <f>TRUNC(IF((J87+K87), (K87/(J87+K87)*O87), 0),2)</f>
        <v>381.87</v>
      </c>
      <c r="O87" s="2">
        <f>TRUNC(L87*E87,2)</f>
        <v>4622.3</v>
      </c>
      <c r="P87" s="3" t="str">
        <f>IF(O87&lt;=(Referencial!O87*1.05),"PREÇO VÁLIDO","PREÇO INVÁLIDO")</f>
        <v>PREÇO VÁLIDO</v>
      </c>
    </row>
    <row r="88" spans="1:16" ht="24.95" customHeight="1">
      <c r="A88" s="3" t="s">
        <v>21</v>
      </c>
      <c r="B88" s="3" t="s">
        <v>89</v>
      </c>
      <c r="C88" s="3" t="s">
        <v>90</v>
      </c>
      <c r="D88" s="3" t="s">
        <v>45</v>
      </c>
      <c r="E88" s="3">
        <v>9.7899999999999991</v>
      </c>
      <c r="F88" s="2">
        <v>123.69</v>
      </c>
      <c r="G88" s="2">
        <v>35.83</v>
      </c>
      <c r="H88" s="2">
        <f>F88+G88</f>
        <v>159.51999999999998</v>
      </c>
      <c r="I88" s="4">
        <v>26.35</v>
      </c>
      <c r="J88" s="2">
        <f>F88+(I88/100*F88)</f>
        <v>156.28231499999998</v>
      </c>
      <c r="K88" s="2">
        <f>G88+(I88/100*G88)</f>
        <v>45.271204999999995</v>
      </c>
      <c r="L88" s="2">
        <f>TRUNC(J88+K88,2)</f>
        <v>201.55</v>
      </c>
      <c r="M88" s="2">
        <f>TRUNC(IF((J88+K88), (J88/(J88+K88)*O88), 0),2)</f>
        <v>1529.97</v>
      </c>
      <c r="N88" s="2">
        <f>TRUNC(IF((J88+K88), (K88/(J88+K88)*O88), 0),2)</f>
        <v>443.19</v>
      </c>
      <c r="O88" s="2">
        <f>TRUNC(L88*E88,2)</f>
        <v>1973.17</v>
      </c>
      <c r="P88" s="3" t="str">
        <f>IF(O88&lt;=(Referencial!O88*1.05),"PREÇO VÁLIDO","PREÇO INVÁLIDO")</f>
        <v>PREÇO VÁLIDO</v>
      </c>
    </row>
    <row r="89" spans="1:16" ht="24.95" customHeight="1">
      <c r="A89" s="3" t="s">
        <v>21</v>
      </c>
      <c r="B89" s="3"/>
      <c r="C89" s="3" t="s">
        <v>97</v>
      </c>
      <c r="D89" s="3"/>
      <c r="E89" s="3">
        <v>0</v>
      </c>
      <c r="F89" s="2"/>
      <c r="G89" s="2"/>
      <c r="H89" s="3"/>
      <c r="I89" s="4"/>
      <c r="J89" s="3"/>
      <c r="K89" s="3"/>
      <c r="L89" s="3"/>
      <c r="M89" s="3"/>
      <c r="N89" s="3"/>
      <c r="O89" s="3"/>
      <c r="P89" s="3"/>
    </row>
    <row r="90" spans="1:16" ht="24.95" customHeight="1">
      <c r="A90" s="3" t="s">
        <v>31</v>
      </c>
      <c r="B90" s="3" t="s">
        <v>92</v>
      </c>
      <c r="C90" s="3" t="s">
        <v>93</v>
      </c>
      <c r="D90" s="3" t="s">
        <v>75</v>
      </c>
      <c r="E90" s="3">
        <v>843.2</v>
      </c>
      <c r="F90" s="2">
        <v>12.28</v>
      </c>
      <c r="G90" s="2">
        <v>0.52</v>
      </c>
      <c r="H90" s="2">
        <f>F90+G90</f>
        <v>12.799999999999999</v>
      </c>
      <c r="I90" s="4">
        <v>26.35</v>
      </c>
      <c r="J90" s="2">
        <f>F90+(I90/100*F90)</f>
        <v>15.515779999999999</v>
      </c>
      <c r="K90" s="2">
        <f>G90+(I90/100*G90)</f>
        <v>0.65702000000000005</v>
      </c>
      <c r="L90" s="2">
        <f>TRUNC(J90+K90,2)</f>
        <v>16.170000000000002</v>
      </c>
      <c r="M90" s="2">
        <f>TRUNC(IF((J90+K90), (J90/(J90+K90)*O90), 0),2)</f>
        <v>13080.63</v>
      </c>
      <c r="N90" s="2">
        <f>TRUNC(IF((J90+K90), (K90/(J90+K90)*O90), 0),2)</f>
        <v>553.9</v>
      </c>
      <c r="O90" s="2">
        <f>TRUNC(L90*E90,2)</f>
        <v>13634.54</v>
      </c>
      <c r="P90" s="3" t="str">
        <f>IF(O90&lt;=(Referencial!O90*1.05),"PREÇO VÁLIDO","PREÇO INVÁLIDO")</f>
        <v>PREÇO VÁLIDO</v>
      </c>
    </row>
    <row r="91" spans="1:16" ht="24.95" customHeight="1">
      <c r="A91" s="3" t="s">
        <v>21</v>
      </c>
      <c r="B91" s="3" t="s">
        <v>85</v>
      </c>
      <c r="C91" s="3" t="s">
        <v>86</v>
      </c>
      <c r="D91" s="3" t="s">
        <v>42</v>
      </c>
      <c r="E91" s="3">
        <v>109</v>
      </c>
      <c r="F91" s="2">
        <v>41.01</v>
      </c>
      <c r="G91" s="2">
        <v>4.4400000000000004</v>
      </c>
      <c r="H91" s="2">
        <f>F91+G91</f>
        <v>45.449999999999996</v>
      </c>
      <c r="I91" s="4">
        <v>26.35</v>
      </c>
      <c r="J91" s="2">
        <f>F91+(I91/100*F91)</f>
        <v>51.816134999999996</v>
      </c>
      <c r="K91" s="2">
        <f>G91+(I91/100*G91)</f>
        <v>5.6099400000000008</v>
      </c>
      <c r="L91" s="2">
        <f>TRUNC(J91+K91,2)</f>
        <v>57.42</v>
      </c>
      <c r="M91" s="2">
        <f>TRUNC(IF((J91+K91), (J91/(J91+K91)*O91), 0),2)</f>
        <v>5647.36</v>
      </c>
      <c r="N91" s="2">
        <f>TRUNC(IF((J91+K91), (K91/(J91+K91)*O91), 0),2)</f>
        <v>611.41</v>
      </c>
      <c r="O91" s="2">
        <f>TRUNC(L91*E91,2)</f>
        <v>6258.78</v>
      </c>
      <c r="P91" s="3" t="str">
        <f>IF(O91&lt;=(Referencial!O91*1.05),"PREÇO VÁLIDO","PREÇO INVÁLIDO")</f>
        <v>PREÇO VÁLIDO</v>
      </c>
    </row>
    <row r="92" spans="1:16" ht="24.95" customHeight="1">
      <c r="A92" s="3" t="s">
        <v>21</v>
      </c>
      <c r="B92" s="3" t="s">
        <v>87</v>
      </c>
      <c r="C92" s="3" t="s">
        <v>88</v>
      </c>
      <c r="D92" s="3" t="s">
        <v>42</v>
      </c>
      <c r="E92" s="3">
        <v>112</v>
      </c>
      <c r="F92" s="2">
        <v>62.85</v>
      </c>
      <c r="G92" s="2">
        <v>5.66</v>
      </c>
      <c r="H92" s="2">
        <f>F92+G92</f>
        <v>68.510000000000005</v>
      </c>
      <c r="I92" s="4">
        <v>26.35</v>
      </c>
      <c r="J92" s="2">
        <f>F92+(I92/100*F92)</f>
        <v>79.410975000000008</v>
      </c>
      <c r="K92" s="2">
        <f>G92+(I92/100*G92)</f>
        <v>7.1514100000000003</v>
      </c>
      <c r="L92" s="2">
        <f>TRUNC(J92+K92,2)</f>
        <v>86.56</v>
      </c>
      <c r="M92" s="2">
        <f>TRUNC(IF((J92+K92), (J92/(J92+K92)*O92), 0),2)</f>
        <v>8893.7800000000007</v>
      </c>
      <c r="N92" s="2">
        <f>TRUNC(IF((J92+K92), (K92/(J92+K92)*O92), 0),2)</f>
        <v>800.93</v>
      </c>
      <c r="O92" s="2">
        <f>TRUNC(L92*E92,2)</f>
        <v>9694.7199999999993</v>
      </c>
      <c r="P92" s="3" t="str">
        <f>IF(O92&lt;=(Referencial!O92*1.05),"PREÇO VÁLIDO","PREÇO INVÁLIDO")</f>
        <v>PREÇO VÁLIDO</v>
      </c>
    </row>
    <row r="93" spans="1:16" ht="24.95" customHeight="1">
      <c r="A93" s="3" t="s">
        <v>21</v>
      </c>
      <c r="B93" s="3"/>
      <c r="C93" s="3" t="s">
        <v>98</v>
      </c>
      <c r="D93" s="3"/>
      <c r="E93" s="3">
        <v>0</v>
      </c>
      <c r="F93" s="2"/>
      <c r="G93" s="2"/>
      <c r="H93" s="3"/>
      <c r="I93" s="4"/>
      <c r="J93" s="3"/>
      <c r="K93" s="3"/>
      <c r="L93" s="3"/>
      <c r="M93" s="3"/>
      <c r="N93" s="3"/>
      <c r="O93" s="3"/>
      <c r="P93" s="3"/>
    </row>
    <row r="94" spans="1:16" ht="24.95" customHeight="1">
      <c r="A94" s="3" t="s">
        <v>36</v>
      </c>
      <c r="B94" s="3" t="s">
        <v>99</v>
      </c>
      <c r="C94" s="3" t="s">
        <v>100</v>
      </c>
      <c r="D94" s="3" t="s">
        <v>25</v>
      </c>
      <c r="E94" s="3">
        <v>1</v>
      </c>
      <c r="F94" s="2">
        <v>14683.48</v>
      </c>
      <c r="G94" s="2">
        <v>0</v>
      </c>
      <c r="H94" s="2">
        <f>F94+G94</f>
        <v>14683.48</v>
      </c>
      <c r="I94" s="4">
        <v>26.35</v>
      </c>
      <c r="J94" s="2">
        <f>F94+(I94/100*F94)</f>
        <v>18552.576979999998</v>
      </c>
      <c r="K94" s="2">
        <f>G94+(I94/100*G94)</f>
        <v>0</v>
      </c>
      <c r="L94" s="2">
        <f>TRUNC(J94+K94,2)</f>
        <v>18552.57</v>
      </c>
      <c r="M94" s="2">
        <f>TRUNC(IF((J94+K94), (J94/(J94+K94)*O94), 0),2)</f>
        <v>18552.57</v>
      </c>
      <c r="N94" s="2">
        <f>TRUNC(IF((J94+K94), (K94/(J94+K94)*O94), 0),2)</f>
        <v>0</v>
      </c>
      <c r="O94" s="2">
        <f>TRUNC(L94*E94,2)</f>
        <v>18552.57</v>
      </c>
      <c r="P94" s="3" t="str">
        <f>IF(O94&lt;=(Referencial!O94*1.05),"PREÇO VÁLIDO","PREÇO INVÁLIDO")</f>
        <v>PREÇO VÁLIDO</v>
      </c>
    </row>
    <row r="95" spans="1:16">
      <c r="N95" s="7" t="s">
        <v>27</v>
      </c>
      <c r="O95" s="8">
        <f>TRUNC(SUM(O56:O94),2)</f>
        <v>160956.82</v>
      </c>
    </row>
    <row r="97" spans="1:17">
      <c r="A97" s="9" t="s">
        <v>101</v>
      </c>
    </row>
    <row r="98" spans="1:17">
      <c r="A98" s="11" t="s">
        <v>4</v>
      </c>
      <c r="B98" s="11" t="s">
        <v>5</v>
      </c>
      <c r="C98" s="11" t="s">
        <v>6</v>
      </c>
      <c r="D98" s="11" t="s">
        <v>7</v>
      </c>
      <c r="E98" s="11" t="s">
        <v>8</v>
      </c>
      <c r="F98" s="11" t="s">
        <v>9</v>
      </c>
      <c r="G98" s="11" t="s">
        <v>10</v>
      </c>
      <c r="H98" s="11" t="s">
        <v>12</v>
      </c>
      <c r="I98" s="11" t="s">
        <v>13</v>
      </c>
      <c r="J98" s="11" t="s">
        <v>14</v>
      </c>
      <c r="K98" s="11" t="s">
        <v>15</v>
      </c>
      <c r="L98" s="11" t="s">
        <v>11</v>
      </c>
      <c r="M98" s="11" t="s">
        <v>16</v>
      </c>
      <c r="N98" s="11" t="s">
        <v>17</v>
      </c>
      <c r="O98" s="11" t="s">
        <v>18</v>
      </c>
      <c r="P98" s="11" t="s">
        <v>19</v>
      </c>
      <c r="Q98" s="11" t="s">
        <v>20</v>
      </c>
    </row>
    <row r="99" spans="1:17" ht="24.95" customHeight="1">
      <c r="A99" s="3" t="s">
        <v>21</v>
      </c>
      <c r="B99" s="3"/>
      <c r="C99" s="3" t="s">
        <v>102</v>
      </c>
      <c r="D99" s="3"/>
      <c r="E99" s="3">
        <v>0</v>
      </c>
      <c r="F99" s="2"/>
      <c r="G99" s="2"/>
      <c r="H99" s="3"/>
      <c r="I99" s="4"/>
      <c r="J99" s="3"/>
      <c r="K99" s="3"/>
      <c r="L99" s="3"/>
      <c r="M99" s="3"/>
      <c r="N99" s="3"/>
      <c r="O99" s="3"/>
      <c r="P99" s="3"/>
    </row>
    <row r="100" spans="1:17" ht="24.95" customHeight="1">
      <c r="A100" s="3" t="s">
        <v>21</v>
      </c>
      <c r="B100" s="3" t="s">
        <v>103</v>
      </c>
      <c r="C100" s="3" t="s">
        <v>104</v>
      </c>
      <c r="D100" s="3" t="s">
        <v>42</v>
      </c>
      <c r="E100" s="3">
        <v>126</v>
      </c>
      <c r="F100" s="2">
        <v>0</v>
      </c>
      <c r="G100" s="2">
        <v>0.71</v>
      </c>
      <c r="H100" s="2">
        <f>F100+G100</f>
        <v>0.71</v>
      </c>
      <c r="I100" s="4">
        <v>26.35</v>
      </c>
      <c r="J100" s="2">
        <f>F100+(I100/100*F100)</f>
        <v>0</v>
      </c>
      <c r="K100" s="2">
        <f>G100+(I100/100*G100)</f>
        <v>0.89708499999999991</v>
      </c>
      <c r="L100" s="2">
        <f>TRUNC(J100+K100,2)</f>
        <v>0.89</v>
      </c>
      <c r="M100" s="2">
        <f>TRUNC(IF((J100+K100), (J100/(J100+K100)*O100), 0),2)</f>
        <v>0</v>
      </c>
      <c r="N100" s="2">
        <f>TRUNC(IF((J100+K100), (K100/(J100+K100)*O100), 0),2)</f>
        <v>112.14</v>
      </c>
      <c r="O100" s="2">
        <f>TRUNC(L100*E100,2)</f>
        <v>112.14</v>
      </c>
      <c r="P100" s="3" t="str">
        <f>IF(O100&lt;=(Referencial!O100*1.05),"PREÇO VÁLIDO","PREÇO INVÁLIDO")</f>
        <v>PREÇO VÁLIDO</v>
      </c>
    </row>
    <row r="101" spans="1:17" ht="24.95" customHeight="1">
      <c r="A101" s="3" t="s">
        <v>21</v>
      </c>
      <c r="B101" s="3" t="s">
        <v>105</v>
      </c>
      <c r="C101" s="3" t="s">
        <v>106</v>
      </c>
      <c r="D101" s="3" t="s">
        <v>42</v>
      </c>
      <c r="E101" s="3">
        <v>1.55</v>
      </c>
      <c r="F101" s="2">
        <v>0</v>
      </c>
      <c r="G101" s="2">
        <v>3.45</v>
      </c>
      <c r="H101" s="2">
        <f>F101+G101</f>
        <v>3.45</v>
      </c>
      <c r="I101" s="4">
        <v>26.35</v>
      </c>
      <c r="J101" s="2">
        <f>F101+(I101/100*F101)</f>
        <v>0</v>
      </c>
      <c r="K101" s="2">
        <f>G101+(I101/100*G101)</f>
        <v>4.3590750000000007</v>
      </c>
      <c r="L101" s="2">
        <f>TRUNC(J101+K101,2)</f>
        <v>4.3499999999999996</v>
      </c>
      <c r="M101" s="2">
        <f>TRUNC(IF((J101+K101), (J101/(J101+K101)*O101), 0),2)</f>
        <v>0</v>
      </c>
      <c r="N101" s="2">
        <f>TRUNC(IF((J101+K101), (K101/(J101+K101)*O101), 0),2)</f>
        <v>6.74</v>
      </c>
      <c r="O101" s="2">
        <f>TRUNC(L101*E101,2)</f>
        <v>6.74</v>
      </c>
      <c r="P101" s="3" t="str">
        <f>IF(O101&lt;=(Referencial!O101*1.05),"PREÇO VÁLIDO","PREÇO INVÁLIDO")</f>
        <v>PREÇO VÁLIDO</v>
      </c>
    </row>
    <row r="102" spans="1:17">
      <c r="N102" s="7" t="s">
        <v>27</v>
      </c>
      <c r="O102" s="8">
        <f>TRUNC(SUM(O97:O101),2)</f>
        <v>118.88</v>
      </c>
    </row>
    <row r="103" spans="1:17">
      <c r="N103" s="7" t="s">
        <v>107</v>
      </c>
      <c r="O103" s="8">
        <f>TRUNC(SUM(O21,O39,O54,O95,O102),2)</f>
        <v>228978.05</v>
      </c>
    </row>
    <row r="105" spans="1:17">
      <c r="A105" t="str">
        <f>CONCATENATE("Importa o presente valor total proposto em: ", TEXT(SUM(O21,O39,O54,O95,O102), "R$ #.###,#0"))</f>
        <v>Importa o presente valor total proposto em: R$ 228.978,05</v>
      </c>
    </row>
    <row r="107" spans="1:17">
      <c r="B107" s="9" t="s">
        <v>108</v>
      </c>
    </row>
    <row r="108" spans="1:17">
      <c r="B108" s="9" t="s">
        <v>109</v>
      </c>
    </row>
  </sheetData>
  <sheetProtection password="E889" sheet="1" objects="1" scenarios="1" selectLockedCells="1"/>
  <autoFilter ref="A18:Q101" xr:uid="{00000000-0009-0000-0000-000001000000}"/>
  <mergeCells count="6">
    <mergeCell ref="B13:C13"/>
    <mergeCell ref="B1:F1"/>
    <mergeCell ref="B2:F2"/>
    <mergeCell ref="B3:F3"/>
    <mergeCell ref="A4:G4"/>
    <mergeCell ref="B6:D6"/>
  </mergeCells>
  <pageMargins left="0.4" right="0.4" top="0.4" bottom="0.4" header="0.3" footer="0.3"/>
  <pageSetup paperSize="9" orientation="landscape"/>
  <headerFooter>
    <oddFooter>&amp;Lteste</oddFooter>
  </headerFooter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Proposta</vt:lpstr>
      <vt:lpstr>Referencial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Thiago Nery Retore</cp:lastModifiedBy>
  <dcterms:created xsi:type="dcterms:W3CDTF">2026-08-07T16:38:36Z</dcterms:created>
  <dcterms:modified xsi:type="dcterms:W3CDTF">2026-08-07T16:56:20Z</dcterms:modified>
</cp:coreProperties>
</file>