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PS\GEAES - Execução obras\1 - Processos\Hospital e Maternidade Darcy Vargas - Joinville\P licitar\Orçamentos\"/>
    </mc:Choice>
  </mc:AlternateContent>
  <xr:revisionPtr revIDLastSave="0" documentId="13_ncr:1_{A9657E69-75B1-4DD5-80AB-0B020E204E1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Proposta" sheetId="1" r:id="rId1"/>
    <sheet name="Referencial" sheetId="2" r:id="rId2"/>
  </sheets>
  <definedNames>
    <definedName name="_xlnm._FilterDatabase" localSheetId="0" hidden="1">Proposta!$A$18:$Q$92</definedName>
    <definedName name="_xlnm._FilterDatabase" localSheetId="1" hidden="1">Referencial!$A$18:$Q$92</definedName>
  </definedNames>
  <calcPr calcId="191029"/>
</workbook>
</file>

<file path=xl/calcChain.xml><?xml version="1.0" encoding="utf-8"?>
<calcChain xmlns="http://schemas.openxmlformats.org/spreadsheetml/2006/main">
  <c r="L92" i="2" l="1"/>
  <c r="O92" i="2" s="1"/>
  <c r="K92" i="2"/>
  <c r="J92" i="2"/>
  <c r="N92" i="2" s="1"/>
  <c r="H92" i="2"/>
  <c r="L85" i="2"/>
  <c r="O85" i="2" s="1"/>
  <c r="K85" i="2"/>
  <c r="J85" i="2"/>
  <c r="H85" i="2"/>
  <c r="K84" i="2"/>
  <c r="J84" i="2"/>
  <c r="H84" i="2"/>
  <c r="L83" i="2"/>
  <c r="O83" i="2" s="1"/>
  <c r="K83" i="2"/>
  <c r="J83" i="2"/>
  <c r="H83" i="2"/>
  <c r="K82" i="2"/>
  <c r="J82" i="2"/>
  <c r="H82" i="2"/>
  <c r="K75" i="2"/>
  <c r="J75" i="2"/>
  <c r="L75" i="2" s="1"/>
  <c r="O75" i="2" s="1"/>
  <c r="H75" i="2"/>
  <c r="L74" i="2"/>
  <c r="O74" i="2" s="1"/>
  <c r="K74" i="2"/>
  <c r="J74" i="2"/>
  <c r="H74" i="2"/>
  <c r="K73" i="2"/>
  <c r="J73" i="2"/>
  <c r="L73" i="2" s="1"/>
  <c r="O73" i="2" s="1"/>
  <c r="H73" i="2"/>
  <c r="L72" i="2"/>
  <c r="O72" i="2" s="1"/>
  <c r="K72" i="2"/>
  <c r="J72" i="2"/>
  <c r="H72" i="2"/>
  <c r="K71" i="2"/>
  <c r="J71" i="2"/>
  <c r="L71" i="2" s="1"/>
  <c r="O71" i="2" s="1"/>
  <c r="H71" i="2"/>
  <c r="K64" i="2"/>
  <c r="J64" i="2"/>
  <c r="H64" i="2"/>
  <c r="K63" i="2"/>
  <c r="J63" i="2"/>
  <c r="H63" i="2"/>
  <c r="K62" i="2"/>
  <c r="J62" i="2"/>
  <c r="H62" i="2"/>
  <c r="K61" i="2"/>
  <c r="J61" i="2"/>
  <c r="H61" i="2"/>
  <c r="K59" i="2"/>
  <c r="J59" i="2"/>
  <c r="H59" i="2"/>
  <c r="K58" i="2"/>
  <c r="J58" i="2"/>
  <c r="H58" i="2"/>
  <c r="K57" i="2"/>
  <c r="J57" i="2"/>
  <c r="H57" i="2"/>
  <c r="K56" i="2"/>
  <c r="J56" i="2"/>
  <c r="H56" i="2"/>
  <c r="K54" i="2"/>
  <c r="J54" i="2"/>
  <c r="H54" i="2"/>
  <c r="K53" i="2"/>
  <c r="J53" i="2"/>
  <c r="H53" i="2"/>
  <c r="K52" i="2"/>
  <c r="J52" i="2"/>
  <c r="H52" i="2"/>
  <c r="K51" i="2"/>
  <c r="J51" i="2"/>
  <c r="H51" i="2"/>
  <c r="K49" i="2"/>
  <c r="J49" i="2"/>
  <c r="H49" i="2"/>
  <c r="K48" i="2"/>
  <c r="J48" i="2"/>
  <c r="H48" i="2"/>
  <c r="K47" i="2"/>
  <c r="J47" i="2"/>
  <c r="H47" i="2"/>
  <c r="K46" i="2"/>
  <c r="J46" i="2"/>
  <c r="H46" i="2"/>
  <c r="K45" i="2"/>
  <c r="J45" i="2"/>
  <c r="H45" i="2"/>
  <c r="O37" i="2"/>
  <c r="N37" i="2" s="1"/>
  <c r="L37" i="2"/>
  <c r="K37" i="2"/>
  <c r="J37" i="2"/>
  <c r="H37" i="2"/>
  <c r="K36" i="2"/>
  <c r="J36" i="2"/>
  <c r="H36" i="2"/>
  <c r="K29" i="2"/>
  <c r="L29" i="2" s="1"/>
  <c r="O29" i="2" s="1"/>
  <c r="J29" i="2"/>
  <c r="H29" i="2"/>
  <c r="K28" i="2"/>
  <c r="J28" i="2"/>
  <c r="H28" i="2"/>
  <c r="K27" i="2"/>
  <c r="L27" i="2" s="1"/>
  <c r="O27" i="2" s="1"/>
  <c r="J27" i="2"/>
  <c r="H27" i="2"/>
  <c r="K21" i="2"/>
  <c r="J21" i="2"/>
  <c r="H21" i="2"/>
  <c r="N92" i="1"/>
  <c r="K92" i="1"/>
  <c r="J92" i="1"/>
  <c r="M92" i="1" s="1"/>
  <c r="H92" i="1"/>
  <c r="N85" i="1"/>
  <c r="K85" i="1"/>
  <c r="J85" i="1"/>
  <c r="M85" i="1" s="1"/>
  <c r="H85" i="1"/>
  <c r="K84" i="1"/>
  <c r="J84" i="1"/>
  <c r="L84" i="1" s="1"/>
  <c r="O84" i="1" s="1"/>
  <c r="H84" i="1"/>
  <c r="K83" i="1"/>
  <c r="J83" i="1"/>
  <c r="L83" i="1" s="1"/>
  <c r="O83" i="1" s="1"/>
  <c r="H83" i="1"/>
  <c r="N82" i="1"/>
  <c r="M82" i="1"/>
  <c r="L82" i="1"/>
  <c r="O82" i="1" s="1"/>
  <c r="K82" i="1"/>
  <c r="J82" i="1"/>
  <c r="H82" i="1"/>
  <c r="M75" i="1"/>
  <c r="K75" i="1"/>
  <c r="J75" i="1"/>
  <c r="N75" i="1" s="1"/>
  <c r="H75" i="1"/>
  <c r="O74" i="1"/>
  <c r="M74" i="1"/>
  <c r="L74" i="1"/>
  <c r="K74" i="1"/>
  <c r="J74" i="1"/>
  <c r="N74" i="1" s="1"/>
  <c r="H74" i="1"/>
  <c r="K73" i="1"/>
  <c r="J73" i="1"/>
  <c r="N73" i="1" s="1"/>
  <c r="H73" i="1"/>
  <c r="N72" i="1"/>
  <c r="K72" i="1"/>
  <c r="J72" i="1"/>
  <c r="M72" i="1" s="1"/>
  <c r="H72" i="1"/>
  <c r="K71" i="1"/>
  <c r="J71" i="1"/>
  <c r="L71" i="1" s="1"/>
  <c r="O71" i="1" s="1"/>
  <c r="H71" i="1"/>
  <c r="K64" i="1"/>
  <c r="M64" i="1" s="1"/>
  <c r="J64" i="1"/>
  <c r="N64" i="1" s="1"/>
  <c r="H64" i="1"/>
  <c r="N63" i="1"/>
  <c r="M63" i="1"/>
  <c r="K63" i="1"/>
  <c r="J63" i="1"/>
  <c r="L63" i="1" s="1"/>
  <c r="O63" i="1" s="1"/>
  <c r="H63" i="1"/>
  <c r="M62" i="1"/>
  <c r="K62" i="1"/>
  <c r="J62" i="1"/>
  <c r="N62" i="1" s="1"/>
  <c r="H62" i="1"/>
  <c r="O61" i="1"/>
  <c r="M61" i="1"/>
  <c r="L61" i="1"/>
  <c r="K61" i="1"/>
  <c r="J61" i="1"/>
  <c r="N61" i="1" s="1"/>
  <c r="H61" i="1"/>
  <c r="K59" i="1"/>
  <c r="J59" i="1"/>
  <c r="N59" i="1" s="1"/>
  <c r="H59" i="1"/>
  <c r="N58" i="1"/>
  <c r="K58" i="1"/>
  <c r="J58" i="1"/>
  <c r="M58" i="1" s="1"/>
  <c r="H58" i="1"/>
  <c r="K57" i="1"/>
  <c r="J57" i="1"/>
  <c r="N57" i="1" s="1"/>
  <c r="H57" i="1"/>
  <c r="K56" i="1"/>
  <c r="J56" i="1"/>
  <c r="N56" i="1" s="1"/>
  <c r="H56" i="1"/>
  <c r="N54" i="1"/>
  <c r="M54" i="1"/>
  <c r="L54" i="1"/>
  <c r="O54" i="1" s="1"/>
  <c r="K54" i="1"/>
  <c r="J54" i="1"/>
  <c r="H54" i="1"/>
  <c r="L53" i="1"/>
  <c r="O53" i="1" s="1"/>
  <c r="K53" i="1"/>
  <c r="N53" i="1" s="1"/>
  <c r="J53" i="1"/>
  <c r="H53" i="1"/>
  <c r="N52" i="1"/>
  <c r="K52" i="1"/>
  <c r="M52" i="1" s="1"/>
  <c r="J52" i="1"/>
  <c r="H52" i="1"/>
  <c r="N51" i="1"/>
  <c r="K51" i="1"/>
  <c r="M51" i="1" s="1"/>
  <c r="J51" i="1"/>
  <c r="L51" i="1" s="1"/>
  <c r="O51" i="1" s="1"/>
  <c r="H51" i="1"/>
  <c r="N49" i="1"/>
  <c r="M49" i="1"/>
  <c r="K49" i="1"/>
  <c r="J49" i="1"/>
  <c r="L49" i="1" s="1"/>
  <c r="O49" i="1" s="1"/>
  <c r="H49" i="1"/>
  <c r="K48" i="1"/>
  <c r="J48" i="1"/>
  <c r="N48" i="1" s="1"/>
  <c r="H48" i="1"/>
  <c r="K47" i="1"/>
  <c r="J47" i="1"/>
  <c r="N47" i="1" s="1"/>
  <c r="H47" i="1"/>
  <c r="K46" i="1"/>
  <c r="M46" i="1" s="1"/>
  <c r="J46" i="1"/>
  <c r="H46" i="1"/>
  <c r="K45" i="1"/>
  <c r="J45" i="1"/>
  <c r="M45" i="1" s="1"/>
  <c r="H45" i="1"/>
  <c r="N37" i="1"/>
  <c r="K37" i="1"/>
  <c r="M37" i="1" s="1"/>
  <c r="J37" i="1"/>
  <c r="H37" i="1"/>
  <c r="N36" i="1"/>
  <c r="K36" i="1"/>
  <c r="M36" i="1" s="1"/>
  <c r="J36" i="1"/>
  <c r="L36" i="1" s="1"/>
  <c r="O36" i="1" s="1"/>
  <c r="H36" i="1"/>
  <c r="N29" i="1"/>
  <c r="K29" i="1"/>
  <c r="J29" i="1"/>
  <c r="M29" i="1" s="1"/>
  <c r="H29" i="1"/>
  <c r="K28" i="1"/>
  <c r="J28" i="1"/>
  <c r="N28" i="1" s="1"/>
  <c r="H28" i="1"/>
  <c r="K27" i="1"/>
  <c r="J27" i="1"/>
  <c r="N27" i="1" s="1"/>
  <c r="H27" i="1"/>
  <c r="M21" i="1"/>
  <c r="K21" i="1"/>
  <c r="J21" i="1"/>
  <c r="L21" i="1" s="1"/>
  <c r="O21" i="1" s="1"/>
  <c r="H21" i="1"/>
  <c r="N29" i="2" l="1"/>
  <c r="M29" i="2"/>
  <c r="P29" i="2"/>
  <c r="P72" i="2"/>
  <c r="N72" i="2"/>
  <c r="M72" i="2"/>
  <c r="M83" i="2"/>
  <c r="P83" i="2"/>
  <c r="N83" i="2"/>
  <c r="O86" i="1"/>
  <c r="Q82" i="1"/>
  <c r="M73" i="2"/>
  <c r="P73" i="2"/>
  <c r="N73" i="2"/>
  <c r="M82" i="2"/>
  <c r="Q36" i="1"/>
  <c r="O38" i="1"/>
  <c r="Q83" i="1"/>
  <c r="P83" i="1"/>
  <c r="P74" i="2"/>
  <c r="N74" i="2"/>
  <c r="M74" i="2"/>
  <c r="O22" i="1"/>
  <c r="P21" i="1"/>
  <c r="N27" i="2"/>
  <c r="M27" i="2"/>
  <c r="P27" i="2"/>
  <c r="O30" i="2"/>
  <c r="P85" i="2"/>
  <c r="N85" i="2"/>
  <c r="M85" i="2"/>
  <c r="Q84" i="1"/>
  <c r="M75" i="2"/>
  <c r="N75" i="2"/>
  <c r="P75" i="2"/>
  <c r="Q74" i="1"/>
  <c r="N28" i="2"/>
  <c r="Q51" i="1"/>
  <c r="N71" i="2"/>
  <c r="M71" i="2"/>
  <c r="O76" i="2"/>
  <c r="P71" i="2"/>
  <c r="O76" i="1"/>
  <c r="Q71" i="1"/>
  <c r="P71" i="1"/>
  <c r="N59" i="2"/>
  <c r="O93" i="2"/>
  <c r="P92" i="2"/>
  <c r="P74" i="1"/>
  <c r="L28" i="1"/>
  <c r="O28" i="1" s="1"/>
  <c r="M28" i="1"/>
  <c r="N46" i="1"/>
  <c r="L48" i="1"/>
  <c r="O48" i="1" s="1"/>
  <c r="M57" i="1"/>
  <c r="M71" i="1"/>
  <c r="M84" i="1"/>
  <c r="L21" i="2"/>
  <c r="O21" i="2" s="1"/>
  <c r="N21" i="2" s="1"/>
  <c r="N21" i="1"/>
  <c r="L57" i="1"/>
  <c r="O57" i="1" s="1"/>
  <c r="M48" i="1"/>
  <c r="L59" i="1"/>
  <c r="O59" i="1" s="1"/>
  <c r="N71" i="1"/>
  <c r="L73" i="1"/>
  <c r="O73" i="1" s="1"/>
  <c r="N84" i="1"/>
  <c r="M21" i="2"/>
  <c r="L28" i="2"/>
  <c r="O28" i="2" s="1"/>
  <c r="P28" i="2" s="1"/>
  <c r="M59" i="1"/>
  <c r="M73" i="1"/>
  <c r="L92" i="1"/>
  <c r="O92" i="1" s="1"/>
  <c r="M28" i="2"/>
  <c r="L36" i="2"/>
  <c r="O36" i="2" s="1"/>
  <c r="P37" i="2"/>
  <c r="Q61" i="1"/>
  <c r="L62" i="1"/>
  <c r="O62" i="1" s="1"/>
  <c r="L75" i="1"/>
  <c r="O75" i="1" s="1"/>
  <c r="L45" i="2"/>
  <c r="O45" i="2" s="1"/>
  <c r="L47" i="2"/>
  <c r="O47" i="2" s="1"/>
  <c r="L49" i="2"/>
  <c r="O49" i="2" s="1"/>
  <c r="P49" i="1" s="1"/>
  <c r="L52" i="2"/>
  <c r="O52" i="2" s="1"/>
  <c r="N52" i="2" s="1"/>
  <c r="L54" i="2"/>
  <c r="O54" i="2" s="1"/>
  <c r="N54" i="2" s="1"/>
  <c r="L57" i="2"/>
  <c r="O57" i="2" s="1"/>
  <c r="N57" i="2" s="1"/>
  <c r="L59" i="2"/>
  <c r="O59" i="2" s="1"/>
  <c r="L62" i="2"/>
  <c r="O62" i="2" s="1"/>
  <c r="L64" i="2"/>
  <c r="O64" i="2" s="1"/>
  <c r="L46" i="1"/>
  <c r="O46" i="1" s="1"/>
  <c r="L45" i="1"/>
  <c r="O45" i="1" s="1"/>
  <c r="M53" i="1"/>
  <c r="L64" i="1"/>
  <c r="O64" i="1" s="1"/>
  <c r="L82" i="2"/>
  <c r="O82" i="2" s="1"/>
  <c r="L84" i="2"/>
  <c r="O84" i="2" s="1"/>
  <c r="P84" i="2" s="1"/>
  <c r="L27" i="1"/>
  <c r="O27" i="1" s="1"/>
  <c r="L56" i="1"/>
  <c r="O56" i="1" s="1"/>
  <c r="M27" i="1"/>
  <c r="N45" i="1"/>
  <c r="L47" i="1"/>
  <c r="O47" i="1" s="1"/>
  <c r="M56" i="1"/>
  <c r="M83" i="1"/>
  <c r="M92" i="2"/>
  <c r="L29" i="1"/>
  <c r="O29" i="1" s="1"/>
  <c r="L58" i="1"/>
  <c r="O58" i="1" s="1"/>
  <c r="L72" i="1"/>
  <c r="O72" i="1" s="1"/>
  <c r="N83" i="1"/>
  <c r="L85" i="1"/>
  <c r="O85" i="1" s="1"/>
  <c r="M47" i="1"/>
  <c r="L37" i="1"/>
  <c r="O37" i="1" s="1"/>
  <c r="L52" i="1"/>
  <c r="O52" i="1" s="1"/>
  <c r="M37" i="2"/>
  <c r="L46" i="2"/>
  <c r="O46" i="2" s="1"/>
  <c r="L48" i="2"/>
  <c r="O48" i="2" s="1"/>
  <c r="M48" i="2" s="1"/>
  <c r="L51" i="2"/>
  <c r="O51" i="2" s="1"/>
  <c r="M51" i="2" s="1"/>
  <c r="L53" i="2"/>
  <c r="O53" i="2" s="1"/>
  <c r="M53" i="2" s="1"/>
  <c r="L56" i="2"/>
  <c r="O56" i="2" s="1"/>
  <c r="M56" i="2" s="1"/>
  <c r="L58" i="2"/>
  <c r="O58" i="2" s="1"/>
  <c r="L61" i="2"/>
  <c r="O61" i="2" s="1"/>
  <c r="M61" i="2" s="1"/>
  <c r="L63" i="2"/>
  <c r="O63" i="2" s="1"/>
  <c r="Q63" i="1" s="1"/>
  <c r="Q56" i="1" l="1"/>
  <c r="P56" i="1"/>
  <c r="M45" i="2"/>
  <c r="O65" i="2"/>
  <c r="P45" i="2"/>
  <c r="P53" i="1"/>
  <c r="P52" i="1"/>
  <c r="Q52" i="1"/>
  <c r="Q62" i="1"/>
  <c r="P62" i="1"/>
  <c r="P84" i="1"/>
  <c r="Q21" i="1"/>
  <c r="Q53" i="1"/>
  <c r="A96" i="1"/>
  <c r="O94" i="1"/>
  <c r="M84" i="2"/>
  <c r="Q64" i="1"/>
  <c r="P64" i="1"/>
  <c r="P61" i="1"/>
  <c r="P54" i="1"/>
  <c r="N46" i="2"/>
  <c r="P46" i="2"/>
  <c r="Q57" i="1"/>
  <c r="P57" i="1"/>
  <c r="P82" i="2"/>
  <c r="O86" i="2"/>
  <c r="P36" i="2"/>
  <c r="N36" i="2"/>
  <c r="O38" i="2"/>
  <c r="Q54" i="1"/>
  <c r="N49" i="2"/>
  <c r="P47" i="2"/>
  <c r="M47" i="2"/>
  <c r="Q27" i="1"/>
  <c r="P27" i="1"/>
  <c r="O30" i="1"/>
  <c r="P37" i="1"/>
  <c r="Q37" i="1"/>
  <c r="O65" i="1"/>
  <c r="Q45" i="1"/>
  <c r="P45" i="1"/>
  <c r="M46" i="2"/>
  <c r="Q75" i="1"/>
  <c r="P75" i="1"/>
  <c r="P21" i="2"/>
  <c r="O22" i="2"/>
  <c r="Q46" i="1"/>
  <c r="P46" i="1"/>
  <c r="P48" i="1"/>
  <c r="Q48" i="1"/>
  <c r="M63" i="2"/>
  <c r="P63" i="1"/>
  <c r="P85" i="1"/>
  <c r="Q85" i="1"/>
  <c r="P72" i="1"/>
  <c r="Q72" i="1"/>
  <c r="O93" i="1"/>
  <c r="Q92" i="1"/>
  <c r="P92" i="1"/>
  <c r="P58" i="1"/>
  <c r="Q58" i="1"/>
  <c r="M64" i="2"/>
  <c r="P64" i="2"/>
  <c r="P62" i="2"/>
  <c r="M62" i="2"/>
  <c r="N84" i="2"/>
  <c r="M36" i="2"/>
  <c r="P29" i="1"/>
  <c r="Q29" i="1"/>
  <c r="N61" i="2"/>
  <c r="P61" i="2"/>
  <c r="M59" i="2"/>
  <c r="P59" i="2"/>
  <c r="Q28" i="1"/>
  <c r="P28" i="1"/>
  <c r="P51" i="1"/>
  <c r="N64" i="2"/>
  <c r="N48" i="2"/>
  <c r="P48" i="2"/>
  <c r="N58" i="2"/>
  <c r="P58" i="2"/>
  <c r="M58" i="2"/>
  <c r="Q49" i="1"/>
  <c r="N47" i="2"/>
  <c r="N63" i="2"/>
  <c r="P63" i="2"/>
  <c r="P57" i="2"/>
  <c r="M57" i="2"/>
  <c r="N56" i="2"/>
  <c r="P56" i="2"/>
  <c r="M54" i="2"/>
  <c r="P54" i="2"/>
  <c r="N45" i="2"/>
  <c r="Q59" i="1"/>
  <c r="P59" i="1"/>
  <c r="Q47" i="1"/>
  <c r="P47" i="1"/>
  <c r="N62" i="2"/>
  <c r="N53" i="2"/>
  <c r="P53" i="2"/>
  <c r="P52" i="2"/>
  <c r="M52" i="2"/>
  <c r="Q73" i="1"/>
  <c r="P73" i="1"/>
  <c r="N51" i="2"/>
  <c r="P51" i="2"/>
  <c r="M49" i="2"/>
  <c r="P49" i="2"/>
  <c r="N82" i="2"/>
  <c r="P36" i="1"/>
  <c r="P82" i="1"/>
  <c r="I10" i="1" l="1"/>
  <c r="H10" i="1"/>
  <c r="A96" i="2"/>
  <c r="O94" i="2"/>
  <c r="I10" i="2" l="1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" authorId="0" shapeId="0" xr:uid="{00000000-0006-0000-00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R$ 145954,71
Detalhamento informativo:
Material: R$ 0,00
Equipamento: R$ 0,00
Incidencia: R$ 0,00
Subserviço: R$ 0,00
</t>
        </r>
      </text>
    </comment>
    <comment ref="F26" authorId="0" shapeId="0" xr:uid="{00000000-0006-0000-00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" authorId="0" shapeId="0" xr:uid="{00000000-0006-0000-00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R$ 502,32
Detalhamento informativo:
Material: R$ 448,97
Equipamento: R$ 0,00
Incidencia: R$ 0,00
Subserviço: R$ 0,00
</t>
        </r>
      </text>
    </comment>
    <comment ref="F28" authorId="0" shapeId="0" xr:uid="{00000000-0006-0000-00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R$ 759,96
Detalhamento informativo:
Material: R$ 681,64
Equipamento: R$ 0,00
Incidencia: R$ 0,00
Subserviço: R$ 78,32
</t>
        </r>
      </text>
    </comment>
    <comment ref="F29" authorId="0" shapeId="0" xr:uid="{00000000-0006-0000-00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R$ 104,53
Detalhamento informativo:
Material: R$ 55,49
Equipamento: R$ 0,00
Incidencia: R$ 0,00
Subserviço: R$ 0,00
</t>
        </r>
      </text>
    </comment>
    <comment ref="F34" authorId="0" shapeId="0" xr:uid="{00000000-0006-0000-00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" authorId="0" shapeId="0" xr:uid="{00000000-0006-0000-00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6" authorId="0" shapeId="0" xr:uid="{00000000-0006-0000-00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R$ 103,04
Detalhamento informativo:
Material: R$ 75,23
Equipamento: R$ 0,00
Incidencia: R$ 0,00
Subserviço: R$ 27,81
</t>
        </r>
      </text>
    </comment>
    <comment ref="F37" authorId="0" shapeId="0" xr:uid="{00000000-0006-0000-00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R$ 172,62
Detalhamento informativo:
Material: R$ 128,08
Equipamento: R$ 0,00
Incidencia: R$ 0,00
Subserviço: R$ 44,54
</t>
        </r>
      </text>
    </comment>
    <comment ref="F42" authorId="0" shapeId="0" xr:uid="{00000000-0006-0000-00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3" authorId="0" shapeId="0" xr:uid="{00000000-0006-0000-00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4" authorId="0" shapeId="0" xr:uid="{00000000-0006-0000-00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5" authorId="0" shapeId="0" xr:uid="{00000000-0006-0000-00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R$ 32,71
Detalhamento informativo:
Material: R$ 1,89
Equipamento: R$ 0,00
Incidencia: R$ 0,00
Subserviço: R$ 30,82
</t>
        </r>
      </text>
    </comment>
    <comment ref="F46" authorId="0" shapeId="0" xr:uid="{00000000-0006-0000-00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R$ 60,31
Detalhamento informativo:
Material: R$ 10,01
Equipamento: R$ 0,00
Incidencia: R$ 0,00
Subserviço: R$ 50,30
</t>
        </r>
      </text>
    </comment>
    <comment ref="F47" authorId="0" shapeId="0" xr:uid="{00000000-0006-0000-00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48" authorId="0" shapeId="0" xr:uid="{00000000-0006-0000-00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R$ 29,76
Detalhamento informativo:
Material: R$ 16,44
Equipamento: R$ 0,00
Incidencia: R$ 0,00
Subserviço: R$ 13,32
</t>
        </r>
      </text>
    </comment>
    <comment ref="F49" authorId="0" shapeId="0" xr:uid="{00000000-0006-0000-00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50" authorId="0" shapeId="0" xr:uid="{00000000-0006-0000-00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1" authorId="0" shapeId="0" xr:uid="{00000000-0006-0000-00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R$ 7,53
Detalhamento informativo:
Material: R$ 0,72
Equipamento: R$ 0,00
Incidencia: R$ 0,00
Subserviço: R$ 0,00
</t>
        </r>
      </text>
    </comment>
    <comment ref="F52" authorId="0" shapeId="0" xr:uid="{00000000-0006-0000-00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53" authorId="0" shapeId="0" xr:uid="{00000000-0006-0000-00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R$ 29,76
Detalhamento informativo:
Material: R$ 16,44
Equipamento: R$ 0,00
Incidencia: R$ 0,00
Subserviço: R$ 13,32
</t>
        </r>
      </text>
    </comment>
    <comment ref="F54" authorId="0" shapeId="0" xr:uid="{00000000-0006-0000-00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55" authorId="0" shapeId="0" xr:uid="{00000000-0006-0000-00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6" authorId="0" shapeId="0" xr:uid="{00000000-0006-0000-00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R$ 7,53
Detalhamento informativo:
Material: R$ 0,72
Equipamento: R$ 0,00
Incidencia: R$ 0,00
Subserviço: R$ 0,00
</t>
        </r>
      </text>
    </comment>
    <comment ref="F57" authorId="0" shapeId="0" xr:uid="{00000000-0006-0000-00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58" authorId="0" shapeId="0" xr:uid="{00000000-0006-0000-00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R$ 29,76
Detalhamento informativo:
Material: R$ 16,44
Equipamento: R$ 0,00
Incidencia: R$ 0,00
Subserviço: R$ 13,32
</t>
        </r>
      </text>
    </comment>
    <comment ref="F59" authorId="0" shapeId="0" xr:uid="{00000000-0006-0000-00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60" authorId="0" shapeId="0" xr:uid="{00000000-0006-0000-00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1" authorId="0" shapeId="0" xr:uid="{00000000-0006-0000-00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R$ 10,69
Detalhamento informativo:
Material: R$ 0,00
Equipamento: R$ 0,00
Incidencia: R$ 0,00
Subserviço: R$ 10,69
</t>
        </r>
      </text>
    </comment>
    <comment ref="F62" authorId="0" shapeId="0" xr:uid="{00000000-0006-0000-00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63" authorId="0" shapeId="0" xr:uid="{00000000-0006-0000-00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R$ 0,76
Detalhamento informativo:
Material: R$ 0,00
Equipamento: R$ 0,00
Incidencia: R$ 0,00
Subserviço: R$ 0,00
</t>
        </r>
      </text>
    </comment>
    <comment ref="F64" authorId="0" shapeId="0" xr:uid="{00000000-0006-0000-00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69" authorId="0" shapeId="0" xr:uid="{00000000-0006-0000-00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0" authorId="0" shapeId="0" xr:uid="{00000000-0006-0000-00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1" authorId="0" shapeId="0" xr:uid="{00000000-0006-0000-00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R$ 59,33
Detalhamento informativo:
Material: R$ 57,70
Equipamento: R$ 0,00
Incidencia: R$ 0,00
Subserviço: R$ 0,00
</t>
        </r>
      </text>
    </comment>
    <comment ref="F72" authorId="0" shapeId="0" xr:uid="{00000000-0006-0000-00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R$ 79,33
Detalhamento informativo:
Material: R$ 60,47
Equipamento: R$ 0,00
Incidencia: R$ 0,00
Subserviço: R$ 0,00
</t>
        </r>
      </text>
    </comment>
    <comment ref="F73" authorId="0" shapeId="0" xr:uid="{00000000-0006-0000-00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R$ 13,56
Detalhamento informativo:
Material: R$ 1,56
Equipamento: R$ 0,00
Incidencia: R$ 0,00
Subserviço: R$ 0,00
</t>
        </r>
      </text>
    </comment>
    <comment ref="F74" authorId="0" shapeId="0" xr:uid="{00000000-0006-0000-00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R$ 34,52
Detalhamento informativo:
Material: R$ 32,89
Equipamento: R$ 0,00
Incidencia: R$ 0,00
Subserviço: R$ 0,00
</t>
        </r>
      </text>
    </comment>
    <comment ref="F75" authorId="0" shapeId="0" xr:uid="{00000000-0006-0000-00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R$ 13,86
Detalhamento informativo:
Material: R$ 3,69
Equipamento: R$ 0,00
Incidencia: R$ 0,00
Subserviço: R$ 0,00
</t>
        </r>
      </text>
    </comment>
    <comment ref="F80" authorId="0" shapeId="0" xr:uid="{00000000-0006-0000-00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1" authorId="0" shapeId="0" xr:uid="{00000000-0006-0000-00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2" authorId="0" shapeId="0" xr:uid="{00000000-0006-0000-00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R$ 291,16
Detalhamento informativo:
Material: R$ 288,55
Equipamento: R$ 0,00
Incidencia: R$ 0,00
Subserviço: R$ 0,00
</t>
        </r>
      </text>
    </comment>
    <comment ref="F83" authorId="0" shapeId="0" xr:uid="{00000000-0006-0000-00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R$ 454,64
Detalhamento informativo:
Material: R$ 454,64
Equipamento: R$ 0,00
Incidencia: R$ 0,00
Subserviço: R$ 0,00
</t>
        </r>
      </text>
    </comment>
    <comment ref="F84" authorId="0" shapeId="0" xr:uid="{00000000-0006-0000-00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R$ 9,69
Detalhamento informativo:
Material: R$ 8,91
Equipamento: R$ 0,00
Incidencia: R$ 0,00
Subserviço: R$ 0,00
</t>
        </r>
      </text>
    </comment>
    <comment ref="F85" authorId="0" shapeId="0" xr:uid="{00000000-0006-0000-00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R$ 14,27
Detalhamento informativo:
Material: R$ 8,72
Equipamento: R$ 0,00
Incidencia: R$ 0,00
Subserviço: R$ 0,00
</t>
        </r>
      </text>
    </comment>
    <comment ref="F90" authorId="0" shapeId="0" xr:uid="{00000000-0006-0000-00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1" authorId="0" shapeId="0" xr:uid="{00000000-0006-0000-00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2" authorId="0" shapeId="0" xr:uid="{00000000-0006-0000-00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R$ 2,59
Detalhamento informativo:
Material: R$ 0,00
Equipamento: R$ 0,00
Incidencia: R$ 0,00
Subserviço: R$ 2,59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100-00000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0" authorId="0" shapeId="0" xr:uid="{00000000-0006-0000-0100-00000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1" authorId="0" shapeId="0" xr:uid="{00000000-0006-0000-0100-00000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R$ 145954,71
Detalhamento informativo:
Material: R$ 0,00
Equipamento: R$ 0,00
Incidencia: R$ 0,00
Subserviço: R$ 0,00
</t>
        </r>
      </text>
    </comment>
    <comment ref="F26" authorId="0" shapeId="0" xr:uid="{00000000-0006-0000-0100-00000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27" authorId="0" shapeId="0" xr:uid="{00000000-0006-0000-0100-00000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R$ 502,32
Detalhamento informativo:
Material: R$ 448,97
Equipamento: R$ 0,00
Incidencia: R$ 0,00
Subserviço: R$ 0,00
</t>
        </r>
      </text>
    </comment>
    <comment ref="F28" authorId="0" shapeId="0" xr:uid="{00000000-0006-0000-0100-00000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R$ 759,96
Detalhamento informativo:
Material: R$ 681,64
Equipamento: R$ 0,00
Incidencia: R$ 0,00
Subserviço: R$ 78,32
</t>
        </r>
      </text>
    </comment>
    <comment ref="F29" authorId="0" shapeId="0" xr:uid="{00000000-0006-0000-0100-00000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R$ 104,53
Detalhamento informativo:
Material: R$ 55,49
Equipamento: R$ 0,00
Incidencia: R$ 0,00
Subserviço: R$ 0,00
</t>
        </r>
      </text>
    </comment>
    <comment ref="F34" authorId="0" shapeId="0" xr:uid="{00000000-0006-0000-0100-00000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5" authorId="0" shapeId="0" xr:uid="{00000000-0006-0000-0100-00000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36" authorId="0" shapeId="0" xr:uid="{00000000-0006-0000-0100-00000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R$ 103,04
Detalhamento informativo:
Material: R$ 75,23
Equipamento: R$ 0,00
Incidencia: R$ 0,00
Subserviço: R$ 27,81
</t>
        </r>
      </text>
    </comment>
    <comment ref="F37" authorId="0" shapeId="0" xr:uid="{00000000-0006-0000-0100-00000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R$ 172,62
Detalhamento informativo:
Material: R$ 128,08
Equipamento: R$ 0,00
Incidencia: R$ 0,00
Subserviço: R$ 44,54
</t>
        </r>
      </text>
    </comment>
    <comment ref="F42" authorId="0" shapeId="0" xr:uid="{00000000-0006-0000-0100-00000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3" authorId="0" shapeId="0" xr:uid="{00000000-0006-0000-0100-00000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4" authorId="0" shapeId="0" xr:uid="{00000000-0006-0000-0100-00000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45" authorId="0" shapeId="0" xr:uid="{00000000-0006-0000-0100-00000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R$ 32,71
Detalhamento informativo:
Material: R$ 1,89
Equipamento: R$ 0,00
Incidencia: R$ 0,00
Subserviço: R$ 30,82
</t>
        </r>
      </text>
    </comment>
    <comment ref="F46" authorId="0" shapeId="0" xr:uid="{00000000-0006-0000-0100-00001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R$ 60,31
Detalhamento informativo:
Material: R$ 10,01
Equipamento: R$ 0,00
Incidencia: R$ 0,00
Subserviço: R$ 50,30
</t>
        </r>
      </text>
    </comment>
    <comment ref="F47" authorId="0" shapeId="0" xr:uid="{00000000-0006-0000-0100-00001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48" authorId="0" shapeId="0" xr:uid="{00000000-0006-0000-0100-00001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R$ 29,76
Detalhamento informativo:
Material: R$ 16,44
Equipamento: R$ 0,00
Incidencia: R$ 0,00
Subserviço: R$ 13,32
</t>
        </r>
      </text>
    </comment>
    <comment ref="F49" authorId="0" shapeId="0" xr:uid="{00000000-0006-0000-0100-00001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50" authorId="0" shapeId="0" xr:uid="{00000000-0006-0000-0100-00001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1" authorId="0" shapeId="0" xr:uid="{00000000-0006-0000-0100-00001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R$ 7,53
Detalhamento informativo:
Material: R$ 0,72
Equipamento: R$ 0,00
Incidencia: R$ 0,00
Subserviço: R$ 0,00
</t>
        </r>
      </text>
    </comment>
    <comment ref="F52" authorId="0" shapeId="0" xr:uid="{00000000-0006-0000-0100-00001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53" authorId="0" shapeId="0" xr:uid="{00000000-0006-0000-0100-00001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R$ 29,76
Detalhamento informativo:
Material: R$ 16,44
Equipamento: R$ 0,00
Incidencia: R$ 0,00
Subserviço: R$ 13,32
</t>
        </r>
      </text>
    </comment>
    <comment ref="F54" authorId="0" shapeId="0" xr:uid="{00000000-0006-0000-0100-00001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55" authorId="0" shapeId="0" xr:uid="{00000000-0006-0000-0100-00001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56" authorId="0" shapeId="0" xr:uid="{00000000-0006-0000-0100-00001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R$ 7,53
Detalhamento informativo:
Material: R$ 0,72
Equipamento: R$ 0,00
Incidencia: R$ 0,00
Subserviço: R$ 0,00
</t>
        </r>
      </text>
    </comment>
    <comment ref="F57" authorId="0" shapeId="0" xr:uid="{00000000-0006-0000-0100-00001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58" authorId="0" shapeId="0" xr:uid="{00000000-0006-0000-0100-00001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R$ 29,76
Detalhamento informativo:
Material: R$ 16,44
Equipamento: R$ 0,00
Incidencia: R$ 0,00
Subserviço: R$ 13,32
</t>
        </r>
      </text>
    </comment>
    <comment ref="F59" authorId="0" shapeId="0" xr:uid="{00000000-0006-0000-0100-00001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60" authorId="0" shapeId="0" xr:uid="{00000000-0006-0000-0100-00001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61" authorId="0" shapeId="0" xr:uid="{00000000-0006-0000-0100-00001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R$ 10,69
Detalhamento informativo:
Material: R$ 0,00
Equipamento: R$ 0,00
Incidencia: R$ 0,00
Subserviço: R$ 10,69
</t>
        </r>
      </text>
    </comment>
    <comment ref="F62" authorId="0" shapeId="0" xr:uid="{00000000-0006-0000-0100-00002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R$ 34,54
Detalhamento informativo:
Material: R$ 8,86
Equipamento: R$ 0,00
Incidencia: R$ 0,00
Subserviço: R$ 0,00
</t>
        </r>
      </text>
    </comment>
    <comment ref="F63" authorId="0" shapeId="0" xr:uid="{00000000-0006-0000-0100-00002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R$ 0,76
Detalhamento informativo:
Material: R$ 0,00
Equipamento: R$ 0,00
Incidencia: R$ 0,00
Subserviço: R$ 0,00
</t>
        </r>
      </text>
    </comment>
    <comment ref="F64" authorId="0" shapeId="0" xr:uid="{00000000-0006-0000-0100-00002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R$ 26,91
Detalhamento informativo:
Material: R$ 24,31
Equipamento: R$ 0,00
Incidencia: R$ 0,00
Subserviço: R$ 0,00
</t>
        </r>
      </text>
    </comment>
    <comment ref="F69" authorId="0" shapeId="0" xr:uid="{00000000-0006-0000-0100-000023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0" authorId="0" shapeId="0" xr:uid="{00000000-0006-0000-0100-000024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71" authorId="0" shapeId="0" xr:uid="{00000000-0006-0000-0100-000025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R$ 59,33
Detalhamento informativo:
Material: R$ 57,70
Equipamento: R$ 0,00
Incidencia: R$ 0,00
Subserviço: R$ 0,00
</t>
        </r>
      </text>
    </comment>
    <comment ref="F72" authorId="0" shapeId="0" xr:uid="{00000000-0006-0000-0100-000026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R$ 79,33
Detalhamento informativo:
Material: R$ 60,47
Equipamento: R$ 0,00
Incidencia: R$ 0,00
Subserviço: R$ 0,00
</t>
        </r>
      </text>
    </comment>
    <comment ref="F73" authorId="0" shapeId="0" xr:uid="{00000000-0006-0000-0100-000027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R$ 13,56
Detalhamento informativo:
Material: R$ 1,56
Equipamento: R$ 0,00
Incidencia: R$ 0,00
Subserviço: R$ 0,00
</t>
        </r>
      </text>
    </comment>
    <comment ref="F74" authorId="0" shapeId="0" xr:uid="{00000000-0006-0000-0100-000028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R$ 34,52
Detalhamento informativo:
Material: R$ 32,89
Equipamento: R$ 0,00
Incidencia: R$ 0,00
Subserviço: R$ 0,00
</t>
        </r>
      </text>
    </comment>
    <comment ref="F75" authorId="0" shapeId="0" xr:uid="{00000000-0006-0000-0100-000029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R$ 13,86
Detalhamento informativo:
Material: R$ 3,69
Equipamento: R$ 0,00
Incidencia: R$ 0,00
Subserviço: R$ 0,00
</t>
        </r>
      </text>
    </comment>
    <comment ref="F80" authorId="0" shapeId="0" xr:uid="{00000000-0006-0000-0100-00002A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1" authorId="0" shapeId="0" xr:uid="{00000000-0006-0000-0100-00002B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82" authorId="0" shapeId="0" xr:uid="{00000000-0006-0000-0100-00002C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R$ 291,16
Detalhamento informativo:
Material: R$ 288,55
Equipamento: R$ 0,00
Incidencia: R$ 0,00
Subserviço: R$ 0,00
</t>
        </r>
      </text>
    </comment>
    <comment ref="F83" authorId="0" shapeId="0" xr:uid="{00000000-0006-0000-0100-00002D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R$ 454,64
Detalhamento informativo:
Material: R$ 454,64
Equipamento: R$ 0,00
Incidencia: R$ 0,00
Subserviço: R$ 0,00
</t>
        </r>
      </text>
    </comment>
    <comment ref="F84" authorId="0" shapeId="0" xr:uid="{00000000-0006-0000-0100-00002E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R$ 9,69
Detalhamento informativo:
Material: R$ 8,91
Equipamento: R$ 0,00
Incidencia: R$ 0,00
Subserviço: R$ 0,00
</t>
        </r>
      </text>
    </comment>
    <comment ref="F85" authorId="0" shapeId="0" xr:uid="{00000000-0006-0000-0100-00002F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R$ 14,27
Detalhamento informativo:
Material: R$ 8,72
Equipamento: R$ 0,00
Incidencia: R$ 0,00
Subserviço: R$ 0,00
</t>
        </r>
      </text>
    </comment>
    <comment ref="F90" authorId="0" shapeId="0" xr:uid="{00000000-0006-0000-0100-000030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1" authorId="0" shapeId="0" xr:uid="{00000000-0006-0000-0100-000031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R$ 0,00
Detalhamento informativo:
Material: R$ 0,00
Equipamento: R$ 0,00
Incidencia: R$ 0,00
Subserviço: R$ 0,00
</t>
        </r>
      </text>
    </comment>
    <comment ref="F92" authorId="0" shapeId="0" xr:uid="{00000000-0006-0000-0100-000032000000}">
      <text>
        <r>
          <rPr>
            <sz val="11"/>
            <color indexed="8"/>
            <rFont val="Calibri"/>
            <family val="2"/>
            <scheme val="minor"/>
          </rPr>
          <t xml:space="preserve">Custo unitário (referencial): R$ 2,59
Detalhamento informativo:
Material: R$ 0,00
Equipamento: R$ 0,00
Incidencia: R$ 0,00
Subserviço: R$ 2,59
</t>
        </r>
      </text>
    </comment>
  </commentList>
</comments>
</file>

<file path=xl/sharedStrings.xml><?xml version="1.0" encoding="utf-8"?>
<sst xmlns="http://schemas.openxmlformats.org/spreadsheetml/2006/main" count="712" uniqueCount="113">
  <si>
    <t xml:space="preserve">      </t>
  </si>
  <si>
    <t xml:space="preserve">      ESTADO DE SANTA CATARINA</t>
  </si>
  <si>
    <t xml:space="preserve">      PROPOSTA DAS LICITANTES</t>
  </si>
  <si>
    <t>39 - Consultoria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</si>
  <si>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</si>
  <si>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</si>
  <si>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</si>
  <si>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</si>
  <si>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</si>
  <si>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</si>
  <si>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</si>
  <si>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</si>
  <si>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</si>
  <si>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</si>
  <si>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</si>
  <si>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</si>
  <si>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</si>
  <si>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</si>
  <si>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</si>
  <si>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</si>
  <si>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</si>
  <si>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ONERADA MAIO 2026</t>
  </si>
  <si>
    <t>Consultoria</t>
  </si>
  <si>
    <t>ADMINISTRAÇÃO LOCAL DA OBRA</t>
  </si>
  <si>
    <t>CPU70850</t>
  </si>
  <si>
    <t>ADMINISTRAÇÃO LOCAL (6,23% conforme Acórdão Nº 2622/2016 TCU Plenário) - Medição conforme físico executivo da obra</t>
  </si>
  <si>
    <t>UN</t>
  </si>
  <si>
    <t/>
  </si>
  <si>
    <t xml:space="preserve">Total do Grupo: </t>
  </si>
  <si>
    <t>9051 - Serviços Iniciais</t>
  </si>
  <si>
    <t>Serviços Iniciais</t>
  </si>
  <si>
    <t>103689</t>
  </si>
  <si>
    <t>FORNECIMENTO E INSTALAÇÃO DE PLACA DE OBRA COM CHAPA GALVANIZADA E ESTRUTURA DE MADEIRA. AF_03/2022_PS</t>
  </si>
  <si>
    <t>M2</t>
  </si>
  <si>
    <t>CPU172957</t>
  </si>
  <si>
    <t>LOCACAO DE CONTAINER PARA DEPOSITO  - FORNECIMENTO E INSTALAÇÃO</t>
  </si>
  <si>
    <t>MES</t>
  </si>
  <si>
    <t>98458</t>
  </si>
  <si>
    <t>TAPUME COM COMPENSADO DE MADEIRA. AF_03/2024</t>
  </si>
  <si>
    <t>9115 - Louças e Metais</t>
  </si>
  <si>
    <t>Louças e Metais</t>
  </si>
  <si>
    <t>REMOÇÃO E REINSTALAÇÃO DE LOUÇAS</t>
  </si>
  <si>
    <t>CPU172958</t>
  </si>
  <si>
    <t>REMOÇÃO E REINSTALAÇÃO DE VASO SANITARIO</t>
  </si>
  <si>
    <t>CPU172959</t>
  </si>
  <si>
    <t>REMOÇÃO E REINSTALAÇÃO DE LAVATÓRIO LOUÇA BRANCA COM COLUNA</t>
  </si>
  <si>
    <t>9112 - Revestimentos de Piso</t>
  </si>
  <si>
    <t>Revestimentos de Piso</t>
  </si>
  <si>
    <t>PREPARAÇÃO CONTRAPISO</t>
  </si>
  <si>
    <t>LOCAIS COM PISO VINÍLICO E MANTA VINÍLICA</t>
  </si>
  <si>
    <t>CPU172961</t>
  </si>
  <si>
    <t>Remoção de piso vinílico, inclusive lixamento da cola.</t>
  </si>
  <si>
    <t>CPU172963</t>
  </si>
  <si>
    <t>CARGA MANUAL DE ENTULHO EM CAÇAMBAS, INCLUSO ALUGUEL DE CAÇAMBA COM 5M³. (REF. SINAPI 100982)</t>
  </si>
  <si>
    <t>M3</t>
  </si>
  <si>
    <t>98555</t>
  </si>
  <si>
    <t>IMPERMEABILIZAÇÃO DE SUPERFÍCIE COM ARGAMASSA POLIMÉRICA / MEMBRANA ACRÍLICA, 3 DEMÃOS. AF_09/2023</t>
  </si>
  <si>
    <t>CPU172964</t>
  </si>
  <si>
    <t>Primer acrílico promotor de aderência, APLICAÇÃO MANUAL</t>
  </si>
  <si>
    <t>88476</t>
  </si>
  <si>
    <t>CONTRAPISO COM ARGAMASSA AUTONIVELANTE, APLICADO SOBRE LAJE, ADERIDO, ESPESSURA 2CM. AF_07/2021</t>
  </si>
  <si>
    <t>LOCAIS COM PISO CERÂMICO</t>
  </si>
  <si>
    <t>99810</t>
  </si>
  <si>
    <t>LIMPEZA DE PISO CERÂMICO/ PORCELANATO/ MÁRMORE/ GRANITO UTILIZANDO DETERGENTE NEUTRO E ESCOVAÇÃO MANUAL. AF_10/2025_PS</t>
  </si>
  <si>
    <t>LOCAIS COM GRANITINA</t>
  </si>
  <si>
    <t>LOCAIS COM PISO DE CONCRETO</t>
  </si>
  <si>
    <t>CPU173006</t>
  </si>
  <si>
    <t xml:space="preserve">APICOAMENTO MANUAL DE SUPERFICIE DE CONCRETO - Ref. SINAPI 84084 </t>
  </si>
  <si>
    <t>99811</t>
  </si>
  <si>
    <t>LIMPEZA DE CONTRAPISO COM VASSOURA A SECO. AF_10/2025</t>
  </si>
  <si>
    <t>9072 - Geral</t>
  </si>
  <si>
    <t>Geral</t>
  </si>
  <si>
    <t>ATERRAMENTO PISO</t>
  </si>
  <si>
    <t>CPU172967</t>
  </si>
  <si>
    <t>CABO DE COBRE NU MEIO DURO 7 FIOS 50mm2 - SBC 078212</t>
  </si>
  <si>
    <t>M</t>
  </si>
  <si>
    <t>96985</t>
  </si>
  <si>
    <t>HASTE DE ATERRAMENTO, DIÂMETRO 5/8", COM 3 METROS - FORNECIMENTO E INSTALAÇÃO. AF_08/2023</t>
  </si>
  <si>
    <t>CPU172971</t>
  </si>
  <si>
    <t>CAIXA PASSAGEM 4x2"" - SBC 058084</t>
  </si>
  <si>
    <t>CPU172973</t>
  </si>
  <si>
    <t>Fita de cobre - Fornecimento e instalação</t>
  </si>
  <si>
    <t>91855</t>
  </si>
  <si>
    <t>ELETRODUTO FLEXÍVEL CORRUGADO REFORÇADO, PVC, DN 25 MM (3/4"), PARA CIRCUITOS TERMINAIS, INSTALADO EM PAREDE - FORNECIMENTO E INSTALAÇÃO. AF_03/2023</t>
  </si>
  <si>
    <t>PISO VINÍLICO EM MANTA (PISO E RODAPÉ)</t>
  </si>
  <si>
    <t>CPU172974</t>
  </si>
  <si>
    <t xml:space="preserve">Revestimento vinílico hospitalar para piso em manta soldada, com 2mm de espessura, pertencente ao grupo "T" de abrasão (EN649) e classe de uso 34 (EN685), com elevada resistência ao desgaste (&lt;2mm3 - EN 660.2) - Inclusive cola e instalação - SBC  170014 </t>
  </si>
  <si>
    <t>CPU172978</t>
  </si>
  <si>
    <t xml:space="preserve">Piso vinílico em manta, condutivo, dim. 2,0 x 25,00m, e = 2mm, ref. IQ OPTIMA, da Tarkett ou similar - fornecimento e instalação, exclusive regularização do piso - ORSE  12705 </t>
  </si>
  <si>
    <t>CPU172980</t>
  </si>
  <si>
    <t xml:space="preserve">Canto Curvo para rodapé - EMBASA  15.05.46 </t>
  </si>
  <si>
    <t>CPU172984</t>
  </si>
  <si>
    <t xml:space="preserve">Cordao de solda para fusao a quente em juntas de pisos vinilicos flexiveis, tipo Absolute ou similar. Fornecimento e colocacao - SCO  RV 15.40.0600 </t>
  </si>
  <si>
    <t>9060 - Complementação Da Obra</t>
  </si>
  <si>
    <t>Complementação Da Obra</t>
  </si>
  <si>
    <t>SERVIÇOS FINAIS</t>
  </si>
  <si>
    <t>CPU172989</t>
  </si>
  <si>
    <t>LIMPEZA DE PISO VINÍLICO COM PANO ÚMIDO</t>
  </si>
  <si>
    <t xml:space="preserve">Total da Proposta: </t>
  </si>
  <si>
    <t>Sistema Integrado de Controle de Obras Públicas</t>
  </si>
  <si>
    <t>Emitido em: 14/08/2026</t>
  </si>
  <si>
    <t>Obra:</t>
  </si>
  <si>
    <t>Revitalização da pavimentação da MDV - Substituição do pavimento e rodapés por manta vinílica hospitalar.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</si>
  <si>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</si>
  <si>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</si>
  <si>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</si>
  <si>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</si>
  <si>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</si>
  <si>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</si>
  <si>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</si>
  <si>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</si>
  <si>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</si>
  <si>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290 - TABELA SINAPI ONERADA MAIO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</si>
</sst>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10" fontId="0" fillId="4" borderId="2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1" fillId="4" borderId="2" xfId="0" applyFont="1" applyFill="1" applyBorder="1" applyAlignment="1" applyProtection="1">
      <alignment horizontal="left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3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right"/>
    </xf>
    <xf numFmtId="0" fontId="0" fillId="4" borderId="2" xfId="0" applyFill="1" applyBorder="1" applyAlignment="1" applyProtection="1">
      <alignment horizontal="left"/>
    </xf>
    <xf numFmtId="164" fontId="0" fillId="4" borderId="2" xfId="0" applyNumberFormat="1" applyFill="1" applyBorder="1" applyAlignment="1" applyProtection="1">
      <alignment horizontal="left"/>
    </xf>
    <xf numFmtId="0" fontId="3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400000</xdr:colOff>
      <xdr:row>97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400000</xdr:colOff>
      <xdr:row>97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9"/>
  <sheetViews>
    <sheetView tabSelected="1" workbookViewId="0">
      <selection activeCell="I27" sqref="I27"/>
    </sheetView>
  </sheetViews>
  <sheetFormatPr defaultRowHeight="15"/>
  <cols>
    <col min="1" max="1" width="31.140625" style="24" customWidth="1"/>
    <col min="2" max="2" width="13.42578125" style="24" customWidth="1"/>
    <col min="3" max="3" width="55.7109375" style="24" customWidth="1"/>
    <col min="4" max="5" width="13.42578125" style="24" customWidth="1"/>
    <col min="6" max="7" width="24.42578125" style="19" customWidth="1"/>
    <col min="8" max="8" width="29" style="24" customWidth="1"/>
    <col min="9" max="9" width="29" style="19" customWidth="1"/>
    <col min="10" max="17" width="24.42578125" style="24" customWidth="1"/>
    <col min="18" max="16384" width="9.140625" style="24"/>
  </cols>
  <sheetData>
    <row r="1" spans="1:9" s="19" customFormat="1">
      <c r="B1" s="20" t="s">
        <v>0</v>
      </c>
      <c r="C1" s="21"/>
      <c r="D1" s="21"/>
      <c r="E1" s="21"/>
      <c r="F1" s="21"/>
    </row>
    <row r="2" spans="1:9" s="19" customFormat="1">
      <c r="B2" s="20" t="s">
        <v>1</v>
      </c>
      <c r="C2" s="21"/>
      <c r="D2" s="21"/>
      <c r="E2" s="21"/>
      <c r="F2" s="21"/>
    </row>
    <row r="3" spans="1:9" s="19" customFormat="1">
      <c r="B3" s="20" t="s">
        <v>0</v>
      </c>
      <c r="C3" s="21"/>
      <c r="D3" s="21"/>
      <c r="E3" s="21"/>
      <c r="F3" s="21"/>
    </row>
    <row r="4" spans="1:9" s="19" customFormat="1" ht="18">
      <c r="A4" s="16" t="s">
        <v>2</v>
      </c>
      <c r="B4" s="21"/>
      <c r="C4" s="21"/>
      <c r="D4" s="21"/>
      <c r="E4" s="21"/>
      <c r="F4" s="21"/>
      <c r="G4" s="21"/>
    </row>
    <row r="5" spans="1:9" s="19" customFormat="1"/>
    <row r="6" spans="1:9" s="19" customFormat="1">
      <c r="A6" s="9" t="s">
        <v>101</v>
      </c>
      <c r="B6" s="22" t="s">
        <v>102</v>
      </c>
      <c r="C6" s="22"/>
      <c r="D6" s="22"/>
      <c r="H6" s="9" t="s">
        <v>109</v>
      </c>
    </row>
    <row r="7" spans="1:9" s="19" customFormat="1">
      <c r="A7" s="9" t="s">
        <v>103</v>
      </c>
      <c r="B7" s="6"/>
    </row>
    <row r="8" spans="1:9" s="19" customFormat="1">
      <c r="A8" s="9" t="s">
        <v>104</v>
      </c>
      <c r="B8" s="6"/>
    </row>
    <row r="9" spans="1:9" s="19" customFormat="1">
      <c r="A9" s="9" t="s">
        <v>105</v>
      </c>
      <c r="B9" s="6"/>
      <c r="H9" s="13" t="s">
        <v>110</v>
      </c>
      <c r="I9" s="13" t="s">
        <v>111</v>
      </c>
    </row>
    <row r="10" spans="1:9" s="19" customFormat="1">
      <c r="A10" s="9" t="s">
        <v>106</v>
      </c>
      <c r="B10" s="13" t="s">
        <v>27</v>
      </c>
      <c r="D10" s="9" t="s">
        <v>107</v>
      </c>
      <c r="E10" s="13" t="s">
        <v>27</v>
      </c>
      <c r="H10" s="13" t="e">
        <f>SUM(M:M)/O94</f>
        <v>#VALUE!</v>
      </c>
      <c r="I10" s="13" t="e">
        <f>SUM(N:N)/O94</f>
        <v>#VALUE!</v>
      </c>
    </row>
    <row r="11" spans="1:9" s="19" customFormat="1">
      <c r="A11" s="9" t="s">
        <v>107</v>
      </c>
      <c r="B11" s="13">
        <v>0.2354</v>
      </c>
      <c r="D11" s="9" t="s">
        <v>108</v>
      </c>
      <c r="E11" s="13" t="s">
        <v>27</v>
      </c>
    </row>
    <row r="12" spans="1:9" s="19" customFormat="1"/>
    <row r="13" spans="1:9" s="19" customFormat="1" ht="24.95" customHeight="1">
      <c r="A13" s="9" t="s">
        <v>4</v>
      </c>
      <c r="B13" s="18" t="s">
        <v>112</v>
      </c>
      <c r="C13" s="21"/>
    </row>
    <row r="14" spans="1:9" s="19" customFormat="1"/>
    <row r="15" spans="1:9" s="19" customFormat="1"/>
    <row r="16" spans="1:9" s="19" customFormat="1"/>
    <row r="17" spans="1:17">
      <c r="A17" s="30" t="s">
        <v>3</v>
      </c>
    </row>
    <row r="18" spans="1:17">
      <c r="A18" s="25" t="s">
        <v>4</v>
      </c>
      <c r="B18" s="25" t="s">
        <v>5</v>
      </c>
      <c r="C18" s="25" t="s">
        <v>6</v>
      </c>
      <c r="D18" s="25" t="s">
        <v>7</v>
      </c>
      <c r="E18" s="25" t="s">
        <v>8</v>
      </c>
      <c r="F18" s="1" t="s">
        <v>9</v>
      </c>
      <c r="G18" s="1" t="s">
        <v>10</v>
      </c>
      <c r="H18" s="25" t="s">
        <v>12</v>
      </c>
      <c r="I18" s="23" t="s">
        <v>13</v>
      </c>
      <c r="J18" s="25" t="s">
        <v>14</v>
      </c>
      <c r="K18" s="25" t="s">
        <v>15</v>
      </c>
      <c r="L18" s="25" t="s">
        <v>11</v>
      </c>
      <c r="M18" s="25" t="s">
        <v>16</v>
      </c>
      <c r="N18" s="25" t="s">
        <v>17</v>
      </c>
      <c r="O18" s="25" t="s">
        <v>18</v>
      </c>
      <c r="P18" s="25" t="s">
        <v>19</v>
      </c>
      <c r="Q18" s="25" t="s">
        <v>20</v>
      </c>
    </row>
    <row r="19" spans="1:17" ht="24.95" customHeight="1">
      <c r="A19" s="26" t="s">
        <v>21</v>
      </c>
      <c r="B19" s="26"/>
      <c r="C19" s="26" t="s">
        <v>22</v>
      </c>
      <c r="D19" s="26"/>
      <c r="E19" s="26">
        <v>0</v>
      </c>
      <c r="F19" s="1"/>
      <c r="G19" s="1"/>
      <c r="H19" s="26"/>
      <c r="I19" s="5"/>
      <c r="J19" s="26"/>
      <c r="K19" s="26"/>
      <c r="L19" s="26"/>
      <c r="M19" s="26"/>
      <c r="N19" s="26"/>
      <c r="O19" s="26"/>
      <c r="P19" s="26"/>
      <c r="Q19" s="27"/>
    </row>
    <row r="20" spans="1:17" ht="24.95" customHeight="1">
      <c r="A20" s="26" t="s">
        <v>21</v>
      </c>
      <c r="B20" s="26"/>
      <c r="C20" s="26" t="s">
        <v>23</v>
      </c>
      <c r="D20" s="26"/>
      <c r="E20" s="26">
        <v>0</v>
      </c>
      <c r="F20" s="1"/>
      <c r="G20" s="1"/>
      <c r="H20" s="26"/>
      <c r="I20" s="5"/>
      <c r="J20" s="26"/>
      <c r="K20" s="26"/>
      <c r="L20" s="26"/>
      <c r="M20" s="26"/>
      <c r="N20" s="26"/>
      <c r="O20" s="26"/>
      <c r="P20" s="26"/>
      <c r="Q20" s="27"/>
    </row>
    <row r="21" spans="1:17" ht="24.95" customHeight="1">
      <c r="A21" s="26" t="s">
        <v>21</v>
      </c>
      <c r="B21" s="26" t="s">
        <v>24</v>
      </c>
      <c r="C21" s="26" t="s">
        <v>25</v>
      </c>
      <c r="D21" s="26" t="s">
        <v>26</v>
      </c>
      <c r="E21" s="26">
        <v>1</v>
      </c>
      <c r="F21" s="1" t="s">
        <v>27</v>
      </c>
      <c r="G21" s="1" t="s">
        <v>27</v>
      </c>
      <c r="H21" s="27" t="e">
        <f>F21+G21</f>
        <v>#VALUE!</v>
      </c>
      <c r="I21" s="5">
        <v>0</v>
      </c>
      <c r="J21" s="27" t="e">
        <f>F21+(I21/100*F21)</f>
        <v>#VALUE!</v>
      </c>
      <c r="K21" s="27" t="e">
        <f>G21+(I21/100*G21)</f>
        <v>#VALUE!</v>
      </c>
      <c r="L21" s="27" t="e">
        <f>TRUNC(J21+K21,2)</f>
        <v>#VALUE!</v>
      </c>
      <c r="M21" s="27" t="e">
        <f>TRUNC(IF((J21+K21), (J21/(J21+K21)*O21), 0),2)</f>
        <v>#VALUE!</v>
      </c>
      <c r="N21" s="27" t="e">
        <f>TRUNC(IF((J21+K21), (K21/(J21+K21)*O21), 0),2)</f>
        <v>#VALUE!</v>
      </c>
      <c r="O21" s="27" t="e">
        <f>TRUNC(L21*E21,2)</f>
        <v>#VALUE!</v>
      </c>
      <c r="P21" s="26" t="e">
        <f>IF(O21&lt;=(Referencial!O21*1.05),"PREÇO VÁLIDO","PREÇO INVÁLIDO")</f>
        <v>#VALUE!</v>
      </c>
      <c r="Q21" s="27" t="e">
        <f>(O21/Referencial!O21)-1</f>
        <v>#VALUE!</v>
      </c>
    </row>
    <row r="22" spans="1:17">
      <c r="N22" s="28" t="s">
        <v>28</v>
      </c>
      <c r="O22" s="29" t="e">
        <f>TRUNC(SUM(O17:O21),2)</f>
        <v>#VALUE!</v>
      </c>
    </row>
    <row r="24" spans="1:17">
      <c r="A24" s="30" t="s">
        <v>29</v>
      </c>
    </row>
    <row r="25" spans="1:17">
      <c r="A25" s="25" t="s">
        <v>4</v>
      </c>
      <c r="B25" s="25" t="s">
        <v>5</v>
      </c>
      <c r="C25" s="25" t="s">
        <v>6</v>
      </c>
      <c r="D25" s="25" t="s">
        <v>7</v>
      </c>
      <c r="E25" s="25" t="s">
        <v>8</v>
      </c>
      <c r="F25" s="1" t="s">
        <v>9</v>
      </c>
      <c r="G25" s="1" t="s">
        <v>10</v>
      </c>
      <c r="H25" s="25" t="s">
        <v>12</v>
      </c>
      <c r="I25" s="23" t="s">
        <v>13</v>
      </c>
      <c r="J25" s="25" t="s">
        <v>14</v>
      </c>
      <c r="K25" s="25" t="s">
        <v>15</v>
      </c>
      <c r="L25" s="25" t="s">
        <v>11</v>
      </c>
      <c r="M25" s="25" t="s">
        <v>16</v>
      </c>
      <c r="N25" s="25" t="s">
        <v>17</v>
      </c>
      <c r="O25" s="25" t="s">
        <v>18</v>
      </c>
      <c r="P25" s="25" t="s">
        <v>19</v>
      </c>
      <c r="Q25" s="25" t="s">
        <v>20</v>
      </c>
    </row>
    <row r="26" spans="1:17" ht="24.95" customHeight="1">
      <c r="A26" s="26" t="s">
        <v>21</v>
      </c>
      <c r="B26" s="26"/>
      <c r="C26" s="26" t="s">
        <v>30</v>
      </c>
      <c r="D26" s="26"/>
      <c r="E26" s="26">
        <v>0</v>
      </c>
      <c r="F26" s="1"/>
      <c r="G26" s="1"/>
      <c r="H26" s="26"/>
      <c r="I26" s="5"/>
      <c r="J26" s="26"/>
      <c r="K26" s="26"/>
      <c r="L26" s="26"/>
      <c r="M26" s="26"/>
      <c r="N26" s="26"/>
      <c r="O26" s="26"/>
      <c r="P26" s="26"/>
      <c r="Q26" s="27"/>
    </row>
    <row r="27" spans="1:17" ht="24.95" customHeight="1">
      <c r="A27" s="26" t="s">
        <v>21</v>
      </c>
      <c r="B27" s="26" t="s">
        <v>31</v>
      </c>
      <c r="C27" s="26" t="s">
        <v>32</v>
      </c>
      <c r="D27" s="26" t="s">
        <v>33</v>
      </c>
      <c r="E27" s="26">
        <v>3</v>
      </c>
      <c r="F27" s="1" t="s">
        <v>27</v>
      </c>
      <c r="G27" s="1" t="s">
        <v>27</v>
      </c>
      <c r="H27" s="27" t="e">
        <f>F27+G27</f>
        <v>#VALUE!</v>
      </c>
      <c r="I27" s="5">
        <v>23.54</v>
      </c>
      <c r="J27" s="27" t="e">
        <f>F27+(I27/100*F27)</f>
        <v>#VALUE!</v>
      </c>
      <c r="K27" s="27" t="e">
        <f>G27+(I27/100*G27)</f>
        <v>#VALUE!</v>
      </c>
      <c r="L27" s="27" t="e">
        <f>TRUNC(J27+K27,2)</f>
        <v>#VALUE!</v>
      </c>
      <c r="M27" s="27" t="e">
        <f>TRUNC(IF((J27+K27), (J27/(J27+K27)*O27), 0),2)</f>
        <v>#VALUE!</v>
      </c>
      <c r="N27" s="27" t="e">
        <f>TRUNC(IF((J27+K27), (K27/(J27+K27)*O27), 0),2)</f>
        <v>#VALUE!</v>
      </c>
      <c r="O27" s="27" t="e">
        <f>TRUNC(L27*E27,2)</f>
        <v>#VALUE!</v>
      </c>
      <c r="P27" s="26" t="e">
        <f>IF(O27&lt;=(Referencial!O27*1.05),"PREÇO VÁLIDO","PREÇO INVÁLIDO")</f>
        <v>#VALUE!</v>
      </c>
      <c r="Q27" s="27" t="e">
        <f>(O27/Referencial!O27)-1</f>
        <v>#VALUE!</v>
      </c>
    </row>
    <row r="28" spans="1:17" ht="24.95" customHeight="1">
      <c r="A28" s="26" t="s">
        <v>21</v>
      </c>
      <c r="B28" s="26" t="s">
        <v>34</v>
      </c>
      <c r="C28" s="26" t="s">
        <v>35</v>
      </c>
      <c r="D28" s="26" t="s">
        <v>36</v>
      </c>
      <c r="E28" s="26">
        <v>12</v>
      </c>
      <c r="F28" s="1" t="s">
        <v>27</v>
      </c>
      <c r="G28" s="1" t="s">
        <v>27</v>
      </c>
      <c r="H28" s="27" t="e">
        <f>F28+G28</f>
        <v>#VALUE!</v>
      </c>
      <c r="I28" s="5">
        <v>23.54</v>
      </c>
      <c r="J28" s="27" t="e">
        <f>F28+(I28/100*F28)</f>
        <v>#VALUE!</v>
      </c>
      <c r="K28" s="27" t="e">
        <f>G28+(I28/100*G28)</f>
        <v>#VALUE!</v>
      </c>
      <c r="L28" s="27" t="e">
        <f>TRUNC(J28+K28,2)</f>
        <v>#VALUE!</v>
      </c>
      <c r="M28" s="27" t="e">
        <f>TRUNC(IF((J28+K28), (J28/(J28+K28)*O28), 0),2)</f>
        <v>#VALUE!</v>
      </c>
      <c r="N28" s="27" t="e">
        <f>TRUNC(IF((J28+K28), (K28/(J28+K28)*O28), 0),2)</f>
        <v>#VALUE!</v>
      </c>
      <c r="O28" s="27" t="e">
        <f>TRUNC(L28*E28,2)</f>
        <v>#VALUE!</v>
      </c>
      <c r="P28" s="26" t="e">
        <f>IF(O28&lt;=(Referencial!O28*1.05),"PREÇO VÁLIDO","PREÇO INVÁLIDO")</f>
        <v>#VALUE!</v>
      </c>
      <c r="Q28" s="27" t="e">
        <f>(O28/Referencial!O28)-1</f>
        <v>#VALUE!</v>
      </c>
    </row>
    <row r="29" spans="1:17" ht="24.95" customHeight="1">
      <c r="A29" s="26" t="s">
        <v>21</v>
      </c>
      <c r="B29" s="26" t="s">
        <v>37</v>
      </c>
      <c r="C29" s="26" t="s">
        <v>38</v>
      </c>
      <c r="D29" s="26" t="s">
        <v>33</v>
      </c>
      <c r="E29" s="26">
        <v>50</v>
      </c>
      <c r="F29" s="1" t="s">
        <v>27</v>
      </c>
      <c r="G29" s="1" t="s">
        <v>27</v>
      </c>
      <c r="H29" s="27" t="e">
        <f>F29+G29</f>
        <v>#VALUE!</v>
      </c>
      <c r="I29" s="5">
        <v>23.54</v>
      </c>
      <c r="J29" s="27" t="e">
        <f>F29+(I29/100*F29)</f>
        <v>#VALUE!</v>
      </c>
      <c r="K29" s="27" t="e">
        <f>G29+(I29/100*G29)</f>
        <v>#VALUE!</v>
      </c>
      <c r="L29" s="27" t="e">
        <f>TRUNC(J29+K29,2)</f>
        <v>#VALUE!</v>
      </c>
      <c r="M29" s="27" t="e">
        <f>TRUNC(IF((J29+K29), (J29/(J29+K29)*O29), 0),2)</f>
        <v>#VALUE!</v>
      </c>
      <c r="N29" s="27" t="e">
        <f>TRUNC(IF((J29+K29), (K29/(J29+K29)*O29), 0),2)</f>
        <v>#VALUE!</v>
      </c>
      <c r="O29" s="27" t="e">
        <f>TRUNC(L29*E29,2)</f>
        <v>#VALUE!</v>
      </c>
      <c r="P29" s="26" t="e">
        <f>IF(O29&lt;=(Referencial!O29*1.05),"PREÇO VÁLIDO","PREÇO INVÁLIDO")</f>
        <v>#VALUE!</v>
      </c>
      <c r="Q29" s="27" t="e">
        <f>(O29/Referencial!O29)-1</f>
        <v>#VALUE!</v>
      </c>
    </row>
    <row r="30" spans="1:17">
      <c r="N30" s="28" t="s">
        <v>28</v>
      </c>
      <c r="O30" s="29" t="e">
        <f>TRUNC(SUM(O24:O29),2)</f>
        <v>#VALUE!</v>
      </c>
    </row>
    <row r="32" spans="1:17">
      <c r="A32" s="30" t="s">
        <v>39</v>
      </c>
    </row>
    <row r="33" spans="1:17">
      <c r="A33" s="25" t="s">
        <v>4</v>
      </c>
      <c r="B33" s="25" t="s">
        <v>5</v>
      </c>
      <c r="C33" s="25" t="s">
        <v>6</v>
      </c>
      <c r="D33" s="25" t="s">
        <v>7</v>
      </c>
      <c r="E33" s="25" t="s">
        <v>8</v>
      </c>
      <c r="F33" s="1" t="s">
        <v>9</v>
      </c>
      <c r="G33" s="1" t="s">
        <v>10</v>
      </c>
      <c r="H33" s="25" t="s">
        <v>12</v>
      </c>
      <c r="I33" s="23" t="s">
        <v>13</v>
      </c>
      <c r="J33" s="25" t="s">
        <v>14</v>
      </c>
      <c r="K33" s="25" t="s">
        <v>15</v>
      </c>
      <c r="L33" s="25" t="s">
        <v>11</v>
      </c>
      <c r="M33" s="25" t="s">
        <v>16</v>
      </c>
      <c r="N33" s="25" t="s">
        <v>17</v>
      </c>
      <c r="O33" s="25" t="s">
        <v>18</v>
      </c>
      <c r="P33" s="25" t="s">
        <v>19</v>
      </c>
      <c r="Q33" s="25" t="s">
        <v>20</v>
      </c>
    </row>
    <row r="34" spans="1:17" ht="24.95" customHeight="1">
      <c r="A34" s="26" t="s">
        <v>21</v>
      </c>
      <c r="B34" s="26"/>
      <c r="C34" s="26" t="s">
        <v>40</v>
      </c>
      <c r="D34" s="26"/>
      <c r="E34" s="26">
        <v>0</v>
      </c>
      <c r="F34" s="1"/>
      <c r="G34" s="1"/>
      <c r="H34" s="26"/>
      <c r="I34" s="5"/>
      <c r="J34" s="26"/>
      <c r="K34" s="26"/>
      <c r="L34" s="26"/>
      <c r="M34" s="26"/>
      <c r="N34" s="26"/>
      <c r="O34" s="26"/>
      <c r="P34" s="26"/>
      <c r="Q34" s="27"/>
    </row>
    <row r="35" spans="1:17" ht="24.95" customHeight="1">
      <c r="A35" s="26" t="s">
        <v>21</v>
      </c>
      <c r="B35" s="26"/>
      <c r="C35" s="26" t="s">
        <v>41</v>
      </c>
      <c r="D35" s="26"/>
      <c r="E35" s="26">
        <v>0</v>
      </c>
      <c r="F35" s="1"/>
      <c r="G35" s="1"/>
      <c r="H35" s="26"/>
      <c r="I35" s="5"/>
      <c r="J35" s="26"/>
      <c r="K35" s="26"/>
      <c r="L35" s="26"/>
      <c r="M35" s="26"/>
      <c r="N35" s="26"/>
      <c r="O35" s="26"/>
      <c r="P35" s="26"/>
      <c r="Q35" s="27"/>
    </row>
    <row r="36" spans="1:17" ht="24.95" customHeight="1">
      <c r="A36" s="26" t="s">
        <v>21</v>
      </c>
      <c r="B36" s="26" t="s">
        <v>42</v>
      </c>
      <c r="C36" s="26" t="s">
        <v>43</v>
      </c>
      <c r="D36" s="26" t="s">
        <v>26</v>
      </c>
      <c r="E36" s="26">
        <v>88</v>
      </c>
      <c r="F36" s="1" t="s">
        <v>27</v>
      </c>
      <c r="G36" s="1" t="s">
        <v>27</v>
      </c>
      <c r="H36" s="27" t="e">
        <f>F36+G36</f>
        <v>#VALUE!</v>
      </c>
      <c r="I36" s="5">
        <v>23.54</v>
      </c>
      <c r="J36" s="27" t="e">
        <f>F36+(I36/100*F36)</f>
        <v>#VALUE!</v>
      </c>
      <c r="K36" s="27" t="e">
        <f>G36+(I36/100*G36)</f>
        <v>#VALUE!</v>
      </c>
      <c r="L36" s="27" t="e">
        <f>TRUNC(J36+K36,2)</f>
        <v>#VALUE!</v>
      </c>
      <c r="M36" s="27" t="e">
        <f>TRUNC(IF((J36+K36), (J36/(J36+K36)*O36), 0),2)</f>
        <v>#VALUE!</v>
      </c>
      <c r="N36" s="27" t="e">
        <f>TRUNC(IF((J36+K36), (K36/(J36+K36)*O36), 0),2)</f>
        <v>#VALUE!</v>
      </c>
      <c r="O36" s="27" t="e">
        <f>TRUNC(L36*E36,2)</f>
        <v>#VALUE!</v>
      </c>
      <c r="P36" s="26" t="e">
        <f>IF(O36&lt;=(Referencial!O36*1.05),"PREÇO VÁLIDO","PREÇO INVÁLIDO")</f>
        <v>#VALUE!</v>
      </c>
      <c r="Q36" s="27" t="e">
        <f>(O36/Referencial!O36)-1</f>
        <v>#VALUE!</v>
      </c>
    </row>
    <row r="37" spans="1:17" ht="24.95" customHeight="1">
      <c r="A37" s="26" t="s">
        <v>21</v>
      </c>
      <c r="B37" s="26" t="s">
        <v>44</v>
      </c>
      <c r="C37" s="26" t="s">
        <v>45</v>
      </c>
      <c r="D37" s="26" t="s">
        <v>26</v>
      </c>
      <c r="E37" s="26">
        <v>104</v>
      </c>
      <c r="F37" s="1" t="s">
        <v>27</v>
      </c>
      <c r="G37" s="1" t="s">
        <v>27</v>
      </c>
      <c r="H37" s="27" t="e">
        <f>F37+G37</f>
        <v>#VALUE!</v>
      </c>
      <c r="I37" s="5">
        <v>23.54</v>
      </c>
      <c r="J37" s="27" t="e">
        <f>F37+(I37/100*F37)</f>
        <v>#VALUE!</v>
      </c>
      <c r="K37" s="27" t="e">
        <f>G37+(I37/100*G37)</f>
        <v>#VALUE!</v>
      </c>
      <c r="L37" s="27" t="e">
        <f>TRUNC(J37+K37,2)</f>
        <v>#VALUE!</v>
      </c>
      <c r="M37" s="27" t="e">
        <f>TRUNC(IF((J37+K37), (J37/(J37+K37)*O37), 0),2)</f>
        <v>#VALUE!</v>
      </c>
      <c r="N37" s="27" t="e">
        <f>TRUNC(IF((J37+K37), (K37/(J37+K37)*O37), 0),2)</f>
        <v>#VALUE!</v>
      </c>
      <c r="O37" s="27" t="e">
        <f>TRUNC(L37*E37,2)</f>
        <v>#VALUE!</v>
      </c>
      <c r="P37" s="26" t="e">
        <f>IF(O37&lt;=(Referencial!O37*1.05),"PREÇO VÁLIDO","PREÇO INVÁLIDO")</f>
        <v>#VALUE!</v>
      </c>
      <c r="Q37" s="27" t="e">
        <f>(O37/Referencial!O37)-1</f>
        <v>#VALUE!</v>
      </c>
    </row>
    <row r="38" spans="1:17">
      <c r="N38" s="28" t="s">
        <v>28</v>
      </c>
      <c r="O38" s="29" t="e">
        <f>TRUNC(SUM(O32:O37),2)</f>
        <v>#VALUE!</v>
      </c>
    </row>
    <row r="40" spans="1:17">
      <c r="A40" s="30" t="s">
        <v>46</v>
      </c>
    </row>
    <row r="41" spans="1:17">
      <c r="A41" s="25" t="s">
        <v>4</v>
      </c>
      <c r="B41" s="25" t="s">
        <v>5</v>
      </c>
      <c r="C41" s="25" t="s">
        <v>6</v>
      </c>
      <c r="D41" s="25" t="s">
        <v>7</v>
      </c>
      <c r="E41" s="25" t="s">
        <v>8</v>
      </c>
      <c r="F41" s="1" t="s">
        <v>9</v>
      </c>
      <c r="G41" s="1" t="s">
        <v>10</v>
      </c>
      <c r="H41" s="25" t="s">
        <v>12</v>
      </c>
      <c r="I41" s="23" t="s">
        <v>13</v>
      </c>
      <c r="J41" s="25" t="s">
        <v>14</v>
      </c>
      <c r="K41" s="25" t="s">
        <v>15</v>
      </c>
      <c r="L41" s="25" t="s">
        <v>11</v>
      </c>
      <c r="M41" s="25" t="s">
        <v>16</v>
      </c>
      <c r="N41" s="25" t="s">
        <v>17</v>
      </c>
      <c r="O41" s="25" t="s">
        <v>18</v>
      </c>
      <c r="P41" s="25" t="s">
        <v>19</v>
      </c>
      <c r="Q41" s="25" t="s">
        <v>20</v>
      </c>
    </row>
    <row r="42" spans="1:17" ht="24.95" customHeight="1">
      <c r="A42" s="26" t="s">
        <v>21</v>
      </c>
      <c r="B42" s="26"/>
      <c r="C42" s="26" t="s">
        <v>47</v>
      </c>
      <c r="D42" s="26"/>
      <c r="E42" s="26">
        <v>0</v>
      </c>
      <c r="F42" s="1"/>
      <c r="G42" s="1"/>
      <c r="H42" s="26"/>
      <c r="I42" s="5"/>
      <c r="J42" s="26"/>
      <c r="K42" s="26"/>
      <c r="L42" s="26"/>
      <c r="M42" s="26"/>
      <c r="N42" s="26"/>
      <c r="O42" s="26"/>
      <c r="P42" s="26"/>
      <c r="Q42" s="27"/>
    </row>
    <row r="43" spans="1:17" ht="24.95" customHeight="1">
      <c r="A43" s="26" t="s">
        <v>21</v>
      </c>
      <c r="B43" s="26"/>
      <c r="C43" s="26" t="s">
        <v>48</v>
      </c>
      <c r="D43" s="26"/>
      <c r="E43" s="26">
        <v>0</v>
      </c>
      <c r="F43" s="1"/>
      <c r="G43" s="1"/>
      <c r="H43" s="26"/>
      <c r="I43" s="5"/>
      <c r="J43" s="26"/>
      <c r="K43" s="26"/>
      <c r="L43" s="26"/>
      <c r="M43" s="26"/>
      <c r="N43" s="26"/>
      <c r="O43" s="26"/>
      <c r="P43" s="26"/>
      <c r="Q43" s="27"/>
    </row>
    <row r="44" spans="1:17" ht="24.95" customHeight="1">
      <c r="A44" s="26" t="s">
        <v>21</v>
      </c>
      <c r="B44" s="26"/>
      <c r="C44" s="26" t="s">
        <v>49</v>
      </c>
      <c r="D44" s="26"/>
      <c r="E44" s="26">
        <v>0</v>
      </c>
      <c r="F44" s="1"/>
      <c r="G44" s="1"/>
      <c r="H44" s="26"/>
      <c r="I44" s="5"/>
      <c r="J44" s="26"/>
      <c r="K44" s="26"/>
      <c r="L44" s="26"/>
      <c r="M44" s="26"/>
      <c r="N44" s="26"/>
      <c r="O44" s="26"/>
      <c r="P44" s="26"/>
      <c r="Q44" s="27"/>
    </row>
    <row r="45" spans="1:17" ht="24.95" customHeight="1">
      <c r="A45" s="26" t="s">
        <v>21</v>
      </c>
      <c r="B45" s="26" t="s">
        <v>50</v>
      </c>
      <c r="C45" s="26" t="s">
        <v>51</v>
      </c>
      <c r="D45" s="26" t="s">
        <v>33</v>
      </c>
      <c r="E45" s="26">
        <v>2953.59</v>
      </c>
      <c r="F45" s="1" t="s">
        <v>27</v>
      </c>
      <c r="G45" s="1" t="s">
        <v>27</v>
      </c>
      <c r="H45" s="27" t="e">
        <f>F45+G45</f>
        <v>#VALUE!</v>
      </c>
      <c r="I45" s="5">
        <v>23.54</v>
      </c>
      <c r="J45" s="27" t="e">
        <f>F45+(I45/100*F45)</f>
        <v>#VALUE!</v>
      </c>
      <c r="K45" s="27" t="e">
        <f>G45+(I45/100*G45)</f>
        <v>#VALUE!</v>
      </c>
      <c r="L45" s="27" t="e">
        <f>TRUNC(J45+K45,2)</f>
        <v>#VALUE!</v>
      </c>
      <c r="M45" s="27" t="e">
        <f>TRUNC(IF((J45+K45), (J45/(J45+K45)*O45), 0),2)</f>
        <v>#VALUE!</v>
      </c>
      <c r="N45" s="27" t="e">
        <f>TRUNC(IF((J45+K45), (K45/(J45+K45)*O45), 0),2)</f>
        <v>#VALUE!</v>
      </c>
      <c r="O45" s="27" t="e">
        <f>TRUNC(L45*E45,2)</f>
        <v>#VALUE!</v>
      </c>
      <c r="P45" s="26" t="e">
        <f>IF(O45&lt;=(Referencial!O45*1.05),"PREÇO VÁLIDO","PREÇO INVÁLIDO")</f>
        <v>#VALUE!</v>
      </c>
      <c r="Q45" s="27" t="e">
        <f>(O45/Referencial!O45)-1</f>
        <v>#VALUE!</v>
      </c>
    </row>
    <row r="46" spans="1:17" ht="24.95" customHeight="1">
      <c r="A46" s="26" t="s">
        <v>21</v>
      </c>
      <c r="B46" s="26" t="s">
        <v>52</v>
      </c>
      <c r="C46" s="26" t="s">
        <v>53</v>
      </c>
      <c r="D46" s="26" t="s">
        <v>54</v>
      </c>
      <c r="E46" s="26">
        <v>59</v>
      </c>
      <c r="F46" s="1" t="s">
        <v>27</v>
      </c>
      <c r="G46" s="1" t="s">
        <v>27</v>
      </c>
      <c r="H46" s="27" t="e">
        <f>F46+G46</f>
        <v>#VALUE!</v>
      </c>
      <c r="I46" s="5">
        <v>23.54</v>
      </c>
      <c r="J46" s="27" t="e">
        <f>F46+(I46/100*F46)</f>
        <v>#VALUE!</v>
      </c>
      <c r="K46" s="27" t="e">
        <f>G46+(I46/100*G46)</f>
        <v>#VALUE!</v>
      </c>
      <c r="L46" s="27" t="e">
        <f>TRUNC(J46+K46,2)</f>
        <v>#VALUE!</v>
      </c>
      <c r="M46" s="27" t="e">
        <f>TRUNC(IF((J46+K46), (J46/(J46+K46)*O46), 0),2)</f>
        <v>#VALUE!</v>
      </c>
      <c r="N46" s="27" t="e">
        <f>TRUNC(IF((J46+K46), (K46/(J46+K46)*O46), 0),2)</f>
        <v>#VALUE!</v>
      </c>
      <c r="O46" s="27" t="e">
        <f>TRUNC(L46*E46,2)</f>
        <v>#VALUE!</v>
      </c>
      <c r="P46" s="26" t="e">
        <f>IF(O46&lt;=(Referencial!O46*1.05),"PREÇO VÁLIDO","PREÇO INVÁLIDO")</f>
        <v>#VALUE!</v>
      </c>
      <c r="Q46" s="27" t="e">
        <f>(O46/Referencial!O46)-1</f>
        <v>#VALUE!</v>
      </c>
    </row>
    <row r="47" spans="1:17" ht="24.95" customHeight="1">
      <c r="A47" s="26" t="s">
        <v>21</v>
      </c>
      <c r="B47" s="26" t="s">
        <v>55</v>
      </c>
      <c r="C47" s="26" t="s">
        <v>56</v>
      </c>
      <c r="D47" s="26" t="s">
        <v>33</v>
      </c>
      <c r="E47" s="26">
        <v>2953.59</v>
      </c>
      <c r="F47" s="1" t="s">
        <v>27</v>
      </c>
      <c r="G47" s="1" t="s">
        <v>27</v>
      </c>
      <c r="H47" s="27" t="e">
        <f>F47+G47</f>
        <v>#VALUE!</v>
      </c>
      <c r="I47" s="5">
        <v>23.54</v>
      </c>
      <c r="J47" s="27" t="e">
        <f>F47+(I47/100*F47)</f>
        <v>#VALUE!</v>
      </c>
      <c r="K47" s="27" t="e">
        <f>G47+(I47/100*G47)</f>
        <v>#VALUE!</v>
      </c>
      <c r="L47" s="27" t="e">
        <f>TRUNC(J47+K47,2)</f>
        <v>#VALUE!</v>
      </c>
      <c r="M47" s="27" t="e">
        <f>TRUNC(IF((J47+K47), (J47/(J47+K47)*O47), 0),2)</f>
        <v>#VALUE!</v>
      </c>
      <c r="N47" s="27" t="e">
        <f>TRUNC(IF((J47+K47), (K47/(J47+K47)*O47), 0),2)</f>
        <v>#VALUE!</v>
      </c>
      <c r="O47" s="27" t="e">
        <f>TRUNC(L47*E47,2)</f>
        <v>#VALUE!</v>
      </c>
      <c r="P47" s="26" t="e">
        <f>IF(O47&lt;=(Referencial!O47*1.05),"PREÇO VÁLIDO","PREÇO INVÁLIDO")</f>
        <v>#VALUE!</v>
      </c>
      <c r="Q47" s="27" t="e">
        <f>(O47/Referencial!O47)-1</f>
        <v>#VALUE!</v>
      </c>
    </row>
    <row r="48" spans="1:17" ht="24.95" customHeight="1">
      <c r="A48" s="26" t="s">
        <v>21</v>
      </c>
      <c r="B48" s="26" t="s">
        <v>57</v>
      </c>
      <c r="C48" s="26" t="s">
        <v>58</v>
      </c>
      <c r="D48" s="26" t="s">
        <v>33</v>
      </c>
      <c r="E48" s="26">
        <v>2953.59</v>
      </c>
      <c r="F48" s="1" t="s">
        <v>27</v>
      </c>
      <c r="G48" s="1" t="s">
        <v>27</v>
      </c>
      <c r="H48" s="27" t="e">
        <f>F48+G48</f>
        <v>#VALUE!</v>
      </c>
      <c r="I48" s="5">
        <v>23.54</v>
      </c>
      <c r="J48" s="27" t="e">
        <f>F48+(I48/100*F48)</f>
        <v>#VALUE!</v>
      </c>
      <c r="K48" s="27" t="e">
        <f>G48+(I48/100*G48)</f>
        <v>#VALUE!</v>
      </c>
      <c r="L48" s="27" t="e">
        <f>TRUNC(J48+K48,2)</f>
        <v>#VALUE!</v>
      </c>
      <c r="M48" s="27" t="e">
        <f>TRUNC(IF((J48+K48), (J48/(J48+K48)*O48), 0),2)</f>
        <v>#VALUE!</v>
      </c>
      <c r="N48" s="27" t="e">
        <f>TRUNC(IF((J48+K48), (K48/(J48+K48)*O48), 0),2)</f>
        <v>#VALUE!</v>
      </c>
      <c r="O48" s="27" t="e">
        <f>TRUNC(L48*E48,2)</f>
        <v>#VALUE!</v>
      </c>
      <c r="P48" s="26" t="e">
        <f>IF(O48&lt;=(Referencial!O48*1.05),"PREÇO VÁLIDO","PREÇO INVÁLIDO")</f>
        <v>#VALUE!</v>
      </c>
      <c r="Q48" s="27" t="e">
        <f>(O48/Referencial!O48)-1</f>
        <v>#VALUE!</v>
      </c>
    </row>
    <row r="49" spans="1:17" ht="24.95" customHeight="1">
      <c r="A49" s="26" t="s">
        <v>21</v>
      </c>
      <c r="B49" s="26" t="s">
        <v>59</v>
      </c>
      <c r="C49" s="26" t="s">
        <v>60</v>
      </c>
      <c r="D49" s="26" t="s">
        <v>33</v>
      </c>
      <c r="E49" s="26">
        <v>2953.59</v>
      </c>
      <c r="F49" s="1" t="s">
        <v>27</v>
      </c>
      <c r="G49" s="1" t="s">
        <v>27</v>
      </c>
      <c r="H49" s="27" t="e">
        <f>F49+G49</f>
        <v>#VALUE!</v>
      </c>
      <c r="I49" s="5">
        <v>23.54</v>
      </c>
      <c r="J49" s="27" t="e">
        <f>F49+(I49/100*F49)</f>
        <v>#VALUE!</v>
      </c>
      <c r="K49" s="27" t="e">
        <f>G49+(I49/100*G49)</f>
        <v>#VALUE!</v>
      </c>
      <c r="L49" s="27" t="e">
        <f>TRUNC(J49+K49,2)</f>
        <v>#VALUE!</v>
      </c>
      <c r="M49" s="27" t="e">
        <f>TRUNC(IF((J49+K49), (J49/(J49+K49)*O49), 0),2)</f>
        <v>#VALUE!</v>
      </c>
      <c r="N49" s="27" t="e">
        <f>TRUNC(IF((J49+K49), (K49/(J49+K49)*O49), 0),2)</f>
        <v>#VALUE!</v>
      </c>
      <c r="O49" s="27" t="e">
        <f>TRUNC(L49*E49,2)</f>
        <v>#VALUE!</v>
      </c>
      <c r="P49" s="26" t="e">
        <f>IF(O49&lt;=(Referencial!O49*1.05),"PREÇO VÁLIDO","PREÇO INVÁLIDO")</f>
        <v>#VALUE!</v>
      </c>
      <c r="Q49" s="27" t="e">
        <f>(O49/Referencial!O49)-1</f>
        <v>#VALUE!</v>
      </c>
    </row>
    <row r="50" spans="1:17" ht="24.95" customHeight="1">
      <c r="A50" s="26" t="s">
        <v>21</v>
      </c>
      <c r="B50" s="26"/>
      <c r="C50" s="26" t="s">
        <v>61</v>
      </c>
      <c r="D50" s="26"/>
      <c r="E50" s="26">
        <v>0</v>
      </c>
      <c r="F50" s="1"/>
      <c r="G50" s="1"/>
      <c r="H50" s="26"/>
      <c r="I50" s="5"/>
      <c r="J50" s="26"/>
      <c r="K50" s="26"/>
      <c r="L50" s="26"/>
      <c r="M50" s="26"/>
      <c r="N50" s="26"/>
      <c r="O50" s="26"/>
      <c r="P50" s="26"/>
      <c r="Q50" s="27"/>
    </row>
    <row r="51" spans="1:17" ht="24.95" customHeight="1">
      <c r="A51" s="26" t="s">
        <v>21</v>
      </c>
      <c r="B51" s="26" t="s">
        <v>62</v>
      </c>
      <c r="C51" s="26" t="s">
        <v>63</v>
      </c>
      <c r="D51" s="26" t="s">
        <v>33</v>
      </c>
      <c r="E51" s="26">
        <v>863.46</v>
      </c>
      <c r="F51" s="1" t="s">
        <v>27</v>
      </c>
      <c r="G51" s="1" t="s">
        <v>27</v>
      </c>
      <c r="H51" s="27" t="e">
        <f>F51+G51</f>
        <v>#VALUE!</v>
      </c>
      <c r="I51" s="5">
        <v>23.54</v>
      </c>
      <c r="J51" s="27" t="e">
        <f>F51+(I51/100*F51)</f>
        <v>#VALUE!</v>
      </c>
      <c r="K51" s="27" t="e">
        <f>G51+(I51/100*G51)</f>
        <v>#VALUE!</v>
      </c>
      <c r="L51" s="27" t="e">
        <f>TRUNC(J51+K51,2)</f>
        <v>#VALUE!</v>
      </c>
      <c r="M51" s="27" t="e">
        <f>TRUNC(IF((J51+K51), (J51/(J51+K51)*O51), 0),2)</f>
        <v>#VALUE!</v>
      </c>
      <c r="N51" s="27" t="e">
        <f>TRUNC(IF((J51+K51), (K51/(J51+K51)*O51), 0),2)</f>
        <v>#VALUE!</v>
      </c>
      <c r="O51" s="27" t="e">
        <f>TRUNC(L51*E51,2)</f>
        <v>#VALUE!</v>
      </c>
      <c r="P51" s="26" t="e">
        <f>IF(O51&lt;=(Referencial!O51*1.05),"PREÇO VÁLIDO","PREÇO INVÁLIDO")</f>
        <v>#VALUE!</v>
      </c>
      <c r="Q51" s="27" t="e">
        <f>(O51/Referencial!O51)-1</f>
        <v>#VALUE!</v>
      </c>
    </row>
    <row r="52" spans="1:17" ht="24.95" customHeight="1">
      <c r="A52" s="26" t="s">
        <v>21</v>
      </c>
      <c r="B52" s="26" t="s">
        <v>55</v>
      </c>
      <c r="C52" s="26" t="s">
        <v>56</v>
      </c>
      <c r="D52" s="26" t="s">
        <v>33</v>
      </c>
      <c r="E52" s="26">
        <v>863.46</v>
      </c>
      <c r="F52" s="1" t="s">
        <v>27</v>
      </c>
      <c r="G52" s="1" t="s">
        <v>27</v>
      </c>
      <c r="H52" s="27" t="e">
        <f>F52+G52</f>
        <v>#VALUE!</v>
      </c>
      <c r="I52" s="5">
        <v>23.54</v>
      </c>
      <c r="J52" s="27" t="e">
        <f>F52+(I52/100*F52)</f>
        <v>#VALUE!</v>
      </c>
      <c r="K52" s="27" t="e">
        <f>G52+(I52/100*G52)</f>
        <v>#VALUE!</v>
      </c>
      <c r="L52" s="27" t="e">
        <f>TRUNC(J52+K52,2)</f>
        <v>#VALUE!</v>
      </c>
      <c r="M52" s="27" t="e">
        <f>TRUNC(IF((J52+K52), (J52/(J52+K52)*O52), 0),2)</f>
        <v>#VALUE!</v>
      </c>
      <c r="N52" s="27" t="e">
        <f>TRUNC(IF((J52+K52), (K52/(J52+K52)*O52), 0),2)</f>
        <v>#VALUE!</v>
      </c>
      <c r="O52" s="27" t="e">
        <f>TRUNC(L52*E52,2)</f>
        <v>#VALUE!</v>
      </c>
      <c r="P52" s="26" t="e">
        <f>IF(O52&lt;=(Referencial!O52*1.05),"PREÇO VÁLIDO","PREÇO INVÁLIDO")</f>
        <v>#VALUE!</v>
      </c>
      <c r="Q52" s="27" t="e">
        <f>(O52/Referencial!O52)-1</f>
        <v>#VALUE!</v>
      </c>
    </row>
    <row r="53" spans="1:17" ht="24.95" customHeight="1">
      <c r="A53" s="26" t="s">
        <v>21</v>
      </c>
      <c r="B53" s="26" t="s">
        <v>57</v>
      </c>
      <c r="C53" s="26" t="s">
        <v>58</v>
      </c>
      <c r="D53" s="26" t="s">
        <v>33</v>
      </c>
      <c r="E53" s="26">
        <v>863.46</v>
      </c>
      <c r="F53" s="1" t="s">
        <v>27</v>
      </c>
      <c r="G53" s="1" t="s">
        <v>27</v>
      </c>
      <c r="H53" s="27" t="e">
        <f>F53+G53</f>
        <v>#VALUE!</v>
      </c>
      <c r="I53" s="5">
        <v>23.54</v>
      </c>
      <c r="J53" s="27" t="e">
        <f>F53+(I53/100*F53)</f>
        <v>#VALUE!</v>
      </c>
      <c r="K53" s="27" t="e">
        <f>G53+(I53/100*G53)</f>
        <v>#VALUE!</v>
      </c>
      <c r="L53" s="27" t="e">
        <f>TRUNC(J53+K53,2)</f>
        <v>#VALUE!</v>
      </c>
      <c r="M53" s="27" t="e">
        <f>TRUNC(IF((J53+K53), (J53/(J53+K53)*O53), 0),2)</f>
        <v>#VALUE!</v>
      </c>
      <c r="N53" s="27" t="e">
        <f>TRUNC(IF((J53+K53), (K53/(J53+K53)*O53), 0),2)</f>
        <v>#VALUE!</v>
      </c>
      <c r="O53" s="27" t="e">
        <f>TRUNC(L53*E53,2)</f>
        <v>#VALUE!</v>
      </c>
      <c r="P53" s="26" t="e">
        <f>IF(O53&lt;=(Referencial!O53*1.05),"PREÇO VÁLIDO","PREÇO INVÁLIDO")</f>
        <v>#VALUE!</v>
      </c>
      <c r="Q53" s="27" t="e">
        <f>(O53/Referencial!O53)-1</f>
        <v>#VALUE!</v>
      </c>
    </row>
    <row r="54" spans="1:17" ht="24.95" customHeight="1">
      <c r="A54" s="26" t="s">
        <v>21</v>
      </c>
      <c r="B54" s="26" t="s">
        <v>59</v>
      </c>
      <c r="C54" s="26" t="s">
        <v>60</v>
      </c>
      <c r="D54" s="26" t="s">
        <v>33</v>
      </c>
      <c r="E54" s="26">
        <v>863.46</v>
      </c>
      <c r="F54" s="1" t="s">
        <v>27</v>
      </c>
      <c r="G54" s="1" t="s">
        <v>27</v>
      </c>
      <c r="H54" s="27" t="e">
        <f>F54+G54</f>
        <v>#VALUE!</v>
      </c>
      <c r="I54" s="5">
        <v>23.54</v>
      </c>
      <c r="J54" s="27" t="e">
        <f>F54+(I54/100*F54)</f>
        <v>#VALUE!</v>
      </c>
      <c r="K54" s="27" t="e">
        <f>G54+(I54/100*G54)</f>
        <v>#VALUE!</v>
      </c>
      <c r="L54" s="27" t="e">
        <f>TRUNC(J54+K54,2)</f>
        <v>#VALUE!</v>
      </c>
      <c r="M54" s="27" t="e">
        <f>TRUNC(IF((J54+K54), (J54/(J54+K54)*O54), 0),2)</f>
        <v>#VALUE!</v>
      </c>
      <c r="N54" s="27" t="e">
        <f>TRUNC(IF((J54+K54), (K54/(J54+K54)*O54), 0),2)</f>
        <v>#VALUE!</v>
      </c>
      <c r="O54" s="27" t="e">
        <f>TRUNC(L54*E54,2)</f>
        <v>#VALUE!</v>
      </c>
      <c r="P54" s="26" t="e">
        <f>IF(O54&lt;=(Referencial!O54*1.05),"PREÇO VÁLIDO","PREÇO INVÁLIDO")</f>
        <v>#VALUE!</v>
      </c>
      <c r="Q54" s="27" t="e">
        <f>(O54/Referencial!O54)-1</f>
        <v>#VALUE!</v>
      </c>
    </row>
    <row r="55" spans="1:17" ht="24.95" customHeight="1">
      <c r="A55" s="26" t="s">
        <v>21</v>
      </c>
      <c r="B55" s="26"/>
      <c r="C55" s="26" t="s">
        <v>64</v>
      </c>
      <c r="D55" s="26"/>
      <c r="E55" s="26">
        <v>0</v>
      </c>
      <c r="F55" s="1"/>
      <c r="G55" s="1"/>
      <c r="H55" s="26"/>
      <c r="I55" s="5"/>
      <c r="J55" s="26"/>
      <c r="K55" s="26"/>
      <c r="L55" s="26"/>
      <c r="M55" s="26"/>
      <c r="N55" s="26"/>
      <c r="O55" s="26"/>
      <c r="P55" s="26"/>
      <c r="Q55" s="27"/>
    </row>
    <row r="56" spans="1:17" ht="24.95" customHeight="1">
      <c r="A56" s="26" t="s">
        <v>21</v>
      </c>
      <c r="B56" s="26" t="s">
        <v>62</v>
      </c>
      <c r="C56" s="26" t="s">
        <v>63</v>
      </c>
      <c r="D56" s="26" t="s">
        <v>33</v>
      </c>
      <c r="E56" s="26">
        <v>74.87</v>
      </c>
      <c r="F56" s="1" t="s">
        <v>27</v>
      </c>
      <c r="G56" s="1" t="s">
        <v>27</v>
      </c>
      <c r="H56" s="27" t="e">
        <f>F56+G56</f>
        <v>#VALUE!</v>
      </c>
      <c r="I56" s="5">
        <v>23.54</v>
      </c>
      <c r="J56" s="27" t="e">
        <f>F56+(I56/100*F56)</f>
        <v>#VALUE!</v>
      </c>
      <c r="K56" s="27" t="e">
        <f>G56+(I56/100*G56)</f>
        <v>#VALUE!</v>
      </c>
      <c r="L56" s="27" t="e">
        <f>TRUNC(J56+K56,2)</f>
        <v>#VALUE!</v>
      </c>
      <c r="M56" s="27" t="e">
        <f>TRUNC(IF((J56+K56), (J56/(J56+K56)*O56), 0),2)</f>
        <v>#VALUE!</v>
      </c>
      <c r="N56" s="27" t="e">
        <f>TRUNC(IF((J56+K56), (K56/(J56+K56)*O56), 0),2)</f>
        <v>#VALUE!</v>
      </c>
      <c r="O56" s="27" t="e">
        <f>TRUNC(L56*E56,2)</f>
        <v>#VALUE!</v>
      </c>
      <c r="P56" s="26" t="e">
        <f>IF(O56&lt;=(Referencial!O56*1.05),"PREÇO VÁLIDO","PREÇO INVÁLIDO")</f>
        <v>#VALUE!</v>
      </c>
      <c r="Q56" s="27" t="e">
        <f>(O56/Referencial!O56)-1</f>
        <v>#VALUE!</v>
      </c>
    </row>
    <row r="57" spans="1:17" ht="24.95" customHeight="1">
      <c r="A57" s="26" t="s">
        <v>21</v>
      </c>
      <c r="B57" s="26" t="s">
        <v>55</v>
      </c>
      <c r="C57" s="26" t="s">
        <v>56</v>
      </c>
      <c r="D57" s="26" t="s">
        <v>33</v>
      </c>
      <c r="E57" s="26">
        <v>74.87</v>
      </c>
      <c r="F57" s="1" t="s">
        <v>27</v>
      </c>
      <c r="G57" s="1" t="s">
        <v>27</v>
      </c>
      <c r="H57" s="27" t="e">
        <f>F57+G57</f>
        <v>#VALUE!</v>
      </c>
      <c r="I57" s="5">
        <v>23.54</v>
      </c>
      <c r="J57" s="27" t="e">
        <f>F57+(I57/100*F57)</f>
        <v>#VALUE!</v>
      </c>
      <c r="K57" s="27" t="e">
        <f>G57+(I57/100*G57)</f>
        <v>#VALUE!</v>
      </c>
      <c r="L57" s="27" t="e">
        <f>TRUNC(J57+K57,2)</f>
        <v>#VALUE!</v>
      </c>
      <c r="M57" s="27" t="e">
        <f>TRUNC(IF((J57+K57), (J57/(J57+K57)*O57), 0),2)</f>
        <v>#VALUE!</v>
      </c>
      <c r="N57" s="27" t="e">
        <f>TRUNC(IF((J57+K57), (K57/(J57+K57)*O57), 0),2)</f>
        <v>#VALUE!</v>
      </c>
      <c r="O57" s="27" t="e">
        <f>TRUNC(L57*E57,2)</f>
        <v>#VALUE!</v>
      </c>
      <c r="P57" s="26" t="e">
        <f>IF(O57&lt;=(Referencial!O57*1.05),"PREÇO VÁLIDO","PREÇO INVÁLIDO")</f>
        <v>#VALUE!</v>
      </c>
      <c r="Q57" s="27" t="e">
        <f>(O57/Referencial!O57)-1</f>
        <v>#VALUE!</v>
      </c>
    </row>
    <row r="58" spans="1:17" ht="24.95" customHeight="1">
      <c r="A58" s="26" t="s">
        <v>21</v>
      </c>
      <c r="B58" s="26" t="s">
        <v>57</v>
      </c>
      <c r="C58" s="26" t="s">
        <v>58</v>
      </c>
      <c r="D58" s="26" t="s">
        <v>33</v>
      </c>
      <c r="E58" s="26">
        <v>74.87</v>
      </c>
      <c r="F58" s="1" t="s">
        <v>27</v>
      </c>
      <c r="G58" s="1" t="s">
        <v>27</v>
      </c>
      <c r="H58" s="27" t="e">
        <f>F58+G58</f>
        <v>#VALUE!</v>
      </c>
      <c r="I58" s="5">
        <v>23.54</v>
      </c>
      <c r="J58" s="27" t="e">
        <f>F58+(I58/100*F58)</f>
        <v>#VALUE!</v>
      </c>
      <c r="K58" s="27" t="e">
        <f>G58+(I58/100*G58)</f>
        <v>#VALUE!</v>
      </c>
      <c r="L58" s="27" t="e">
        <f>TRUNC(J58+K58,2)</f>
        <v>#VALUE!</v>
      </c>
      <c r="M58" s="27" t="e">
        <f>TRUNC(IF((J58+K58), (J58/(J58+K58)*O58), 0),2)</f>
        <v>#VALUE!</v>
      </c>
      <c r="N58" s="27" t="e">
        <f>TRUNC(IF((J58+K58), (K58/(J58+K58)*O58), 0),2)</f>
        <v>#VALUE!</v>
      </c>
      <c r="O58" s="27" t="e">
        <f>TRUNC(L58*E58,2)</f>
        <v>#VALUE!</v>
      </c>
      <c r="P58" s="26" t="e">
        <f>IF(O58&lt;=(Referencial!O58*1.05),"PREÇO VÁLIDO","PREÇO INVÁLIDO")</f>
        <v>#VALUE!</v>
      </c>
      <c r="Q58" s="27" t="e">
        <f>(O58/Referencial!O58)-1</f>
        <v>#VALUE!</v>
      </c>
    </row>
    <row r="59" spans="1:17" ht="24.95" customHeight="1">
      <c r="A59" s="26" t="s">
        <v>21</v>
      </c>
      <c r="B59" s="26" t="s">
        <v>59</v>
      </c>
      <c r="C59" s="26" t="s">
        <v>60</v>
      </c>
      <c r="D59" s="26" t="s">
        <v>33</v>
      </c>
      <c r="E59" s="26">
        <v>74.87</v>
      </c>
      <c r="F59" s="1" t="s">
        <v>27</v>
      </c>
      <c r="G59" s="1" t="s">
        <v>27</v>
      </c>
      <c r="H59" s="27" t="e">
        <f>F59+G59</f>
        <v>#VALUE!</v>
      </c>
      <c r="I59" s="5">
        <v>23.54</v>
      </c>
      <c r="J59" s="27" t="e">
        <f>F59+(I59/100*F59)</f>
        <v>#VALUE!</v>
      </c>
      <c r="K59" s="27" t="e">
        <f>G59+(I59/100*G59)</f>
        <v>#VALUE!</v>
      </c>
      <c r="L59" s="27" t="e">
        <f>TRUNC(J59+K59,2)</f>
        <v>#VALUE!</v>
      </c>
      <c r="M59" s="27" t="e">
        <f>TRUNC(IF((J59+K59), (J59/(J59+K59)*O59), 0),2)</f>
        <v>#VALUE!</v>
      </c>
      <c r="N59" s="27" t="e">
        <f>TRUNC(IF((J59+K59), (K59/(J59+K59)*O59), 0),2)</f>
        <v>#VALUE!</v>
      </c>
      <c r="O59" s="27" t="e">
        <f>TRUNC(L59*E59,2)</f>
        <v>#VALUE!</v>
      </c>
      <c r="P59" s="26" t="e">
        <f>IF(O59&lt;=(Referencial!O59*1.05),"PREÇO VÁLIDO","PREÇO INVÁLIDO")</f>
        <v>#VALUE!</v>
      </c>
      <c r="Q59" s="27" t="e">
        <f>(O59/Referencial!O59)-1</f>
        <v>#VALUE!</v>
      </c>
    </row>
    <row r="60" spans="1:17" ht="24.95" customHeight="1">
      <c r="A60" s="26" t="s">
        <v>21</v>
      </c>
      <c r="B60" s="26"/>
      <c r="C60" s="26" t="s">
        <v>65</v>
      </c>
      <c r="D60" s="26"/>
      <c r="E60" s="26">
        <v>0</v>
      </c>
      <c r="F60" s="1"/>
      <c r="G60" s="1"/>
      <c r="H60" s="26"/>
      <c r="I60" s="5"/>
      <c r="J60" s="26"/>
      <c r="K60" s="26"/>
      <c r="L60" s="26"/>
      <c r="M60" s="26"/>
      <c r="N60" s="26"/>
      <c r="O60" s="26"/>
      <c r="P60" s="26"/>
      <c r="Q60" s="27"/>
    </row>
    <row r="61" spans="1:17" ht="24.95" customHeight="1">
      <c r="A61" s="26" t="s">
        <v>21</v>
      </c>
      <c r="B61" s="26" t="s">
        <v>66</v>
      </c>
      <c r="C61" s="26" t="s">
        <v>67</v>
      </c>
      <c r="D61" s="26" t="s">
        <v>33</v>
      </c>
      <c r="E61" s="26">
        <v>94.18</v>
      </c>
      <c r="F61" s="1" t="s">
        <v>27</v>
      </c>
      <c r="G61" s="1" t="s">
        <v>27</v>
      </c>
      <c r="H61" s="27" t="e">
        <f>F61+G61</f>
        <v>#VALUE!</v>
      </c>
      <c r="I61" s="5">
        <v>23.54</v>
      </c>
      <c r="J61" s="27" t="e">
        <f>F61+(I61/100*F61)</f>
        <v>#VALUE!</v>
      </c>
      <c r="K61" s="27" t="e">
        <f>G61+(I61/100*G61)</f>
        <v>#VALUE!</v>
      </c>
      <c r="L61" s="27" t="e">
        <f>TRUNC(J61+K61,2)</f>
        <v>#VALUE!</v>
      </c>
      <c r="M61" s="27" t="e">
        <f>TRUNC(IF((J61+K61), (J61/(J61+K61)*O61), 0),2)</f>
        <v>#VALUE!</v>
      </c>
      <c r="N61" s="27" t="e">
        <f>TRUNC(IF((J61+K61), (K61/(J61+K61)*O61), 0),2)</f>
        <v>#VALUE!</v>
      </c>
      <c r="O61" s="27" t="e">
        <f>TRUNC(L61*E61,2)</f>
        <v>#VALUE!</v>
      </c>
      <c r="P61" s="26" t="e">
        <f>IF(O61&lt;=(Referencial!O61*1.05),"PREÇO VÁLIDO","PREÇO INVÁLIDO")</f>
        <v>#VALUE!</v>
      </c>
      <c r="Q61" s="27" t="e">
        <f>(O61/Referencial!O61)-1</f>
        <v>#VALUE!</v>
      </c>
    </row>
    <row r="62" spans="1:17" ht="24.95" customHeight="1">
      <c r="A62" s="26" t="s">
        <v>21</v>
      </c>
      <c r="B62" s="26" t="s">
        <v>55</v>
      </c>
      <c r="C62" s="26" t="s">
        <v>56</v>
      </c>
      <c r="D62" s="26" t="s">
        <v>33</v>
      </c>
      <c r="E62" s="26">
        <v>94.18</v>
      </c>
      <c r="F62" s="1" t="s">
        <v>27</v>
      </c>
      <c r="G62" s="1" t="s">
        <v>27</v>
      </c>
      <c r="H62" s="27" t="e">
        <f>F62+G62</f>
        <v>#VALUE!</v>
      </c>
      <c r="I62" s="5">
        <v>23.54</v>
      </c>
      <c r="J62" s="27" t="e">
        <f>F62+(I62/100*F62)</f>
        <v>#VALUE!</v>
      </c>
      <c r="K62" s="27" t="e">
        <f>G62+(I62/100*G62)</f>
        <v>#VALUE!</v>
      </c>
      <c r="L62" s="27" t="e">
        <f>TRUNC(J62+K62,2)</f>
        <v>#VALUE!</v>
      </c>
      <c r="M62" s="27" t="e">
        <f>TRUNC(IF((J62+K62), (J62/(J62+K62)*O62), 0),2)</f>
        <v>#VALUE!</v>
      </c>
      <c r="N62" s="27" t="e">
        <f>TRUNC(IF((J62+K62), (K62/(J62+K62)*O62), 0),2)</f>
        <v>#VALUE!</v>
      </c>
      <c r="O62" s="27" t="e">
        <f>TRUNC(L62*E62,2)</f>
        <v>#VALUE!</v>
      </c>
      <c r="P62" s="26" t="e">
        <f>IF(O62&lt;=(Referencial!O62*1.05),"PREÇO VÁLIDO","PREÇO INVÁLIDO")</f>
        <v>#VALUE!</v>
      </c>
      <c r="Q62" s="27" t="e">
        <f>(O62/Referencial!O62)-1</f>
        <v>#VALUE!</v>
      </c>
    </row>
    <row r="63" spans="1:17" ht="24.95" customHeight="1">
      <c r="A63" s="26" t="s">
        <v>21</v>
      </c>
      <c r="B63" s="26" t="s">
        <v>68</v>
      </c>
      <c r="C63" s="26" t="s">
        <v>69</v>
      </c>
      <c r="D63" s="26" t="s">
        <v>33</v>
      </c>
      <c r="E63" s="26">
        <v>94.18</v>
      </c>
      <c r="F63" s="1" t="s">
        <v>27</v>
      </c>
      <c r="G63" s="1" t="s">
        <v>27</v>
      </c>
      <c r="H63" s="27" t="e">
        <f>F63+G63</f>
        <v>#VALUE!</v>
      </c>
      <c r="I63" s="5">
        <v>23.54</v>
      </c>
      <c r="J63" s="27" t="e">
        <f>F63+(I63/100*F63)</f>
        <v>#VALUE!</v>
      </c>
      <c r="K63" s="27" t="e">
        <f>G63+(I63/100*G63)</f>
        <v>#VALUE!</v>
      </c>
      <c r="L63" s="27" t="e">
        <f>TRUNC(J63+K63,2)</f>
        <v>#VALUE!</v>
      </c>
      <c r="M63" s="27" t="e">
        <f>TRUNC(IF((J63+K63), (J63/(J63+K63)*O63), 0),2)</f>
        <v>#VALUE!</v>
      </c>
      <c r="N63" s="27" t="e">
        <f>TRUNC(IF((J63+K63), (K63/(J63+K63)*O63), 0),2)</f>
        <v>#VALUE!</v>
      </c>
      <c r="O63" s="27" t="e">
        <f>TRUNC(L63*E63,2)</f>
        <v>#VALUE!</v>
      </c>
      <c r="P63" s="26" t="e">
        <f>IF(O63&lt;=(Referencial!O63*1.05),"PREÇO VÁLIDO","PREÇO INVÁLIDO")</f>
        <v>#VALUE!</v>
      </c>
      <c r="Q63" s="27" t="e">
        <f>(O63/Referencial!O63)-1</f>
        <v>#VALUE!</v>
      </c>
    </row>
    <row r="64" spans="1:17" ht="24.95" customHeight="1">
      <c r="A64" s="26" t="s">
        <v>21</v>
      </c>
      <c r="B64" s="26" t="s">
        <v>59</v>
      </c>
      <c r="C64" s="26" t="s">
        <v>60</v>
      </c>
      <c r="D64" s="26" t="s">
        <v>33</v>
      </c>
      <c r="E64" s="26">
        <v>94.18</v>
      </c>
      <c r="F64" s="1" t="s">
        <v>27</v>
      </c>
      <c r="G64" s="1" t="s">
        <v>27</v>
      </c>
      <c r="H64" s="27" t="e">
        <f>F64+G64</f>
        <v>#VALUE!</v>
      </c>
      <c r="I64" s="5">
        <v>23.54</v>
      </c>
      <c r="J64" s="27" t="e">
        <f>F64+(I64/100*F64)</f>
        <v>#VALUE!</v>
      </c>
      <c r="K64" s="27" t="e">
        <f>G64+(I64/100*G64)</f>
        <v>#VALUE!</v>
      </c>
      <c r="L64" s="27" t="e">
        <f>TRUNC(J64+K64,2)</f>
        <v>#VALUE!</v>
      </c>
      <c r="M64" s="27" t="e">
        <f>TRUNC(IF((J64+K64), (J64/(J64+K64)*O64), 0),2)</f>
        <v>#VALUE!</v>
      </c>
      <c r="N64" s="27" t="e">
        <f>TRUNC(IF((J64+K64), (K64/(J64+K64)*O64), 0),2)</f>
        <v>#VALUE!</v>
      </c>
      <c r="O64" s="27" t="e">
        <f>TRUNC(L64*E64,2)</f>
        <v>#VALUE!</v>
      </c>
      <c r="P64" s="26" t="e">
        <f>IF(O64&lt;=(Referencial!O64*1.05),"PREÇO VÁLIDO","PREÇO INVÁLIDO")</f>
        <v>#VALUE!</v>
      </c>
      <c r="Q64" s="27" t="e">
        <f>(O64/Referencial!O64)-1</f>
        <v>#VALUE!</v>
      </c>
    </row>
    <row r="65" spans="1:17">
      <c r="N65" s="28" t="s">
        <v>28</v>
      </c>
      <c r="O65" s="29" t="e">
        <f>TRUNC(SUM(O40:O64),2)</f>
        <v>#VALUE!</v>
      </c>
    </row>
    <row r="67" spans="1:17">
      <c r="A67" s="30" t="s">
        <v>70</v>
      </c>
    </row>
    <row r="68" spans="1:17">
      <c r="A68" s="25" t="s">
        <v>4</v>
      </c>
      <c r="B68" s="25" t="s">
        <v>5</v>
      </c>
      <c r="C68" s="25" t="s">
        <v>6</v>
      </c>
      <c r="D68" s="25" t="s">
        <v>7</v>
      </c>
      <c r="E68" s="25" t="s">
        <v>8</v>
      </c>
      <c r="F68" s="1" t="s">
        <v>9</v>
      </c>
      <c r="G68" s="1" t="s">
        <v>10</v>
      </c>
      <c r="H68" s="25" t="s">
        <v>12</v>
      </c>
      <c r="I68" s="23" t="s">
        <v>13</v>
      </c>
      <c r="J68" s="25" t="s">
        <v>14</v>
      </c>
      <c r="K68" s="25" t="s">
        <v>15</v>
      </c>
      <c r="L68" s="25" t="s">
        <v>11</v>
      </c>
      <c r="M68" s="25" t="s">
        <v>16</v>
      </c>
      <c r="N68" s="25" t="s">
        <v>17</v>
      </c>
      <c r="O68" s="25" t="s">
        <v>18</v>
      </c>
      <c r="P68" s="25" t="s">
        <v>19</v>
      </c>
      <c r="Q68" s="25" t="s">
        <v>20</v>
      </c>
    </row>
    <row r="69" spans="1:17" ht="24.95" customHeight="1">
      <c r="A69" s="26" t="s">
        <v>21</v>
      </c>
      <c r="B69" s="26"/>
      <c r="C69" s="26" t="s">
        <v>71</v>
      </c>
      <c r="D69" s="26"/>
      <c r="E69" s="26">
        <v>0</v>
      </c>
      <c r="F69" s="1"/>
      <c r="G69" s="1"/>
      <c r="H69" s="26"/>
      <c r="I69" s="5"/>
      <c r="J69" s="26"/>
      <c r="K69" s="26"/>
      <c r="L69" s="26"/>
      <c r="M69" s="26"/>
      <c r="N69" s="26"/>
      <c r="O69" s="26"/>
      <c r="P69" s="26"/>
      <c r="Q69" s="27"/>
    </row>
    <row r="70" spans="1:17" ht="24.95" customHeight="1">
      <c r="A70" s="26" t="s">
        <v>21</v>
      </c>
      <c r="B70" s="26"/>
      <c r="C70" s="26" t="s">
        <v>72</v>
      </c>
      <c r="D70" s="26"/>
      <c r="E70" s="26">
        <v>0</v>
      </c>
      <c r="F70" s="1"/>
      <c r="G70" s="1"/>
      <c r="H70" s="26"/>
      <c r="I70" s="5"/>
      <c r="J70" s="26"/>
      <c r="K70" s="26"/>
      <c r="L70" s="26"/>
      <c r="M70" s="26"/>
      <c r="N70" s="26"/>
      <c r="O70" s="26"/>
      <c r="P70" s="26"/>
      <c r="Q70" s="27"/>
    </row>
    <row r="71" spans="1:17" ht="24.95" customHeight="1">
      <c r="A71" s="26" t="s">
        <v>21</v>
      </c>
      <c r="B71" s="26" t="s">
        <v>73</v>
      </c>
      <c r="C71" s="26" t="s">
        <v>74</v>
      </c>
      <c r="D71" s="26" t="s">
        <v>75</v>
      </c>
      <c r="E71" s="26">
        <v>2</v>
      </c>
      <c r="F71" s="1" t="s">
        <v>27</v>
      </c>
      <c r="G71" s="1" t="s">
        <v>27</v>
      </c>
      <c r="H71" s="27" t="e">
        <f>F71+G71</f>
        <v>#VALUE!</v>
      </c>
      <c r="I71" s="5">
        <v>23.54</v>
      </c>
      <c r="J71" s="27" t="e">
        <f>F71+(I71/100*F71)</f>
        <v>#VALUE!</v>
      </c>
      <c r="K71" s="27" t="e">
        <f>G71+(I71/100*G71)</f>
        <v>#VALUE!</v>
      </c>
      <c r="L71" s="27" t="e">
        <f>TRUNC(J71+K71,2)</f>
        <v>#VALUE!</v>
      </c>
      <c r="M71" s="27" t="e">
        <f>TRUNC(IF((J71+K71), (J71/(J71+K71)*O71), 0),2)</f>
        <v>#VALUE!</v>
      </c>
      <c r="N71" s="27" t="e">
        <f>TRUNC(IF((J71+K71), (K71/(J71+K71)*O71), 0),2)</f>
        <v>#VALUE!</v>
      </c>
      <c r="O71" s="27" t="e">
        <f>TRUNC(L71*E71,2)</f>
        <v>#VALUE!</v>
      </c>
      <c r="P71" s="26" t="e">
        <f>IF(O71&lt;=(Referencial!O71*1.05),"PREÇO VÁLIDO","PREÇO INVÁLIDO")</f>
        <v>#VALUE!</v>
      </c>
      <c r="Q71" s="27" t="e">
        <f>(O71/Referencial!O71)-1</f>
        <v>#VALUE!</v>
      </c>
    </row>
    <row r="72" spans="1:17" ht="24.95" customHeight="1">
      <c r="A72" s="26" t="s">
        <v>21</v>
      </c>
      <c r="B72" s="26" t="s">
        <v>76</v>
      </c>
      <c r="C72" s="26" t="s">
        <v>77</v>
      </c>
      <c r="D72" s="26" t="s">
        <v>26</v>
      </c>
      <c r="E72" s="26">
        <v>2</v>
      </c>
      <c r="F72" s="1" t="s">
        <v>27</v>
      </c>
      <c r="G72" s="1" t="s">
        <v>27</v>
      </c>
      <c r="H72" s="27" t="e">
        <f>F72+G72</f>
        <v>#VALUE!</v>
      </c>
      <c r="I72" s="5">
        <v>23.54</v>
      </c>
      <c r="J72" s="27" t="e">
        <f>F72+(I72/100*F72)</f>
        <v>#VALUE!</v>
      </c>
      <c r="K72" s="27" t="e">
        <f>G72+(I72/100*G72)</f>
        <v>#VALUE!</v>
      </c>
      <c r="L72" s="27" t="e">
        <f>TRUNC(J72+K72,2)</f>
        <v>#VALUE!</v>
      </c>
      <c r="M72" s="27" t="e">
        <f>TRUNC(IF((J72+K72), (J72/(J72+K72)*O72), 0),2)</f>
        <v>#VALUE!</v>
      </c>
      <c r="N72" s="27" t="e">
        <f>TRUNC(IF((J72+K72), (K72/(J72+K72)*O72), 0),2)</f>
        <v>#VALUE!</v>
      </c>
      <c r="O72" s="27" t="e">
        <f>TRUNC(L72*E72,2)</f>
        <v>#VALUE!</v>
      </c>
      <c r="P72" s="26" t="e">
        <f>IF(O72&lt;=(Referencial!O72*1.05),"PREÇO VÁLIDO","PREÇO INVÁLIDO")</f>
        <v>#VALUE!</v>
      </c>
      <c r="Q72" s="27" t="e">
        <f>(O72/Referencial!O72)-1</f>
        <v>#VALUE!</v>
      </c>
    </row>
    <row r="73" spans="1:17" ht="24.95" customHeight="1">
      <c r="A73" s="26" t="s">
        <v>21</v>
      </c>
      <c r="B73" s="26" t="s">
        <v>78</v>
      </c>
      <c r="C73" s="26" t="s">
        <v>79</v>
      </c>
      <c r="D73" s="26" t="s">
        <v>26</v>
      </c>
      <c r="E73" s="26">
        <v>4</v>
      </c>
      <c r="F73" s="1" t="s">
        <v>27</v>
      </c>
      <c r="G73" s="1" t="s">
        <v>27</v>
      </c>
      <c r="H73" s="27" t="e">
        <f>F73+G73</f>
        <v>#VALUE!</v>
      </c>
      <c r="I73" s="5">
        <v>23.54</v>
      </c>
      <c r="J73" s="27" t="e">
        <f>F73+(I73/100*F73)</f>
        <v>#VALUE!</v>
      </c>
      <c r="K73" s="27" t="e">
        <f>G73+(I73/100*G73)</f>
        <v>#VALUE!</v>
      </c>
      <c r="L73" s="27" t="e">
        <f>TRUNC(J73+K73,2)</f>
        <v>#VALUE!</v>
      </c>
      <c r="M73" s="27" t="e">
        <f>TRUNC(IF((J73+K73), (J73/(J73+K73)*O73), 0),2)</f>
        <v>#VALUE!</v>
      </c>
      <c r="N73" s="27" t="e">
        <f>TRUNC(IF((J73+K73), (K73/(J73+K73)*O73), 0),2)</f>
        <v>#VALUE!</v>
      </c>
      <c r="O73" s="27" t="e">
        <f>TRUNC(L73*E73,2)</f>
        <v>#VALUE!</v>
      </c>
      <c r="P73" s="26" t="e">
        <f>IF(O73&lt;=(Referencial!O73*1.05),"PREÇO VÁLIDO","PREÇO INVÁLIDO")</f>
        <v>#VALUE!</v>
      </c>
      <c r="Q73" s="27" t="e">
        <f>(O73/Referencial!O73)-1</f>
        <v>#VALUE!</v>
      </c>
    </row>
    <row r="74" spans="1:17" ht="24.95" customHeight="1">
      <c r="A74" s="26" t="s">
        <v>21</v>
      </c>
      <c r="B74" s="26" t="s">
        <v>80</v>
      </c>
      <c r="C74" s="26" t="s">
        <v>81</v>
      </c>
      <c r="D74" s="26" t="s">
        <v>75</v>
      </c>
      <c r="E74" s="26">
        <v>339</v>
      </c>
      <c r="F74" s="1" t="s">
        <v>27</v>
      </c>
      <c r="G74" s="1" t="s">
        <v>27</v>
      </c>
      <c r="H74" s="27" t="e">
        <f>F74+G74</f>
        <v>#VALUE!</v>
      </c>
      <c r="I74" s="5">
        <v>23.54</v>
      </c>
      <c r="J74" s="27" t="e">
        <f>F74+(I74/100*F74)</f>
        <v>#VALUE!</v>
      </c>
      <c r="K74" s="27" t="e">
        <f>G74+(I74/100*G74)</f>
        <v>#VALUE!</v>
      </c>
      <c r="L74" s="27" t="e">
        <f>TRUNC(J74+K74,2)</f>
        <v>#VALUE!</v>
      </c>
      <c r="M74" s="27" t="e">
        <f>TRUNC(IF((J74+K74), (J74/(J74+K74)*O74), 0),2)</f>
        <v>#VALUE!</v>
      </c>
      <c r="N74" s="27" t="e">
        <f>TRUNC(IF((J74+K74), (K74/(J74+K74)*O74), 0),2)</f>
        <v>#VALUE!</v>
      </c>
      <c r="O74" s="27" t="e">
        <f>TRUNC(L74*E74,2)</f>
        <v>#VALUE!</v>
      </c>
      <c r="P74" s="26" t="e">
        <f>IF(O74&lt;=(Referencial!O74*1.05),"PREÇO VÁLIDO","PREÇO INVÁLIDO")</f>
        <v>#VALUE!</v>
      </c>
      <c r="Q74" s="27" t="e">
        <f>(O74/Referencial!O74)-1</f>
        <v>#VALUE!</v>
      </c>
    </row>
    <row r="75" spans="1:17" ht="24.95" customHeight="1">
      <c r="A75" s="26" t="s">
        <v>21</v>
      </c>
      <c r="B75" s="26" t="s">
        <v>82</v>
      </c>
      <c r="C75" s="26" t="s">
        <v>83</v>
      </c>
      <c r="D75" s="26" t="s">
        <v>75</v>
      </c>
      <c r="E75" s="26">
        <v>7</v>
      </c>
      <c r="F75" s="1" t="s">
        <v>27</v>
      </c>
      <c r="G75" s="1" t="s">
        <v>27</v>
      </c>
      <c r="H75" s="27" t="e">
        <f>F75+G75</f>
        <v>#VALUE!</v>
      </c>
      <c r="I75" s="5">
        <v>23.54</v>
      </c>
      <c r="J75" s="27" t="e">
        <f>F75+(I75/100*F75)</f>
        <v>#VALUE!</v>
      </c>
      <c r="K75" s="27" t="e">
        <f>G75+(I75/100*G75)</f>
        <v>#VALUE!</v>
      </c>
      <c r="L75" s="27" t="e">
        <f>TRUNC(J75+K75,2)</f>
        <v>#VALUE!</v>
      </c>
      <c r="M75" s="27" t="e">
        <f>TRUNC(IF((J75+K75), (J75/(J75+K75)*O75), 0),2)</f>
        <v>#VALUE!</v>
      </c>
      <c r="N75" s="27" t="e">
        <f>TRUNC(IF((J75+K75), (K75/(J75+K75)*O75), 0),2)</f>
        <v>#VALUE!</v>
      </c>
      <c r="O75" s="27" t="e">
        <f>TRUNC(L75*E75,2)</f>
        <v>#VALUE!</v>
      </c>
      <c r="P75" s="26" t="e">
        <f>IF(O75&lt;=(Referencial!O75*1.05),"PREÇO VÁLIDO","PREÇO INVÁLIDO")</f>
        <v>#VALUE!</v>
      </c>
      <c r="Q75" s="27" t="e">
        <f>(O75/Referencial!O75)-1</f>
        <v>#VALUE!</v>
      </c>
    </row>
    <row r="76" spans="1:17">
      <c r="N76" s="28" t="s">
        <v>28</v>
      </c>
      <c r="O76" s="29" t="e">
        <f>TRUNC(SUM(O67:O75),2)</f>
        <v>#VALUE!</v>
      </c>
    </row>
    <row r="78" spans="1:17">
      <c r="A78" s="30" t="s">
        <v>46</v>
      </c>
    </row>
    <row r="79" spans="1:17">
      <c r="A79" s="25" t="s">
        <v>4</v>
      </c>
      <c r="B79" s="25" t="s">
        <v>5</v>
      </c>
      <c r="C79" s="25" t="s">
        <v>6</v>
      </c>
      <c r="D79" s="25" t="s">
        <v>7</v>
      </c>
      <c r="E79" s="25" t="s">
        <v>8</v>
      </c>
      <c r="F79" s="1" t="s">
        <v>9</v>
      </c>
      <c r="G79" s="1" t="s">
        <v>10</v>
      </c>
      <c r="H79" s="25" t="s">
        <v>12</v>
      </c>
      <c r="I79" s="23" t="s">
        <v>13</v>
      </c>
      <c r="J79" s="25" t="s">
        <v>14</v>
      </c>
      <c r="K79" s="25" t="s">
        <v>15</v>
      </c>
      <c r="L79" s="25" t="s">
        <v>11</v>
      </c>
      <c r="M79" s="25" t="s">
        <v>16</v>
      </c>
      <c r="N79" s="25" t="s">
        <v>17</v>
      </c>
      <c r="O79" s="25" t="s">
        <v>18</v>
      </c>
      <c r="P79" s="25" t="s">
        <v>19</v>
      </c>
      <c r="Q79" s="25" t="s">
        <v>20</v>
      </c>
    </row>
    <row r="80" spans="1:17" ht="24.95" customHeight="1">
      <c r="A80" s="26" t="s">
        <v>21</v>
      </c>
      <c r="B80" s="26"/>
      <c r="C80" s="26" t="s">
        <v>47</v>
      </c>
      <c r="D80" s="26"/>
      <c r="E80" s="26">
        <v>0</v>
      </c>
      <c r="F80" s="1"/>
      <c r="G80" s="1"/>
      <c r="H80" s="26"/>
      <c r="I80" s="5"/>
      <c r="J80" s="26"/>
      <c r="K80" s="26"/>
      <c r="L80" s="26"/>
      <c r="M80" s="26"/>
      <c r="N80" s="26"/>
      <c r="O80" s="26"/>
      <c r="P80" s="26"/>
      <c r="Q80" s="27"/>
    </row>
    <row r="81" spans="1:17" ht="24.95" customHeight="1">
      <c r="A81" s="26" t="s">
        <v>21</v>
      </c>
      <c r="B81" s="26"/>
      <c r="C81" s="26" t="s">
        <v>84</v>
      </c>
      <c r="D81" s="26"/>
      <c r="E81" s="26">
        <v>0</v>
      </c>
      <c r="F81" s="1"/>
      <c r="G81" s="1"/>
      <c r="H81" s="26"/>
      <c r="I81" s="5"/>
      <c r="J81" s="26"/>
      <c r="K81" s="26"/>
      <c r="L81" s="26"/>
      <c r="M81" s="26"/>
      <c r="N81" s="26"/>
      <c r="O81" s="26"/>
      <c r="P81" s="26"/>
      <c r="Q81" s="27"/>
    </row>
    <row r="82" spans="1:17" ht="24.95" customHeight="1">
      <c r="A82" s="26" t="s">
        <v>21</v>
      </c>
      <c r="B82" s="26" t="s">
        <v>85</v>
      </c>
      <c r="C82" s="26" t="s">
        <v>86</v>
      </c>
      <c r="D82" s="26" t="s">
        <v>33</v>
      </c>
      <c r="E82" s="26">
        <v>4355.8500000000004</v>
      </c>
      <c r="F82" s="1" t="s">
        <v>27</v>
      </c>
      <c r="G82" s="1" t="s">
        <v>27</v>
      </c>
      <c r="H82" s="27" t="e">
        <f>F82+G82</f>
        <v>#VALUE!</v>
      </c>
      <c r="I82" s="5">
        <v>23.54</v>
      </c>
      <c r="J82" s="27" t="e">
        <f>F82+(I82/100*F82)</f>
        <v>#VALUE!</v>
      </c>
      <c r="K82" s="27" t="e">
        <f>G82+(I82/100*G82)</f>
        <v>#VALUE!</v>
      </c>
      <c r="L82" s="27" t="e">
        <f>TRUNC(J82+K82,2)</f>
        <v>#VALUE!</v>
      </c>
      <c r="M82" s="27" t="e">
        <f>TRUNC(IF((J82+K82), (J82/(J82+K82)*O82), 0),2)</f>
        <v>#VALUE!</v>
      </c>
      <c r="N82" s="27" t="e">
        <f>TRUNC(IF((J82+K82), (K82/(J82+K82)*O82), 0),2)</f>
        <v>#VALUE!</v>
      </c>
      <c r="O82" s="27" t="e">
        <f>TRUNC(L82*E82,2)</f>
        <v>#VALUE!</v>
      </c>
      <c r="P82" s="26" t="e">
        <f>IF(O82&lt;=(Referencial!O82*1.05),"PREÇO VÁLIDO","PREÇO INVÁLIDO")</f>
        <v>#VALUE!</v>
      </c>
      <c r="Q82" s="27" t="e">
        <f>(O82/Referencial!O82)-1</f>
        <v>#VALUE!</v>
      </c>
    </row>
    <row r="83" spans="1:17" ht="24.95" customHeight="1">
      <c r="A83" s="26" t="s">
        <v>21</v>
      </c>
      <c r="B83" s="26" t="s">
        <v>87</v>
      </c>
      <c r="C83" s="26" t="s">
        <v>88</v>
      </c>
      <c r="D83" s="26" t="s">
        <v>33</v>
      </c>
      <c r="E83" s="26">
        <v>28.86</v>
      </c>
      <c r="F83" s="1" t="s">
        <v>27</v>
      </c>
      <c r="G83" s="1" t="s">
        <v>27</v>
      </c>
      <c r="H83" s="27" t="e">
        <f>F83+G83</f>
        <v>#VALUE!</v>
      </c>
      <c r="I83" s="5">
        <v>23.54</v>
      </c>
      <c r="J83" s="27" t="e">
        <f>F83+(I83/100*F83)</f>
        <v>#VALUE!</v>
      </c>
      <c r="K83" s="27" t="e">
        <f>G83+(I83/100*G83)</f>
        <v>#VALUE!</v>
      </c>
      <c r="L83" s="27" t="e">
        <f>TRUNC(J83+K83,2)</f>
        <v>#VALUE!</v>
      </c>
      <c r="M83" s="27" t="e">
        <f>TRUNC(IF((J83+K83), (J83/(J83+K83)*O83), 0),2)</f>
        <v>#VALUE!</v>
      </c>
      <c r="N83" s="27" t="e">
        <f>TRUNC(IF((J83+K83), (K83/(J83+K83)*O83), 0),2)</f>
        <v>#VALUE!</v>
      </c>
      <c r="O83" s="27" t="e">
        <f>TRUNC(L83*E83,2)</f>
        <v>#VALUE!</v>
      </c>
      <c r="P83" s="26" t="e">
        <f>IF(O83&lt;=(Referencial!O83*1.05),"PREÇO VÁLIDO","PREÇO INVÁLIDO")</f>
        <v>#VALUE!</v>
      </c>
      <c r="Q83" s="27" t="e">
        <f>(O83/Referencial!O83)-1</f>
        <v>#VALUE!</v>
      </c>
    </row>
    <row r="84" spans="1:17" ht="24.95" customHeight="1">
      <c r="A84" s="26" t="s">
        <v>21</v>
      </c>
      <c r="B84" s="26" t="s">
        <v>89</v>
      </c>
      <c r="C84" s="26" t="s">
        <v>90</v>
      </c>
      <c r="D84" s="26" t="s">
        <v>75</v>
      </c>
      <c r="E84" s="26">
        <v>1600</v>
      </c>
      <c r="F84" s="1" t="s">
        <v>27</v>
      </c>
      <c r="G84" s="1" t="s">
        <v>27</v>
      </c>
      <c r="H84" s="27" t="e">
        <f>F84+G84</f>
        <v>#VALUE!</v>
      </c>
      <c r="I84" s="5">
        <v>23.54</v>
      </c>
      <c r="J84" s="27" t="e">
        <f>F84+(I84/100*F84)</f>
        <v>#VALUE!</v>
      </c>
      <c r="K84" s="27" t="e">
        <f>G84+(I84/100*G84)</f>
        <v>#VALUE!</v>
      </c>
      <c r="L84" s="27" t="e">
        <f>TRUNC(J84+K84,2)</f>
        <v>#VALUE!</v>
      </c>
      <c r="M84" s="27" t="e">
        <f>TRUNC(IF((J84+K84), (J84/(J84+K84)*O84), 0),2)</f>
        <v>#VALUE!</v>
      </c>
      <c r="N84" s="27" t="e">
        <f>TRUNC(IF((J84+K84), (K84/(J84+K84)*O84), 0),2)</f>
        <v>#VALUE!</v>
      </c>
      <c r="O84" s="27" t="e">
        <f>TRUNC(L84*E84,2)</f>
        <v>#VALUE!</v>
      </c>
      <c r="P84" s="26" t="e">
        <f>IF(O84&lt;=(Referencial!O84*1.05),"PREÇO VÁLIDO","PREÇO INVÁLIDO")</f>
        <v>#VALUE!</v>
      </c>
      <c r="Q84" s="27" t="e">
        <f>(O84/Referencial!O84)-1</f>
        <v>#VALUE!</v>
      </c>
    </row>
    <row r="85" spans="1:17" ht="24.95" customHeight="1">
      <c r="A85" s="26" t="s">
        <v>21</v>
      </c>
      <c r="B85" s="26" t="s">
        <v>91</v>
      </c>
      <c r="C85" s="26" t="s">
        <v>92</v>
      </c>
      <c r="D85" s="26" t="s">
        <v>75</v>
      </c>
      <c r="E85" s="26">
        <v>4500</v>
      </c>
      <c r="F85" s="1" t="s">
        <v>27</v>
      </c>
      <c r="G85" s="1" t="s">
        <v>27</v>
      </c>
      <c r="H85" s="27" t="e">
        <f>F85+G85</f>
        <v>#VALUE!</v>
      </c>
      <c r="I85" s="5">
        <v>23.54</v>
      </c>
      <c r="J85" s="27" t="e">
        <f>F85+(I85/100*F85)</f>
        <v>#VALUE!</v>
      </c>
      <c r="K85" s="27" t="e">
        <f>G85+(I85/100*G85)</f>
        <v>#VALUE!</v>
      </c>
      <c r="L85" s="27" t="e">
        <f>TRUNC(J85+K85,2)</f>
        <v>#VALUE!</v>
      </c>
      <c r="M85" s="27" t="e">
        <f>TRUNC(IF((J85+K85), (J85/(J85+K85)*O85), 0),2)</f>
        <v>#VALUE!</v>
      </c>
      <c r="N85" s="27" t="e">
        <f>TRUNC(IF((J85+K85), (K85/(J85+K85)*O85), 0),2)</f>
        <v>#VALUE!</v>
      </c>
      <c r="O85" s="27" t="e">
        <f>TRUNC(L85*E85,2)</f>
        <v>#VALUE!</v>
      </c>
      <c r="P85" s="26" t="e">
        <f>IF(O85&lt;=(Referencial!O85*1.05),"PREÇO VÁLIDO","PREÇO INVÁLIDO")</f>
        <v>#VALUE!</v>
      </c>
      <c r="Q85" s="27" t="e">
        <f>(O85/Referencial!O85)-1</f>
        <v>#VALUE!</v>
      </c>
    </row>
    <row r="86" spans="1:17">
      <c r="N86" s="28" t="s">
        <v>28</v>
      </c>
      <c r="O86" s="29" t="e">
        <f>TRUNC(SUM(O78:O85),2)</f>
        <v>#VALUE!</v>
      </c>
    </row>
    <row r="88" spans="1:17">
      <c r="A88" s="30" t="s">
        <v>93</v>
      </c>
    </row>
    <row r="89" spans="1:17">
      <c r="A89" s="25" t="s">
        <v>4</v>
      </c>
      <c r="B89" s="25" t="s">
        <v>5</v>
      </c>
      <c r="C89" s="25" t="s">
        <v>6</v>
      </c>
      <c r="D89" s="25" t="s">
        <v>7</v>
      </c>
      <c r="E89" s="25" t="s">
        <v>8</v>
      </c>
      <c r="F89" s="1" t="s">
        <v>9</v>
      </c>
      <c r="G89" s="1" t="s">
        <v>10</v>
      </c>
      <c r="H89" s="25" t="s">
        <v>12</v>
      </c>
      <c r="I89" s="23" t="s">
        <v>13</v>
      </c>
      <c r="J89" s="25" t="s">
        <v>14</v>
      </c>
      <c r="K89" s="25" t="s">
        <v>15</v>
      </c>
      <c r="L89" s="25" t="s">
        <v>11</v>
      </c>
      <c r="M89" s="25" t="s">
        <v>16</v>
      </c>
      <c r="N89" s="25" t="s">
        <v>17</v>
      </c>
      <c r="O89" s="25" t="s">
        <v>18</v>
      </c>
      <c r="P89" s="25" t="s">
        <v>19</v>
      </c>
      <c r="Q89" s="25" t="s">
        <v>20</v>
      </c>
    </row>
    <row r="90" spans="1:17" ht="24.95" customHeight="1">
      <c r="A90" s="26" t="s">
        <v>21</v>
      </c>
      <c r="B90" s="26"/>
      <c r="C90" s="26" t="s">
        <v>94</v>
      </c>
      <c r="D90" s="26"/>
      <c r="E90" s="26">
        <v>0</v>
      </c>
      <c r="F90" s="1"/>
      <c r="G90" s="1"/>
      <c r="H90" s="26"/>
      <c r="I90" s="5"/>
      <c r="J90" s="26"/>
      <c r="K90" s="26"/>
      <c r="L90" s="26"/>
      <c r="M90" s="26"/>
      <c r="N90" s="26"/>
      <c r="O90" s="26"/>
      <c r="P90" s="26"/>
      <c r="Q90" s="27"/>
    </row>
    <row r="91" spans="1:17" ht="24.95" customHeight="1">
      <c r="A91" s="26" t="s">
        <v>21</v>
      </c>
      <c r="B91" s="26"/>
      <c r="C91" s="26" t="s">
        <v>95</v>
      </c>
      <c r="D91" s="26"/>
      <c r="E91" s="26">
        <v>0</v>
      </c>
      <c r="F91" s="1"/>
      <c r="G91" s="1"/>
      <c r="H91" s="26"/>
      <c r="I91" s="5"/>
      <c r="J91" s="26"/>
      <c r="K91" s="26"/>
      <c r="L91" s="26"/>
      <c r="M91" s="26"/>
      <c r="N91" s="26"/>
      <c r="O91" s="26"/>
      <c r="P91" s="26"/>
      <c r="Q91" s="27"/>
    </row>
    <row r="92" spans="1:17" ht="24.95" customHeight="1">
      <c r="A92" s="26" t="s">
        <v>21</v>
      </c>
      <c r="B92" s="26" t="s">
        <v>96</v>
      </c>
      <c r="C92" s="26" t="s">
        <v>97</v>
      </c>
      <c r="D92" s="26" t="s">
        <v>33</v>
      </c>
      <c r="E92" s="26">
        <v>4384.71</v>
      </c>
      <c r="F92" s="1" t="s">
        <v>27</v>
      </c>
      <c r="G92" s="1" t="s">
        <v>27</v>
      </c>
      <c r="H92" s="27" t="e">
        <f>F92+G92</f>
        <v>#VALUE!</v>
      </c>
      <c r="I92" s="5">
        <v>23.54</v>
      </c>
      <c r="J92" s="27" t="e">
        <f>F92+(I92/100*F92)</f>
        <v>#VALUE!</v>
      </c>
      <c r="K92" s="27" t="e">
        <f>G92+(I92/100*G92)</f>
        <v>#VALUE!</v>
      </c>
      <c r="L92" s="27" t="e">
        <f>TRUNC(J92+K92,2)</f>
        <v>#VALUE!</v>
      </c>
      <c r="M92" s="27" t="e">
        <f>TRUNC(IF((J92+K92), (J92/(J92+K92)*O92), 0),2)</f>
        <v>#VALUE!</v>
      </c>
      <c r="N92" s="27" t="e">
        <f>TRUNC(IF((J92+K92), (K92/(J92+K92)*O92), 0),2)</f>
        <v>#VALUE!</v>
      </c>
      <c r="O92" s="27" t="e">
        <f>TRUNC(L92*E92,2)</f>
        <v>#VALUE!</v>
      </c>
      <c r="P92" s="26" t="e">
        <f>IF(O92&lt;=(Referencial!O92*1.05),"PREÇO VÁLIDO","PREÇO INVÁLIDO")</f>
        <v>#VALUE!</v>
      </c>
      <c r="Q92" s="27" t="e">
        <f>(O92/Referencial!O92)-1</f>
        <v>#VALUE!</v>
      </c>
    </row>
    <row r="93" spans="1:17">
      <c r="N93" s="28" t="s">
        <v>28</v>
      </c>
      <c r="O93" s="29" t="e">
        <f>TRUNC(SUM(O88:O92),2)</f>
        <v>#VALUE!</v>
      </c>
    </row>
    <row r="94" spans="1:17">
      <c r="N94" s="28" t="s">
        <v>98</v>
      </c>
      <c r="O94" s="29" t="e">
        <f>TRUNC(SUM(O22,O30,O38,O65,O76,O86,O93),2)</f>
        <v>#VALUE!</v>
      </c>
    </row>
    <row r="96" spans="1:17">
      <c r="A96" s="24" t="e">
        <f>CONCATENATE("Importa o presente valor total proposto em: ", TEXT(SUM(O22,O30,O38,O65,O76,O86,O93), "R$ #.###,#0"))</f>
        <v>#VALUE!</v>
      </c>
    </row>
    <row r="98" spans="2:2">
      <c r="B98" s="30" t="s">
        <v>99</v>
      </c>
    </row>
    <row r="99" spans="2:2">
      <c r="B99" s="30" t="s">
        <v>100</v>
      </c>
    </row>
  </sheetData>
  <sheetProtection algorithmName="SHA-512" hashValue="o/vbcJwZMQQ+A0dTUZsjhJwWujH5OeqbauF9xmlS+zDyH06TOqy24dAZUm6/OXazooNILybwuqpgXmlb0v0SzA==" saltValue="ybUhiTsjpCRJCVoFLiWxuA==" spinCount="100000" sheet="1" objects="1" scenarios="1" selectLockedCells="1"/>
  <autoFilter ref="A18:Q92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 r:id="rId1"/>
  <headerFooter>
    <oddFooter>&amp;Lteste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9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6" width="24.42578125" customWidth="1"/>
    <col min="17" max="17" width="24.42578125" hidden="1" customWidth="1"/>
  </cols>
  <sheetData>
    <row r="1" spans="1:9">
      <c r="B1" s="14" t="s">
        <v>0</v>
      </c>
      <c r="C1" s="15"/>
      <c r="D1" s="15"/>
      <c r="E1" s="15"/>
      <c r="F1" s="15"/>
    </row>
    <row r="2" spans="1:9">
      <c r="B2" s="14" t="s">
        <v>1</v>
      </c>
      <c r="C2" s="15"/>
      <c r="D2" s="15"/>
      <c r="E2" s="15"/>
      <c r="F2" s="15"/>
    </row>
    <row r="3" spans="1:9">
      <c r="B3" s="14" t="s">
        <v>0</v>
      </c>
      <c r="C3" s="15"/>
      <c r="D3" s="15"/>
      <c r="E3" s="15"/>
      <c r="F3" s="15"/>
    </row>
    <row r="4" spans="1:9" ht="18">
      <c r="A4" s="16" t="s">
        <v>2</v>
      </c>
      <c r="B4" s="15"/>
      <c r="C4" s="15"/>
      <c r="D4" s="15"/>
      <c r="E4" s="15"/>
      <c r="F4" s="15"/>
      <c r="G4" s="15"/>
    </row>
    <row r="6" spans="1:9">
      <c r="A6" s="10" t="s">
        <v>101</v>
      </c>
      <c r="B6" s="17" t="s">
        <v>102</v>
      </c>
      <c r="C6" s="17"/>
      <c r="D6" s="17"/>
      <c r="H6" s="9" t="s">
        <v>109</v>
      </c>
    </row>
    <row r="7" spans="1:9">
      <c r="A7" s="10" t="s">
        <v>103</v>
      </c>
      <c r="B7" s="6"/>
    </row>
    <row r="8" spans="1:9">
      <c r="A8" s="10" t="s">
        <v>104</v>
      </c>
      <c r="B8" s="6"/>
    </row>
    <row r="9" spans="1:9">
      <c r="A9" s="10" t="s">
        <v>105</v>
      </c>
      <c r="B9" s="6"/>
      <c r="H9" s="12" t="s">
        <v>110</v>
      </c>
      <c r="I9" s="12" t="s">
        <v>111</v>
      </c>
    </row>
    <row r="10" spans="1:9">
      <c r="A10" s="10" t="s">
        <v>106</v>
      </c>
      <c r="B10" s="13" t="s">
        <v>27</v>
      </c>
      <c r="D10" s="10" t="s">
        <v>107</v>
      </c>
      <c r="E10" s="13" t="s">
        <v>27</v>
      </c>
      <c r="H10" s="13">
        <f>SUM(M:M)/O94</f>
        <v>0.86188726106553826</v>
      </c>
      <c r="I10" s="13">
        <f>SUM(N:N)/O94</f>
        <v>0.13811265857208901</v>
      </c>
    </row>
    <row r="11" spans="1:9">
      <c r="A11" s="10" t="s">
        <v>107</v>
      </c>
      <c r="B11" s="13">
        <v>0.2354</v>
      </c>
      <c r="D11" s="10" t="s">
        <v>108</v>
      </c>
      <c r="E11" s="13" t="s">
        <v>27</v>
      </c>
    </row>
    <row r="13" spans="1:9" ht="24.95" customHeight="1">
      <c r="A13" s="10" t="s">
        <v>4</v>
      </c>
      <c r="B13" s="18" t="s">
        <v>112</v>
      </c>
      <c r="C13" s="15"/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2"/>
      <c r="G19" s="2"/>
      <c r="H19" s="3"/>
      <c r="I19" s="4"/>
      <c r="J19" s="3"/>
      <c r="K19" s="3"/>
      <c r="L19" s="3"/>
      <c r="M19" s="3"/>
      <c r="N19" s="3"/>
      <c r="O19" s="3"/>
      <c r="P19" s="3"/>
    </row>
    <row r="20" spans="1:17" ht="24.95" customHeight="1">
      <c r="A20" s="3" t="s">
        <v>21</v>
      </c>
      <c r="B20" s="3"/>
      <c r="C20" s="3" t="s">
        <v>23</v>
      </c>
      <c r="D20" s="3"/>
      <c r="E20" s="3">
        <v>0</v>
      </c>
      <c r="F20" s="2"/>
      <c r="G20" s="2"/>
      <c r="H20" s="3"/>
      <c r="I20" s="4"/>
      <c r="J20" s="3"/>
      <c r="K20" s="3"/>
      <c r="L20" s="3"/>
      <c r="M20" s="3"/>
      <c r="N20" s="3"/>
      <c r="O20" s="3"/>
      <c r="P20" s="3"/>
    </row>
    <row r="21" spans="1:17" ht="24.95" customHeight="1">
      <c r="A21" s="3" t="s">
        <v>21</v>
      </c>
      <c r="B21" s="3" t="s">
        <v>24</v>
      </c>
      <c r="C21" s="3" t="s">
        <v>25</v>
      </c>
      <c r="D21" s="3" t="s">
        <v>26</v>
      </c>
      <c r="E21" s="3">
        <v>1</v>
      </c>
      <c r="F21" s="2">
        <v>0</v>
      </c>
      <c r="G21" s="2">
        <v>145954.71</v>
      </c>
      <c r="H21" s="2">
        <f>F21+G21</f>
        <v>145954.71</v>
      </c>
      <c r="I21" s="4">
        <v>0</v>
      </c>
      <c r="J21" s="2">
        <f>F21+(I21/100*F21)</f>
        <v>0</v>
      </c>
      <c r="K21" s="2">
        <f>G21+(I21/100*G21)</f>
        <v>145954.71</v>
      </c>
      <c r="L21" s="2">
        <f>TRUNC(J21+K21,2)</f>
        <v>145954.71</v>
      </c>
      <c r="M21" s="2">
        <f>TRUNC(IF((J21+K21), (J21/(J21+K21)*O21), 0),2)</f>
        <v>0</v>
      </c>
      <c r="N21" s="2">
        <f>TRUNC(IF((J21+K21), (K21/(J21+K21)*O21), 0),2)</f>
        <v>145954.71</v>
      </c>
      <c r="O21" s="2">
        <f>TRUNC(L21*E21,2)</f>
        <v>145954.71</v>
      </c>
      <c r="P21" s="3" t="str">
        <f>IF(O21&lt;=(Referencial!O21*1.05),"PREÇO VÁLIDO","PREÇO INVÁLIDO")</f>
        <v>PREÇO VÁLIDO</v>
      </c>
    </row>
    <row r="22" spans="1:17">
      <c r="N22" s="7" t="s">
        <v>28</v>
      </c>
      <c r="O22" s="8">
        <f>TRUNC(SUM(O17:O21),2)</f>
        <v>145954.71</v>
      </c>
    </row>
    <row r="24" spans="1:17">
      <c r="A24" s="9" t="s">
        <v>29</v>
      </c>
    </row>
    <row r="25" spans="1:17">
      <c r="A25" s="11" t="s">
        <v>4</v>
      </c>
      <c r="B25" s="11" t="s">
        <v>5</v>
      </c>
      <c r="C25" s="11" t="s">
        <v>6</v>
      </c>
      <c r="D25" s="11" t="s">
        <v>7</v>
      </c>
      <c r="E25" s="11" t="s">
        <v>8</v>
      </c>
      <c r="F25" s="11" t="s">
        <v>9</v>
      </c>
      <c r="G25" s="11" t="s">
        <v>10</v>
      </c>
      <c r="H25" s="11" t="s">
        <v>12</v>
      </c>
      <c r="I25" s="11" t="s">
        <v>13</v>
      </c>
      <c r="J25" s="11" t="s">
        <v>14</v>
      </c>
      <c r="K25" s="11" t="s">
        <v>15</v>
      </c>
      <c r="L25" s="11" t="s">
        <v>11</v>
      </c>
      <c r="M25" s="11" t="s">
        <v>16</v>
      </c>
      <c r="N25" s="11" t="s">
        <v>17</v>
      </c>
      <c r="O25" s="11" t="s">
        <v>18</v>
      </c>
      <c r="P25" s="11" t="s">
        <v>19</v>
      </c>
      <c r="Q25" s="11" t="s">
        <v>20</v>
      </c>
    </row>
    <row r="26" spans="1:17" ht="24.95" customHeight="1">
      <c r="A26" s="3" t="s">
        <v>21</v>
      </c>
      <c r="B26" s="3"/>
      <c r="C26" s="3" t="s">
        <v>30</v>
      </c>
      <c r="D26" s="3"/>
      <c r="E26" s="3">
        <v>0</v>
      </c>
      <c r="F26" s="2"/>
      <c r="G26" s="2"/>
      <c r="H26" s="3"/>
      <c r="I26" s="4"/>
      <c r="J26" s="3"/>
      <c r="K26" s="3"/>
      <c r="L26" s="3"/>
      <c r="M26" s="3"/>
      <c r="N26" s="3"/>
      <c r="O26" s="3"/>
      <c r="P26" s="3"/>
    </row>
    <row r="27" spans="1:17" ht="24.95" customHeight="1">
      <c r="A27" s="3" t="s">
        <v>21</v>
      </c>
      <c r="B27" s="3" t="s">
        <v>31</v>
      </c>
      <c r="C27" s="3" t="s">
        <v>32</v>
      </c>
      <c r="D27" s="3" t="s">
        <v>33</v>
      </c>
      <c r="E27" s="3">
        <v>3</v>
      </c>
      <c r="F27" s="2">
        <v>448.97</v>
      </c>
      <c r="G27" s="2">
        <v>53.35</v>
      </c>
      <c r="H27" s="2">
        <f>F27+G27</f>
        <v>502.32000000000005</v>
      </c>
      <c r="I27" s="4">
        <v>23.54</v>
      </c>
      <c r="J27" s="2">
        <f>F27+(I27/100*F27)</f>
        <v>554.65753800000005</v>
      </c>
      <c r="K27" s="2">
        <f>G27+(I27/100*G27)</f>
        <v>65.908590000000004</v>
      </c>
      <c r="L27" s="2">
        <f>TRUNC(J27+K27,2)</f>
        <v>620.55999999999995</v>
      </c>
      <c r="M27" s="2">
        <f>TRUNC(IF((J27+K27), (J27/(J27+K27)*O27), 0),2)</f>
        <v>1663.95</v>
      </c>
      <c r="N27" s="2">
        <f>TRUNC(IF((J27+K27), (K27/(J27+K27)*O27), 0),2)</f>
        <v>197.72</v>
      </c>
      <c r="O27" s="2">
        <f>TRUNC(L27*E27,2)</f>
        <v>1861.68</v>
      </c>
      <c r="P27" s="3" t="str">
        <f>IF(O27&lt;=(Referencial!O27*1.05),"PREÇO VÁLIDO","PREÇO INVÁLIDO")</f>
        <v>PREÇO VÁLIDO</v>
      </c>
    </row>
    <row r="28" spans="1:17" ht="24.95" customHeight="1">
      <c r="A28" s="3" t="s">
        <v>21</v>
      </c>
      <c r="B28" s="3" t="s">
        <v>34</v>
      </c>
      <c r="C28" s="3" t="s">
        <v>35</v>
      </c>
      <c r="D28" s="3" t="s">
        <v>36</v>
      </c>
      <c r="E28" s="3">
        <v>12</v>
      </c>
      <c r="F28" s="2">
        <v>759.96</v>
      </c>
      <c r="G28" s="2">
        <v>0</v>
      </c>
      <c r="H28" s="2">
        <f>F28+G28</f>
        <v>759.96</v>
      </c>
      <c r="I28" s="4">
        <v>23.54</v>
      </c>
      <c r="J28" s="2">
        <f>F28+(I28/100*F28)</f>
        <v>938.85458400000005</v>
      </c>
      <c r="K28" s="2">
        <f>G28+(I28/100*G28)</f>
        <v>0</v>
      </c>
      <c r="L28" s="2">
        <f>TRUNC(J28+K28,2)</f>
        <v>938.85</v>
      </c>
      <c r="M28" s="2">
        <f>TRUNC(IF((J28+K28), (J28/(J28+K28)*O28), 0),2)</f>
        <v>11266.2</v>
      </c>
      <c r="N28" s="2">
        <f>TRUNC(IF((J28+K28), (K28/(J28+K28)*O28), 0),2)</f>
        <v>0</v>
      </c>
      <c r="O28" s="2">
        <f>TRUNC(L28*E28,2)</f>
        <v>11266.2</v>
      </c>
      <c r="P28" s="3" t="str">
        <f>IF(O28&lt;=(Referencial!O28*1.05),"PREÇO VÁLIDO","PREÇO INVÁLIDO")</f>
        <v>PREÇO VÁLIDO</v>
      </c>
    </row>
    <row r="29" spans="1:17" ht="24.95" customHeight="1">
      <c r="A29" s="3" t="s">
        <v>21</v>
      </c>
      <c r="B29" s="3" t="s">
        <v>37</v>
      </c>
      <c r="C29" s="3" t="s">
        <v>38</v>
      </c>
      <c r="D29" s="3" t="s">
        <v>33</v>
      </c>
      <c r="E29" s="3">
        <v>50</v>
      </c>
      <c r="F29" s="2">
        <v>55.49</v>
      </c>
      <c r="G29" s="2">
        <v>49.04</v>
      </c>
      <c r="H29" s="2">
        <f>F29+G29</f>
        <v>104.53</v>
      </c>
      <c r="I29" s="4">
        <v>23.54</v>
      </c>
      <c r="J29" s="2">
        <f>F29+(I29/100*F29)</f>
        <v>68.552346</v>
      </c>
      <c r="K29" s="2">
        <f>G29+(I29/100*G29)</f>
        <v>60.584015999999998</v>
      </c>
      <c r="L29" s="2">
        <f>TRUNC(J29+K29,2)</f>
        <v>129.13</v>
      </c>
      <c r="M29" s="2">
        <f>TRUNC(IF((J29+K29), (J29/(J29+K29)*O29), 0),2)</f>
        <v>3427.44</v>
      </c>
      <c r="N29" s="2">
        <f>TRUNC(IF((J29+K29), (K29/(J29+K29)*O29), 0),2)</f>
        <v>3029.05</v>
      </c>
      <c r="O29" s="2">
        <f>TRUNC(L29*E29,2)</f>
        <v>6456.5</v>
      </c>
      <c r="P29" s="3" t="str">
        <f>IF(O29&lt;=(Referencial!O29*1.05),"PREÇO VÁLIDO","PREÇO INVÁLIDO")</f>
        <v>PREÇO VÁLIDO</v>
      </c>
    </row>
    <row r="30" spans="1:17">
      <c r="N30" s="7" t="s">
        <v>28</v>
      </c>
      <c r="O30" s="8">
        <f>TRUNC(SUM(O24:O29),2)</f>
        <v>19584.38</v>
      </c>
    </row>
    <row r="32" spans="1:17">
      <c r="A32" s="9" t="s">
        <v>39</v>
      </c>
    </row>
    <row r="33" spans="1:17">
      <c r="A33" s="11" t="s">
        <v>4</v>
      </c>
      <c r="B33" s="11" t="s">
        <v>5</v>
      </c>
      <c r="C33" s="11" t="s">
        <v>6</v>
      </c>
      <c r="D33" s="11" t="s">
        <v>7</v>
      </c>
      <c r="E33" s="11" t="s">
        <v>8</v>
      </c>
      <c r="F33" s="11" t="s">
        <v>9</v>
      </c>
      <c r="G33" s="11" t="s">
        <v>10</v>
      </c>
      <c r="H33" s="11" t="s">
        <v>12</v>
      </c>
      <c r="I33" s="11" t="s">
        <v>13</v>
      </c>
      <c r="J33" s="11" t="s">
        <v>14</v>
      </c>
      <c r="K33" s="11" t="s">
        <v>15</v>
      </c>
      <c r="L33" s="11" t="s">
        <v>11</v>
      </c>
      <c r="M33" s="11" t="s">
        <v>16</v>
      </c>
      <c r="N33" s="11" t="s">
        <v>17</v>
      </c>
      <c r="O33" s="11" t="s">
        <v>18</v>
      </c>
      <c r="P33" s="11" t="s">
        <v>19</v>
      </c>
      <c r="Q33" s="11" t="s">
        <v>20</v>
      </c>
    </row>
    <row r="34" spans="1:17" ht="24.95" customHeight="1">
      <c r="A34" s="3" t="s">
        <v>21</v>
      </c>
      <c r="B34" s="3"/>
      <c r="C34" s="3" t="s">
        <v>40</v>
      </c>
      <c r="D34" s="3"/>
      <c r="E34" s="3">
        <v>0</v>
      </c>
      <c r="F34" s="2"/>
      <c r="G34" s="2"/>
      <c r="H34" s="3"/>
      <c r="I34" s="4"/>
      <c r="J34" s="3"/>
      <c r="K34" s="3"/>
      <c r="L34" s="3"/>
      <c r="M34" s="3"/>
      <c r="N34" s="3"/>
      <c r="O34" s="3"/>
      <c r="P34" s="3"/>
    </row>
    <row r="35" spans="1:17" ht="24.95" customHeight="1">
      <c r="A35" s="3" t="s">
        <v>21</v>
      </c>
      <c r="B35" s="3"/>
      <c r="C35" s="3" t="s">
        <v>41</v>
      </c>
      <c r="D35" s="3"/>
      <c r="E35" s="3">
        <v>0</v>
      </c>
      <c r="F35" s="2"/>
      <c r="G35" s="2"/>
      <c r="H35" s="3"/>
      <c r="I35" s="4"/>
      <c r="J35" s="3"/>
      <c r="K35" s="3"/>
      <c r="L35" s="3"/>
      <c r="M35" s="3"/>
      <c r="N35" s="3"/>
      <c r="O35" s="3"/>
      <c r="P35" s="3"/>
    </row>
    <row r="36" spans="1:17" ht="24.95" customHeight="1">
      <c r="A36" s="3" t="s">
        <v>21</v>
      </c>
      <c r="B36" s="3" t="s">
        <v>42</v>
      </c>
      <c r="C36" s="3" t="s">
        <v>43</v>
      </c>
      <c r="D36" s="3" t="s">
        <v>26</v>
      </c>
      <c r="E36" s="3">
        <v>88</v>
      </c>
      <c r="F36" s="2">
        <v>103.04</v>
      </c>
      <c r="G36" s="2">
        <v>0</v>
      </c>
      <c r="H36" s="2">
        <f>F36+G36</f>
        <v>103.04</v>
      </c>
      <c r="I36" s="4">
        <v>23.54</v>
      </c>
      <c r="J36" s="2">
        <f>F36+(I36/100*F36)</f>
        <v>127.29561600000001</v>
      </c>
      <c r="K36" s="2">
        <f>G36+(I36/100*G36)</f>
        <v>0</v>
      </c>
      <c r="L36" s="2">
        <f>TRUNC(J36+K36,2)</f>
        <v>127.29</v>
      </c>
      <c r="M36" s="2">
        <f>TRUNC(IF((J36+K36), (J36/(J36+K36)*O36), 0),2)</f>
        <v>11201.52</v>
      </c>
      <c r="N36" s="2">
        <f>TRUNC(IF((J36+K36), (K36/(J36+K36)*O36), 0),2)</f>
        <v>0</v>
      </c>
      <c r="O36" s="2">
        <f>TRUNC(L36*E36,2)</f>
        <v>11201.52</v>
      </c>
      <c r="P36" s="3" t="str">
        <f>IF(O36&lt;=(Referencial!O36*1.05),"PREÇO VÁLIDO","PREÇO INVÁLIDO")</f>
        <v>PREÇO VÁLIDO</v>
      </c>
    </row>
    <row r="37" spans="1:17" ht="24.95" customHeight="1">
      <c r="A37" s="3" t="s">
        <v>21</v>
      </c>
      <c r="B37" s="3" t="s">
        <v>44</v>
      </c>
      <c r="C37" s="3" t="s">
        <v>45</v>
      </c>
      <c r="D37" s="3" t="s">
        <v>26</v>
      </c>
      <c r="E37" s="3">
        <v>104</v>
      </c>
      <c r="F37" s="2">
        <v>172.62</v>
      </c>
      <c r="G37" s="2">
        <v>0</v>
      </c>
      <c r="H37" s="2">
        <f>F37+G37</f>
        <v>172.62</v>
      </c>
      <c r="I37" s="4">
        <v>23.54</v>
      </c>
      <c r="J37" s="2">
        <f>F37+(I37/100*F37)</f>
        <v>213.25474800000001</v>
      </c>
      <c r="K37" s="2">
        <f>G37+(I37/100*G37)</f>
        <v>0</v>
      </c>
      <c r="L37" s="2">
        <f>TRUNC(J37+K37,2)</f>
        <v>213.25</v>
      </c>
      <c r="M37" s="2">
        <f>TRUNC(IF((J37+K37), (J37/(J37+K37)*O37), 0),2)</f>
        <v>22178</v>
      </c>
      <c r="N37" s="2">
        <f>TRUNC(IF((J37+K37), (K37/(J37+K37)*O37), 0),2)</f>
        <v>0</v>
      </c>
      <c r="O37" s="2">
        <f>TRUNC(L37*E37,2)</f>
        <v>22178</v>
      </c>
      <c r="P37" s="3" t="str">
        <f>IF(O37&lt;=(Referencial!O37*1.05),"PREÇO VÁLIDO","PREÇO INVÁLIDO")</f>
        <v>PREÇO VÁLIDO</v>
      </c>
    </row>
    <row r="38" spans="1:17">
      <c r="N38" s="7" t="s">
        <v>28</v>
      </c>
      <c r="O38" s="8">
        <f>TRUNC(SUM(O32:O37),2)</f>
        <v>33379.519999999997</v>
      </c>
    </row>
    <row r="40" spans="1:17">
      <c r="A40" s="9" t="s">
        <v>46</v>
      </c>
    </row>
    <row r="41" spans="1:17">
      <c r="A41" s="11" t="s">
        <v>4</v>
      </c>
      <c r="B41" s="11" t="s">
        <v>5</v>
      </c>
      <c r="C41" s="11" t="s">
        <v>6</v>
      </c>
      <c r="D41" s="11" t="s">
        <v>7</v>
      </c>
      <c r="E41" s="11" t="s">
        <v>8</v>
      </c>
      <c r="F41" s="11" t="s">
        <v>9</v>
      </c>
      <c r="G41" s="11" t="s">
        <v>10</v>
      </c>
      <c r="H41" s="11" t="s">
        <v>12</v>
      </c>
      <c r="I41" s="11" t="s">
        <v>13</v>
      </c>
      <c r="J41" s="11" t="s">
        <v>14</v>
      </c>
      <c r="K41" s="11" t="s">
        <v>15</v>
      </c>
      <c r="L41" s="11" t="s">
        <v>11</v>
      </c>
      <c r="M41" s="11" t="s">
        <v>16</v>
      </c>
      <c r="N41" s="11" t="s">
        <v>17</v>
      </c>
      <c r="O41" s="11" t="s">
        <v>18</v>
      </c>
      <c r="P41" s="11" t="s">
        <v>19</v>
      </c>
      <c r="Q41" s="11" t="s">
        <v>20</v>
      </c>
    </row>
    <row r="42" spans="1:17" ht="24.95" customHeight="1">
      <c r="A42" s="3" t="s">
        <v>21</v>
      </c>
      <c r="B42" s="3"/>
      <c r="C42" s="3" t="s">
        <v>47</v>
      </c>
      <c r="D42" s="3"/>
      <c r="E42" s="3">
        <v>0</v>
      </c>
      <c r="F42" s="2"/>
      <c r="G42" s="2"/>
      <c r="H42" s="3"/>
      <c r="I42" s="4"/>
      <c r="J42" s="3"/>
      <c r="K42" s="3"/>
      <c r="L42" s="3"/>
      <c r="M42" s="3"/>
      <c r="N42" s="3"/>
      <c r="O42" s="3"/>
      <c r="P42" s="3"/>
    </row>
    <row r="43" spans="1:17" ht="24.95" customHeight="1">
      <c r="A43" s="3" t="s">
        <v>21</v>
      </c>
      <c r="B43" s="3"/>
      <c r="C43" s="3" t="s">
        <v>48</v>
      </c>
      <c r="D43" s="3"/>
      <c r="E43" s="3">
        <v>0</v>
      </c>
      <c r="F43" s="2"/>
      <c r="G43" s="2"/>
      <c r="H43" s="3"/>
      <c r="I43" s="4"/>
      <c r="J43" s="3"/>
      <c r="K43" s="3"/>
      <c r="L43" s="3"/>
      <c r="M43" s="3"/>
      <c r="N43" s="3"/>
      <c r="O43" s="3"/>
      <c r="P43" s="3"/>
    </row>
    <row r="44" spans="1:17" ht="24.95" customHeight="1">
      <c r="A44" s="3" t="s">
        <v>21</v>
      </c>
      <c r="B44" s="3"/>
      <c r="C44" s="3" t="s">
        <v>49</v>
      </c>
      <c r="D44" s="3"/>
      <c r="E44" s="3">
        <v>0</v>
      </c>
      <c r="F44" s="2"/>
      <c r="G44" s="2"/>
      <c r="H44" s="3"/>
      <c r="I44" s="4"/>
      <c r="J44" s="3"/>
      <c r="K44" s="3"/>
      <c r="L44" s="3"/>
      <c r="M44" s="3"/>
      <c r="N44" s="3"/>
      <c r="O44" s="3"/>
      <c r="P44" s="3"/>
    </row>
    <row r="45" spans="1:17" ht="24.95" customHeight="1">
      <c r="A45" s="3" t="s">
        <v>21</v>
      </c>
      <c r="B45" s="3" t="s">
        <v>50</v>
      </c>
      <c r="C45" s="3" t="s">
        <v>51</v>
      </c>
      <c r="D45" s="3" t="s">
        <v>33</v>
      </c>
      <c r="E45" s="3">
        <v>2953.59</v>
      </c>
      <c r="F45" s="2">
        <v>32.71</v>
      </c>
      <c r="G45" s="2">
        <v>0</v>
      </c>
      <c r="H45" s="2">
        <f>F45+G45</f>
        <v>32.71</v>
      </c>
      <c r="I45" s="4">
        <v>23.54</v>
      </c>
      <c r="J45" s="2">
        <f>F45+(I45/100*F45)</f>
        <v>40.409934</v>
      </c>
      <c r="K45" s="2">
        <f>G45+(I45/100*G45)</f>
        <v>0</v>
      </c>
      <c r="L45" s="2">
        <f>TRUNC(J45+K45,2)</f>
        <v>40.4</v>
      </c>
      <c r="M45" s="2">
        <f>TRUNC(IF((J45+K45), (J45/(J45+K45)*O45), 0),2)</f>
        <v>119325.03</v>
      </c>
      <c r="N45" s="2">
        <f>TRUNC(IF((J45+K45), (K45/(J45+K45)*O45), 0),2)</f>
        <v>0</v>
      </c>
      <c r="O45" s="2">
        <f>TRUNC(L45*E45,2)</f>
        <v>119325.03</v>
      </c>
      <c r="P45" s="3" t="str">
        <f>IF(O45&lt;=(Referencial!O45*1.05),"PREÇO VÁLIDO","PREÇO INVÁLIDO")</f>
        <v>PREÇO VÁLIDO</v>
      </c>
    </row>
    <row r="46" spans="1:17" ht="24.95" customHeight="1">
      <c r="A46" s="3" t="s">
        <v>21</v>
      </c>
      <c r="B46" s="3" t="s">
        <v>52</v>
      </c>
      <c r="C46" s="3" t="s">
        <v>53</v>
      </c>
      <c r="D46" s="3" t="s">
        <v>54</v>
      </c>
      <c r="E46" s="3">
        <v>59</v>
      </c>
      <c r="F46" s="2">
        <v>60.31</v>
      </c>
      <c r="G46" s="2">
        <v>0</v>
      </c>
      <c r="H46" s="2">
        <f>F46+G46</f>
        <v>60.31</v>
      </c>
      <c r="I46" s="4">
        <v>23.54</v>
      </c>
      <c r="J46" s="2">
        <f>F46+(I46/100*F46)</f>
        <v>74.506974</v>
      </c>
      <c r="K46" s="2">
        <f>G46+(I46/100*G46)</f>
        <v>0</v>
      </c>
      <c r="L46" s="2">
        <f>TRUNC(J46+K46,2)</f>
        <v>74.5</v>
      </c>
      <c r="M46" s="2">
        <f>TRUNC(IF((J46+K46), (J46/(J46+K46)*O46), 0),2)</f>
        <v>4395.5</v>
      </c>
      <c r="N46" s="2">
        <f>TRUNC(IF((J46+K46), (K46/(J46+K46)*O46), 0),2)</f>
        <v>0</v>
      </c>
      <c r="O46" s="2">
        <f>TRUNC(L46*E46,2)</f>
        <v>4395.5</v>
      </c>
      <c r="P46" s="3" t="str">
        <f>IF(O46&lt;=(Referencial!O46*1.05),"PREÇO VÁLIDO","PREÇO INVÁLIDO")</f>
        <v>PREÇO VÁLIDO</v>
      </c>
    </row>
    <row r="47" spans="1:17" ht="24.95" customHeight="1">
      <c r="A47" s="3" t="s">
        <v>21</v>
      </c>
      <c r="B47" s="3" t="s">
        <v>55</v>
      </c>
      <c r="C47" s="3" t="s">
        <v>56</v>
      </c>
      <c r="D47" s="3" t="s">
        <v>33</v>
      </c>
      <c r="E47" s="3">
        <v>2953.59</v>
      </c>
      <c r="F47" s="2">
        <v>8.86</v>
      </c>
      <c r="G47" s="2">
        <v>25.68</v>
      </c>
      <c r="H47" s="2">
        <f>F47+G47</f>
        <v>34.54</v>
      </c>
      <c r="I47" s="4">
        <v>23.54</v>
      </c>
      <c r="J47" s="2">
        <f>F47+(I47/100*F47)</f>
        <v>10.945644</v>
      </c>
      <c r="K47" s="2">
        <f>G47+(I47/100*G47)</f>
        <v>31.725072000000001</v>
      </c>
      <c r="L47" s="2">
        <f>TRUNC(J47+K47,2)</f>
        <v>42.67</v>
      </c>
      <c r="M47" s="2">
        <f>TRUNC(IF((J47+K47), (J47/(J47+K47)*O47), 0),2)</f>
        <v>32328.400000000001</v>
      </c>
      <c r="N47" s="2">
        <f>TRUNC(IF((J47+K47), (K47/(J47+K47)*O47), 0),2)</f>
        <v>93701.27</v>
      </c>
      <c r="O47" s="2">
        <f>TRUNC(L47*E47,2)</f>
        <v>126029.68</v>
      </c>
      <c r="P47" s="3" t="str">
        <f>IF(O47&lt;=(Referencial!O47*1.05),"PREÇO VÁLIDO","PREÇO INVÁLIDO")</f>
        <v>PREÇO VÁLIDO</v>
      </c>
    </row>
    <row r="48" spans="1:17" ht="24.95" customHeight="1">
      <c r="A48" s="3" t="s">
        <v>21</v>
      </c>
      <c r="B48" s="3" t="s">
        <v>57</v>
      </c>
      <c r="C48" s="3" t="s">
        <v>58</v>
      </c>
      <c r="D48" s="3" t="s">
        <v>33</v>
      </c>
      <c r="E48" s="3">
        <v>2953.59</v>
      </c>
      <c r="F48" s="2">
        <v>29.76</v>
      </c>
      <c r="G48" s="2">
        <v>0</v>
      </c>
      <c r="H48" s="2">
        <f>F48+G48</f>
        <v>29.76</v>
      </c>
      <c r="I48" s="4">
        <v>23.54</v>
      </c>
      <c r="J48" s="2">
        <f>F48+(I48/100*F48)</f>
        <v>36.765504</v>
      </c>
      <c r="K48" s="2">
        <f>G48+(I48/100*G48)</f>
        <v>0</v>
      </c>
      <c r="L48" s="2">
        <f>TRUNC(J48+K48,2)</f>
        <v>36.76</v>
      </c>
      <c r="M48" s="2">
        <f>TRUNC(IF((J48+K48), (J48/(J48+K48)*O48), 0),2)</f>
        <v>108573.96</v>
      </c>
      <c r="N48" s="2">
        <f>TRUNC(IF((J48+K48), (K48/(J48+K48)*O48), 0),2)</f>
        <v>0</v>
      </c>
      <c r="O48" s="2">
        <f>TRUNC(L48*E48,2)</f>
        <v>108573.96</v>
      </c>
      <c r="P48" s="3" t="str">
        <f>IF(O48&lt;=(Referencial!O48*1.05),"PREÇO VÁLIDO","PREÇO INVÁLIDO")</f>
        <v>PREÇO VÁLIDO</v>
      </c>
    </row>
    <row r="49" spans="1:16" ht="24.95" customHeight="1">
      <c r="A49" s="3" t="s">
        <v>21</v>
      </c>
      <c r="B49" s="3" t="s">
        <v>59</v>
      </c>
      <c r="C49" s="3" t="s">
        <v>60</v>
      </c>
      <c r="D49" s="3" t="s">
        <v>33</v>
      </c>
      <c r="E49" s="3">
        <v>2953.59</v>
      </c>
      <c r="F49" s="2">
        <v>24.31</v>
      </c>
      <c r="G49" s="2">
        <v>2.6</v>
      </c>
      <c r="H49" s="2">
        <f>F49+G49</f>
        <v>26.91</v>
      </c>
      <c r="I49" s="4">
        <v>23.54</v>
      </c>
      <c r="J49" s="2">
        <f>F49+(I49/100*F49)</f>
        <v>30.032573999999997</v>
      </c>
      <c r="K49" s="2">
        <f>G49+(I49/100*G49)</f>
        <v>3.21204</v>
      </c>
      <c r="L49" s="2">
        <f>TRUNC(J49+K49,2)</f>
        <v>33.24</v>
      </c>
      <c r="M49" s="2">
        <f>TRUNC(IF((J49+K49), (J49/(J49+K49)*O49), 0),2)</f>
        <v>88691.59</v>
      </c>
      <c r="N49" s="2">
        <f>TRUNC(IF((J49+K49), (K49/(J49+K49)*O49), 0),2)</f>
        <v>9485.73</v>
      </c>
      <c r="O49" s="2">
        <f>TRUNC(L49*E49,2)</f>
        <v>98177.33</v>
      </c>
      <c r="P49" s="3" t="str">
        <f>IF(O49&lt;=(Referencial!O49*1.05),"PREÇO VÁLIDO","PREÇO INVÁLIDO")</f>
        <v>PREÇO VÁLIDO</v>
      </c>
    </row>
    <row r="50" spans="1:16" ht="24.95" customHeight="1">
      <c r="A50" s="3" t="s">
        <v>21</v>
      </c>
      <c r="B50" s="3"/>
      <c r="C50" s="3" t="s">
        <v>61</v>
      </c>
      <c r="D50" s="3"/>
      <c r="E50" s="3">
        <v>0</v>
      </c>
      <c r="F50" s="2"/>
      <c r="G50" s="2"/>
      <c r="H50" s="3"/>
      <c r="I50" s="4"/>
      <c r="J50" s="3"/>
      <c r="K50" s="3"/>
      <c r="L50" s="3"/>
      <c r="M50" s="3"/>
      <c r="N50" s="3"/>
      <c r="O50" s="3"/>
      <c r="P50" s="3"/>
    </row>
    <row r="51" spans="1:16" ht="24.95" customHeight="1">
      <c r="A51" s="3" t="s">
        <v>21</v>
      </c>
      <c r="B51" s="3" t="s">
        <v>62</v>
      </c>
      <c r="C51" s="3" t="s">
        <v>63</v>
      </c>
      <c r="D51" s="3" t="s">
        <v>33</v>
      </c>
      <c r="E51" s="3">
        <v>863.46</v>
      </c>
      <c r="F51" s="2">
        <v>0.72</v>
      </c>
      <c r="G51" s="2">
        <v>6.81</v>
      </c>
      <c r="H51" s="2">
        <f>F51+G51</f>
        <v>7.5299999999999994</v>
      </c>
      <c r="I51" s="4">
        <v>23.54</v>
      </c>
      <c r="J51" s="2">
        <f>F51+(I51/100*F51)</f>
        <v>0.88948799999999995</v>
      </c>
      <c r="K51" s="2">
        <f>G51+(I51/100*G51)</f>
        <v>8.4130739999999999</v>
      </c>
      <c r="L51" s="2">
        <f>TRUNC(J51+K51,2)</f>
        <v>9.3000000000000007</v>
      </c>
      <c r="M51" s="2">
        <f>TRUNC(IF((J51+K51), (J51/(J51+K51)*O51), 0),2)</f>
        <v>767.82</v>
      </c>
      <c r="N51" s="2">
        <f>TRUNC(IF((J51+K51), (K51/(J51+K51)*O51), 0),2)</f>
        <v>7262.34</v>
      </c>
      <c r="O51" s="2">
        <f>TRUNC(L51*E51,2)</f>
        <v>8030.17</v>
      </c>
      <c r="P51" s="3" t="str">
        <f>IF(O51&lt;=(Referencial!O51*1.05),"PREÇO VÁLIDO","PREÇO INVÁLIDO")</f>
        <v>PREÇO VÁLIDO</v>
      </c>
    </row>
    <row r="52" spans="1:16" ht="24.95" customHeight="1">
      <c r="A52" s="3" t="s">
        <v>21</v>
      </c>
      <c r="B52" s="3" t="s">
        <v>55</v>
      </c>
      <c r="C52" s="3" t="s">
        <v>56</v>
      </c>
      <c r="D52" s="3" t="s">
        <v>33</v>
      </c>
      <c r="E52" s="3">
        <v>863.46</v>
      </c>
      <c r="F52" s="2">
        <v>8.86</v>
      </c>
      <c r="G52" s="2">
        <v>25.68</v>
      </c>
      <c r="H52" s="2">
        <f>F52+G52</f>
        <v>34.54</v>
      </c>
      <c r="I52" s="4">
        <v>23.54</v>
      </c>
      <c r="J52" s="2">
        <f>F52+(I52/100*F52)</f>
        <v>10.945644</v>
      </c>
      <c r="K52" s="2">
        <f>G52+(I52/100*G52)</f>
        <v>31.725072000000001</v>
      </c>
      <c r="L52" s="2">
        <f>TRUNC(J52+K52,2)</f>
        <v>42.67</v>
      </c>
      <c r="M52" s="2">
        <f>TRUNC(IF((J52+K52), (J52/(J52+K52)*O52), 0),2)</f>
        <v>9450.9599999999991</v>
      </c>
      <c r="N52" s="2">
        <f>TRUNC(IF((J52+K52), (K52/(J52+K52)*O52), 0),2)</f>
        <v>27392.86</v>
      </c>
      <c r="O52" s="2">
        <f>TRUNC(L52*E52,2)</f>
        <v>36843.83</v>
      </c>
      <c r="P52" s="3" t="str">
        <f>IF(O52&lt;=(Referencial!O52*1.05),"PREÇO VÁLIDO","PREÇO INVÁLIDO")</f>
        <v>PREÇO VÁLIDO</v>
      </c>
    </row>
    <row r="53" spans="1:16" ht="24.95" customHeight="1">
      <c r="A53" s="3" t="s">
        <v>21</v>
      </c>
      <c r="B53" s="3" t="s">
        <v>57</v>
      </c>
      <c r="C53" s="3" t="s">
        <v>58</v>
      </c>
      <c r="D53" s="3" t="s">
        <v>33</v>
      </c>
      <c r="E53" s="3">
        <v>863.46</v>
      </c>
      <c r="F53" s="2">
        <v>29.76</v>
      </c>
      <c r="G53" s="2">
        <v>0</v>
      </c>
      <c r="H53" s="2">
        <f>F53+G53</f>
        <v>29.76</v>
      </c>
      <c r="I53" s="4">
        <v>23.54</v>
      </c>
      <c r="J53" s="2">
        <f>F53+(I53/100*F53)</f>
        <v>36.765504</v>
      </c>
      <c r="K53" s="2">
        <f>G53+(I53/100*G53)</f>
        <v>0</v>
      </c>
      <c r="L53" s="2">
        <f>TRUNC(J53+K53,2)</f>
        <v>36.76</v>
      </c>
      <c r="M53" s="2">
        <f>TRUNC(IF((J53+K53), (J53/(J53+K53)*O53), 0),2)</f>
        <v>31740.78</v>
      </c>
      <c r="N53" s="2">
        <f>TRUNC(IF((J53+K53), (K53/(J53+K53)*O53), 0),2)</f>
        <v>0</v>
      </c>
      <c r="O53" s="2">
        <f>TRUNC(L53*E53,2)</f>
        <v>31740.78</v>
      </c>
      <c r="P53" s="3" t="str">
        <f>IF(O53&lt;=(Referencial!O53*1.05),"PREÇO VÁLIDO","PREÇO INVÁLIDO")</f>
        <v>PREÇO VÁLIDO</v>
      </c>
    </row>
    <row r="54" spans="1:16" ht="24.95" customHeight="1">
      <c r="A54" s="3" t="s">
        <v>21</v>
      </c>
      <c r="B54" s="3" t="s">
        <v>59</v>
      </c>
      <c r="C54" s="3" t="s">
        <v>60</v>
      </c>
      <c r="D54" s="3" t="s">
        <v>33</v>
      </c>
      <c r="E54" s="3">
        <v>863.46</v>
      </c>
      <c r="F54" s="2">
        <v>24.31</v>
      </c>
      <c r="G54" s="2">
        <v>2.6</v>
      </c>
      <c r="H54" s="2">
        <f>F54+G54</f>
        <v>26.91</v>
      </c>
      <c r="I54" s="4">
        <v>23.54</v>
      </c>
      <c r="J54" s="2">
        <f>F54+(I54/100*F54)</f>
        <v>30.032573999999997</v>
      </c>
      <c r="K54" s="2">
        <f>G54+(I54/100*G54)</f>
        <v>3.21204</v>
      </c>
      <c r="L54" s="2">
        <f>TRUNC(J54+K54,2)</f>
        <v>33.24</v>
      </c>
      <c r="M54" s="2">
        <f>TRUNC(IF((J54+K54), (J54/(J54+K54)*O54), 0),2)</f>
        <v>25928.32</v>
      </c>
      <c r="N54" s="2">
        <f>TRUNC(IF((J54+K54), (K54/(J54+K54)*O54), 0),2)</f>
        <v>2773.08</v>
      </c>
      <c r="O54" s="2">
        <f>TRUNC(L54*E54,2)</f>
        <v>28701.41</v>
      </c>
      <c r="P54" s="3" t="str">
        <f>IF(O54&lt;=(Referencial!O54*1.05),"PREÇO VÁLIDO","PREÇO INVÁLIDO")</f>
        <v>PREÇO VÁLIDO</v>
      </c>
    </row>
    <row r="55" spans="1:16" ht="24.95" customHeight="1">
      <c r="A55" s="3" t="s">
        <v>21</v>
      </c>
      <c r="B55" s="3"/>
      <c r="C55" s="3" t="s">
        <v>64</v>
      </c>
      <c r="D55" s="3"/>
      <c r="E55" s="3">
        <v>0</v>
      </c>
      <c r="F55" s="2"/>
      <c r="G55" s="2"/>
      <c r="H55" s="3"/>
      <c r="I55" s="4"/>
      <c r="J55" s="3"/>
      <c r="K55" s="3"/>
      <c r="L55" s="3"/>
      <c r="M55" s="3"/>
      <c r="N55" s="3"/>
      <c r="O55" s="3"/>
      <c r="P55" s="3"/>
    </row>
    <row r="56" spans="1:16" ht="24.95" customHeight="1">
      <c r="A56" s="3" t="s">
        <v>21</v>
      </c>
      <c r="B56" s="3" t="s">
        <v>62</v>
      </c>
      <c r="C56" s="3" t="s">
        <v>63</v>
      </c>
      <c r="D56" s="3" t="s">
        <v>33</v>
      </c>
      <c r="E56" s="3">
        <v>74.87</v>
      </c>
      <c r="F56" s="2">
        <v>0.72</v>
      </c>
      <c r="G56" s="2">
        <v>6.81</v>
      </c>
      <c r="H56" s="2">
        <f>F56+G56</f>
        <v>7.5299999999999994</v>
      </c>
      <c r="I56" s="4">
        <v>23.54</v>
      </c>
      <c r="J56" s="2">
        <f>F56+(I56/100*F56)</f>
        <v>0.88948799999999995</v>
      </c>
      <c r="K56" s="2">
        <f>G56+(I56/100*G56)</f>
        <v>8.4130739999999999</v>
      </c>
      <c r="L56" s="2">
        <f>TRUNC(J56+K56,2)</f>
        <v>9.3000000000000007</v>
      </c>
      <c r="M56" s="2">
        <f>TRUNC(IF((J56+K56), (J56/(J56+K56)*O56), 0),2)</f>
        <v>66.569999999999993</v>
      </c>
      <c r="N56" s="2">
        <f>TRUNC(IF((J56+K56), (K56/(J56+K56)*O56), 0),2)</f>
        <v>629.71</v>
      </c>
      <c r="O56" s="2">
        <f>TRUNC(L56*E56,2)</f>
        <v>696.29</v>
      </c>
      <c r="P56" s="3" t="str">
        <f>IF(O56&lt;=(Referencial!O56*1.05),"PREÇO VÁLIDO","PREÇO INVÁLIDO")</f>
        <v>PREÇO VÁLIDO</v>
      </c>
    </row>
    <row r="57" spans="1:16" ht="24.95" customHeight="1">
      <c r="A57" s="3" t="s">
        <v>21</v>
      </c>
      <c r="B57" s="3" t="s">
        <v>55</v>
      </c>
      <c r="C57" s="3" t="s">
        <v>56</v>
      </c>
      <c r="D57" s="3" t="s">
        <v>33</v>
      </c>
      <c r="E57" s="3">
        <v>74.87</v>
      </c>
      <c r="F57" s="2">
        <v>8.86</v>
      </c>
      <c r="G57" s="2">
        <v>25.68</v>
      </c>
      <c r="H57" s="2">
        <f>F57+G57</f>
        <v>34.54</v>
      </c>
      <c r="I57" s="4">
        <v>23.54</v>
      </c>
      <c r="J57" s="2">
        <f>F57+(I57/100*F57)</f>
        <v>10.945644</v>
      </c>
      <c r="K57" s="2">
        <f>G57+(I57/100*G57)</f>
        <v>31.725072000000001</v>
      </c>
      <c r="L57" s="2">
        <f>TRUNC(J57+K57,2)</f>
        <v>42.67</v>
      </c>
      <c r="M57" s="2">
        <f>TRUNC(IF((J57+K57), (J57/(J57+K57)*O57), 0),2)</f>
        <v>819.48</v>
      </c>
      <c r="N57" s="2">
        <f>TRUNC(IF((J57+K57), (K57/(J57+K57)*O57), 0),2)</f>
        <v>2375.21</v>
      </c>
      <c r="O57" s="2">
        <f>TRUNC(L57*E57,2)</f>
        <v>3194.7</v>
      </c>
      <c r="P57" s="3" t="str">
        <f>IF(O57&lt;=(Referencial!O57*1.05),"PREÇO VÁLIDO","PREÇO INVÁLIDO")</f>
        <v>PREÇO VÁLIDO</v>
      </c>
    </row>
    <row r="58" spans="1:16" ht="24.95" customHeight="1">
      <c r="A58" s="3" t="s">
        <v>21</v>
      </c>
      <c r="B58" s="3" t="s">
        <v>57</v>
      </c>
      <c r="C58" s="3" t="s">
        <v>58</v>
      </c>
      <c r="D58" s="3" t="s">
        <v>33</v>
      </c>
      <c r="E58" s="3">
        <v>74.87</v>
      </c>
      <c r="F58" s="2">
        <v>29.76</v>
      </c>
      <c r="G58" s="2">
        <v>0</v>
      </c>
      <c r="H58" s="2">
        <f>F58+G58</f>
        <v>29.76</v>
      </c>
      <c r="I58" s="4">
        <v>23.54</v>
      </c>
      <c r="J58" s="2">
        <f>F58+(I58/100*F58)</f>
        <v>36.765504</v>
      </c>
      <c r="K58" s="2">
        <f>G58+(I58/100*G58)</f>
        <v>0</v>
      </c>
      <c r="L58" s="2">
        <f>TRUNC(J58+K58,2)</f>
        <v>36.76</v>
      </c>
      <c r="M58" s="2">
        <f>TRUNC(IF((J58+K58), (J58/(J58+K58)*O58), 0),2)</f>
        <v>2752.22</v>
      </c>
      <c r="N58" s="2">
        <f>TRUNC(IF((J58+K58), (K58/(J58+K58)*O58), 0),2)</f>
        <v>0</v>
      </c>
      <c r="O58" s="2">
        <f>TRUNC(L58*E58,2)</f>
        <v>2752.22</v>
      </c>
      <c r="P58" s="3" t="str">
        <f>IF(O58&lt;=(Referencial!O58*1.05),"PREÇO VÁLIDO","PREÇO INVÁLIDO")</f>
        <v>PREÇO VÁLIDO</v>
      </c>
    </row>
    <row r="59" spans="1:16" ht="24.95" customHeight="1">
      <c r="A59" s="3" t="s">
        <v>21</v>
      </c>
      <c r="B59" s="3" t="s">
        <v>59</v>
      </c>
      <c r="C59" s="3" t="s">
        <v>60</v>
      </c>
      <c r="D59" s="3" t="s">
        <v>33</v>
      </c>
      <c r="E59" s="3">
        <v>74.87</v>
      </c>
      <c r="F59" s="2">
        <v>24.31</v>
      </c>
      <c r="G59" s="2">
        <v>2.6</v>
      </c>
      <c r="H59" s="2">
        <f>F59+G59</f>
        <v>26.91</v>
      </c>
      <c r="I59" s="4">
        <v>23.54</v>
      </c>
      <c r="J59" s="2">
        <f>F59+(I59/100*F59)</f>
        <v>30.032573999999997</v>
      </c>
      <c r="K59" s="2">
        <f>G59+(I59/100*G59)</f>
        <v>3.21204</v>
      </c>
      <c r="L59" s="2">
        <f>TRUNC(J59+K59,2)</f>
        <v>33.24</v>
      </c>
      <c r="M59" s="2">
        <f>TRUNC(IF((J59+K59), (J59/(J59+K59)*O59), 0),2)</f>
        <v>2248.21</v>
      </c>
      <c r="N59" s="2">
        <f>TRUNC(IF((J59+K59), (K59/(J59+K59)*O59), 0),2)</f>
        <v>240.45</v>
      </c>
      <c r="O59" s="2">
        <f>TRUNC(L59*E59,2)</f>
        <v>2488.67</v>
      </c>
      <c r="P59" s="3" t="str">
        <f>IF(O59&lt;=(Referencial!O59*1.05),"PREÇO VÁLIDO","PREÇO INVÁLIDO")</f>
        <v>PREÇO VÁLIDO</v>
      </c>
    </row>
    <row r="60" spans="1:16" ht="24.95" customHeight="1">
      <c r="A60" s="3" t="s">
        <v>21</v>
      </c>
      <c r="B60" s="3"/>
      <c r="C60" s="3" t="s">
        <v>65</v>
      </c>
      <c r="D60" s="3"/>
      <c r="E60" s="3">
        <v>0</v>
      </c>
      <c r="F60" s="2"/>
      <c r="G60" s="2"/>
      <c r="H60" s="3"/>
      <c r="I60" s="4"/>
      <c r="J60" s="3"/>
      <c r="K60" s="3"/>
      <c r="L60" s="3"/>
      <c r="M60" s="3"/>
      <c r="N60" s="3"/>
      <c r="O60" s="3"/>
      <c r="P60" s="3"/>
    </row>
    <row r="61" spans="1:16" ht="24.95" customHeight="1">
      <c r="A61" s="3" t="s">
        <v>21</v>
      </c>
      <c r="B61" s="3" t="s">
        <v>66</v>
      </c>
      <c r="C61" s="3" t="s">
        <v>67</v>
      </c>
      <c r="D61" s="3" t="s">
        <v>33</v>
      </c>
      <c r="E61" s="3">
        <v>94.18</v>
      </c>
      <c r="F61" s="2">
        <v>10.69</v>
      </c>
      <c r="G61" s="2">
        <v>0</v>
      </c>
      <c r="H61" s="2">
        <f>F61+G61</f>
        <v>10.69</v>
      </c>
      <c r="I61" s="4">
        <v>23.54</v>
      </c>
      <c r="J61" s="2">
        <f>F61+(I61/100*F61)</f>
        <v>13.206426</v>
      </c>
      <c r="K61" s="2">
        <f>G61+(I61/100*G61)</f>
        <v>0</v>
      </c>
      <c r="L61" s="2">
        <f>TRUNC(J61+K61,2)</f>
        <v>13.2</v>
      </c>
      <c r="M61" s="2">
        <f>TRUNC(IF((J61+K61), (J61/(J61+K61)*O61), 0),2)</f>
        <v>1243.17</v>
      </c>
      <c r="N61" s="2">
        <f>TRUNC(IF((J61+K61), (K61/(J61+K61)*O61), 0),2)</f>
        <v>0</v>
      </c>
      <c r="O61" s="2">
        <f>TRUNC(L61*E61,2)</f>
        <v>1243.17</v>
      </c>
      <c r="P61" s="3" t="str">
        <f>IF(O61&lt;=(Referencial!O61*1.05),"PREÇO VÁLIDO","PREÇO INVÁLIDO")</f>
        <v>PREÇO VÁLIDO</v>
      </c>
    </row>
    <row r="62" spans="1:16" ht="24.95" customHeight="1">
      <c r="A62" s="3" t="s">
        <v>21</v>
      </c>
      <c r="B62" s="3" t="s">
        <v>55</v>
      </c>
      <c r="C62" s="3" t="s">
        <v>56</v>
      </c>
      <c r="D62" s="3" t="s">
        <v>33</v>
      </c>
      <c r="E62" s="3">
        <v>94.18</v>
      </c>
      <c r="F62" s="2">
        <v>8.86</v>
      </c>
      <c r="G62" s="2">
        <v>25.68</v>
      </c>
      <c r="H62" s="2">
        <f>F62+G62</f>
        <v>34.54</v>
      </c>
      <c r="I62" s="4">
        <v>23.54</v>
      </c>
      <c r="J62" s="2">
        <f>F62+(I62/100*F62)</f>
        <v>10.945644</v>
      </c>
      <c r="K62" s="2">
        <f>G62+(I62/100*G62)</f>
        <v>31.725072000000001</v>
      </c>
      <c r="L62" s="2">
        <f>TRUNC(J62+K62,2)</f>
        <v>42.67</v>
      </c>
      <c r="M62" s="2">
        <f>TRUNC(IF((J62+K62), (J62/(J62+K62)*O62), 0),2)</f>
        <v>1030.8399999999999</v>
      </c>
      <c r="N62" s="2">
        <f>TRUNC(IF((J62+K62), (K62/(J62+K62)*O62), 0),2)</f>
        <v>2987.81</v>
      </c>
      <c r="O62" s="2">
        <f>TRUNC(L62*E62,2)</f>
        <v>4018.66</v>
      </c>
      <c r="P62" s="3" t="str">
        <f>IF(O62&lt;=(Referencial!O62*1.05),"PREÇO VÁLIDO","PREÇO INVÁLIDO")</f>
        <v>PREÇO VÁLIDO</v>
      </c>
    </row>
    <row r="63" spans="1:16" ht="24.95" customHeight="1">
      <c r="A63" s="3" t="s">
        <v>21</v>
      </c>
      <c r="B63" s="3" t="s">
        <v>68</v>
      </c>
      <c r="C63" s="3" t="s">
        <v>69</v>
      </c>
      <c r="D63" s="3" t="s">
        <v>33</v>
      </c>
      <c r="E63" s="3">
        <v>94.18</v>
      </c>
      <c r="F63" s="2">
        <v>0</v>
      </c>
      <c r="G63" s="2">
        <v>0.76</v>
      </c>
      <c r="H63" s="2">
        <f>F63+G63</f>
        <v>0.76</v>
      </c>
      <c r="I63" s="4">
        <v>23.54</v>
      </c>
      <c r="J63" s="2">
        <f>F63+(I63/100*F63)</f>
        <v>0</v>
      </c>
      <c r="K63" s="2">
        <f>G63+(I63/100*G63)</f>
        <v>0.93890399999999996</v>
      </c>
      <c r="L63" s="2">
        <f>TRUNC(J63+K63,2)</f>
        <v>0.93</v>
      </c>
      <c r="M63" s="2">
        <f>TRUNC(IF((J63+K63), (J63/(J63+K63)*O63), 0),2)</f>
        <v>0</v>
      </c>
      <c r="N63" s="2">
        <f>TRUNC(IF((J63+K63), (K63/(J63+K63)*O63), 0),2)</f>
        <v>87.58</v>
      </c>
      <c r="O63" s="2">
        <f>TRUNC(L63*E63,2)</f>
        <v>87.58</v>
      </c>
      <c r="P63" s="3" t="str">
        <f>IF(O63&lt;=(Referencial!O63*1.05),"PREÇO VÁLIDO","PREÇO INVÁLIDO")</f>
        <v>PREÇO VÁLIDO</v>
      </c>
    </row>
    <row r="64" spans="1:16" ht="24.95" customHeight="1">
      <c r="A64" s="3" t="s">
        <v>21</v>
      </c>
      <c r="B64" s="3" t="s">
        <v>59</v>
      </c>
      <c r="C64" s="3" t="s">
        <v>60</v>
      </c>
      <c r="D64" s="3" t="s">
        <v>33</v>
      </c>
      <c r="E64" s="3">
        <v>94.18</v>
      </c>
      <c r="F64" s="2">
        <v>24.31</v>
      </c>
      <c r="G64" s="2">
        <v>2.6</v>
      </c>
      <c r="H64" s="2">
        <f>F64+G64</f>
        <v>26.91</v>
      </c>
      <c r="I64" s="4">
        <v>23.54</v>
      </c>
      <c r="J64" s="2">
        <f>F64+(I64/100*F64)</f>
        <v>30.032573999999997</v>
      </c>
      <c r="K64" s="2">
        <f>G64+(I64/100*G64)</f>
        <v>3.21204</v>
      </c>
      <c r="L64" s="2">
        <f>TRUNC(J64+K64,2)</f>
        <v>33.24</v>
      </c>
      <c r="M64" s="2">
        <f>TRUNC(IF((J64+K64), (J64/(J64+K64)*O64), 0),2)</f>
        <v>2828.07</v>
      </c>
      <c r="N64" s="2">
        <f>TRUNC(IF((J64+K64), (K64/(J64+K64)*O64), 0),2)</f>
        <v>302.45999999999998</v>
      </c>
      <c r="O64" s="2">
        <f>TRUNC(L64*E64,2)</f>
        <v>3130.54</v>
      </c>
      <c r="P64" s="3" t="str">
        <f>IF(O64&lt;=(Referencial!O64*1.05),"PREÇO VÁLIDO","PREÇO INVÁLIDO")</f>
        <v>PREÇO VÁLIDO</v>
      </c>
    </row>
    <row r="65" spans="1:17">
      <c r="N65" s="7" t="s">
        <v>28</v>
      </c>
      <c r="O65" s="8">
        <f>TRUNC(SUM(O40:O64),2)</f>
        <v>579429.52</v>
      </c>
    </row>
    <row r="67" spans="1:17">
      <c r="A67" s="9" t="s">
        <v>70</v>
      </c>
    </row>
    <row r="68" spans="1:17">
      <c r="A68" s="11" t="s">
        <v>4</v>
      </c>
      <c r="B68" s="11" t="s">
        <v>5</v>
      </c>
      <c r="C68" s="11" t="s">
        <v>6</v>
      </c>
      <c r="D68" s="11" t="s">
        <v>7</v>
      </c>
      <c r="E68" s="11" t="s">
        <v>8</v>
      </c>
      <c r="F68" s="11" t="s">
        <v>9</v>
      </c>
      <c r="G68" s="11" t="s">
        <v>10</v>
      </c>
      <c r="H68" s="11" t="s">
        <v>12</v>
      </c>
      <c r="I68" s="11" t="s">
        <v>13</v>
      </c>
      <c r="J68" s="11" t="s">
        <v>14</v>
      </c>
      <c r="K68" s="11" t="s">
        <v>15</v>
      </c>
      <c r="L68" s="11" t="s">
        <v>11</v>
      </c>
      <c r="M68" s="11" t="s">
        <v>16</v>
      </c>
      <c r="N68" s="11" t="s">
        <v>17</v>
      </c>
      <c r="O68" s="11" t="s">
        <v>18</v>
      </c>
      <c r="P68" s="11" t="s">
        <v>19</v>
      </c>
      <c r="Q68" s="11" t="s">
        <v>20</v>
      </c>
    </row>
    <row r="69" spans="1:17" ht="24.95" customHeight="1">
      <c r="A69" s="3" t="s">
        <v>21</v>
      </c>
      <c r="B69" s="3"/>
      <c r="C69" s="3" t="s">
        <v>71</v>
      </c>
      <c r="D69" s="3"/>
      <c r="E69" s="3">
        <v>0</v>
      </c>
      <c r="F69" s="2"/>
      <c r="G69" s="2"/>
      <c r="H69" s="3"/>
      <c r="I69" s="4"/>
      <c r="J69" s="3"/>
      <c r="K69" s="3"/>
      <c r="L69" s="3"/>
      <c r="M69" s="3"/>
      <c r="N69" s="3"/>
      <c r="O69" s="3"/>
      <c r="P69" s="3"/>
    </row>
    <row r="70" spans="1:17" ht="24.95" customHeight="1">
      <c r="A70" s="3" t="s">
        <v>21</v>
      </c>
      <c r="B70" s="3"/>
      <c r="C70" s="3" t="s">
        <v>72</v>
      </c>
      <c r="D70" s="3"/>
      <c r="E70" s="3">
        <v>0</v>
      </c>
      <c r="F70" s="2"/>
      <c r="G70" s="2"/>
      <c r="H70" s="3"/>
      <c r="I70" s="4"/>
      <c r="J70" s="3"/>
      <c r="K70" s="3"/>
      <c r="L70" s="3"/>
      <c r="M70" s="3"/>
      <c r="N70" s="3"/>
      <c r="O70" s="3"/>
      <c r="P70" s="3"/>
    </row>
    <row r="71" spans="1:17" ht="24.95" customHeight="1">
      <c r="A71" s="3" t="s">
        <v>21</v>
      </c>
      <c r="B71" s="3" t="s">
        <v>73</v>
      </c>
      <c r="C71" s="3" t="s">
        <v>74</v>
      </c>
      <c r="D71" s="3" t="s">
        <v>75</v>
      </c>
      <c r="E71" s="3">
        <v>2</v>
      </c>
      <c r="F71" s="2">
        <v>57.7</v>
      </c>
      <c r="G71" s="2">
        <v>1.63</v>
      </c>
      <c r="H71" s="2">
        <f>F71+G71</f>
        <v>59.330000000000005</v>
      </c>
      <c r="I71" s="4">
        <v>23.54</v>
      </c>
      <c r="J71" s="2">
        <f>F71+(I71/100*F71)</f>
        <v>71.282579999999996</v>
      </c>
      <c r="K71" s="2">
        <f>G71+(I71/100*G71)</f>
        <v>2.0137019999999999</v>
      </c>
      <c r="L71" s="2">
        <f>TRUNC(J71+K71,2)</f>
        <v>73.290000000000006</v>
      </c>
      <c r="M71" s="2">
        <f>TRUNC(IF((J71+K71), (J71/(J71+K71)*O71), 0),2)</f>
        <v>142.55000000000001</v>
      </c>
      <c r="N71" s="2">
        <f>TRUNC(IF((J71+K71), (K71/(J71+K71)*O71), 0),2)</f>
        <v>4.0199999999999996</v>
      </c>
      <c r="O71" s="2">
        <f>TRUNC(L71*E71,2)</f>
        <v>146.58000000000001</v>
      </c>
      <c r="P71" s="3" t="str">
        <f>IF(O71&lt;=(Referencial!O71*1.05),"PREÇO VÁLIDO","PREÇO INVÁLIDO")</f>
        <v>PREÇO VÁLIDO</v>
      </c>
    </row>
    <row r="72" spans="1:17" ht="24.95" customHeight="1">
      <c r="A72" s="3" t="s">
        <v>21</v>
      </c>
      <c r="B72" s="3" t="s">
        <v>76</v>
      </c>
      <c r="C72" s="3" t="s">
        <v>77</v>
      </c>
      <c r="D72" s="3" t="s">
        <v>26</v>
      </c>
      <c r="E72" s="3">
        <v>2</v>
      </c>
      <c r="F72" s="2">
        <v>60.47</v>
      </c>
      <c r="G72" s="2">
        <v>18.86</v>
      </c>
      <c r="H72" s="2">
        <f>F72+G72</f>
        <v>79.33</v>
      </c>
      <c r="I72" s="4">
        <v>23.54</v>
      </c>
      <c r="J72" s="2">
        <f>F72+(I72/100*F72)</f>
        <v>74.704638000000003</v>
      </c>
      <c r="K72" s="2">
        <f>G72+(I72/100*G72)</f>
        <v>23.299644000000001</v>
      </c>
      <c r="L72" s="2">
        <f>TRUNC(J72+K72,2)</f>
        <v>98</v>
      </c>
      <c r="M72" s="2">
        <f>TRUNC(IF((J72+K72), (J72/(J72+K72)*O72), 0),2)</f>
        <v>149.4</v>
      </c>
      <c r="N72" s="2">
        <f>TRUNC(IF((J72+K72), (K72/(J72+K72)*O72), 0),2)</f>
        <v>46.59</v>
      </c>
      <c r="O72" s="2">
        <f>TRUNC(L72*E72,2)</f>
        <v>196</v>
      </c>
      <c r="P72" s="3" t="str">
        <f>IF(O72&lt;=(Referencial!O72*1.05),"PREÇO VÁLIDO","PREÇO INVÁLIDO")</f>
        <v>PREÇO VÁLIDO</v>
      </c>
    </row>
    <row r="73" spans="1:17" ht="24.95" customHeight="1">
      <c r="A73" s="3" t="s">
        <v>21</v>
      </c>
      <c r="B73" s="3" t="s">
        <v>78</v>
      </c>
      <c r="C73" s="3" t="s">
        <v>79</v>
      </c>
      <c r="D73" s="3" t="s">
        <v>26</v>
      </c>
      <c r="E73" s="3">
        <v>4</v>
      </c>
      <c r="F73" s="2">
        <v>1.56</v>
      </c>
      <c r="G73" s="2">
        <v>12</v>
      </c>
      <c r="H73" s="2">
        <f>F73+G73</f>
        <v>13.56</v>
      </c>
      <c r="I73" s="4">
        <v>23.54</v>
      </c>
      <c r="J73" s="2">
        <f>F73+(I73/100*F73)</f>
        <v>1.927224</v>
      </c>
      <c r="K73" s="2">
        <f>G73+(I73/100*G73)</f>
        <v>14.8248</v>
      </c>
      <c r="L73" s="2">
        <f>TRUNC(J73+K73,2)</f>
        <v>16.75</v>
      </c>
      <c r="M73" s="2">
        <f>TRUNC(IF((J73+K73), (J73/(J73+K73)*O73), 0),2)</f>
        <v>7.7</v>
      </c>
      <c r="N73" s="2">
        <f>TRUNC(IF((J73+K73), (K73/(J73+K73)*O73), 0),2)</f>
        <v>59.29</v>
      </c>
      <c r="O73" s="2">
        <f>TRUNC(L73*E73,2)</f>
        <v>67</v>
      </c>
      <c r="P73" s="3" t="str">
        <f>IF(O73&lt;=(Referencial!O73*1.05),"PREÇO VÁLIDO","PREÇO INVÁLIDO")</f>
        <v>PREÇO VÁLIDO</v>
      </c>
    </row>
    <row r="74" spans="1:17" ht="24.95" customHeight="1">
      <c r="A74" s="3" t="s">
        <v>21</v>
      </c>
      <c r="B74" s="3" t="s">
        <v>80</v>
      </c>
      <c r="C74" s="3" t="s">
        <v>81</v>
      </c>
      <c r="D74" s="3" t="s">
        <v>75</v>
      </c>
      <c r="E74" s="3">
        <v>339</v>
      </c>
      <c r="F74" s="2">
        <v>32.89</v>
      </c>
      <c r="G74" s="2">
        <v>1.63</v>
      </c>
      <c r="H74" s="2">
        <f>F74+G74</f>
        <v>34.520000000000003</v>
      </c>
      <c r="I74" s="4">
        <v>23.54</v>
      </c>
      <c r="J74" s="2">
        <f>F74+(I74/100*F74)</f>
        <v>40.632306</v>
      </c>
      <c r="K74" s="2">
        <f>G74+(I74/100*G74)</f>
        <v>2.0137019999999999</v>
      </c>
      <c r="L74" s="2">
        <f>TRUNC(J74+K74,2)</f>
        <v>42.64</v>
      </c>
      <c r="M74" s="2">
        <f>TRUNC(IF((J74+K74), (J74/(J74+K74)*O74), 0),2)</f>
        <v>13772.41</v>
      </c>
      <c r="N74" s="2">
        <f>TRUNC(IF((J74+K74), (K74/(J74+K74)*O74), 0),2)</f>
        <v>682.54</v>
      </c>
      <c r="O74" s="2">
        <f>TRUNC(L74*E74,2)</f>
        <v>14454.96</v>
      </c>
      <c r="P74" s="3" t="str">
        <f>IF(O74&lt;=(Referencial!O74*1.05),"PREÇO VÁLIDO","PREÇO INVÁLIDO")</f>
        <v>PREÇO VÁLIDO</v>
      </c>
    </row>
    <row r="75" spans="1:17" ht="24.95" customHeight="1">
      <c r="A75" s="3" t="s">
        <v>21</v>
      </c>
      <c r="B75" s="3" t="s">
        <v>82</v>
      </c>
      <c r="C75" s="3" t="s">
        <v>83</v>
      </c>
      <c r="D75" s="3" t="s">
        <v>75</v>
      </c>
      <c r="E75" s="3">
        <v>7</v>
      </c>
      <c r="F75" s="2">
        <v>3.69</v>
      </c>
      <c r="G75" s="2">
        <v>10.17</v>
      </c>
      <c r="H75" s="2">
        <f>F75+G75</f>
        <v>13.86</v>
      </c>
      <c r="I75" s="4">
        <v>23.54</v>
      </c>
      <c r="J75" s="2">
        <f>F75+(I75/100*F75)</f>
        <v>4.5586260000000003</v>
      </c>
      <c r="K75" s="2">
        <f>G75+(I75/100*G75)</f>
        <v>12.564018000000001</v>
      </c>
      <c r="L75" s="2">
        <f>TRUNC(J75+K75,2)</f>
        <v>17.12</v>
      </c>
      <c r="M75" s="2">
        <f>TRUNC(IF((J75+K75), (J75/(J75+K75)*O75), 0),2)</f>
        <v>31.9</v>
      </c>
      <c r="N75" s="2">
        <f>TRUNC(IF((J75+K75), (K75/(J75+K75)*O75), 0),2)</f>
        <v>87.93</v>
      </c>
      <c r="O75" s="2">
        <f>TRUNC(L75*E75,2)</f>
        <v>119.84</v>
      </c>
      <c r="P75" s="3" t="str">
        <f>IF(O75&lt;=(Referencial!O75*1.05),"PREÇO VÁLIDO","PREÇO INVÁLIDO")</f>
        <v>PREÇO VÁLIDO</v>
      </c>
    </row>
    <row r="76" spans="1:17">
      <c r="N76" s="7" t="s">
        <v>28</v>
      </c>
      <c r="O76" s="8">
        <f>TRUNC(SUM(O67:O75),2)</f>
        <v>14984.38</v>
      </c>
    </row>
    <row r="78" spans="1:17">
      <c r="A78" s="9" t="s">
        <v>46</v>
      </c>
    </row>
    <row r="79" spans="1:17">
      <c r="A79" s="11" t="s">
        <v>4</v>
      </c>
      <c r="B79" s="11" t="s">
        <v>5</v>
      </c>
      <c r="C79" s="11" t="s">
        <v>6</v>
      </c>
      <c r="D79" s="11" t="s">
        <v>7</v>
      </c>
      <c r="E79" s="11" t="s">
        <v>8</v>
      </c>
      <c r="F79" s="11" t="s">
        <v>9</v>
      </c>
      <c r="G79" s="11" t="s">
        <v>10</v>
      </c>
      <c r="H79" s="11" t="s">
        <v>12</v>
      </c>
      <c r="I79" s="11" t="s">
        <v>13</v>
      </c>
      <c r="J79" s="11" t="s">
        <v>14</v>
      </c>
      <c r="K79" s="11" t="s">
        <v>15</v>
      </c>
      <c r="L79" s="11" t="s">
        <v>11</v>
      </c>
      <c r="M79" s="11" t="s">
        <v>16</v>
      </c>
      <c r="N79" s="11" t="s">
        <v>17</v>
      </c>
      <c r="O79" s="11" t="s">
        <v>18</v>
      </c>
      <c r="P79" s="11" t="s">
        <v>19</v>
      </c>
      <c r="Q79" s="11" t="s">
        <v>20</v>
      </c>
    </row>
    <row r="80" spans="1:17" ht="24.95" customHeight="1">
      <c r="A80" s="3" t="s">
        <v>21</v>
      </c>
      <c r="B80" s="3"/>
      <c r="C80" s="3" t="s">
        <v>47</v>
      </c>
      <c r="D80" s="3"/>
      <c r="E80" s="3">
        <v>0</v>
      </c>
      <c r="F80" s="2"/>
      <c r="G80" s="2"/>
      <c r="H80" s="3"/>
      <c r="I80" s="4"/>
      <c r="J80" s="3"/>
      <c r="K80" s="3"/>
      <c r="L80" s="3"/>
      <c r="M80" s="3"/>
      <c r="N80" s="3"/>
      <c r="O80" s="3"/>
      <c r="P80" s="3"/>
    </row>
    <row r="81" spans="1:17" ht="24.95" customHeight="1">
      <c r="A81" s="3" t="s">
        <v>21</v>
      </c>
      <c r="B81" s="3"/>
      <c r="C81" s="3" t="s">
        <v>84</v>
      </c>
      <c r="D81" s="3"/>
      <c r="E81" s="3">
        <v>0</v>
      </c>
      <c r="F81" s="2"/>
      <c r="G81" s="2"/>
      <c r="H81" s="3"/>
      <c r="I81" s="4"/>
      <c r="J81" s="3"/>
      <c r="K81" s="3"/>
      <c r="L81" s="3"/>
      <c r="M81" s="3"/>
      <c r="N81" s="3"/>
      <c r="O81" s="3"/>
      <c r="P81" s="3"/>
    </row>
    <row r="82" spans="1:17" ht="24.95" customHeight="1">
      <c r="A82" s="3" t="s">
        <v>21</v>
      </c>
      <c r="B82" s="3" t="s">
        <v>85</v>
      </c>
      <c r="C82" s="3" t="s">
        <v>86</v>
      </c>
      <c r="D82" s="3" t="s">
        <v>33</v>
      </c>
      <c r="E82" s="3">
        <v>4355.8500000000004</v>
      </c>
      <c r="F82" s="2">
        <v>288.55</v>
      </c>
      <c r="G82" s="2">
        <v>2.61</v>
      </c>
      <c r="H82" s="2">
        <f>F82+G82</f>
        <v>291.16000000000003</v>
      </c>
      <c r="I82" s="4">
        <v>23.54</v>
      </c>
      <c r="J82" s="2">
        <f>F82+(I82/100*F82)</f>
        <v>356.47467</v>
      </c>
      <c r="K82" s="2">
        <f>G82+(I82/100*G82)</f>
        <v>3.2243939999999998</v>
      </c>
      <c r="L82" s="2">
        <f>TRUNC(J82+K82,2)</f>
        <v>359.69</v>
      </c>
      <c r="M82" s="2">
        <f>TRUNC(IF((J82+K82), (J82/(J82+K82)*O82), 0),2)</f>
        <v>1552711.05</v>
      </c>
      <c r="N82" s="2">
        <f>TRUNC(IF((J82+K82), (K82/(J82+K82)*O82), 0),2)</f>
        <v>14044.62</v>
      </c>
      <c r="O82" s="2">
        <f>TRUNC(L82*E82,2)</f>
        <v>1566755.68</v>
      </c>
      <c r="P82" s="3" t="str">
        <f>IF(O82&lt;=(Referencial!O82*1.05),"PREÇO VÁLIDO","PREÇO INVÁLIDO")</f>
        <v>PREÇO VÁLIDO</v>
      </c>
    </row>
    <row r="83" spans="1:17" ht="24.95" customHeight="1">
      <c r="A83" s="3" t="s">
        <v>21</v>
      </c>
      <c r="B83" s="3" t="s">
        <v>87</v>
      </c>
      <c r="C83" s="3" t="s">
        <v>88</v>
      </c>
      <c r="D83" s="3" t="s">
        <v>33</v>
      </c>
      <c r="E83" s="3">
        <v>28.86</v>
      </c>
      <c r="F83" s="2">
        <v>454.64</v>
      </c>
      <c r="G83" s="2">
        <v>0</v>
      </c>
      <c r="H83" s="2">
        <f>F83+G83</f>
        <v>454.64</v>
      </c>
      <c r="I83" s="4">
        <v>23.54</v>
      </c>
      <c r="J83" s="2">
        <f>F83+(I83/100*F83)</f>
        <v>561.66225599999996</v>
      </c>
      <c r="K83" s="2">
        <f>G83+(I83/100*G83)</f>
        <v>0</v>
      </c>
      <c r="L83" s="2">
        <f>TRUNC(J83+K83,2)</f>
        <v>561.66</v>
      </c>
      <c r="M83" s="2">
        <f>TRUNC(IF((J83+K83), (J83/(J83+K83)*O83), 0),2)</f>
        <v>16209.5</v>
      </c>
      <c r="N83" s="2">
        <f>TRUNC(IF((J83+K83), (K83/(J83+K83)*O83), 0),2)</f>
        <v>0</v>
      </c>
      <c r="O83" s="2">
        <f>TRUNC(L83*E83,2)</f>
        <v>16209.5</v>
      </c>
      <c r="P83" s="3" t="str">
        <f>IF(O83&lt;=(Referencial!O83*1.05),"PREÇO VÁLIDO","PREÇO INVÁLIDO")</f>
        <v>PREÇO VÁLIDO</v>
      </c>
    </row>
    <row r="84" spans="1:17" ht="24.95" customHeight="1">
      <c r="A84" s="3" t="s">
        <v>21</v>
      </c>
      <c r="B84" s="3" t="s">
        <v>89</v>
      </c>
      <c r="C84" s="3" t="s">
        <v>90</v>
      </c>
      <c r="D84" s="3" t="s">
        <v>75</v>
      </c>
      <c r="E84" s="3">
        <v>1600</v>
      </c>
      <c r="F84" s="2">
        <v>8.91</v>
      </c>
      <c r="G84" s="2">
        <v>0.78</v>
      </c>
      <c r="H84" s="2">
        <f>F84+G84</f>
        <v>9.69</v>
      </c>
      <c r="I84" s="4">
        <v>23.54</v>
      </c>
      <c r="J84" s="2">
        <f>F84+(I84/100*F84)</f>
        <v>11.007414000000001</v>
      </c>
      <c r="K84" s="2">
        <f>G84+(I84/100*G84)</f>
        <v>0.96361200000000002</v>
      </c>
      <c r="L84" s="2">
        <f>TRUNC(J84+K84,2)</f>
        <v>11.97</v>
      </c>
      <c r="M84" s="2">
        <f>TRUNC(IF((J84+K84), (J84/(J84+K84)*O84), 0),2)</f>
        <v>17610.349999999999</v>
      </c>
      <c r="N84" s="2">
        <f>TRUNC(IF((J84+K84), (K84/(J84+K84)*O84), 0),2)</f>
        <v>1541.64</v>
      </c>
      <c r="O84" s="2">
        <f>TRUNC(L84*E84,2)</f>
        <v>19152</v>
      </c>
      <c r="P84" s="3" t="str">
        <f>IF(O84&lt;=(Referencial!O84*1.05),"PREÇO VÁLIDO","PREÇO INVÁLIDO")</f>
        <v>PREÇO VÁLIDO</v>
      </c>
    </row>
    <row r="85" spans="1:17" ht="24.95" customHeight="1">
      <c r="A85" s="3" t="s">
        <v>21</v>
      </c>
      <c r="B85" s="3" t="s">
        <v>91</v>
      </c>
      <c r="C85" s="3" t="s">
        <v>92</v>
      </c>
      <c r="D85" s="3" t="s">
        <v>75</v>
      </c>
      <c r="E85" s="3">
        <v>4500</v>
      </c>
      <c r="F85" s="2">
        <v>8.7200000000000006</v>
      </c>
      <c r="G85" s="2">
        <v>5.55</v>
      </c>
      <c r="H85" s="2">
        <f>F85+G85</f>
        <v>14.27</v>
      </c>
      <c r="I85" s="4">
        <v>23.54</v>
      </c>
      <c r="J85" s="2">
        <f>F85+(I85/100*F85)</f>
        <v>10.772688</v>
      </c>
      <c r="K85" s="2">
        <f>G85+(I85/100*G85)</f>
        <v>6.8564699999999998</v>
      </c>
      <c r="L85" s="2">
        <f>TRUNC(J85+K85,2)</f>
        <v>17.62</v>
      </c>
      <c r="M85" s="2">
        <f>TRUNC(IF((J85+K85), (J85/(J85+K85)*O85), 0),2)</f>
        <v>48451.91</v>
      </c>
      <c r="N85" s="2">
        <f>TRUNC(IF((J85+K85), (K85/(J85+K85)*O85), 0),2)</f>
        <v>30838.080000000002</v>
      </c>
      <c r="O85" s="2">
        <f>TRUNC(L85*E85,2)</f>
        <v>79290</v>
      </c>
      <c r="P85" s="3" t="str">
        <f>IF(O85&lt;=(Referencial!O85*1.05),"PREÇO VÁLIDO","PREÇO INVÁLIDO")</f>
        <v>PREÇO VÁLIDO</v>
      </c>
    </row>
    <row r="86" spans="1:17">
      <c r="N86" s="7" t="s">
        <v>28</v>
      </c>
      <c r="O86" s="8">
        <f>TRUNC(SUM(O78:O85),2)</f>
        <v>1681407.18</v>
      </c>
    </row>
    <row r="88" spans="1:17">
      <c r="A88" s="9" t="s">
        <v>93</v>
      </c>
    </row>
    <row r="89" spans="1:17">
      <c r="A89" s="11" t="s">
        <v>4</v>
      </c>
      <c r="B89" s="11" t="s">
        <v>5</v>
      </c>
      <c r="C89" s="11" t="s">
        <v>6</v>
      </c>
      <c r="D89" s="11" t="s">
        <v>7</v>
      </c>
      <c r="E89" s="11" t="s">
        <v>8</v>
      </c>
      <c r="F89" s="11" t="s">
        <v>9</v>
      </c>
      <c r="G89" s="11" t="s">
        <v>10</v>
      </c>
      <c r="H89" s="11" t="s">
        <v>12</v>
      </c>
      <c r="I89" s="11" t="s">
        <v>13</v>
      </c>
      <c r="J89" s="11" t="s">
        <v>14</v>
      </c>
      <c r="K89" s="11" t="s">
        <v>15</v>
      </c>
      <c r="L89" s="11" t="s">
        <v>11</v>
      </c>
      <c r="M89" s="11" t="s">
        <v>16</v>
      </c>
      <c r="N89" s="11" t="s">
        <v>17</v>
      </c>
      <c r="O89" s="11" t="s">
        <v>18</v>
      </c>
      <c r="P89" s="11" t="s">
        <v>19</v>
      </c>
      <c r="Q89" s="11" t="s">
        <v>20</v>
      </c>
    </row>
    <row r="90" spans="1:17" ht="24.95" customHeight="1">
      <c r="A90" s="3" t="s">
        <v>21</v>
      </c>
      <c r="B90" s="3"/>
      <c r="C90" s="3" t="s">
        <v>94</v>
      </c>
      <c r="D90" s="3"/>
      <c r="E90" s="3">
        <v>0</v>
      </c>
      <c r="F90" s="2"/>
      <c r="G90" s="2"/>
      <c r="H90" s="3"/>
      <c r="I90" s="4"/>
      <c r="J90" s="3"/>
      <c r="K90" s="3"/>
      <c r="L90" s="3"/>
      <c r="M90" s="3"/>
      <c r="N90" s="3"/>
      <c r="O90" s="3"/>
      <c r="P90" s="3"/>
    </row>
    <row r="91" spans="1:17" ht="24.95" customHeight="1">
      <c r="A91" s="3" t="s">
        <v>21</v>
      </c>
      <c r="B91" s="3"/>
      <c r="C91" s="3" t="s">
        <v>95</v>
      </c>
      <c r="D91" s="3"/>
      <c r="E91" s="3">
        <v>0</v>
      </c>
      <c r="F91" s="2"/>
      <c r="G91" s="2"/>
      <c r="H91" s="3"/>
      <c r="I91" s="4"/>
      <c r="J91" s="3"/>
      <c r="K91" s="3"/>
      <c r="L91" s="3"/>
      <c r="M91" s="3"/>
      <c r="N91" s="3"/>
      <c r="O91" s="3"/>
      <c r="P91" s="3"/>
    </row>
    <row r="92" spans="1:17" ht="24.95" customHeight="1">
      <c r="A92" s="3" t="s">
        <v>21</v>
      </c>
      <c r="B92" s="3" t="s">
        <v>96</v>
      </c>
      <c r="C92" s="3" t="s">
        <v>97</v>
      </c>
      <c r="D92" s="3" t="s">
        <v>33</v>
      </c>
      <c r="E92" s="3">
        <v>4384.71</v>
      </c>
      <c r="F92" s="2">
        <v>2.59</v>
      </c>
      <c r="G92" s="2">
        <v>0</v>
      </c>
      <c r="H92" s="2">
        <f>F92+G92</f>
        <v>2.59</v>
      </c>
      <c r="I92" s="4">
        <v>23.54</v>
      </c>
      <c r="J92" s="2">
        <f>F92+(I92/100*F92)</f>
        <v>3.1996859999999998</v>
      </c>
      <c r="K92" s="2">
        <f>G92+(I92/100*G92)</f>
        <v>0</v>
      </c>
      <c r="L92" s="2">
        <f>TRUNC(J92+K92,2)</f>
        <v>3.19</v>
      </c>
      <c r="M92" s="2">
        <f>TRUNC(IF((J92+K92), (J92/(J92+K92)*O92), 0),2)</f>
        <v>13987.22</v>
      </c>
      <c r="N92" s="2">
        <f>TRUNC(IF((J92+K92), (K92/(J92+K92)*O92), 0),2)</f>
        <v>0</v>
      </c>
      <c r="O92" s="2">
        <f>TRUNC(L92*E92,2)</f>
        <v>13987.22</v>
      </c>
      <c r="P92" s="3" t="str">
        <f>IF(O92&lt;=(Referencial!O92*1.05),"PREÇO VÁLIDO","PREÇO INVÁLIDO")</f>
        <v>PREÇO VÁLIDO</v>
      </c>
    </row>
    <row r="93" spans="1:17">
      <c r="N93" s="7" t="s">
        <v>28</v>
      </c>
      <c r="O93" s="8">
        <f>TRUNC(SUM(O88:O92),2)</f>
        <v>13987.22</v>
      </c>
    </row>
    <row r="94" spans="1:17">
      <c r="N94" s="7" t="s">
        <v>98</v>
      </c>
      <c r="O94" s="8">
        <f>TRUNC(SUM(O22,O30,O38,O65,O76,O86,O93),2)</f>
        <v>2488726.91</v>
      </c>
    </row>
    <row r="96" spans="1:17">
      <c r="A96" t="str">
        <f>CONCATENATE("Importa o presente valor total proposto em: ", TEXT(SUM(O22,O30,O38,O65,O76,O86,O93), "R$ #.###,#0"))</f>
        <v>Importa o presente valor total proposto em: R$ 2.488.726,91</v>
      </c>
    </row>
    <row r="98" spans="2:2">
      <c r="B98" s="9" t="s">
        <v>99</v>
      </c>
    </row>
    <row r="99" spans="2:2">
      <c r="B99" s="9" t="s">
        <v>100</v>
      </c>
    </row>
  </sheetData>
  <sheetProtection password="E889" sheet="1" objects="1" scenarios="1" selectLockedCells="1"/>
  <autoFilter ref="A18:Q92" xr:uid="{00000000-0009-0000-0000-000001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/>
  <headerFooter>
    <oddFooter>&amp;Lteste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Proposta</vt:lpstr>
      <vt:lpstr>Referencial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Guilherme Henrique da Silva</cp:lastModifiedBy>
  <dcterms:created xsi:type="dcterms:W3CDTF">2026-08-14T16:51:34Z</dcterms:created>
  <dcterms:modified xsi:type="dcterms:W3CDTF">2026-09-03T20:57:52Z</dcterms:modified>
</cp:coreProperties>
</file>