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oposta" r:id="rId3" sheetId="1"/>
    <sheet name="Referencial" r:id="rId4" sheetId="2"/>
  </sheets>
  <definedNames>
    <definedName name="_xlnm._FilterDatabase" localSheetId="0" hidden="true">Proposta!$A$18:$Q$25</definedName>
    <definedName name="_xlnm._FilterDatabase" localSheetId="1" hidden="true">Referencial!$A$18:$Q$25</definedName>
  </definedNames>
</workbook>
</file>

<file path=xl/comments1.xml><?xml version="1.0" encoding="utf-8"?>
<comments xmlns="http://schemas.openxmlformats.org/spreadsheetml/2006/main">
  <authors>
    <author/>
  </authors>
  <commentList>
    <comment ref="F19" authorId="0">
      <text>
        <t xml:space="preserve">Custo unitário (referencial): R$ 0,00
Detalhamento informativo:
Material: R$ 0,00
Equipamento: R$ 0,00
Incidencia: R$ 0,00
Subserviço: R$ 0,00
</t>
      </text>
    </comment>
    <comment ref="F20" authorId="0">
      <text>
        <t xml:space="preserve">Custo unitário (referencial): R$ 3,31
Detalhamento informativo:
Material: R$ 0,00
Equipamento: R$ 0,00
Incidencia: R$ 0,00
Subserviço: R$ 0,00
</t>
      </text>
    </comment>
    <comment ref="F21" authorId="0">
      <text>
        <t xml:space="preserve">Custo unitário (referencial): R$ 5,27
Detalhamento informativo:
Material: R$ 0,00
Equipamento: R$ 0,00
Incidencia: R$ 0,00
Subserviço: R$ 0,00
</t>
      </text>
    </comment>
    <comment ref="F22" authorId="0">
      <text>
        <t xml:space="preserve">Custo unitário (referencial): R$ 2,92
Detalhamento informativo:
Material: R$ 0,00
Equipamento: R$ 0,00
Incidencia: R$ 0,00
Subserviço: R$ 0,00
</t>
      </text>
    </comment>
    <comment ref="F23" authorId="0">
      <text>
        <t xml:space="preserve">Custo unitário (referencial): R$ 3,42
Detalhamento informativo:
Material: R$ 0,00
Equipamento: R$ 0,00
Incidencia: R$ 0,00
Subserviço: R$ 0,00
</t>
      </text>
    </comment>
    <comment ref="F24" authorId="0">
      <text>
        <t xml:space="preserve">Custo unitário (referencial): R$ 3,96
Detalhamento informativo:
Material: R$ 0,00
Equipamento: R$ 0,00
Incidencia: R$ 0,00
Subserviço: R$ 0,00
</t>
      </text>
    </comment>
    <comment ref="F25" authorId="0">
      <text>
        <t xml:space="preserve">Custo unitário (referencial): R$ 0,93
Detalhamento informativo:
Material: R$ 0,00
Equipamento: R$ 0,00
Incidencia: R$ 0,00
Subserviço: R$ 0,00
</t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F19" authorId="0">
      <text>
        <t xml:space="preserve">Custo unitário (referencial): R$ 0,00
Detalhamento informativo:
Material: R$ 0,00
Equipamento: R$ 0,00
Incidencia: R$ 0,00
Subserviço: R$ 0,00
</t>
      </text>
    </comment>
    <comment ref="F20" authorId="0">
      <text>
        <t xml:space="preserve">Custo unitário (referencial): R$ 3,31
Detalhamento informativo:
Material: R$ 0,00
Equipamento: R$ 0,00
Incidencia: R$ 0,00
Subserviço: R$ 0,00
</t>
      </text>
    </comment>
    <comment ref="F21" authorId="0">
      <text>
        <t xml:space="preserve">Custo unitário (referencial): R$ 5,27
Detalhamento informativo:
Material: R$ 0,00
Equipamento: R$ 0,00
Incidencia: R$ 0,00
Subserviço: R$ 0,00
</t>
      </text>
    </comment>
    <comment ref="F22" authorId="0">
      <text>
        <t xml:space="preserve">Custo unitário (referencial): R$ 2,92
Detalhamento informativo:
Material: R$ 0,00
Equipamento: R$ 0,00
Incidencia: R$ 0,00
Subserviço: R$ 0,00
</t>
      </text>
    </comment>
    <comment ref="F23" authorId="0">
      <text>
        <t xml:space="preserve">Custo unitário (referencial): R$ 3,42
Detalhamento informativo:
Material: R$ 0,00
Equipamento: R$ 0,00
Incidencia: R$ 0,00
Subserviço: R$ 0,00
</t>
      </text>
    </comment>
    <comment ref="F24" authorId="0">
      <text>
        <t xml:space="preserve">Custo unitário (referencial): R$ 3,96
Detalhamento informativo:
Material: R$ 0,00
Equipamento: R$ 0,00
Incidencia: R$ 0,00
Subserviço: R$ 0,00
</t>
      </text>
    </comment>
    <comment ref="F25" authorId="0">
      <text>
        <t xml:space="preserve">Custo unitário (referencial): R$ 0,93
Detalhamento informativo:
Material: R$ 0,00
Equipamento: R$ 0,00
Incidencia: R$ 0,00
Subserviço: R$ 0,00
</t>
      </text>
    </comment>
  </commentList>
</comments>
</file>

<file path=xl/sharedStrings.xml><?xml version="1.0" encoding="utf-8"?>
<sst xmlns="http://schemas.openxmlformats.org/spreadsheetml/2006/main" count="150" uniqueCount="53">
  <si>
    <t xml:space="preserve">      </t>
  </si>
  <si>
    <t xml:space="preserve">      ESTADO DE SANTA CATARINA</t>
  </si>
  <si>
    <t xml:space="preserve">      PROPOSTA DAS LICITANTES</t>
  </si>
  <si>
    <t>201 - Serviços Técnicos</t>
  </si>
  <si>
    <t>Tabela de Origem</t>
  </si>
  <si>
    <t>Cód Auxiliar</t>
  </si>
  <si>
    <t>Descrição do Serviço</t>
  </si>
  <si>
    <t>Unid.</t>
  </si>
  <si>
    <t>Quantidade</t>
  </si>
  <si>
    <t>Material / Outros (R$)</t>
  </si>
  <si>
    <t>Mão de Obra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</si>
  <si>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</si>
  <si>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</si>
  <si>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</si>
  <si>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</si>
  <si>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</si>
  <si>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</si>
  <si>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</si>
  <si>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</si>
  <si>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Verificação $+5%</t>
  </si>
  <si>
    <t>Proposta x Referência</t>
  </si>
  <si>
    <t>TABELA SINAPI ONERADA ABRIL 2026</t>
  </si>
  <si>
    <t>Serviços Técnicos</t>
  </si>
  <si>
    <t>CPU159008</t>
  </si>
  <si>
    <t>PROJETO PAISAGISMO (ESPÉCIES,PORTES, QUANTIDADES, MOBILIÁRIO EXTERNO E ACESSÓRIO) - IMPLEMENTOS EXTERNOS -(DER-ES)</t>
  </si>
  <si>
    <t>M2</t>
  </si>
  <si>
    <t/>
  </si>
  <si>
    <t>CPU159009</t>
  </si>
  <si>
    <t>PROJETO DE URBANISMO (MUROS, CALÇADAS, PAVIMENTAÇÕES, CANTEIROS, ACESSOS,OUTROS) - IMPLEMENTOS EXTERNOS -(DER-ES)</t>
  </si>
  <si>
    <t>CPU159010</t>
  </si>
  <si>
    <t>PROJETO HIDROSSANITÁRIO (IMPLEMENTOS EXTERNOS) -(DER-ES)</t>
  </si>
  <si>
    <t>CPU159011</t>
  </si>
  <si>
    <t>PROJETO DE DRENAGEM (IMPLEMENTOS EXTERNOS) -(DER-ES)</t>
  </si>
  <si>
    <t>CPU159012</t>
  </si>
  <si>
    <t>PROJETO ELÉTRICO (IMPLEMENTOS EXTERNOS) -(DER-ES)</t>
  </si>
  <si>
    <t>CPU159013</t>
  </si>
  <si>
    <t>PLANILHA ORÇAMENTÁRIA (PLANILHA DE QUANTITATIVOS, MEMÓRIA DE CÁLCULO, COMPOSIÇÕES DE CUSTOS, CRONOGRAMA FÍSICO-FINANCEIRO E COTAÇÕES DE PREÇOS) -(CEHOP-SE)</t>
  </si>
  <si>
    <t xml:space="preserve">Total do Grupo: </t>
  </si>
  <si>
    <t xml:space="preserve">Total da Proposta: </t>
  </si>
  <si>
    <t>Sistema Integrado de Controle de Obras Públicas</t>
  </si>
  <si>
    <t>Emitido em: 05/08/2026</t>
  </si>
  <si>
    <t>Obra:</t>
  </si>
  <si>
    <t>contratação de empresa especializada para elaboração de projeto de paisagismo destinado à modernização e requalificação dos jardins do Centro Integrado de Cultura  CIC.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</si>
  <si>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</si>
  <si>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</si>
  <si>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</si>
  <si>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</si>
  <si>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</si>
  <si>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</si>
  <si>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</si>
  <si>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</si>
  <si>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</si>
  <si>
    <t>285 - TABELA SINAPI ONERADA ABRIL 2026</t>
  </si>
</sst>
</file>

<file path=xl/styles.xml><?xml version="1.0" encoding="utf-8"?>
<styleSheet xmlns="http://schemas.openxmlformats.org/spreadsheetml/2006/main">
  <numFmts count="3">
    <numFmt numFmtId="164" formatCode="R$ #,##0.00"/>
    <numFmt numFmtId="165" formatCode="0.00&quot;%&quot;"/>
    <numFmt numFmtId="166" formatCode="#,##0.000"/>
  </numFmts>
  <fonts count="9">
    <font>
      <sz val="11.0"/>
      <color indexed="8"/>
      <name val="Calibri"/>
      <family val="2"/>
      <scheme val="minor"/>
    </font>
    <font>
      <name val="Helvetica"/>
      <sz val="8.0"/>
    </font>
    <font>
      <name val="Helvetica"/>
      <sz val="8.0"/>
    </font>
    <font>
      <name val="Helvetica"/>
      <sz val="8.0"/>
      <u val="single"/>
      <color indexed="12"/>
    </font>
    <font>
      <name val="Helvetica"/>
      <sz val="1.0"/>
      <color indexed="9"/>
    </font>
    <font>
      <name val="Helvetica-Bold"/>
      <sz val="8.0"/>
      <b val="true"/>
    </font>
    <font>
      <name val="Helvetica-Bold"/>
      <sz val="12.0"/>
    </font>
    <font>
      <name val="Helvetica-Bold"/>
      <sz val="14.0"/>
    </font>
    <font>
      <name val="Arial"/>
      <sz val="8.0"/>
      <b val="true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43"/>
      </patternFill>
    </fill>
    <fill>
      <patternFill patternType="solid">
        <fgColor indexed="43"/>
      </patternFill>
    </fill>
  </fills>
  <borders count="10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dashed"/>
    </border>
    <border>
      <top style="dashed"/>
      <bottom style="dashed"/>
    </border>
    <border>
      <right style="dashed"/>
      <top style="dashed"/>
      <bottom style="dashed"/>
    </border>
    <border>
      <left style="dashed"/>
      <right style="dashed"/>
      <top style="dashed"/>
      <bottom style="dashed"/>
    </border>
    <border>
      <bottom style="thin"/>
    </border>
  </borders>
  <cellStyleXfs count="1">
    <xf numFmtId="0" fontId="0" fillId="0" borderId="0"/>
  </cellStyleXfs>
  <cellXfs count="35">
    <xf numFmtId="0" fontId="0" fillId="0" borderId="0" xfId="0"/>
    <xf numFmtId="164" fontId="1" fillId="3" borderId="4" xfId="0" applyFont="true" applyFill="true" applyBorder="true" applyNumberFormat="true">
      <alignment horizontal="right"/>
      <protection locked="false"/>
    </xf>
    <xf numFmtId="164" fontId="1" fillId="2" borderId="4" xfId="0" applyFont="true" applyFill="true" applyBorder="true" applyNumberFormat="true">
      <alignment horizontal="right"/>
      <protection locked="true"/>
    </xf>
    <xf numFmtId="0" fontId="1" fillId="0" borderId="0" xfId="0" applyFont="true">
      <alignment horizontal="right"/>
    </xf>
    <xf numFmtId="0" fontId="1" fillId="0" borderId="4" xfId="0" applyBorder="true" applyFont="true">
      <alignment wrapText="true"/>
    </xf>
    <xf numFmtId="165" fontId="1" fillId="0" borderId="4" xfId="0" applyBorder="true" applyFont="true" applyNumberFormat="true">
      <alignment wrapText="true"/>
    </xf>
    <xf numFmtId="165" fontId="1" fillId="0" borderId="4" xfId="0" applyBorder="true" applyFont="true" applyNumberFormat="true">
      <alignment wrapText="true"/>
      <protection locked="false"/>
    </xf>
    <xf numFmtId="0" fontId="1" fillId="5" borderId="8" xfId="0" applyFill="true" applyFont="true" applyBorder="true">
      <alignment horizontal="left" vertical="bottom" wrapText="true"/>
      <protection locked="false"/>
    </xf>
    <xf numFmtId="10" fontId="0" fillId="5" borderId="8" xfId="0" applyFill="true" applyBorder="true" applyNumberFormat="true">
      <alignment horizontal="center" vertical="center"/>
      <protection locked="false"/>
    </xf>
    <xf numFmtId="0" fontId="0" fillId="5" borderId="8" xfId="0" applyFill="true" applyBorder="true">
      <alignment horizontal="left" vertical="bottom"/>
      <protection locked="true"/>
    </xf>
    <xf numFmtId="164" fontId="0" fillId="5" borderId="8" xfId="0" applyFill="true" applyNumberFormat="true" applyBorder="true">
      <alignment horizontal="left" vertical="bottom"/>
      <protection locked="true"/>
    </xf>
    <xf numFmtId="0" fontId="0" fillId="5" borderId="8" xfId="0" applyFill="true" applyBorder="true">
      <alignment horizontal="center" vertical="bottom"/>
      <protection locked="false"/>
    </xf>
    <xf numFmtId="0" fontId="5" fillId="0" borderId="0" xfId="0" applyFont="true">
      <protection locked="false"/>
    </xf>
    <xf numFmtId="0" fontId="5" fillId="0" borderId="0" xfId="0" applyFont="true">
      <protection locked="true"/>
    </xf>
    <xf numFmtId="0" fontId="7" fillId="0" borderId="0" xfId="0" applyFont="true">
      <alignment horizontal="center"/>
      <protection locked="false"/>
    </xf>
    <xf numFmtId="164" fontId="1" fillId="5" borderId="8" xfId="0" applyFill="true" applyBorder="true" applyNumberFormat="true" applyFont="true">
      <alignment horizontal="right"/>
      <protection locked="true"/>
    </xf>
    <xf numFmtId="0" fontId="2" fillId="0" borderId="0" xfId="0" applyFont="true">
      <alignment horizontal="left" vertical="bottom" wrapText="true"/>
    </xf>
    <xf numFmtId="0" fontId="2" fillId="0" borderId="0" xfId="0" applyFont="true">
      <alignment horizontal="left" vertical="top"/>
    </xf>
    <xf numFmtId="0" fontId="2" fillId="0" borderId="0" xfId="0" applyFont="true">
      <alignment horizontal="right" vertical="center"/>
    </xf>
    <xf numFmtId="0" fontId="4" fillId="0" borderId="0" xfId="0" applyFont="true"/>
    <xf numFmtId="0" fontId="5" fillId="0" borderId="4" xfId="0" applyBorder="true" applyFont="true">
      <alignment horizontal="left"/>
    </xf>
    <xf numFmtId="0" fontId="6" fillId="0" borderId="1" xfId="0" applyBorder="true" applyFont="true">
      <alignment horizontal="center" vertical="top"/>
    </xf>
    <xf numFmtId="0" fontId="6" fillId="0" borderId="9" xfId="0" applyBorder="true" applyFont="true">
      <alignment horizontal="center" vertical="top"/>
    </xf>
    <xf numFmtId="4" fontId="1" fillId="0" borderId="4" xfId="0" applyBorder="true" applyNumberFormat="true" applyFont="true">
      <alignment horizontal="right"/>
    </xf>
    <xf numFmtId="4" fontId="5" fillId="0" borderId="4" xfId="0" applyBorder="true" applyNumberFormat="true" applyFont="true">
      <alignment horizontal="right"/>
    </xf>
    <xf numFmtId="0" fontId="5" fillId="3" borderId="4" xfId="0" applyFont="true" applyFill="true" applyBorder="true">
      <alignment horizontal="left"/>
    </xf>
    <xf numFmtId="0" fontId="5" fillId="3" borderId="4" xfId="0" applyFont="true" applyFill="true" applyBorder="true">
      <alignment horizontal="right"/>
    </xf>
    <xf numFmtId="0" fontId="5" fillId="3" borderId="4" xfId="0" applyFont="true" applyFill="true" applyBorder="true">
      <alignment horizontal="center"/>
    </xf>
    <xf numFmtId="166" fontId="1" fillId="0" borderId="4" xfId="0" applyBorder="true" applyNumberFormat="true" applyFont="true">
      <alignment wrapText="true"/>
    </xf>
    <xf numFmtId="4" fontId="1" fillId="3" borderId="4" xfId="0" applyBorder="true" applyNumberFormat="true" applyFont="true" applyFill="true">
      <alignment horizontal="right"/>
    </xf>
    <xf numFmtId="10" fontId="0" fillId="5" borderId="8" xfId="0" applyFill="true" applyBorder="true" applyNumberFormat="true">
      <alignment horizontal="center" vertical="center"/>
      <protection locked="true"/>
    </xf>
    <xf numFmtId="10" fontId="0" fillId="5" borderId="8" xfId="0" applyFill="true" applyBorder="true" applyNumberFormat="true">
      <alignment horizontal="center" vertical="center"/>
      <protection locked="false"/>
    </xf>
    <xf numFmtId="0" fontId="1" fillId="5" borderId="8" xfId="0" applyFill="true" applyFont="true" applyBorder="true">
      <alignment horizontal="left" vertical="bottom"/>
      <protection locked="true"/>
    </xf>
    <xf numFmtId="0" fontId="5" fillId="3" borderId="4" xfId="0" applyFont="true" applyFill="true" applyBorder="true">
      <alignment horizontal="center"/>
      <protection locked="true"/>
    </xf>
    <xf numFmtId="164" fontId="8" fillId="3" borderId="4" xfId="0" applyFont="true" applyFill="true" applyBorder="true" applyNumberFormat="true">
      <alignment horizontal="right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2" Target="../media/image2.gif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2" Target="../media/image3.gif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 editAs="twoCell">
    <xdr:from>
      <xdr:col>0</xdr:col>
      <xdr:colOff>0</xdr:colOff>
      <xdr:row>30</xdr:row>
      <xdr:rowOff>0</xdr:rowOff>
    </xdr:from>
    <xdr:to>
      <xdr:col>0</xdr:col>
      <xdr:colOff>400000</xdr:colOff>
      <xdr:row>30</xdr:row>
      <xdr:rowOff>200000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 editAs="twoCell">
    <xdr:from>
      <xdr:col>0</xdr:col>
      <xdr:colOff>0</xdr:colOff>
      <xdr:row>30</xdr:row>
      <xdr:rowOff>0</xdr:rowOff>
    </xdr:from>
    <xdr:to>
      <xdr:col>0</xdr:col>
      <xdr:colOff>400000</xdr:colOff>
      <xdr:row>30</xdr:row>
      <xdr:rowOff>200000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Relationship Id="rId2" Target="../comments1.xml" Type="http://schemas.openxmlformats.org/officeDocument/2006/relationships/comments"/><Relationship Id="rId3" Target="../drawings/vmlDrawing1.vml" Type="http://schemas.openxmlformats.org/officeDocument/2006/relationships/vml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Relationship Id="rId2" Target="../comments2.xml" Type="http://schemas.openxmlformats.org/officeDocument/2006/relationships/comments"/><Relationship Id="rId3" Target="../drawings/vmlDrawing2.vml" Type="http://schemas.openxmlformats.org/officeDocument/2006/relationships/vml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2"/>
  <sheetViews>
    <sheetView workbookViewId="0" tabSelected="true"/>
  </sheetViews>
  <sheetFormatPr defaultRowHeight="15.0"/>
  <cols>
    <col min="1" max="1" width="31.171875" customWidth="true"/>
    <col min="2" max="2" width="13.359375" customWidth="true"/>
    <col min="3" max="3" width="55.6640625" customWidth="true"/>
    <col min="4" max="4" width="13.359375" customWidth="true"/>
    <col min="5" max="5" width="13.359375" customWidth="true"/>
    <col min="6" max="6" width="24.4921875" customWidth="true"/>
    <col min="7" max="7" width="24.4921875" customWidth="true"/>
    <col min="8" max="8" width="28.9453125" customWidth="true"/>
    <col min="9" max="9" width="28.9453125" customWidth="true"/>
    <col min="10" max="10" width="24.4921875" customWidth="true"/>
    <col min="11" max="11" width="24.4921875" customWidth="true"/>
    <col min="12" max="12" width="24.4921875" customWidth="true"/>
    <col min="13" max="13" width="24.4921875" customWidth="true"/>
    <col min="14" max="14" width="24.4921875" customWidth="true"/>
    <col min="15" max="15" width="24.4921875" customWidth="true"/>
    <col min="16" max="16" width="24.4921875" customWidth="true"/>
    <col min="17" max="17" width="24.4921875" customWidth="true"/>
  </cols>
  <sheetData>
    <row r="1">
      <c r="B1" s="16" t="s">
        <v>0</v>
      </c>
    </row>
    <row r="2">
      <c r="B2" s="16" t="s">
        <v>1</v>
      </c>
    </row>
    <row r="3">
      <c r="B3" s="16" t="s">
        <v>0</v>
      </c>
    </row>
    <row r="4">
      <c r="A4" s="14" t="s">
        <v>2</v>
      </c>
    </row>
    <row r="6">
      <c r="A6" s="13" t="s">
        <v>41</v>
      </c>
      <c r="B6" s="32" t="s">
        <v>42</v>
      </c>
      <c r="C6" s="32"/>
      <c r="D6" s="32"/>
      <c r="H6" s="12" t="s">
        <v>49</v>
      </c>
    </row>
    <row r="7">
      <c r="A7" s="13" t="s">
        <v>43</v>
      </c>
      <c r="B7" s="7"/>
    </row>
    <row r="8">
      <c r="A8" s="13" t="s">
        <v>44</v>
      </c>
      <c r="B8" s="7"/>
    </row>
    <row r="9">
      <c r="A9" s="13" t="s">
        <v>45</v>
      </c>
      <c r="B9" s="7"/>
      <c r="H9" s="30" t="s">
        <v>50</v>
      </c>
      <c r="I9" s="30" t="s">
        <v>51</v>
      </c>
    </row>
    <row r="10">
      <c r="A10" s="13" t="s">
        <v>46</v>
      </c>
      <c r="B10" t="s" s="31">
        <v>26</v>
      </c>
      <c r="D10" s="13" t="s">
        <v>47</v>
      </c>
      <c r="E10" t="s" s="31">
        <v>26</v>
      </c>
      <c r="H10" s="31">
        <f>SUM(M:M)/O27</f>
      </c>
      <c r="I10" s="31">
        <f>SUM(N:N)/O27</f>
      </c>
    </row>
    <row r="11">
      <c r="A11" s="13" t="s">
        <v>47</v>
      </c>
      <c r="B11" t="n" s="31">
        <v>0.2621</v>
      </c>
      <c r="D11" s="13" t="s">
        <v>48</v>
      </c>
      <c r="E11" t="s" s="31">
        <v>26</v>
      </c>
    </row>
    <row r="12"/>
    <row r="13" ht="25.0" customHeight="true">
      <c r="A13" s="13" t="s">
        <v>4</v>
      </c>
      <c r="B13" s="7" t="s">
        <v>52</v>
      </c>
    </row>
    <row r="14"/>
    <row r="15"/>
    <row r="16"/>
    <row r="17">
      <c r="A17" t="s" s="12">
        <v>3</v>
      </c>
    </row>
    <row r="18">
      <c r="A18" s="27" t="s">
        <v>4</v>
      </c>
      <c r="B18" s="27" t="s">
        <v>5</v>
      </c>
      <c r="C18" s="27" t="s">
        <v>6</v>
      </c>
      <c r="D18" s="27" t="s">
        <v>7</v>
      </c>
      <c r="E18" s="27" t="s">
        <v>8</v>
      </c>
      <c r="F18" s="1" t="s">
        <v>9</v>
      </c>
      <c r="G18" s="1" t="s">
        <v>10</v>
      </c>
      <c r="H18" s="27" t="s">
        <v>12</v>
      </c>
      <c r="I18" s="27" t="s">
        <v>13</v>
      </c>
      <c r="J18" s="27" t="s">
        <v>14</v>
      </c>
      <c r="K18" s="27" t="s">
        <v>15</v>
      </c>
      <c r="L18" s="27" t="s">
        <v>11</v>
      </c>
      <c r="M18" s="27" t="s">
        <v>16</v>
      </c>
      <c r="N18" s="27" t="s">
        <v>17</v>
      </c>
      <c r="O18" s="27" t="s">
        <v>18</v>
      </c>
      <c r="P18" s="27" t="s">
        <v>19</v>
      </c>
      <c r="Q18" s="27" t="s">
        <v>20</v>
      </c>
    </row>
    <row r="19" ht="25.0" customHeight="true">
      <c r="A19" t="s" s="4">
        <v>21</v>
      </c>
      <c r="B19" s="4"/>
      <c r="C19" t="s" s="4">
        <v>22</v>
      </c>
      <c r="D19" s="4"/>
      <c r="E19" t="n" s="4">
        <v>0.0</v>
      </c>
      <c r="F19" s="1"/>
      <c r="G19" s="1"/>
      <c r="H19" s="4"/>
      <c r="I19" s="6"/>
      <c r="J19" s="4"/>
      <c r="K19" s="4"/>
      <c r="L19" s="4"/>
      <c r="M19" s="4"/>
      <c r="N19" s="4"/>
      <c r="O19" s="4"/>
      <c r="P19" s="4"/>
      <c r="Q19" s="2"/>
    </row>
    <row r="20" ht="25.0" customHeight="true">
      <c r="A20" t="s" s="4">
        <v>21</v>
      </c>
      <c r="B20" t="s" s="4">
        <v>23</v>
      </c>
      <c r="C20" t="s" s="4">
        <v>24</v>
      </c>
      <c r="D20" t="s" s="4">
        <v>25</v>
      </c>
      <c r="E20" t="n" s="4">
        <v>8000.24</v>
      </c>
      <c r="F20" t="s" s="1">
        <v>26</v>
      </c>
      <c r="G20" t="s" s="1">
        <v>26</v>
      </c>
      <c r="H20" s="2">
        <f>F20+G20</f>
      </c>
      <c r="I20" t="n" s="6">
        <v>26.21</v>
      </c>
      <c r="J20" s="2">
        <f>F20+(I20/100*F20)</f>
      </c>
      <c r="K20" s="2">
        <f>G20+(I20/100*G20)</f>
      </c>
      <c r="L20" s="2">
        <f>TRUNC(J20+K20,2)</f>
      </c>
      <c r="M20" s="2">
        <f>TRUNC(IF((J20+K20), (J20/(J20+K20)*O20), 0),2)</f>
      </c>
      <c r="N20" s="2">
        <f>TRUNC(IF((J20+K20), (K20/(J20+K20)*O20), 0),2)</f>
      </c>
      <c r="O20" s="2">
        <f>TRUNC(L20*E20,2)</f>
      </c>
      <c r="P20" s="4">
        <f>IF(O20&lt;=(Referencial!O20*1.05),"PREÇO VÁLIDO","PREÇO INVÁLIDO")</f>
      </c>
      <c r="Q20" s="2">
        <f>(O20/Referencial!O20)-1</f>
      </c>
    </row>
    <row r="21" ht="25.0" customHeight="true">
      <c r="A21" t="s" s="4">
        <v>21</v>
      </c>
      <c r="B21" t="s" s="4">
        <v>27</v>
      </c>
      <c r="C21" t="s" s="4">
        <v>28</v>
      </c>
      <c r="D21" t="s" s="4">
        <v>25</v>
      </c>
      <c r="E21" t="n" s="4">
        <v>1319.88</v>
      </c>
      <c r="F21" t="s" s="1">
        <v>26</v>
      </c>
      <c r="G21" t="s" s="1">
        <v>26</v>
      </c>
      <c r="H21" s="2">
        <f>F21+G21</f>
      </c>
      <c r="I21" t="n" s="6">
        <v>26.21</v>
      </c>
      <c r="J21" s="2">
        <f>F21+(I21/100*F21)</f>
      </c>
      <c r="K21" s="2">
        <f>G21+(I21/100*G21)</f>
      </c>
      <c r="L21" s="2">
        <f>TRUNC(J21+K21,2)</f>
      </c>
      <c r="M21" s="2">
        <f>TRUNC(IF((J21+K21), (J21/(J21+K21)*O21), 0),2)</f>
      </c>
      <c r="N21" s="2">
        <f>TRUNC(IF((J21+K21), (K21/(J21+K21)*O21), 0),2)</f>
      </c>
      <c r="O21" s="2">
        <f>TRUNC(L21*E21,2)</f>
      </c>
      <c r="P21" s="4">
        <f>IF(O21&lt;=(Referencial!O21*1.05),"PREÇO VÁLIDO","PREÇO INVÁLIDO")</f>
      </c>
      <c r="Q21" s="2">
        <f>(O21/Referencial!O21)-1</f>
      </c>
    </row>
    <row r="22" ht="25.0" customHeight="true">
      <c r="A22" t="s" s="4">
        <v>21</v>
      </c>
      <c r="B22" t="s" s="4">
        <v>29</v>
      </c>
      <c r="C22" t="s" s="4">
        <v>30</v>
      </c>
      <c r="D22" t="s" s="4">
        <v>25</v>
      </c>
      <c r="E22" t="n" s="4">
        <v>8000.24</v>
      </c>
      <c r="F22" t="s" s="1">
        <v>26</v>
      </c>
      <c r="G22" t="s" s="1">
        <v>26</v>
      </c>
      <c r="H22" s="2">
        <f>F22+G22</f>
      </c>
      <c r="I22" t="n" s="6">
        <v>26.21</v>
      </c>
      <c r="J22" s="2">
        <f>F22+(I22/100*F22)</f>
      </c>
      <c r="K22" s="2">
        <f>G22+(I22/100*G22)</f>
      </c>
      <c r="L22" s="2">
        <f>TRUNC(J22+K22,2)</f>
      </c>
      <c r="M22" s="2">
        <f>TRUNC(IF((J22+K22), (J22/(J22+K22)*O22), 0),2)</f>
      </c>
      <c r="N22" s="2">
        <f>TRUNC(IF((J22+K22), (K22/(J22+K22)*O22), 0),2)</f>
      </c>
      <c r="O22" s="2">
        <f>TRUNC(L22*E22,2)</f>
      </c>
      <c r="P22" s="4">
        <f>IF(O22&lt;=(Referencial!O22*1.05),"PREÇO VÁLIDO","PREÇO INVÁLIDO")</f>
      </c>
      <c r="Q22" s="2">
        <f>(O22/Referencial!O22)-1</f>
      </c>
    </row>
    <row r="23" ht="25.0" customHeight="true">
      <c r="A23" t="s" s="4">
        <v>21</v>
      </c>
      <c r="B23" t="s" s="4">
        <v>31</v>
      </c>
      <c r="C23" t="s" s="4">
        <v>32</v>
      </c>
      <c r="D23" t="s" s="4">
        <v>25</v>
      </c>
      <c r="E23" t="n" s="4">
        <v>8000.24</v>
      </c>
      <c r="F23" t="s" s="1">
        <v>26</v>
      </c>
      <c r="G23" t="s" s="1">
        <v>26</v>
      </c>
      <c r="H23" s="2">
        <f>F23+G23</f>
      </c>
      <c r="I23" t="n" s="6">
        <v>26.21</v>
      </c>
      <c r="J23" s="2">
        <f>F23+(I23/100*F23)</f>
      </c>
      <c r="K23" s="2">
        <f>G23+(I23/100*G23)</f>
      </c>
      <c r="L23" s="2">
        <f>TRUNC(J23+K23,2)</f>
      </c>
      <c r="M23" s="2">
        <f>TRUNC(IF((J23+K23), (J23/(J23+K23)*O23), 0),2)</f>
      </c>
      <c r="N23" s="2">
        <f>TRUNC(IF((J23+K23), (K23/(J23+K23)*O23), 0),2)</f>
      </c>
      <c r="O23" s="2">
        <f>TRUNC(L23*E23,2)</f>
      </c>
      <c r="P23" s="4">
        <f>IF(O23&lt;=(Referencial!O23*1.05),"PREÇO VÁLIDO","PREÇO INVÁLIDO")</f>
      </c>
      <c r="Q23" s="2">
        <f>(O23/Referencial!O23)-1</f>
      </c>
    </row>
    <row r="24" ht="25.0" customHeight="true">
      <c r="A24" t="s" s="4">
        <v>21</v>
      </c>
      <c r="B24" t="s" s="4">
        <v>33</v>
      </c>
      <c r="C24" t="s" s="4">
        <v>34</v>
      </c>
      <c r="D24" t="s" s="4">
        <v>25</v>
      </c>
      <c r="E24" t="n" s="4">
        <v>8000.24</v>
      </c>
      <c r="F24" t="s" s="1">
        <v>26</v>
      </c>
      <c r="G24" t="s" s="1">
        <v>26</v>
      </c>
      <c r="H24" s="2">
        <f>F24+G24</f>
      </c>
      <c r="I24" t="n" s="6">
        <v>26.21</v>
      </c>
      <c r="J24" s="2">
        <f>F24+(I24/100*F24)</f>
      </c>
      <c r="K24" s="2">
        <f>G24+(I24/100*G24)</f>
      </c>
      <c r="L24" s="2">
        <f>TRUNC(J24+K24,2)</f>
      </c>
      <c r="M24" s="2">
        <f>TRUNC(IF((J24+K24), (J24/(J24+K24)*O24), 0),2)</f>
      </c>
      <c r="N24" s="2">
        <f>TRUNC(IF((J24+K24), (K24/(J24+K24)*O24), 0),2)</f>
      </c>
      <c r="O24" s="2">
        <f>TRUNC(L24*E24,2)</f>
      </c>
      <c r="P24" s="4">
        <f>IF(O24&lt;=(Referencial!O24*1.05),"PREÇO VÁLIDO","PREÇO INVÁLIDO")</f>
      </c>
      <c r="Q24" s="2">
        <f>(O24/Referencial!O24)-1</f>
      </c>
    </row>
    <row r="25" ht="25.0" customHeight="true">
      <c r="A25" t="s" s="4">
        <v>21</v>
      </c>
      <c r="B25" t="s" s="4">
        <v>35</v>
      </c>
      <c r="C25" t="s" s="4">
        <v>36</v>
      </c>
      <c r="D25" t="s" s="4">
        <v>25</v>
      </c>
      <c r="E25" t="n" s="4">
        <v>8000.24</v>
      </c>
      <c r="F25" t="s" s="1">
        <v>26</v>
      </c>
      <c r="G25" t="s" s="1">
        <v>26</v>
      </c>
      <c r="H25" s="2">
        <f>F25+G25</f>
      </c>
      <c r="I25" t="n" s="6">
        <v>26.21</v>
      </c>
      <c r="J25" s="2">
        <f>F25+(I25/100*F25)</f>
      </c>
      <c r="K25" s="2">
        <f>G25+(I25/100*G25)</f>
      </c>
      <c r="L25" s="2">
        <f>TRUNC(J25+K25,2)</f>
      </c>
      <c r="M25" s="2">
        <f>TRUNC(IF((J25+K25), (J25/(J25+K25)*O25), 0),2)</f>
      </c>
      <c r="N25" s="2">
        <f>TRUNC(IF((J25+K25), (K25/(J25+K25)*O25), 0),2)</f>
      </c>
      <c r="O25" s="2">
        <f>TRUNC(L25*E25,2)</f>
      </c>
      <c r="P25" s="4">
        <f>IF(O25&lt;=(Referencial!O25*1.05),"PREÇO VÁLIDO","PREÇO INVÁLIDO")</f>
      </c>
      <c r="Q25" s="2">
        <f>(O25/Referencial!O25)-1</f>
      </c>
    </row>
    <row r="26">
      <c r="N26" t="s" s="9">
        <v>37</v>
      </c>
      <c r="O26" s="10">
        <f>TRUNC(SUM(O17:O25),2)</f>
      </c>
    </row>
    <row r="27">
      <c r="N27" t="s" s="9">
        <v>38</v>
      </c>
      <c r="O27" s="10">
        <f>TRUNC(SUM(O26),2)</f>
      </c>
    </row>
    <row r="29">
      <c r="A29">
        <f>CONCATENATE("Importa o presente valor total proposto em: ", TEXT(SUM(O26), "R$ #.###,#0"))</f>
      </c>
    </row>
    <row r="31">
      <c r="B31" t="s" s="12">
        <v>39</v>
      </c>
    </row>
    <row r="32">
      <c r="B32" t="s" s="12">
        <v>40</v>
      </c>
    </row>
  </sheetData>
  <sheetProtection password="E889" sheet="true" scenarios="true" objects="true" selectLockedCells="true"/>
  <autoFilter ref="A18:Q25"/>
  <mergeCells>
    <mergeCell ref="B1:F1"/>
    <mergeCell ref="B2:F2"/>
    <mergeCell ref="B3:F3"/>
    <mergeCell ref="A4:G4"/>
    <mergeCell ref="B6:D6"/>
    <mergeCell ref="B13:C13"/>
  </mergeCells>
  <pageMargins bottom="0.4" footer="0.3" header="0.3" left="0.4" right="0.4" top="0.4"/>
  <pageSetup orientation="landscape" paperSize="9"/>
  <headerFooter>
    <oddFooter>&amp;Lteste</oddFooter>
  </headerFooter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2"/>
  <sheetViews>
    <sheetView workbookViewId="0"/>
  </sheetViews>
  <sheetFormatPr defaultRowHeight="15.0"/>
  <cols>
    <col min="1" max="1" width="31.171875" customWidth="true"/>
    <col min="2" max="2" width="13.359375" customWidth="true"/>
    <col min="3" max="3" width="55.6640625" customWidth="true"/>
    <col min="4" max="4" width="13.359375" customWidth="true"/>
    <col min="5" max="5" width="13.359375" customWidth="true"/>
    <col min="6" max="6" width="24.4921875" customWidth="true"/>
    <col min="7" max="7" width="24.4921875" customWidth="true"/>
    <col min="8" max="8" width="28.9453125" customWidth="true"/>
    <col min="9" max="9" width="28.9453125" customWidth="true"/>
    <col min="10" max="10" width="24.4921875" customWidth="true"/>
    <col min="11" max="11" width="24.4921875" customWidth="true"/>
    <col min="12" max="12" width="24.4921875" customWidth="true"/>
    <col min="13" max="13" width="24.4921875" customWidth="true"/>
    <col min="14" max="14" width="24.4921875" customWidth="true"/>
    <col min="15" max="15" width="24.4921875" customWidth="true"/>
    <col min="16" max="16" width="24.4921875" customWidth="true"/>
    <col min="17" max="17" width="24.4921875" customWidth="true" hidden="true"/>
  </cols>
  <sheetData>
    <row r="1">
      <c r="B1" s="16" t="s">
        <v>0</v>
      </c>
    </row>
    <row r="2">
      <c r="B2" s="16" t="s">
        <v>1</v>
      </c>
    </row>
    <row r="3">
      <c r="B3" s="16" t="s">
        <v>0</v>
      </c>
    </row>
    <row r="4">
      <c r="A4" s="14" t="s">
        <v>2</v>
      </c>
    </row>
    <row r="6">
      <c r="A6" s="13" t="s">
        <v>41</v>
      </c>
      <c r="B6" s="32" t="s">
        <v>42</v>
      </c>
      <c r="C6" s="32"/>
      <c r="D6" s="32"/>
      <c r="H6" s="12" t="s">
        <v>49</v>
      </c>
    </row>
    <row r="7">
      <c r="A7" s="13" t="s">
        <v>43</v>
      </c>
      <c r="B7" s="7"/>
    </row>
    <row r="8">
      <c r="A8" s="13" t="s">
        <v>44</v>
      </c>
      <c r="B8" s="7"/>
    </row>
    <row r="9">
      <c r="A9" s="13" t="s">
        <v>45</v>
      </c>
      <c r="B9" s="7"/>
      <c r="H9" s="30" t="s">
        <v>50</v>
      </c>
      <c r="I9" s="30" t="s">
        <v>51</v>
      </c>
    </row>
    <row r="10">
      <c r="A10" s="13" t="s">
        <v>46</v>
      </c>
      <c r="B10" t="s" s="31">
        <v>26</v>
      </c>
      <c r="D10" s="13" t="s">
        <v>47</v>
      </c>
      <c r="E10" t="s" s="31">
        <v>26</v>
      </c>
      <c r="H10" s="31">
        <f>SUM(M:M)/O27</f>
      </c>
      <c r="I10" s="31">
        <f>SUM(N:N)/O27</f>
      </c>
    </row>
    <row r="11">
      <c r="A11" s="13" t="s">
        <v>47</v>
      </c>
      <c r="B11" t="n" s="31">
        <v>0.2621</v>
      </c>
      <c r="D11" s="13" t="s">
        <v>48</v>
      </c>
      <c r="E11" t="s" s="31">
        <v>26</v>
      </c>
    </row>
    <row r="12"/>
    <row r="13" ht="25.0" customHeight="true">
      <c r="A13" s="13" t="s">
        <v>4</v>
      </c>
      <c r="B13" s="7" t="s">
        <v>52</v>
      </c>
    </row>
    <row r="14"/>
    <row r="15"/>
    <row r="16"/>
    <row r="17">
      <c r="A17" t="s" s="12">
        <v>3</v>
      </c>
    </row>
    <row r="18">
      <c r="A18" s="27" t="s">
        <v>4</v>
      </c>
      <c r="B18" s="27" t="s">
        <v>5</v>
      </c>
      <c r="C18" s="27" t="s">
        <v>6</v>
      </c>
      <c r="D18" s="27" t="s">
        <v>7</v>
      </c>
      <c r="E18" s="27" t="s">
        <v>8</v>
      </c>
      <c r="F18" s="27" t="s">
        <v>9</v>
      </c>
      <c r="G18" s="27" t="s">
        <v>10</v>
      </c>
      <c r="H18" s="27" t="s">
        <v>12</v>
      </c>
      <c r="I18" s="27" t="s">
        <v>13</v>
      </c>
      <c r="J18" s="27" t="s">
        <v>14</v>
      </c>
      <c r="K18" s="27" t="s">
        <v>15</v>
      </c>
      <c r="L18" s="27" t="s">
        <v>11</v>
      </c>
      <c r="M18" s="27" t="s">
        <v>16</v>
      </c>
      <c r="N18" s="27" t="s">
        <v>17</v>
      </c>
      <c r="O18" s="27" t="s">
        <v>18</v>
      </c>
      <c r="P18" s="27" t="s">
        <v>19</v>
      </c>
      <c r="Q18" s="27" t="s">
        <v>20</v>
      </c>
    </row>
    <row r="19" ht="25.0" customHeight="true">
      <c r="A19" t="s" s="4">
        <v>21</v>
      </c>
      <c r="B19" s="4"/>
      <c r="C19" t="s" s="4">
        <v>22</v>
      </c>
      <c r="D19" s="4"/>
      <c r="E19" t="n" s="4">
        <v>0.0</v>
      </c>
      <c r="F19" s="2"/>
      <c r="G19" s="2"/>
      <c r="H19" s="4"/>
      <c r="I19" s="5"/>
      <c r="J19" s="4"/>
      <c r="K19" s="4"/>
      <c r="L19" s="4"/>
      <c r="M19" s="4"/>
      <c r="N19" s="4"/>
      <c r="O19" s="4"/>
      <c r="P19" s="4"/>
    </row>
    <row r="20" ht="25.0" customHeight="true">
      <c r="A20" t="s" s="4">
        <v>21</v>
      </c>
      <c r="B20" t="s" s="4">
        <v>23</v>
      </c>
      <c r="C20" t="s" s="4">
        <v>24</v>
      </c>
      <c r="D20" t="s" s="4">
        <v>25</v>
      </c>
      <c r="E20" t="n" s="4">
        <v>8000.24</v>
      </c>
      <c r="F20" t="n" s="2">
        <v>0.0</v>
      </c>
      <c r="G20" t="n" s="2">
        <v>3.31</v>
      </c>
      <c r="H20" s="2">
        <f>F20+G20</f>
      </c>
      <c r="I20" t="n" s="5">
        <v>26.21</v>
      </c>
      <c r="J20" s="2">
        <f>F20+(I20/100*F20)</f>
      </c>
      <c r="K20" s="2">
        <f>G20+(I20/100*G20)</f>
      </c>
      <c r="L20" s="2">
        <f>TRUNC(J20+K20,2)</f>
      </c>
      <c r="M20" s="2">
        <f>TRUNC(IF((J20+K20), (J20/(J20+K20)*O20), 0),2)</f>
      </c>
      <c r="N20" s="2">
        <f>TRUNC(IF((J20+K20), (K20/(J20+K20)*O20), 0),2)</f>
      </c>
      <c r="O20" s="2">
        <f>TRUNC(L20*E20,2)</f>
      </c>
      <c r="P20" s="4">
        <f>IF(O20&lt;=(Referencial!O20*1.05),"PREÇO VÁLIDO","PREÇO INVÁLIDO")</f>
      </c>
    </row>
    <row r="21" ht="25.0" customHeight="true">
      <c r="A21" t="s" s="4">
        <v>21</v>
      </c>
      <c r="B21" t="s" s="4">
        <v>27</v>
      </c>
      <c r="C21" t="s" s="4">
        <v>28</v>
      </c>
      <c r="D21" t="s" s="4">
        <v>25</v>
      </c>
      <c r="E21" t="n" s="4">
        <v>1319.88</v>
      </c>
      <c r="F21" t="n" s="2">
        <v>0.0</v>
      </c>
      <c r="G21" t="n" s="2">
        <v>5.27</v>
      </c>
      <c r="H21" s="2">
        <f>F21+G21</f>
      </c>
      <c r="I21" t="n" s="5">
        <v>26.21</v>
      </c>
      <c r="J21" s="2">
        <f>F21+(I21/100*F21)</f>
      </c>
      <c r="K21" s="2">
        <f>G21+(I21/100*G21)</f>
      </c>
      <c r="L21" s="2">
        <f>TRUNC(J21+K21,2)</f>
      </c>
      <c r="M21" s="2">
        <f>TRUNC(IF((J21+K21), (J21/(J21+K21)*O21), 0),2)</f>
      </c>
      <c r="N21" s="2">
        <f>TRUNC(IF((J21+K21), (K21/(J21+K21)*O21), 0),2)</f>
      </c>
      <c r="O21" s="2">
        <f>TRUNC(L21*E21,2)</f>
      </c>
      <c r="P21" s="4">
        <f>IF(O21&lt;=(Referencial!O21*1.05),"PREÇO VÁLIDO","PREÇO INVÁLIDO")</f>
      </c>
    </row>
    <row r="22" ht="25.0" customHeight="true">
      <c r="A22" t="s" s="4">
        <v>21</v>
      </c>
      <c r="B22" t="s" s="4">
        <v>29</v>
      </c>
      <c r="C22" t="s" s="4">
        <v>30</v>
      </c>
      <c r="D22" t="s" s="4">
        <v>25</v>
      </c>
      <c r="E22" t="n" s="4">
        <v>8000.24</v>
      </c>
      <c r="F22" t="n" s="2">
        <v>0.0</v>
      </c>
      <c r="G22" t="n" s="2">
        <v>2.92</v>
      </c>
      <c r="H22" s="2">
        <f>F22+G22</f>
      </c>
      <c r="I22" t="n" s="5">
        <v>26.21</v>
      </c>
      <c r="J22" s="2">
        <f>F22+(I22/100*F22)</f>
      </c>
      <c r="K22" s="2">
        <f>G22+(I22/100*G22)</f>
      </c>
      <c r="L22" s="2">
        <f>TRUNC(J22+K22,2)</f>
      </c>
      <c r="M22" s="2">
        <f>TRUNC(IF((J22+K22), (J22/(J22+K22)*O22), 0),2)</f>
      </c>
      <c r="N22" s="2">
        <f>TRUNC(IF((J22+K22), (K22/(J22+K22)*O22), 0),2)</f>
      </c>
      <c r="O22" s="2">
        <f>TRUNC(L22*E22,2)</f>
      </c>
      <c r="P22" s="4">
        <f>IF(O22&lt;=(Referencial!O22*1.05),"PREÇO VÁLIDO","PREÇO INVÁLIDO")</f>
      </c>
    </row>
    <row r="23" ht="25.0" customHeight="true">
      <c r="A23" t="s" s="4">
        <v>21</v>
      </c>
      <c r="B23" t="s" s="4">
        <v>31</v>
      </c>
      <c r="C23" t="s" s="4">
        <v>32</v>
      </c>
      <c r="D23" t="s" s="4">
        <v>25</v>
      </c>
      <c r="E23" t="n" s="4">
        <v>8000.24</v>
      </c>
      <c r="F23" t="n" s="2">
        <v>0.0</v>
      </c>
      <c r="G23" t="n" s="2">
        <v>3.42</v>
      </c>
      <c r="H23" s="2">
        <f>F23+G23</f>
      </c>
      <c r="I23" t="n" s="5">
        <v>26.21</v>
      </c>
      <c r="J23" s="2">
        <f>F23+(I23/100*F23)</f>
      </c>
      <c r="K23" s="2">
        <f>G23+(I23/100*G23)</f>
      </c>
      <c r="L23" s="2">
        <f>TRUNC(J23+K23,2)</f>
      </c>
      <c r="M23" s="2">
        <f>TRUNC(IF((J23+K23), (J23/(J23+K23)*O23), 0),2)</f>
      </c>
      <c r="N23" s="2">
        <f>TRUNC(IF((J23+K23), (K23/(J23+K23)*O23), 0),2)</f>
      </c>
      <c r="O23" s="2">
        <f>TRUNC(L23*E23,2)</f>
      </c>
      <c r="P23" s="4">
        <f>IF(O23&lt;=(Referencial!O23*1.05),"PREÇO VÁLIDO","PREÇO INVÁLIDO")</f>
      </c>
    </row>
    <row r="24" ht="25.0" customHeight="true">
      <c r="A24" t="s" s="4">
        <v>21</v>
      </c>
      <c r="B24" t="s" s="4">
        <v>33</v>
      </c>
      <c r="C24" t="s" s="4">
        <v>34</v>
      </c>
      <c r="D24" t="s" s="4">
        <v>25</v>
      </c>
      <c r="E24" t="n" s="4">
        <v>8000.24</v>
      </c>
      <c r="F24" t="n" s="2">
        <v>0.0</v>
      </c>
      <c r="G24" t="n" s="2">
        <v>3.96</v>
      </c>
      <c r="H24" s="2">
        <f>F24+G24</f>
      </c>
      <c r="I24" t="n" s="5">
        <v>26.21</v>
      </c>
      <c r="J24" s="2">
        <f>F24+(I24/100*F24)</f>
      </c>
      <c r="K24" s="2">
        <f>G24+(I24/100*G24)</f>
      </c>
      <c r="L24" s="2">
        <f>TRUNC(J24+K24,2)</f>
      </c>
      <c r="M24" s="2">
        <f>TRUNC(IF((J24+K24), (J24/(J24+K24)*O24), 0),2)</f>
      </c>
      <c r="N24" s="2">
        <f>TRUNC(IF((J24+K24), (K24/(J24+K24)*O24), 0),2)</f>
      </c>
      <c r="O24" s="2">
        <f>TRUNC(L24*E24,2)</f>
      </c>
      <c r="P24" s="4">
        <f>IF(O24&lt;=(Referencial!O24*1.05),"PREÇO VÁLIDO","PREÇO INVÁLIDO")</f>
      </c>
    </row>
    <row r="25" ht="25.0" customHeight="true">
      <c r="A25" t="s" s="4">
        <v>21</v>
      </c>
      <c r="B25" t="s" s="4">
        <v>35</v>
      </c>
      <c r="C25" t="s" s="4">
        <v>36</v>
      </c>
      <c r="D25" t="s" s="4">
        <v>25</v>
      </c>
      <c r="E25" t="n" s="4">
        <v>8000.24</v>
      </c>
      <c r="F25" t="n" s="2">
        <v>0.0</v>
      </c>
      <c r="G25" t="n" s="2">
        <v>0.93</v>
      </c>
      <c r="H25" s="2">
        <f>F25+G25</f>
      </c>
      <c r="I25" t="n" s="5">
        <v>26.21</v>
      </c>
      <c r="J25" s="2">
        <f>F25+(I25/100*F25)</f>
      </c>
      <c r="K25" s="2">
        <f>G25+(I25/100*G25)</f>
      </c>
      <c r="L25" s="2">
        <f>TRUNC(J25+K25,2)</f>
      </c>
      <c r="M25" s="2">
        <f>TRUNC(IF((J25+K25), (J25/(J25+K25)*O25), 0),2)</f>
      </c>
      <c r="N25" s="2">
        <f>TRUNC(IF((J25+K25), (K25/(J25+K25)*O25), 0),2)</f>
      </c>
      <c r="O25" s="2">
        <f>TRUNC(L25*E25,2)</f>
      </c>
      <c r="P25" s="4">
        <f>IF(O25&lt;=(Referencial!O25*1.05),"PREÇO VÁLIDO","PREÇO INVÁLIDO")</f>
      </c>
    </row>
    <row r="26">
      <c r="N26" t="s" s="9">
        <v>37</v>
      </c>
      <c r="O26" s="10">
        <f>TRUNC(SUM(O17:O25),2)</f>
      </c>
    </row>
    <row r="27">
      <c r="N27" t="s" s="9">
        <v>38</v>
      </c>
      <c r="O27" s="10">
        <f>TRUNC(SUM(O26),2)</f>
      </c>
    </row>
    <row r="29">
      <c r="A29">
        <f>CONCATENATE("Importa o presente valor total proposto em: ", TEXT(SUM(O26), "R$ #.###,#0"))</f>
      </c>
    </row>
    <row r="31">
      <c r="B31" t="s" s="12">
        <v>39</v>
      </c>
    </row>
    <row r="32">
      <c r="B32" t="s" s="12">
        <v>40</v>
      </c>
    </row>
  </sheetData>
  <sheetProtection password="E889" sheet="true" scenarios="true" objects="true" selectLockedCells="true"/>
  <autoFilter ref="A18:Q25"/>
  <mergeCells>
    <mergeCell ref="B1:F1"/>
    <mergeCell ref="B2:F2"/>
    <mergeCell ref="B3:F3"/>
    <mergeCell ref="A4:G4"/>
    <mergeCell ref="B6:D6"/>
    <mergeCell ref="B13:C13"/>
  </mergeCells>
  <pageMargins bottom="0.4" footer="0.3" header="0.3" left="0.4" right="0.4" top="0.4"/>
  <pageSetup orientation="landscape" paperSize="9"/>
  <headerFooter>
    <oddFooter>&amp;Lteste</oddFooter>
  </headerFooter>
  <drawing r:id="rId1"/>
  <legacyDrawing r:id="rId3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2026-08-05T13:17:56Z</dcterms:created>
  <dc:creator>Apache POI</dc:creator>
</cp:coreProperties>
</file>