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Proposta!$A$18:$Q$75</definedName>
    <definedName name="_xlnm._FilterDatabase" localSheetId="1" hidden="true">Referencial!$A$18:$Q$75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R$ 0,00
Equipamento: R$ 0,00
Incidencia: R$ 0,00
Subserviço: R$ 0,00
</t>
      </text>
    </comment>
    <comment ref="F35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R$ 967476,31
Equipamento: R$ 0,00
Incidencia: R$ 0,00
Subserviço: R$ 0,00
</t>
      </text>
    </comment>
    <comment ref="F46" authorId="0">
      <text>
        <t xml:space="preserve">Material: R$ 0,00
Equipamento: R$ 0,00
Incidencia: R$ 0,00
Subserviço: R$ 0,00
</t>
      </text>
    </comment>
    <comment ref="F47" authorId="0">
      <text>
        <t xml:space="preserve">Material: R$ 2314,97
Equipamento: R$ 0,00
Incidencia: R$ 0,00
Subserviço: R$ 0,00
</t>
      </text>
    </comment>
    <comment ref="F48" authorId="0">
      <text>
        <t xml:space="preserve">Material: R$ 3144,46
Equipamento: R$ 0,00
Incidencia: R$ 0,00
Subserviço: R$ 0,00
</t>
      </text>
    </comment>
    <comment ref="F53" authorId="0">
      <text>
        <t xml:space="preserve">Material: R$ 0,00
Equipamento: R$ 0,00
Incidencia: R$ 0,00
Subserviço: R$ 0,00
</t>
      </text>
    </comment>
    <comment ref="F54" authorId="0">
      <text>
        <t xml:space="preserve">Material: R$ 0,00
Equipamento: R$ 0,00
Incidencia: R$ 0,00
Subserviço: R$ 0,00
</t>
      </text>
    </comment>
    <comment ref="F55" authorId="0">
      <text>
        <t xml:space="preserve">Material: R$ 19122,66
Equipamento: R$ 0,00
Incidencia: R$ 0,00
Subserviço: R$ 0,00
</t>
      </text>
    </comment>
    <comment ref="F56" authorId="0">
      <text>
        <t xml:space="preserve">Material: R$ 178,45
Equipamento: R$ 0,00
Incidencia: R$ 0,00
Subserviço: R$ 0,00
</t>
      </text>
    </comment>
    <comment ref="F61" authorId="0">
      <text>
        <t xml:space="preserve">Material: R$ 0,00
Equipamento: R$ 0,00
Incidencia: R$ 0,00
Subserviço: R$ 0,00
</t>
      </text>
    </comment>
    <comment ref="F62" authorId="0">
      <text>
        <t xml:space="preserve">Material: R$ 944,10
Equipamento: R$ 0,00
Incidencia: R$ 0,00
Subserviço: R$ 0,00
</t>
      </text>
    </comment>
    <comment ref="F67" authorId="0">
      <text>
        <t xml:space="preserve">Material: R$ 0,00
Equipamento: R$ 0,00
Incidencia: R$ 0,00
Subserviço: R$ 0,00
</t>
      </text>
    </comment>
    <comment ref="F68" authorId="0">
      <text>
        <t xml:space="preserve">Material: R$ 446800,00
Equipamento: R$ 0,00
Incidencia: R$ 0,00
Subserviço: R$ 0,00
</t>
      </text>
    </comment>
    <comment ref="F73" authorId="0">
      <text>
        <t xml:space="preserve">Material: R$ 0,00
Equipamento: R$ 0,00
Incidencia: R$ 0,00
Subserviço: R$ 0,00
</t>
      </text>
    </comment>
    <comment ref="F74" authorId="0">
      <text>
        <t xml:space="preserve">Material: R$ 67,29
Equipamento: R$ 0,00
Incidencia: R$ 0,00
Subserviço: R$ 0,00
</t>
      </text>
    </comment>
    <comment ref="F75" authorId="0">
      <text>
        <t xml:space="preserve">Material: R$ 0,33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R$ 0,00
Equipamento: R$ 0,00
Incidencia: R$ 0,00
Subserviço: R$ 0,00
</t>
      </text>
    </comment>
    <comment ref="F23" authorId="0">
      <text>
        <t xml:space="preserve">Material: R$ 0,00
Equipamento: R$ 0,00
Incidencia: R$ 0,00
Subserviço: R$ 0,00
</t>
      </text>
    </comment>
    <comment ref="F24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R$ 0,00
Equipamento: R$ 0,00
Incidencia: R$ 0,00
Subserviço: R$ 0,00
</t>
      </text>
    </comment>
    <comment ref="F27" authorId="0">
      <text>
        <t xml:space="preserve">Material: R$ 0,00
Equipamento: R$ 0,00
Incidencia: R$ 0,00
Subserviço: R$ 0,00
</t>
      </text>
    </comment>
    <comment ref="F28" authorId="0">
      <text>
        <t xml:space="preserve">Material: R$ 0,00
Equipamento: R$ 0,00
Incidencia: R$ 0,00
Subserviço: R$ 0,00
</t>
      </text>
    </comment>
    <comment ref="F29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R$ 0,00
Equipamento: R$ 0,00
Incidencia: R$ 0,00
Subserviço: R$ 0,00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R$ 0,00
Equipamento: R$ 0,00
Incidencia: R$ 0,00
Subserviço: R$ 0,00
</t>
      </text>
    </comment>
    <comment ref="F34" authorId="0">
      <text>
        <t xml:space="preserve">Material: R$ 0,00
Equipamento: R$ 0,00
Incidencia: R$ 0,00
Subserviço: R$ 0,00
</t>
      </text>
    </comment>
    <comment ref="F35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R$ 967476,31
Equipamento: R$ 0,00
Incidencia: R$ 0,00
Subserviço: R$ 0,00
</t>
      </text>
    </comment>
    <comment ref="F46" authorId="0">
      <text>
        <t xml:space="preserve">Material: R$ 0,00
Equipamento: R$ 0,00
Incidencia: R$ 0,00
Subserviço: R$ 0,00
</t>
      </text>
    </comment>
    <comment ref="F47" authorId="0">
      <text>
        <t xml:space="preserve">Material: R$ 2314,97
Equipamento: R$ 0,00
Incidencia: R$ 0,00
Subserviço: R$ 0,00
</t>
      </text>
    </comment>
    <comment ref="F48" authorId="0">
      <text>
        <t xml:space="preserve">Material: R$ 3144,46
Equipamento: R$ 0,00
Incidencia: R$ 0,00
Subserviço: R$ 0,00
</t>
      </text>
    </comment>
    <comment ref="F53" authorId="0">
      <text>
        <t xml:space="preserve">Material: R$ 0,00
Equipamento: R$ 0,00
Incidencia: R$ 0,00
Subserviço: R$ 0,00
</t>
      </text>
    </comment>
    <comment ref="F54" authorId="0">
      <text>
        <t xml:space="preserve">Material: R$ 0,00
Equipamento: R$ 0,00
Incidencia: R$ 0,00
Subserviço: R$ 0,00
</t>
      </text>
    </comment>
    <comment ref="F55" authorId="0">
      <text>
        <t xml:space="preserve">Material: R$ 19122,66
Equipamento: R$ 0,00
Incidencia: R$ 0,00
Subserviço: R$ 0,00
</t>
      </text>
    </comment>
    <comment ref="F56" authorId="0">
      <text>
        <t xml:space="preserve">Material: R$ 178,45
Equipamento: R$ 0,00
Incidencia: R$ 0,00
Subserviço: R$ 0,00
</t>
      </text>
    </comment>
    <comment ref="F61" authorId="0">
      <text>
        <t xml:space="preserve">Material: R$ 0,00
Equipamento: R$ 0,00
Incidencia: R$ 0,00
Subserviço: R$ 0,00
</t>
      </text>
    </comment>
    <comment ref="F62" authorId="0">
      <text>
        <t xml:space="preserve">Material: R$ 944,10
Equipamento: R$ 0,00
Incidencia: R$ 0,00
Subserviço: R$ 0,00
</t>
      </text>
    </comment>
    <comment ref="F67" authorId="0">
      <text>
        <t xml:space="preserve">Material: R$ 0,00
Equipamento: R$ 0,00
Incidencia: R$ 0,00
Subserviço: R$ 0,00
</t>
      </text>
    </comment>
    <comment ref="F68" authorId="0">
      <text>
        <t xml:space="preserve">Material: R$ 446800,00
Equipamento: R$ 0,00
Incidencia: R$ 0,00
Subserviço: R$ 0,00
</t>
      </text>
    </comment>
    <comment ref="F73" authorId="0">
      <text>
        <t xml:space="preserve">Material: R$ 0,00
Equipamento: R$ 0,00
Incidencia: R$ 0,00
Subserviço: R$ 0,00
</t>
      </text>
    </comment>
    <comment ref="F74" authorId="0">
      <text>
        <t xml:space="preserve">Material: R$ 67,29
Equipamento: R$ 0,00
Incidencia: R$ 0,00
Subserviço: R$ 0,00
</t>
      </text>
    </comment>
    <comment ref="F75" authorId="0">
      <text>
        <t xml:space="preserve">Material: R$ 0,33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<sst xmlns="http://schemas.openxmlformats.org/spreadsheetml/2006/main" count="572" uniqueCount="104">
  <si>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</si>
  <si>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</si>
  <si>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</si>
  <si>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</si>
  <si>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</si>
  <si>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</si>
  <si>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</si>
  <si>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</si>
  <si>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</si>
  <si>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</si>
  <si>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</si>
  <si>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</si>
  <si>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</si>
  <si>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</si>
  <si>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</si>
  <si>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</si>
  <si>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</si>
  <si>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</si>
  <si>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</si>
  <si>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</si>
  <si>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</si>
  <si>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Iniciais</t>
  </si>
  <si>
    <t>ELABORAÇÃO DE PROJETOS</t>
  </si>
  <si>
    <t>Tabela Referencial de Preço SINAPI 2025 ABRIL Onerada</t>
  </si>
  <si>
    <t>CPU136321</t>
  </si>
  <si>
    <t>Projeto Arquitetônico DER/ES - ABRIL/2025</t>
  </si>
  <si>
    <t>M2</t>
  </si>
  <si>
    <t/>
  </si>
  <si>
    <t>CPU136334</t>
  </si>
  <si>
    <t>Projeto Hidrossanitário - DER/ES	 - ABRIL/2025</t>
  </si>
  <si>
    <t>CPU136336</t>
  </si>
  <si>
    <t>Projeto Redes Elétricas - DER/ES	 - ABRIL/2025</t>
  </si>
  <si>
    <t>CPU136333</t>
  </si>
  <si>
    <t>Projeto Estrutural, inclusive fundação 	- DER/ES - ABRIL/2025</t>
  </si>
  <si>
    <t>CPU136328</t>
  </si>
  <si>
    <t>Projeto de estrutura metálica - DER/ES - ABRIL/2025</t>
  </si>
  <si>
    <t>CPU136329</t>
  </si>
  <si>
    <t>Projeto de Prevenção e Combate a Incêndio - DER/ES -	ABRIL/2025</t>
  </si>
  <si>
    <t>CPU136326</t>
  </si>
  <si>
    <t>Projeto de alarme e CFTV - DER/ES - ABRIL/2025</t>
  </si>
  <si>
    <t>CPU136327</t>
  </si>
  <si>
    <t>Projeto de automação incluindo controle de acesso e intrusão perimetral - DER/ES - ABRIL/2025</t>
  </si>
  <si>
    <t>CPU136338</t>
  </si>
  <si>
    <t>Projeto de Climatização e conforto térmico - DER/ES - ABRIL/2025</t>
  </si>
  <si>
    <t>CPU136341</t>
  </si>
  <si>
    <t>Projeto de drenagem 	- EMOP/RJ - ABRIL/2025</t>
  </si>
  <si>
    <t>CPU136342</t>
  </si>
  <si>
    <t>Projeto de urbanismo	- DER/ES - ABRIL/2025</t>
  </si>
  <si>
    <t>CPU136331</t>
  </si>
  <si>
    <t>Projeto do sistema de cabeamento estruturado (voz, dados e sonorização) - DER/ES - ABRIL/2025</t>
  </si>
  <si>
    <t>CPU136337</t>
  </si>
  <si>
    <t>Projeto SPDA - DER/ES - ABRIL/2025</t>
  </si>
  <si>
    <t>CPU136340</t>
  </si>
  <si>
    <t>Compatibilização de projeto  - DER-MG - ABRIL/2025</t>
  </si>
  <si>
    <t>CPU136339</t>
  </si>
  <si>
    <t>Orçamento  - DER/MG - ABRIL/2025</t>
  </si>
  <si>
    <t xml:space="preserve">Total do Grupo: </t>
  </si>
  <si>
    <t>39 - Consultoria</t>
  </si>
  <si>
    <t>Consultoria</t>
  </si>
  <si>
    <t>CPU126135</t>
  </si>
  <si>
    <t>Administração Local</t>
  </si>
  <si>
    <t>UN</t>
  </si>
  <si>
    <t>9999 - Construções Em Alvenaria E Concreto Armado</t>
  </si>
  <si>
    <t>Construções Em Alvenaria E Concreto Armado</t>
  </si>
  <si>
    <t>CPU120556</t>
  </si>
  <si>
    <t>Construção de Unidade Prisional com estrutura de bloco de concreto grauteado. O projeto inclui a execução de todas as instalações necessárias para o funcionamento adequado da unidade, como sistemas hidráulico, elétrico, de prevenção e combate a incêndios, além de sistema de aquecimento solar e outras infraestruturas essenciais. Incluindo infraestrutura externa e muralha. (Contratações Similares - SAP)</t>
  </si>
  <si>
    <t>CPU120555</t>
  </si>
  <si>
    <t>Construção de Unidade Prisional com estrutura modular com paredes de concreto de 13 cm de espessura, reforçados com tela Q-283. O projeto inclui a execução de todas as instalações necessárias para o funcionamento adequado da unidade, como sistemas hidráulico, elétrico, de prevenção e combate a incêndios, além de sistema de aquecimento solar e outras infraestruturas essenciais, incluindo infraestrutura externa e muralha. (Contratações Similares - SAP)</t>
  </si>
  <si>
    <t>9071 - Serviço Sem Registro</t>
  </si>
  <si>
    <t>Serviço Sem Registro</t>
  </si>
  <si>
    <t>Demolições</t>
  </si>
  <si>
    <t>CPU137058</t>
  </si>
  <si>
    <t>Demolição de edificações existente sem reaproveitamento com uso de retroescavadeira, incluindo carga e destinação de material.</t>
  </si>
  <si>
    <t>CPU137061</t>
  </si>
  <si>
    <t>Corte e destocamento de vegetação, inclui carga e destinação final.</t>
  </si>
  <si>
    <t>9052 - Infraestrutura</t>
  </si>
  <si>
    <t>Infraestrutura</t>
  </si>
  <si>
    <t>CPU137060</t>
  </si>
  <si>
    <t xml:space="preserve">Execução de fundação, blocos de coroamento, baldrame (impermeabilizado) e laje no térreo. </t>
  </si>
  <si>
    <t>9059 - Instalações Hidrossanitárias</t>
  </si>
  <si>
    <t>Instalações Hidrossanitárias</t>
  </si>
  <si>
    <t>CPU121734</t>
  </si>
  <si>
    <t>Projeto e Execução de Estação de Tratamento de Esgoto (ETE) REF: Contratações Similares (BP)</t>
  </si>
  <si>
    <t>9057 - Pavimentações</t>
  </si>
  <si>
    <t>Pavimentações</t>
  </si>
  <si>
    <t>92394</t>
  </si>
  <si>
    <t>EXECUÇÃO DE PAVIMENTO EM PISO INTERTRAVADO, COM BLOCO SEXTAVADO DE 25 X 25 CM, ESPESSURA 8 CM. AF_10/2022</t>
  </si>
  <si>
    <t>100577</t>
  </si>
  <si>
    <t>REGULARIZAÇÃO E COMPACTAÇÃO DE SUBLEITO DE SOLO PREDOMINANTEMENTE ARENOSO, PARA OBRAS DE CONSTRUÇÃO DE PAVIMENTOS. AF_09/2024</t>
  </si>
  <si>
    <t xml:space="preserve">Total da Proposta: </t>
  </si>
  <si>
    <t>Sistema Integrado de Controle de Obras Públicas</t>
  </si>
  <si>
    <t>Emitido em: 09/03/2026</t>
  </si>
  <si>
    <t>Obra:</t>
  </si>
  <si>
    <t>Contratação Integrada - Hospital de Custódia e Tratamento Psiquiátrico (HCTP)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</si>
  <si>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</si>
  <si>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</si>
  <si>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</si>
  <si>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</si>
  <si>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</si>
  <si>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</si>
  <si>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</si>
  <si>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</si>
  <si>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</si>
  <si>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239 - Tabela Referencial de Preço SINAPI 2025 ABRIL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</si>
</sst>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80</xdr:row>
      <xdr:rowOff>0</xdr:rowOff>
    </xdr:from>
    <xdr:to>
      <xdr:col>0</xdr:col>
      <xdr:colOff>400000</xdr:colOff>
      <xdr:row>80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80</xdr:row>
      <xdr:rowOff>0</xdr:rowOff>
    </xdr:from>
    <xdr:to>
      <xdr:col>0</xdr:col>
      <xdr:colOff>400000</xdr:colOff>
      <xdr:row>80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2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92</v>
      </c>
      <c r="B6" s="32" t="s">
        <v>93</v>
      </c>
      <c r="C6" s="32"/>
      <c r="D6" s="32"/>
      <c r="H6" s="12" t="s">
        <v>100</v>
      </c>
    </row>
    <row r="7">
      <c r="A7" s="13" t="s">
        <v>94</v>
      </c>
      <c r="B7" s="7"/>
    </row>
    <row r="8">
      <c r="A8" s="13" t="s">
        <v>95</v>
      </c>
      <c r="B8" s="7"/>
    </row>
    <row r="9">
      <c r="A9" s="13" t="s">
        <v>96</v>
      </c>
      <c r="B9" s="7"/>
      <c r="H9" s="30" t="s">
        <v>101</v>
      </c>
      <c r="I9" s="30" t="s">
        <v>102</v>
      </c>
    </row>
    <row r="10">
      <c r="A10" s="13" t="s">
        <v>97</v>
      </c>
      <c r="B10" t="s" s="31">
        <v>27</v>
      </c>
      <c r="D10" s="13" t="s">
        <v>98</v>
      </c>
      <c r="E10" t="s" s="31">
        <v>27</v>
      </c>
      <c r="H10" s="31">
        <f>SUM(M:M)/O77</f>
      </c>
      <c r="I10" s="31">
        <f>SUM(N:N)/O77</f>
      </c>
    </row>
    <row r="11">
      <c r="A11" s="13" t="s">
        <v>98</v>
      </c>
      <c r="B11" t="n" s="31">
        <v>0.2351</v>
      </c>
      <c r="D11" s="13" t="s">
        <v>99</v>
      </c>
      <c r="E11" t="s" s="31">
        <v>27</v>
      </c>
    </row>
    <row r="12"/>
    <row r="13" ht="25.0" customHeight="true">
      <c r="A13" s="13" t="s">
        <v>4</v>
      </c>
      <c r="B13" s="7" t="s">
        <v>103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s="4"/>
      <c r="B20" s="4"/>
      <c r="C20" t="s" s="4">
        <v>22</v>
      </c>
      <c r="D20" s="4"/>
      <c r="E20" t="n" s="4">
        <v>0.0</v>
      </c>
      <c r="F20" s="1"/>
      <c r="G20" s="1"/>
      <c r="H20" s="4"/>
      <c r="I20" s="6"/>
      <c r="J20" s="4"/>
      <c r="K20" s="4"/>
      <c r="L20" s="4"/>
      <c r="M20" s="4"/>
      <c r="N20" s="4"/>
      <c r="O20" s="4"/>
      <c r="P20" s="4"/>
      <c r="Q20" s="2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5045.52</v>
      </c>
      <c r="F21" t="s" s="1">
        <v>27</v>
      </c>
      <c r="G21" t="s" s="1">
        <v>27</v>
      </c>
      <c r="H21" s="2">
        <f>F21+G21</f>
      </c>
      <c r="I21" t="n" s="6">
        <v>23.51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t="s" s="4">
        <v>23</v>
      </c>
      <c r="B22" t="s" s="4">
        <v>28</v>
      </c>
      <c r="C22" t="s" s="4">
        <v>29</v>
      </c>
      <c r="D22" t="s" s="4">
        <v>26</v>
      </c>
      <c r="E22" t="n" s="4">
        <v>5045.52</v>
      </c>
      <c r="F22" t="s" s="1">
        <v>27</v>
      </c>
      <c r="G22" t="s" s="1">
        <v>27</v>
      </c>
      <c r="H22" s="2">
        <f>F22+G22</f>
      </c>
      <c r="I22" t="n" s="6">
        <v>23.51</v>
      </c>
      <c r="J22" s="2">
        <f>F22+(TRUNC(I22/100*F22,2))</f>
      </c>
      <c r="K22" s="2">
        <f>G22+(TRUNC(I22/100*G22,2))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23</v>
      </c>
      <c r="B23" t="s" s="4">
        <v>30</v>
      </c>
      <c r="C23" t="s" s="4">
        <v>31</v>
      </c>
      <c r="D23" t="s" s="4">
        <v>26</v>
      </c>
      <c r="E23" t="n" s="4">
        <v>5045.52</v>
      </c>
      <c r="F23" t="s" s="1">
        <v>27</v>
      </c>
      <c r="G23" t="s" s="1">
        <v>27</v>
      </c>
      <c r="H23" s="2">
        <f>F23+G23</f>
      </c>
      <c r="I23" t="n" s="6">
        <v>23.51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23</v>
      </c>
      <c r="B24" t="s" s="4">
        <v>32</v>
      </c>
      <c r="C24" t="s" s="4">
        <v>33</v>
      </c>
      <c r="D24" t="s" s="4">
        <v>26</v>
      </c>
      <c r="E24" t="n" s="4">
        <v>5045.52</v>
      </c>
      <c r="F24" t="s" s="1">
        <v>27</v>
      </c>
      <c r="G24" t="s" s="1">
        <v>27</v>
      </c>
      <c r="H24" s="2">
        <f>F24+G24</f>
      </c>
      <c r="I24" t="n" s="6">
        <v>23.51</v>
      </c>
      <c r="J24" s="2">
        <f>F24+(TRUNC(I24/100*F24,2))</f>
      </c>
      <c r="K24" s="2">
        <f>G24+(TRUNC(I24/100*G24,2))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23</v>
      </c>
      <c r="B25" t="s" s="4">
        <v>34</v>
      </c>
      <c r="C25" t="s" s="4">
        <v>35</v>
      </c>
      <c r="D25" t="s" s="4">
        <v>26</v>
      </c>
      <c r="E25" t="n" s="4">
        <v>80.0</v>
      </c>
      <c r="F25" t="s" s="1">
        <v>27</v>
      </c>
      <c r="G25" t="s" s="1">
        <v>27</v>
      </c>
      <c r="H25" s="2">
        <f>F25+G25</f>
      </c>
      <c r="I25" t="n" s="6">
        <v>23.51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 ht="25.0" customHeight="true">
      <c r="A26" t="s" s="4">
        <v>23</v>
      </c>
      <c r="B26" t="s" s="4">
        <v>36</v>
      </c>
      <c r="C26" t="s" s="4">
        <v>37</v>
      </c>
      <c r="D26" t="s" s="4">
        <v>26</v>
      </c>
      <c r="E26" t="n" s="4">
        <v>5045.52</v>
      </c>
      <c r="F26" t="s" s="1">
        <v>27</v>
      </c>
      <c r="G26" t="s" s="1">
        <v>27</v>
      </c>
      <c r="H26" s="2">
        <f>F26+G26</f>
      </c>
      <c r="I26" t="n" s="6">
        <v>23.51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t="s" s="4">
        <v>23</v>
      </c>
      <c r="B27" t="s" s="4">
        <v>38</v>
      </c>
      <c r="C27" t="s" s="4">
        <v>39</v>
      </c>
      <c r="D27" t="s" s="4">
        <v>26</v>
      </c>
      <c r="E27" t="n" s="4">
        <v>4508.59</v>
      </c>
      <c r="F27" t="s" s="1">
        <v>27</v>
      </c>
      <c r="G27" t="s" s="1">
        <v>27</v>
      </c>
      <c r="H27" s="2">
        <f>F27+G27</f>
      </c>
      <c r="I27" t="n" s="6">
        <v>23.51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 ht="25.0" customHeight="true">
      <c r="A28" t="s" s="4">
        <v>23</v>
      </c>
      <c r="B28" t="s" s="4">
        <v>40</v>
      </c>
      <c r="C28" t="s" s="4">
        <v>41</v>
      </c>
      <c r="D28" t="s" s="4">
        <v>26</v>
      </c>
      <c r="E28" t="n" s="4">
        <v>4508.59</v>
      </c>
      <c r="F28" t="s" s="1">
        <v>27</v>
      </c>
      <c r="G28" t="s" s="1">
        <v>27</v>
      </c>
      <c r="H28" s="2">
        <f>F28+G28</f>
      </c>
      <c r="I28" t="n" s="6">
        <v>23.51</v>
      </c>
      <c r="J28" s="2">
        <f>F28+(TRUNC(I28/100*F28,2))</f>
      </c>
      <c r="K28" s="2">
        <f>G28+(TRUNC(I28/100*G28,2))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  <c r="Q28" s="2">
        <f>(O28/Referencial!O28)-1</f>
      </c>
    </row>
    <row r="29" ht="25.0" customHeight="true">
      <c r="A29" t="s" s="4">
        <v>23</v>
      </c>
      <c r="B29" t="s" s="4">
        <v>42</v>
      </c>
      <c r="C29" t="s" s="4">
        <v>43</v>
      </c>
      <c r="D29" t="s" s="4">
        <v>26</v>
      </c>
      <c r="E29" t="n" s="4">
        <v>4928.38</v>
      </c>
      <c r="F29" t="s" s="1">
        <v>27</v>
      </c>
      <c r="G29" t="s" s="1">
        <v>27</v>
      </c>
      <c r="H29" s="2">
        <f>F29+G29</f>
      </c>
      <c r="I29" t="n" s="6">
        <v>23.51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  <c r="Q29" s="2">
        <f>(O29/Referencial!O29)-1</f>
      </c>
    </row>
    <row r="30" ht="25.0" customHeight="true">
      <c r="A30" t="s" s="4">
        <v>23</v>
      </c>
      <c r="B30" t="s" s="4">
        <v>44</v>
      </c>
      <c r="C30" t="s" s="4">
        <v>45</v>
      </c>
      <c r="D30" t="s" s="4">
        <v>26</v>
      </c>
      <c r="E30" t="n" s="4">
        <v>9706.0</v>
      </c>
      <c r="F30" t="s" s="1">
        <v>27</v>
      </c>
      <c r="G30" t="s" s="1">
        <v>27</v>
      </c>
      <c r="H30" s="2">
        <f>F30+G30</f>
      </c>
      <c r="I30" t="n" s="6">
        <v>23.51</v>
      </c>
      <c r="J30" s="2">
        <f>F30+(TRUNC(I30/100*F30,2))</f>
      </c>
      <c r="K30" s="2">
        <f>G30+(TRUNC(I30/100*G30,2))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  <c r="Q30" s="2">
        <f>(O30/Referencial!O30)-1</f>
      </c>
    </row>
    <row r="31" ht="25.0" customHeight="true">
      <c r="A31" t="s" s="4">
        <v>23</v>
      </c>
      <c r="B31" t="s" s="4">
        <v>46</v>
      </c>
      <c r="C31" t="s" s="4">
        <v>47</v>
      </c>
      <c r="D31" t="s" s="4">
        <v>26</v>
      </c>
      <c r="E31" t="n" s="4">
        <v>9706.0</v>
      </c>
      <c r="F31" t="s" s="1">
        <v>27</v>
      </c>
      <c r="G31" t="s" s="1">
        <v>27</v>
      </c>
      <c r="H31" s="2">
        <f>F31+G31</f>
      </c>
      <c r="I31" t="n" s="6">
        <v>23.51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 ht="25.0" customHeight="true">
      <c r="A32" t="s" s="4">
        <v>23</v>
      </c>
      <c r="B32" t="s" s="4">
        <v>48</v>
      </c>
      <c r="C32" t="s" s="4">
        <v>49</v>
      </c>
      <c r="D32" t="s" s="4">
        <v>26</v>
      </c>
      <c r="E32" t="n" s="4">
        <v>4508.59</v>
      </c>
      <c r="F32" t="s" s="1">
        <v>27</v>
      </c>
      <c r="G32" t="s" s="1">
        <v>27</v>
      </c>
      <c r="H32" s="2">
        <f>F32+G32</f>
      </c>
      <c r="I32" t="n" s="6">
        <v>23.51</v>
      </c>
      <c r="J32" s="2">
        <f>F32+(TRUNC(I32/100*F32,2))</f>
      </c>
      <c r="K32" s="2">
        <f>G32+(TRUNC(I32/100*G32,2))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  <c r="Q32" s="2">
        <f>(O32/Referencial!O32)-1</f>
      </c>
    </row>
    <row r="33" ht="25.0" customHeight="true">
      <c r="A33" t="s" s="4">
        <v>23</v>
      </c>
      <c r="B33" t="s" s="4">
        <v>50</v>
      </c>
      <c r="C33" t="s" s="4">
        <v>51</v>
      </c>
      <c r="D33" t="s" s="4">
        <v>26</v>
      </c>
      <c r="E33" t="n" s="4">
        <v>5045.52</v>
      </c>
      <c r="F33" t="s" s="1">
        <v>27</v>
      </c>
      <c r="G33" t="s" s="1">
        <v>27</v>
      </c>
      <c r="H33" s="2">
        <f>F33+G33</f>
      </c>
      <c r="I33" t="n" s="6">
        <v>23.51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  <c r="Q33" s="2">
        <f>(O33/Referencial!O33)-1</f>
      </c>
    </row>
    <row r="34" ht="25.0" customHeight="true">
      <c r="A34" t="s" s="4">
        <v>23</v>
      </c>
      <c r="B34" t="s" s="4">
        <v>52</v>
      </c>
      <c r="C34" t="s" s="4">
        <v>53</v>
      </c>
      <c r="D34" t="s" s="4">
        <v>26</v>
      </c>
      <c r="E34" t="n" s="4">
        <v>5045.52</v>
      </c>
      <c r="F34" t="s" s="1">
        <v>27</v>
      </c>
      <c r="G34" t="s" s="1">
        <v>27</v>
      </c>
      <c r="H34" s="2">
        <f>F34+G34</f>
      </c>
      <c r="I34" t="n" s="6">
        <v>23.51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2">
        <f>(O34/Referencial!O34)-1</f>
      </c>
    </row>
    <row r="35" ht="25.0" customHeight="true">
      <c r="A35" t="s" s="4">
        <v>23</v>
      </c>
      <c r="B35" t="s" s="4">
        <v>54</v>
      </c>
      <c r="C35" t="s" s="4">
        <v>55</v>
      </c>
      <c r="D35" t="s" s="4">
        <v>26</v>
      </c>
      <c r="E35" t="n" s="4">
        <v>5045.52</v>
      </c>
      <c r="F35" t="s" s="1">
        <v>27</v>
      </c>
      <c r="G35" t="s" s="1">
        <v>27</v>
      </c>
      <c r="H35" s="2">
        <f>F35+G35</f>
      </c>
      <c r="I35" t="n" s="6">
        <v>23.51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  <c r="Q35" s="2">
        <f>(O35/Referencial!O35)-1</f>
      </c>
    </row>
    <row r="36">
      <c r="N36" t="s" s="9">
        <v>56</v>
      </c>
      <c r="O36" s="10">
        <f>TRUNC(SUM(O17:O35), 2)</f>
      </c>
    </row>
    <row r="38">
      <c r="A38" t="s" s="12">
        <v>57</v>
      </c>
    </row>
    <row r="39">
      <c r="A39" s="27" t="s">
        <v>4</v>
      </c>
      <c r="B39" s="27" t="s">
        <v>5</v>
      </c>
      <c r="C39" s="27" t="s">
        <v>6</v>
      </c>
      <c r="D39" s="27" t="s">
        <v>7</v>
      </c>
      <c r="E39" s="27" t="s">
        <v>8</v>
      </c>
      <c r="F39" s="1" t="s">
        <v>9</v>
      </c>
      <c r="G39" s="1" t="s">
        <v>10</v>
      </c>
      <c r="H39" s="27" t="s">
        <v>12</v>
      </c>
      <c r="I39" s="27" t="s">
        <v>13</v>
      </c>
      <c r="J39" s="27" t="s">
        <v>14</v>
      </c>
      <c r="K39" s="27" t="s">
        <v>15</v>
      </c>
      <c r="L39" s="27" t="s">
        <v>11</v>
      </c>
      <c r="M39" s="27" t="s">
        <v>16</v>
      </c>
      <c r="N39" s="27" t="s">
        <v>17</v>
      </c>
      <c r="O39" s="27" t="s">
        <v>18</v>
      </c>
      <c r="P39" s="27" t="s">
        <v>19</v>
      </c>
      <c r="Q39" s="27" t="s">
        <v>20</v>
      </c>
    </row>
    <row r="40" ht="25.0" customHeight="true">
      <c r="A40" s="4"/>
      <c r="B40" s="4"/>
      <c r="C40" t="s" s="4">
        <v>58</v>
      </c>
      <c r="D40" s="4"/>
      <c r="E40" t="n" s="4">
        <v>0.0</v>
      </c>
      <c r="F40" s="1"/>
      <c r="G40" s="1"/>
      <c r="H40" s="4"/>
      <c r="I40" s="6"/>
      <c r="J40" s="4"/>
      <c r="K40" s="4"/>
      <c r="L40" s="4"/>
      <c r="M40" s="4"/>
      <c r="N40" s="4"/>
      <c r="O40" s="4"/>
      <c r="P40" s="4"/>
      <c r="Q40" s="2"/>
    </row>
    <row r="41" ht="25.0" customHeight="true">
      <c r="A41" t="s" s="4">
        <v>23</v>
      </c>
      <c r="B41" t="s" s="4">
        <v>59</v>
      </c>
      <c r="C41" t="s" s="4">
        <v>60</v>
      </c>
      <c r="D41" t="s" s="4">
        <v>61</v>
      </c>
      <c r="E41" t="n" s="4">
        <v>1.0</v>
      </c>
      <c r="F41" t="s" s="1">
        <v>27</v>
      </c>
      <c r="G41" t="s" s="1">
        <v>27</v>
      </c>
      <c r="H41" s="2">
        <f>F41+G41</f>
      </c>
      <c r="I41" t="n" s="6">
        <v>23.51</v>
      </c>
      <c r="J41" s="2">
        <f>F41+(TRUNC(I41/100*F41,2))</f>
      </c>
      <c r="K41" s="2">
        <f>G41+(TRUNC(I41/100*G41,2))</f>
      </c>
      <c r="L41" s="2">
        <f>TRUNC(J41+K41,2)</f>
      </c>
      <c r="M41" s="2">
        <f>TRUNC(IF((J41+K41), (J41/(J41+K41)*O41), 0), 2)</f>
      </c>
      <c r="N41" s="2">
        <f>TRUNC(IF((J41+K41), (K41/(J41+K41)*O41), 0), 2)</f>
      </c>
      <c r="O41" s="2">
        <f>TRUNC(L41*E41,2)</f>
      </c>
      <c r="P41" s="4">
        <f>IF(O41&lt;=(Referencial!O41*1.05),"PREÇO VÁLIDO","PREÇO INVÁLIDO")</f>
      </c>
      <c r="Q41" s="2">
        <f>(O41/Referencial!O41)-1</f>
      </c>
    </row>
    <row r="42">
      <c r="N42" t="s" s="9">
        <v>56</v>
      </c>
      <c r="O42" s="10">
        <f>TRUNC(SUM(O38:O41), 2)</f>
      </c>
    </row>
    <row r="44">
      <c r="A44" t="s" s="12">
        <v>62</v>
      </c>
    </row>
    <row r="45">
      <c r="A45" s="27" t="s">
        <v>4</v>
      </c>
      <c r="B45" s="27" t="s">
        <v>5</v>
      </c>
      <c r="C45" s="27" t="s">
        <v>6</v>
      </c>
      <c r="D45" s="27" t="s">
        <v>7</v>
      </c>
      <c r="E45" s="27" t="s">
        <v>8</v>
      </c>
      <c r="F45" s="1" t="s">
        <v>9</v>
      </c>
      <c r="G45" s="1" t="s">
        <v>10</v>
      </c>
      <c r="H45" s="27" t="s">
        <v>12</v>
      </c>
      <c r="I45" s="27" t="s">
        <v>13</v>
      </c>
      <c r="J45" s="27" t="s">
        <v>14</v>
      </c>
      <c r="K45" s="27" t="s">
        <v>15</v>
      </c>
      <c r="L45" s="27" t="s">
        <v>11</v>
      </c>
      <c r="M45" s="27" t="s">
        <v>16</v>
      </c>
      <c r="N45" s="27" t="s">
        <v>17</v>
      </c>
      <c r="O45" s="27" t="s">
        <v>18</v>
      </c>
      <c r="P45" s="27" t="s">
        <v>19</v>
      </c>
      <c r="Q45" s="27" t="s">
        <v>20</v>
      </c>
    </row>
    <row r="46" ht="25.0" customHeight="true">
      <c r="A46" s="4"/>
      <c r="B46" s="4"/>
      <c r="C46" t="s" s="4">
        <v>63</v>
      </c>
      <c r="D46" s="4"/>
      <c r="E46" t="n" s="4">
        <v>0.0</v>
      </c>
      <c r="F46" s="1"/>
      <c r="G46" s="1"/>
      <c r="H46" s="4"/>
      <c r="I46" s="6"/>
      <c r="J46" s="4"/>
      <c r="K46" s="4"/>
      <c r="L46" s="4"/>
      <c r="M46" s="4"/>
      <c r="N46" s="4"/>
      <c r="O46" s="4"/>
      <c r="P46" s="4"/>
      <c r="Q46" s="2"/>
    </row>
    <row r="47" ht="25.0" customHeight="true">
      <c r="A47" t="s" s="4">
        <v>23</v>
      </c>
      <c r="B47" t="s" s="4">
        <v>64</v>
      </c>
      <c r="C47" t="s" s="4">
        <v>65</v>
      </c>
      <c r="D47" t="s" s="4">
        <v>26</v>
      </c>
      <c r="E47" t="n" s="4">
        <v>876.096</v>
      </c>
      <c r="F47" t="s" s="1">
        <v>27</v>
      </c>
      <c r="G47" t="s" s="1">
        <v>27</v>
      </c>
      <c r="H47" s="2">
        <f>F47+G47</f>
      </c>
      <c r="I47" t="n" s="6">
        <v>23.51</v>
      </c>
      <c r="J47" s="2">
        <f>F47+(TRUNC(I47/100*F47,2))</f>
      </c>
      <c r="K47" s="2">
        <f>G47+(TRUNC(I47/100*G47,2))</f>
      </c>
      <c r="L47" s="2">
        <f>TRUNC(J47+K47,2)</f>
      </c>
      <c r="M47" s="2">
        <f>TRUNC(IF((J47+K47), (J47/(J47+K47)*O47), 0), 2)</f>
      </c>
      <c r="N47" s="2">
        <f>TRUNC(IF((J47+K47), (K47/(J47+K47)*O47), 0), 2)</f>
      </c>
      <c r="O47" s="2">
        <f>TRUNC(L47*E47,2)</f>
      </c>
      <c r="P47" s="4">
        <f>IF(O47&lt;=(Referencial!O47*1.05),"PREÇO VÁLIDO","PREÇO INVÁLIDO")</f>
      </c>
      <c r="Q47" s="2">
        <f>(O47/Referencial!O47)-1</f>
      </c>
    </row>
    <row r="48" ht="25.0" customHeight="true">
      <c r="A48" t="s" s="4">
        <v>23</v>
      </c>
      <c r="B48" t="s" s="4">
        <v>66</v>
      </c>
      <c r="C48" t="s" s="4">
        <v>67</v>
      </c>
      <c r="D48" t="s" s="4">
        <v>26</v>
      </c>
      <c r="E48" t="n" s="4">
        <v>4169.42</v>
      </c>
      <c r="F48" t="s" s="1">
        <v>27</v>
      </c>
      <c r="G48" t="s" s="1">
        <v>27</v>
      </c>
      <c r="H48" s="2">
        <f>F48+G48</f>
      </c>
      <c r="I48" t="n" s="6">
        <v>23.51</v>
      </c>
      <c r="J48" s="2">
        <f>F48+(TRUNC(I48/100*F48,2))</f>
      </c>
      <c r="K48" s="2">
        <f>G48+(TRUNC(I48/100*G48,2))</f>
      </c>
      <c r="L48" s="2">
        <f>TRUNC(J48+K48,2)</f>
      </c>
      <c r="M48" s="2">
        <f>TRUNC(IF((J48+K48), (J48/(J48+K48)*O48), 0), 2)</f>
      </c>
      <c r="N48" s="2">
        <f>TRUNC(IF((J48+K48), (K48/(J48+K48)*O48), 0), 2)</f>
      </c>
      <c r="O48" s="2">
        <f>TRUNC(L48*E48,2)</f>
      </c>
      <c r="P48" s="4">
        <f>IF(O48&lt;=(Referencial!O48*1.05),"PREÇO VÁLIDO","PREÇO INVÁLIDO")</f>
      </c>
      <c r="Q48" s="2">
        <f>(O48/Referencial!O48)-1</f>
      </c>
    </row>
    <row r="49">
      <c r="N49" t="s" s="9">
        <v>56</v>
      </c>
      <c r="O49" s="10">
        <f>TRUNC(SUM(O44:O48), 2)</f>
      </c>
    </row>
    <row r="51">
      <c r="A51" t="s" s="12">
        <v>68</v>
      </c>
    </row>
    <row r="52">
      <c r="A52" s="27" t="s">
        <v>4</v>
      </c>
      <c r="B52" s="27" t="s">
        <v>5</v>
      </c>
      <c r="C52" s="27" t="s">
        <v>6</v>
      </c>
      <c r="D52" s="27" t="s">
        <v>7</v>
      </c>
      <c r="E52" s="27" t="s">
        <v>8</v>
      </c>
      <c r="F52" s="1" t="s">
        <v>9</v>
      </c>
      <c r="G52" s="1" t="s">
        <v>10</v>
      </c>
      <c r="H52" s="27" t="s">
        <v>12</v>
      </c>
      <c r="I52" s="27" t="s">
        <v>13</v>
      </c>
      <c r="J52" s="27" t="s">
        <v>14</v>
      </c>
      <c r="K52" s="27" t="s">
        <v>15</v>
      </c>
      <c r="L52" s="27" t="s">
        <v>11</v>
      </c>
      <c r="M52" s="27" t="s">
        <v>16</v>
      </c>
      <c r="N52" s="27" t="s">
        <v>17</v>
      </c>
      <c r="O52" s="27" t="s">
        <v>18</v>
      </c>
      <c r="P52" s="27" t="s">
        <v>19</v>
      </c>
      <c r="Q52" s="27" t="s">
        <v>20</v>
      </c>
    </row>
    <row r="53" ht="25.0" customHeight="true">
      <c r="A53" s="4"/>
      <c r="B53" s="4"/>
      <c r="C53" t="s" s="4">
        <v>69</v>
      </c>
      <c r="D53" s="4"/>
      <c r="E53" t="n" s="4">
        <v>0.0</v>
      </c>
      <c r="F53" s="1"/>
      <c r="G53" s="1"/>
      <c r="H53" s="4"/>
      <c r="I53" s="6"/>
      <c r="J53" s="4"/>
      <c r="K53" s="4"/>
      <c r="L53" s="4"/>
      <c r="M53" s="4"/>
      <c r="N53" s="4"/>
      <c r="O53" s="4"/>
      <c r="P53" s="4"/>
      <c r="Q53" s="2"/>
    </row>
    <row r="54" ht="25.0" customHeight="true">
      <c r="A54" s="4"/>
      <c r="B54" s="4"/>
      <c r="C54" t="s" s="4">
        <v>70</v>
      </c>
      <c r="D54" s="4"/>
      <c r="E54" t="n" s="4">
        <v>0.0</v>
      </c>
      <c r="F54" s="1"/>
      <c r="G54" s="1"/>
      <c r="H54" s="4"/>
      <c r="I54" s="6"/>
      <c r="J54" s="4"/>
      <c r="K54" s="4"/>
      <c r="L54" s="4"/>
      <c r="M54" s="4"/>
      <c r="N54" s="4"/>
      <c r="O54" s="4"/>
      <c r="P54" s="4"/>
      <c r="Q54" s="2"/>
    </row>
    <row r="55" ht="25.0" customHeight="true">
      <c r="A55" t="s" s="4">
        <v>23</v>
      </c>
      <c r="B55" t="s" s="4">
        <v>71</v>
      </c>
      <c r="C55" t="s" s="4">
        <v>72</v>
      </c>
      <c r="D55" t="s" s="4">
        <v>61</v>
      </c>
      <c r="E55" t="n" s="4">
        <v>1.0</v>
      </c>
      <c r="F55" t="s" s="1">
        <v>27</v>
      </c>
      <c r="G55" t="s" s="1">
        <v>27</v>
      </c>
      <c r="H55" s="2">
        <f>F55+G55</f>
      </c>
      <c r="I55" t="n" s="6">
        <v>23.51</v>
      </c>
      <c r="J55" s="2">
        <f>F55+(TRUNC(I55/100*F55,2))</f>
      </c>
      <c r="K55" s="2">
        <f>G55+(TRUNC(I55/100*G55,2))</f>
      </c>
      <c r="L55" s="2">
        <f>TRUNC(J55+K55,2)</f>
      </c>
      <c r="M55" s="2">
        <f>TRUNC(IF((J55+K55), (J55/(J55+K55)*O55), 0), 2)</f>
      </c>
      <c r="N55" s="2">
        <f>TRUNC(IF((J55+K55), (K55/(J55+K55)*O55), 0), 2)</f>
      </c>
      <c r="O55" s="2">
        <f>TRUNC(L55*E55,2)</f>
      </c>
      <c r="P55" s="4">
        <f>IF(O55&lt;=(Referencial!O55*1.05),"PREÇO VÁLIDO","PREÇO INVÁLIDO")</f>
      </c>
      <c r="Q55" s="2">
        <f>(O55/Referencial!O55)-1</f>
      </c>
    </row>
    <row r="56" ht="25.0" customHeight="true">
      <c r="A56" t="s" s="4">
        <v>23</v>
      </c>
      <c r="B56" t="s" s="4">
        <v>73</v>
      </c>
      <c r="C56" t="s" s="4">
        <v>74</v>
      </c>
      <c r="D56" t="s" s="4">
        <v>61</v>
      </c>
      <c r="E56" t="n" s="4">
        <v>32.0</v>
      </c>
      <c r="F56" t="s" s="1">
        <v>27</v>
      </c>
      <c r="G56" t="s" s="1">
        <v>27</v>
      </c>
      <c r="H56" s="2">
        <f>F56+G56</f>
      </c>
      <c r="I56" t="n" s="6">
        <v>23.51</v>
      </c>
      <c r="J56" s="2">
        <f>F56+(TRUNC(I56/100*F56,2))</f>
      </c>
      <c r="K56" s="2">
        <f>G56+(TRUNC(I56/100*G56,2))</f>
      </c>
      <c r="L56" s="2">
        <f>TRUNC(J56+K56,2)</f>
      </c>
      <c r="M56" s="2">
        <f>TRUNC(IF((J56+K56), (J56/(J56+K56)*O56), 0), 2)</f>
      </c>
      <c r="N56" s="2">
        <f>TRUNC(IF((J56+K56), (K56/(J56+K56)*O56), 0), 2)</f>
      </c>
      <c r="O56" s="2">
        <f>TRUNC(L56*E56,2)</f>
      </c>
      <c r="P56" s="4">
        <f>IF(O56&lt;=(Referencial!O56*1.05),"PREÇO VÁLIDO","PREÇO INVÁLIDO")</f>
      </c>
      <c r="Q56" s="2">
        <f>(O56/Referencial!O56)-1</f>
      </c>
    </row>
    <row r="57">
      <c r="N57" t="s" s="9">
        <v>56</v>
      </c>
      <c r="O57" s="10">
        <f>TRUNC(SUM(O51:O56), 2)</f>
      </c>
    </row>
    <row r="59">
      <c r="A59" t="s" s="12">
        <v>75</v>
      </c>
    </row>
    <row r="60">
      <c r="A60" s="27" t="s">
        <v>4</v>
      </c>
      <c r="B60" s="27" t="s">
        <v>5</v>
      </c>
      <c r="C60" s="27" t="s">
        <v>6</v>
      </c>
      <c r="D60" s="27" t="s">
        <v>7</v>
      </c>
      <c r="E60" s="27" t="s">
        <v>8</v>
      </c>
      <c r="F60" s="1" t="s">
        <v>9</v>
      </c>
      <c r="G60" s="1" t="s">
        <v>10</v>
      </c>
      <c r="H60" s="27" t="s">
        <v>12</v>
      </c>
      <c r="I60" s="27" t="s">
        <v>13</v>
      </c>
      <c r="J60" s="27" t="s">
        <v>14</v>
      </c>
      <c r="K60" s="27" t="s">
        <v>15</v>
      </c>
      <c r="L60" s="27" t="s">
        <v>11</v>
      </c>
      <c r="M60" s="27" t="s">
        <v>16</v>
      </c>
      <c r="N60" s="27" t="s">
        <v>17</v>
      </c>
      <c r="O60" s="27" t="s">
        <v>18</v>
      </c>
      <c r="P60" s="27" t="s">
        <v>19</v>
      </c>
      <c r="Q60" s="27" t="s">
        <v>20</v>
      </c>
    </row>
    <row r="61" ht="25.0" customHeight="true">
      <c r="A61" s="4"/>
      <c r="B61" s="4"/>
      <c r="C61" t="s" s="4">
        <v>76</v>
      </c>
      <c r="D61" s="4"/>
      <c r="E61" t="n" s="4">
        <v>0.0</v>
      </c>
      <c r="F61" s="1"/>
      <c r="G61" s="1"/>
      <c r="H61" s="4"/>
      <c r="I61" s="6"/>
      <c r="J61" s="4"/>
      <c r="K61" s="4"/>
      <c r="L61" s="4"/>
      <c r="M61" s="4"/>
      <c r="N61" s="4"/>
      <c r="O61" s="4"/>
      <c r="P61" s="4"/>
      <c r="Q61" s="2"/>
    </row>
    <row r="62" ht="25.0" customHeight="true">
      <c r="A62" t="s" s="4">
        <v>23</v>
      </c>
      <c r="B62" t="s" s="4">
        <v>77</v>
      </c>
      <c r="C62" t="s" s="4">
        <v>78</v>
      </c>
      <c r="D62" t="s" s="4">
        <v>26</v>
      </c>
      <c r="E62" t="n" s="4">
        <v>3646.22</v>
      </c>
      <c r="F62" t="s" s="1">
        <v>27</v>
      </c>
      <c r="G62" t="s" s="1">
        <v>27</v>
      </c>
      <c r="H62" s="2">
        <f>F62+G62</f>
      </c>
      <c r="I62" t="n" s="6">
        <v>23.51</v>
      </c>
      <c r="J62" s="2">
        <f>F62+(TRUNC(I62/100*F62,2))</f>
      </c>
      <c r="K62" s="2">
        <f>G62+(TRUNC(I62/100*G62,2))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  <c r="Q62" s="2">
        <f>(O62/Referencial!O62)-1</f>
      </c>
    </row>
    <row r="63">
      <c r="N63" t="s" s="9">
        <v>56</v>
      </c>
      <c r="O63" s="10">
        <f>TRUNC(SUM(O59:O62), 2)</f>
      </c>
    </row>
    <row r="65">
      <c r="A65" t="s" s="12">
        <v>79</v>
      </c>
    </row>
    <row r="66">
      <c r="A66" s="27" t="s">
        <v>4</v>
      </c>
      <c r="B66" s="27" t="s">
        <v>5</v>
      </c>
      <c r="C66" s="27" t="s">
        <v>6</v>
      </c>
      <c r="D66" s="27" t="s">
        <v>7</v>
      </c>
      <c r="E66" s="27" t="s">
        <v>8</v>
      </c>
      <c r="F66" s="1" t="s">
        <v>9</v>
      </c>
      <c r="G66" s="1" t="s">
        <v>10</v>
      </c>
      <c r="H66" s="27" t="s">
        <v>12</v>
      </c>
      <c r="I66" s="27" t="s">
        <v>13</v>
      </c>
      <c r="J66" s="27" t="s">
        <v>14</v>
      </c>
      <c r="K66" s="27" t="s">
        <v>15</v>
      </c>
      <c r="L66" s="27" t="s">
        <v>11</v>
      </c>
      <c r="M66" s="27" t="s">
        <v>16</v>
      </c>
      <c r="N66" s="27" t="s">
        <v>17</v>
      </c>
      <c r="O66" s="27" t="s">
        <v>18</v>
      </c>
      <c r="P66" s="27" t="s">
        <v>19</v>
      </c>
      <c r="Q66" s="27" t="s">
        <v>20</v>
      </c>
    </row>
    <row r="67" ht="25.0" customHeight="true">
      <c r="A67" s="4"/>
      <c r="B67" s="4"/>
      <c r="C67" t="s" s="4">
        <v>80</v>
      </c>
      <c r="D67" s="4"/>
      <c r="E67" t="n" s="4">
        <v>0.0</v>
      </c>
      <c r="F67" s="1"/>
      <c r="G67" s="1"/>
      <c r="H67" s="4"/>
      <c r="I67" s="6"/>
      <c r="J67" s="4"/>
      <c r="K67" s="4"/>
      <c r="L67" s="4"/>
      <c r="M67" s="4"/>
      <c r="N67" s="4"/>
      <c r="O67" s="4"/>
      <c r="P67" s="4"/>
      <c r="Q67" s="2"/>
    </row>
    <row r="68" ht="25.0" customHeight="true">
      <c r="A68" t="s" s="4">
        <v>23</v>
      </c>
      <c r="B68" t="s" s="4">
        <v>81</v>
      </c>
      <c r="C68" t="s" s="4">
        <v>82</v>
      </c>
      <c r="D68" t="s" s="4">
        <v>26</v>
      </c>
      <c r="E68" t="n" s="4">
        <v>1.0</v>
      </c>
      <c r="F68" t="s" s="1">
        <v>27</v>
      </c>
      <c r="G68" t="s" s="1">
        <v>27</v>
      </c>
      <c r="H68" s="2">
        <f>F68+G68</f>
      </c>
      <c r="I68" t="n" s="6">
        <v>0.0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  <c r="Q68" s="2">
        <f>(O68/Referencial!O68)-1</f>
      </c>
    </row>
    <row r="69">
      <c r="N69" t="s" s="9">
        <v>56</v>
      </c>
      <c r="O69" s="10">
        <f>TRUNC(SUM(O65:O68), 2)</f>
      </c>
    </row>
    <row r="71">
      <c r="A71" t="s" s="12">
        <v>83</v>
      </c>
    </row>
    <row r="72">
      <c r="A72" s="27" t="s">
        <v>4</v>
      </c>
      <c r="B72" s="27" t="s">
        <v>5</v>
      </c>
      <c r="C72" s="27" t="s">
        <v>6</v>
      </c>
      <c r="D72" s="27" t="s">
        <v>7</v>
      </c>
      <c r="E72" s="27" t="s">
        <v>8</v>
      </c>
      <c r="F72" s="1" t="s">
        <v>9</v>
      </c>
      <c r="G72" s="1" t="s">
        <v>10</v>
      </c>
      <c r="H72" s="27" t="s">
        <v>12</v>
      </c>
      <c r="I72" s="27" t="s">
        <v>13</v>
      </c>
      <c r="J72" s="27" t="s">
        <v>14</v>
      </c>
      <c r="K72" s="27" t="s">
        <v>15</v>
      </c>
      <c r="L72" s="27" t="s">
        <v>11</v>
      </c>
      <c r="M72" s="27" t="s">
        <v>16</v>
      </c>
      <c r="N72" s="27" t="s">
        <v>17</v>
      </c>
      <c r="O72" s="27" t="s">
        <v>18</v>
      </c>
      <c r="P72" s="27" t="s">
        <v>19</v>
      </c>
      <c r="Q72" s="27" t="s">
        <v>20</v>
      </c>
    </row>
    <row r="73" ht="25.0" customHeight="true">
      <c r="A73" s="4"/>
      <c r="B73" s="4"/>
      <c r="C73" t="s" s="4">
        <v>84</v>
      </c>
      <c r="D73" s="4"/>
      <c r="E73" t="n" s="4">
        <v>0.0</v>
      </c>
      <c r="F73" s="1"/>
      <c r="G73" s="1"/>
      <c r="H73" s="4"/>
      <c r="I73" s="6"/>
      <c r="J73" s="4"/>
      <c r="K73" s="4"/>
      <c r="L73" s="4"/>
      <c r="M73" s="4"/>
      <c r="N73" s="4"/>
      <c r="O73" s="4"/>
      <c r="P73" s="4"/>
      <c r="Q73" s="2"/>
    </row>
    <row r="74" ht="25.0" customHeight="true">
      <c r="A74" t="s" s="4">
        <v>23</v>
      </c>
      <c r="B74" t="s" s="4">
        <v>85</v>
      </c>
      <c r="C74" t="s" s="4">
        <v>86</v>
      </c>
      <c r="D74" t="s" s="4">
        <v>26</v>
      </c>
      <c r="E74" t="n" s="4">
        <v>1952.72</v>
      </c>
      <c r="F74" t="s" s="1">
        <v>27</v>
      </c>
      <c r="G74" t="s" s="1">
        <v>27</v>
      </c>
      <c r="H74" s="2">
        <f>F74+G74</f>
      </c>
      <c r="I74" t="n" s="6">
        <v>23.51</v>
      </c>
      <c r="J74" s="2">
        <f>F74+(TRUNC(I74/100*F74,2))</f>
      </c>
      <c r="K74" s="2">
        <f>G74+(TRUNC(I74/100*G74,2))</f>
      </c>
      <c r="L74" s="2">
        <f>TRUNC(J74+K74,2)</f>
      </c>
      <c r="M74" s="2">
        <f>TRUNC(IF((J74+K74), (J74/(J74+K74)*O74), 0), 2)</f>
      </c>
      <c r="N74" s="2">
        <f>TRUNC(IF((J74+K74), (K74/(J74+K74)*O74), 0), 2)</f>
      </c>
      <c r="O74" s="2">
        <f>TRUNC(L74*E74,2)</f>
      </c>
      <c r="P74" s="4">
        <f>IF(O74&lt;=(Referencial!O74*1.05),"PREÇO VÁLIDO","PREÇO INVÁLIDO")</f>
      </c>
      <c r="Q74" s="2">
        <f>(O74/Referencial!O74)-1</f>
      </c>
    </row>
    <row r="75" ht="25.0" customHeight="true">
      <c r="A75" t="s" s="4">
        <v>23</v>
      </c>
      <c r="B75" t="s" s="4">
        <v>87</v>
      </c>
      <c r="C75" t="s" s="4">
        <v>88</v>
      </c>
      <c r="D75" t="s" s="4">
        <v>26</v>
      </c>
      <c r="E75" t="n" s="4">
        <v>1952.72</v>
      </c>
      <c r="F75" t="s" s="1">
        <v>27</v>
      </c>
      <c r="G75" t="s" s="1">
        <v>27</v>
      </c>
      <c r="H75" s="2">
        <f>F75+G75</f>
      </c>
      <c r="I75" t="n" s="6">
        <v>23.51</v>
      </c>
      <c r="J75" s="2">
        <f>F75+(TRUNC(I75/100*F75,2))</f>
      </c>
      <c r="K75" s="2">
        <f>G75+(TRUNC(I75/100*G75,2))</f>
      </c>
      <c r="L75" s="2">
        <f>TRUNC(J75+K75,2)</f>
      </c>
      <c r="M75" s="2">
        <f>TRUNC(IF((J75+K75), (J75/(J75+K75)*O75), 0), 2)</f>
      </c>
      <c r="N75" s="2">
        <f>TRUNC(IF((J75+K75), (K75/(J75+K75)*O75), 0), 2)</f>
      </c>
      <c r="O75" s="2">
        <f>TRUNC(L75*E75,2)</f>
      </c>
      <c r="P75" s="4">
        <f>IF(O75&lt;=(Referencial!O75*1.05),"PREÇO VÁLIDO","PREÇO INVÁLIDO")</f>
      </c>
      <c r="Q75" s="2">
        <f>(O75/Referencial!O75)-1</f>
      </c>
    </row>
    <row r="76">
      <c r="N76" t="s" s="9">
        <v>56</v>
      </c>
      <c r="O76" s="10">
        <f>TRUNC(SUM(O71:O75), 2)</f>
      </c>
    </row>
    <row r="77">
      <c r="N77" t="s" s="9">
        <v>89</v>
      </c>
      <c r="O77" s="10">
        <f>TRUNC(SUM(O36,O42,O49,O57,O63,O69,O76), 2)</f>
      </c>
    </row>
    <row r="79">
      <c r="A79">
        <f>CONCATENATE("Importa o presente valor total proposto em: ", TEXT(SUM(O36,O42,O49,O57,O63,O69,O76), "R$ #.###,#0"))</f>
      </c>
    </row>
    <row r="81">
      <c r="B81" t="s" s="12">
        <v>90</v>
      </c>
    </row>
    <row r="82">
      <c r="B82" t="s" s="12">
        <v>91</v>
      </c>
    </row>
  </sheetData>
  <sheetProtection password="E889" sheet="true" scenarios="true" objects="true" selectLockedCells="true"/>
  <autoFilter ref="A18:Q7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2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92</v>
      </c>
      <c r="B6" s="32" t="s">
        <v>93</v>
      </c>
      <c r="C6" s="32"/>
      <c r="D6" s="32"/>
      <c r="H6" s="12" t="s">
        <v>100</v>
      </c>
    </row>
    <row r="7">
      <c r="A7" s="13" t="s">
        <v>94</v>
      </c>
      <c r="B7" s="7"/>
    </row>
    <row r="8">
      <c r="A8" s="13" t="s">
        <v>95</v>
      </c>
      <c r="B8" s="7"/>
    </row>
    <row r="9">
      <c r="A9" s="13" t="s">
        <v>96</v>
      </c>
      <c r="B9" s="7"/>
      <c r="H9" s="30" t="s">
        <v>101</v>
      </c>
      <c r="I9" s="30" t="s">
        <v>102</v>
      </c>
    </row>
    <row r="10">
      <c r="A10" s="13" t="s">
        <v>97</v>
      </c>
      <c r="B10" t="s" s="31">
        <v>27</v>
      </c>
      <c r="D10" s="13" t="s">
        <v>98</v>
      </c>
      <c r="E10" t="s" s="31">
        <v>27</v>
      </c>
      <c r="H10" s="31">
        <f>SUM(M:M)/O77</f>
      </c>
      <c r="I10" s="31">
        <f>SUM(N:N)/O77</f>
      </c>
    </row>
    <row r="11">
      <c r="A11" s="13" t="s">
        <v>98</v>
      </c>
      <c r="B11" t="n" s="31">
        <v>0.2351</v>
      </c>
      <c r="D11" s="13" t="s">
        <v>99</v>
      </c>
      <c r="E11" t="s" s="31">
        <v>27</v>
      </c>
    </row>
    <row r="12"/>
    <row r="13" ht="25.0" customHeight="true">
      <c r="A13" s="13" t="s">
        <v>4</v>
      </c>
      <c r="B13" s="7" t="s">
        <v>103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s="4"/>
      <c r="B20" s="4"/>
      <c r="C20" t="s" s="4">
        <v>22</v>
      </c>
      <c r="D20" s="4"/>
      <c r="E20" t="n" s="4">
        <v>0.0</v>
      </c>
      <c r="F20" s="2"/>
      <c r="G20" s="2"/>
      <c r="H20" s="4"/>
      <c r="I20" s="5"/>
      <c r="J20" s="4"/>
      <c r="K20" s="4"/>
      <c r="L20" s="4"/>
      <c r="M20" s="4"/>
      <c r="N20" s="4"/>
      <c r="O20" s="4"/>
      <c r="P20" s="4"/>
    </row>
    <row r="21" ht="25.0" customHeight="true">
      <c r="A21" t="s" s="4">
        <v>23</v>
      </c>
      <c r="B21" t="s" s="4">
        <v>24</v>
      </c>
      <c r="C21" t="s" s="4">
        <v>25</v>
      </c>
      <c r="D21" t="s" s="4">
        <v>26</v>
      </c>
      <c r="E21" t="n" s="4">
        <v>5045.52</v>
      </c>
      <c r="F21" t="n" s="2">
        <v>0.0</v>
      </c>
      <c r="G21" t="n" s="2">
        <v>35.56</v>
      </c>
      <c r="H21" s="2">
        <f>F21+G21</f>
      </c>
      <c r="I21" t="n" s="5">
        <v>23.51</v>
      </c>
      <c r="J21" s="2">
        <f>F21+(TRUNC(I21/100*F21,2))</f>
      </c>
      <c r="K21" s="2">
        <f>G21+(TRUNC(I21/100*G21,2))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23</v>
      </c>
      <c r="B22" t="s" s="4">
        <v>28</v>
      </c>
      <c r="C22" t="s" s="4">
        <v>29</v>
      </c>
      <c r="D22" t="s" s="4">
        <v>26</v>
      </c>
      <c r="E22" t="n" s="4">
        <v>5045.52</v>
      </c>
      <c r="F22" t="n" s="2">
        <v>0.0</v>
      </c>
      <c r="G22" t="n" s="2">
        <v>13.12</v>
      </c>
      <c r="H22" s="2">
        <f>F22+G22</f>
      </c>
      <c r="I22" t="n" s="5">
        <v>23.51</v>
      </c>
      <c r="J22" s="2">
        <f>F22+(TRUNC(I22/100*F22,2))</f>
      </c>
      <c r="K22" s="2">
        <f>G22+(TRUNC(I22/100*G22,2))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23</v>
      </c>
      <c r="B23" t="s" s="4">
        <v>30</v>
      </c>
      <c r="C23" t="s" s="4">
        <v>31</v>
      </c>
      <c r="D23" t="s" s="4">
        <v>26</v>
      </c>
      <c r="E23" t="n" s="4">
        <v>5045.52</v>
      </c>
      <c r="F23" t="n" s="2">
        <v>0.0</v>
      </c>
      <c r="G23" t="n" s="2">
        <v>19.82</v>
      </c>
      <c r="H23" s="2">
        <f>F23+G23</f>
      </c>
      <c r="I23" t="n" s="5">
        <v>23.51</v>
      </c>
      <c r="J23" s="2">
        <f>F23+(TRUNC(I23/100*F23,2))</f>
      </c>
      <c r="K23" s="2">
        <f>G23+(TRUNC(I23/100*G23,2))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23</v>
      </c>
      <c r="B24" t="s" s="4">
        <v>32</v>
      </c>
      <c r="C24" t="s" s="4">
        <v>33</v>
      </c>
      <c r="D24" t="s" s="4">
        <v>26</v>
      </c>
      <c r="E24" t="n" s="4">
        <v>5045.52</v>
      </c>
      <c r="F24" t="n" s="2">
        <v>0.0</v>
      </c>
      <c r="G24" t="n" s="2">
        <v>19.09</v>
      </c>
      <c r="H24" s="2">
        <f>F24+G24</f>
      </c>
      <c r="I24" t="n" s="5">
        <v>23.51</v>
      </c>
      <c r="J24" s="2">
        <f>F24+(TRUNC(I24/100*F24,2))</f>
      </c>
      <c r="K24" s="2">
        <f>G24+(TRUNC(I24/100*G24,2))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23</v>
      </c>
      <c r="B25" t="s" s="4">
        <v>34</v>
      </c>
      <c r="C25" t="s" s="4">
        <v>35</v>
      </c>
      <c r="D25" t="s" s="4">
        <v>26</v>
      </c>
      <c r="E25" t="n" s="4">
        <v>80.0</v>
      </c>
      <c r="F25" t="n" s="2">
        <v>0.0</v>
      </c>
      <c r="G25" t="n" s="2">
        <v>15.86</v>
      </c>
      <c r="H25" s="2">
        <f>F25+G25</f>
      </c>
      <c r="I25" t="n" s="5">
        <v>23.51</v>
      </c>
      <c r="J25" s="2">
        <f>F25+(TRUNC(I25/100*F25,2))</f>
      </c>
      <c r="K25" s="2">
        <f>G25+(TRUNC(I25/100*G25,2))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 ht="25.0" customHeight="true">
      <c r="A26" t="s" s="4">
        <v>23</v>
      </c>
      <c r="B26" t="s" s="4">
        <v>36</v>
      </c>
      <c r="C26" t="s" s="4">
        <v>37</v>
      </c>
      <c r="D26" t="s" s="4">
        <v>26</v>
      </c>
      <c r="E26" t="n" s="4">
        <v>5045.52</v>
      </c>
      <c r="F26" t="n" s="2">
        <v>0.0</v>
      </c>
      <c r="G26" t="n" s="2">
        <v>6.17</v>
      </c>
      <c r="H26" s="2">
        <f>F26+G26</f>
      </c>
      <c r="I26" t="n" s="5">
        <v>23.51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23</v>
      </c>
      <c r="B27" t="s" s="4">
        <v>38</v>
      </c>
      <c r="C27" t="s" s="4">
        <v>39</v>
      </c>
      <c r="D27" t="s" s="4">
        <v>26</v>
      </c>
      <c r="E27" t="n" s="4">
        <v>4508.59</v>
      </c>
      <c r="F27" t="n" s="2">
        <v>0.0</v>
      </c>
      <c r="G27" t="n" s="2">
        <v>5.89</v>
      </c>
      <c r="H27" s="2">
        <f>F27+G27</f>
      </c>
      <c r="I27" t="n" s="5">
        <v>23.51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t="s" s="4">
        <v>23</v>
      </c>
      <c r="B28" t="s" s="4">
        <v>40</v>
      </c>
      <c r="C28" t="s" s="4">
        <v>41</v>
      </c>
      <c r="D28" t="s" s="4">
        <v>26</v>
      </c>
      <c r="E28" t="n" s="4">
        <v>4508.59</v>
      </c>
      <c r="F28" t="n" s="2">
        <v>0.0</v>
      </c>
      <c r="G28" t="n" s="2">
        <v>4.44</v>
      </c>
      <c r="H28" s="2">
        <f>F28+G28</f>
      </c>
      <c r="I28" t="n" s="5">
        <v>23.51</v>
      </c>
      <c r="J28" s="2">
        <f>F28+(TRUNC(I28/100*F28,2))</f>
      </c>
      <c r="K28" s="2">
        <f>G28+(TRUNC(I28/100*G28,2))</f>
      </c>
      <c r="L28" s="2">
        <f>TRUNC(J28+K28,2)</f>
      </c>
      <c r="M28" s="2">
        <f>TRUNC(IF((J28+K28), (J28/(J28+K28)*O28), 0), 2)</f>
      </c>
      <c r="N28" s="2">
        <f>TRUNC(IF((J28+K28), (K28/(J28+K28)*O28), 0), 2)</f>
      </c>
      <c r="O28" s="2">
        <f>TRUNC(L28*E28,2)</f>
      </c>
      <c r="P28" s="4">
        <f>IF(O28&lt;=(Referencial!O28*1.05),"PREÇO VÁLIDO","PREÇO INVÁLIDO")</f>
      </c>
    </row>
    <row r="29" ht="25.0" customHeight="true">
      <c r="A29" t="s" s="4">
        <v>23</v>
      </c>
      <c r="B29" t="s" s="4">
        <v>42</v>
      </c>
      <c r="C29" t="s" s="4">
        <v>43</v>
      </c>
      <c r="D29" t="s" s="4">
        <v>26</v>
      </c>
      <c r="E29" t="n" s="4">
        <v>4928.38</v>
      </c>
      <c r="F29" t="n" s="2">
        <v>0.0</v>
      </c>
      <c r="G29" t="n" s="2">
        <v>5.17</v>
      </c>
      <c r="H29" s="2">
        <f>F29+G29</f>
      </c>
      <c r="I29" t="n" s="5">
        <v>23.51</v>
      </c>
      <c r="J29" s="2">
        <f>F29+(TRUNC(I29/100*F29,2))</f>
      </c>
      <c r="K29" s="2">
        <f>G29+(TRUNC(I29/100*G29,2))</f>
      </c>
      <c r="L29" s="2">
        <f>TRUNC(J29+K29,2)</f>
      </c>
      <c r="M29" s="2">
        <f>TRUNC(IF((J29+K29), (J29/(J29+K29)*O29), 0), 2)</f>
      </c>
      <c r="N29" s="2">
        <f>TRUNC(IF((J29+K29), (K29/(J29+K29)*O29), 0), 2)</f>
      </c>
      <c r="O29" s="2">
        <f>TRUNC(L29*E29,2)</f>
      </c>
      <c r="P29" s="4">
        <f>IF(O29&lt;=(Referencial!O29*1.05),"PREÇO VÁLIDO","PREÇO INVÁLIDO")</f>
      </c>
    </row>
    <row r="30" ht="25.0" customHeight="true">
      <c r="A30" t="s" s="4">
        <v>23</v>
      </c>
      <c r="B30" t="s" s="4">
        <v>44</v>
      </c>
      <c r="C30" t="s" s="4">
        <v>45</v>
      </c>
      <c r="D30" t="s" s="4">
        <v>26</v>
      </c>
      <c r="E30" t="n" s="4">
        <v>9706.0</v>
      </c>
      <c r="F30" t="n" s="2">
        <v>0.0</v>
      </c>
      <c r="G30" t="n" s="2">
        <v>1.4</v>
      </c>
      <c r="H30" s="2">
        <f>F30+G30</f>
      </c>
      <c r="I30" t="n" s="5">
        <v>23.51</v>
      </c>
      <c r="J30" s="2">
        <f>F30+(TRUNC(I30/100*F30,2))</f>
      </c>
      <c r="K30" s="2">
        <f>G30+(TRUNC(I30/100*G30,2))</f>
      </c>
      <c r="L30" s="2">
        <f>TRUNC(J30+K30,2)</f>
      </c>
      <c r="M30" s="2">
        <f>TRUNC(IF((J30+K30), (J30/(J30+K30)*O30), 0), 2)</f>
      </c>
      <c r="N30" s="2">
        <f>TRUNC(IF((J30+K30), (K30/(J30+K30)*O30), 0), 2)</f>
      </c>
      <c r="O30" s="2">
        <f>TRUNC(L30*E30,2)</f>
      </c>
      <c r="P30" s="4">
        <f>IF(O30&lt;=(Referencial!O30*1.05),"PREÇO VÁLIDO","PREÇO INVÁLIDO")</f>
      </c>
    </row>
    <row r="31" ht="25.0" customHeight="true">
      <c r="A31" t="s" s="4">
        <v>23</v>
      </c>
      <c r="B31" t="s" s="4">
        <v>46</v>
      </c>
      <c r="C31" t="s" s="4">
        <v>47</v>
      </c>
      <c r="D31" t="s" s="4">
        <v>26</v>
      </c>
      <c r="E31" t="n" s="4">
        <v>9706.0</v>
      </c>
      <c r="F31" t="n" s="2">
        <v>0.0</v>
      </c>
      <c r="G31" t="n" s="2">
        <v>5.03</v>
      </c>
      <c r="H31" s="2">
        <f>F31+G31</f>
      </c>
      <c r="I31" t="n" s="5">
        <v>23.51</v>
      </c>
      <c r="J31" s="2">
        <f>F31+(TRUNC(I31/100*F31,2))</f>
      </c>
      <c r="K31" s="2">
        <f>G31+(TRUNC(I31/100*G31,2))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 ht="25.0" customHeight="true">
      <c r="A32" t="s" s="4">
        <v>23</v>
      </c>
      <c r="B32" t="s" s="4">
        <v>48</v>
      </c>
      <c r="C32" t="s" s="4">
        <v>49</v>
      </c>
      <c r="D32" t="s" s="4">
        <v>26</v>
      </c>
      <c r="E32" t="n" s="4">
        <v>4508.59</v>
      </c>
      <c r="F32" t="n" s="2">
        <v>0.0</v>
      </c>
      <c r="G32" t="n" s="2">
        <v>9.95</v>
      </c>
      <c r="H32" s="2">
        <f>F32+G32</f>
      </c>
      <c r="I32" t="n" s="5">
        <v>23.51</v>
      </c>
      <c r="J32" s="2">
        <f>F32+(TRUNC(I32/100*F32,2))</f>
      </c>
      <c r="K32" s="2">
        <f>G32+(TRUNC(I32/100*G32,2))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</row>
    <row r="33" ht="25.0" customHeight="true">
      <c r="A33" t="s" s="4">
        <v>23</v>
      </c>
      <c r="B33" t="s" s="4">
        <v>50</v>
      </c>
      <c r="C33" t="s" s="4">
        <v>51</v>
      </c>
      <c r="D33" t="s" s="4">
        <v>26</v>
      </c>
      <c r="E33" t="n" s="4">
        <v>5045.52</v>
      </c>
      <c r="F33" t="n" s="2">
        <v>0.0</v>
      </c>
      <c r="G33" t="n" s="2">
        <v>3.27</v>
      </c>
      <c r="H33" s="2">
        <f>F33+G33</f>
      </c>
      <c r="I33" t="n" s="5">
        <v>23.51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</row>
    <row r="34" ht="25.0" customHeight="true">
      <c r="A34" t="s" s="4">
        <v>23</v>
      </c>
      <c r="B34" t="s" s="4">
        <v>52</v>
      </c>
      <c r="C34" t="s" s="4">
        <v>53</v>
      </c>
      <c r="D34" t="s" s="4">
        <v>26</v>
      </c>
      <c r="E34" t="n" s="4">
        <v>5045.52</v>
      </c>
      <c r="F34" t="n" s="2">
        <v>0.0</v>
      </c>
      <c r="G34" t="n" s="2">
        <v>2.46</v>
      </c>
      <c r="H34" s="2">
        <f>F34+G34</f>
      </c>
      <c r="I34" t="n" s="5">
        <v>23.51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 ht="25.0" customHeight="true">
      <c r="A35" t="s" s="4">
        <v>23</v>
      </c>
      <c r="B35" t="s" s="4">
        <v>54</v>
      </c>
      <c r="C35" t="s" s="4">
        <v>55</v>
      </c>
      <c r="D35" t="s" s="4">
        <v>26</v>
      </c>
      <c r="E35" t="n" s="4">
        <v>5045.52</v>
      </c>
      <c r="F35" t="n" s="2">
        <v>0.0</v>
      </c>
      <c r="G35" t="n" s="2">
        <v>3.56</v>
      </c>
      <c r="H35" s="2">
        <f>F35+G35</f>
      </c>
      <c r="I35" t="n" s="5">
        <v>23.51</v>
      </c>
      <c r="J35" s="2">
        <f>F35+(TRUNC(I35/100*F35,2))</f>
      </c>
      <c r="K35" s="2">
        <f>G35+(TRUNC(I35/100*G35,2))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</row>
    <row r="36">
      <c r="N36" t="s" s="9">
        <v>56</v>
      </c>
      <c r="O36" s="10">
        <f>TRUNC(SUM(O17:O35), 2)</f>
      </c>
    </row>
    <row r="38">
      <c r="A38" t="s" s="12">
        <v>57</v>
      </c>
    </row>
    <row r="39">
      <c r="A39" s="27" t="s">
        <v>4</v>
      </c>
      <c r="B39" s="27" t="s">
        <v>5</v>
      </c>
      <c r="C39" s="27" t="s">
        <v>6</v>
      </c>
      <c r="D39" s="27" t="s">
        <v>7</v>
      </c>
      <c r="E39" s="27" t="s">
        <v>8</v>
      </c>
      <c r="F39" s="27" t="s">
        <v>9</v>
      </c>
      <c r="G39" s="27" t="s">
        <v>10</v>
      </c>
      <c r="H39" s="27" t="s">
        <v>12</v>
      </c>
      <c r="I39" s="27" t="s">
        <v>13</v>
      </c>
      <c r="J39" s="27" t="s">
        <v>14</v>
      </c>
      <c r="K39" s="27" t="s">
        <v>15</v>
      </c>
      <c r="L39" s="27" t="s">
        <v>11</v>
      </c>
      <c r="M39" s="27" t="s">
        <v>16</v>
      </c>
      <c r="N39" s="27" t="s">
        <v>17</v>
      </c>
      <c r="O39" s="27" t="s">
        <v>18</v>
      </c>
      <c r="P39" s="27" t="s">
        <v>19</v>
      </c>
      <c r="Q39" s="27" t="s">
        <v>20</v>
      </c>
    </row>
    <row r="40" ht="25.0" customHeight="true">
      <c r="A40" s="4"/>
      <c r="B40" s="4"/>
      <c r="C40" t="s" s="4">
        <v>58</v>
      </c>
      <c r="D40" s="4"/>
      <c r="E40" t="n" s="4">
        <v>0.0</v>
      </c>
      <c r="F40" s="2"/>
      <c r="G40" s="2"/>
      <c r="H40" s="4"/>
      <c r="I40" s="5"/>
      <c r="J40" s="4"/>
      <c r="K40" s="4"/>
      <c r="L40" s="4"/>
      <c r="M40" s="4"/>
      <c r="N40" s="4"/>
      <c r="O40" s="4"/>
      <c r="P40" s="4"/>
    </row>
    <row r="41" ht="25.0" customHeight="true">
      <c r="A41" t="s" s="4">
        <v>23</v>
      </c>
      <c r="B41" t="s" s="4">
        <v>59</v>
      </c>
      <c r="C41" t="s" s="4">
        <v>60</v>
      </c>
      <c r="D41" t="s" s="4">
        <v>61</v>
      </c>
      <c r="E41" t="n" s="4">
        <v>1.0</v>
      </c>
      <c r="F41" t="n" s="2">
        <v>967476.31</v>
      </c>
      <c r="G41" t="n" s="2">
        <v>967476.31</v>
      </c>
      <c r="H41" s="2">
        <f>F41+G41</f>
      </c>
      <c r="I41" t="n" s="5">
        <v>23.51</v>
      </c>
      <c r="J41" s="2">
        <f>F41+(TRUNC(I41/100*F41,2))</f>
      </c>
      <c r="K41" s="2">
        <f>G41+(TRUNC(I41/100*G41,2))</f>
      </c>
      <c r="L41" s="2">
        <f>TRUNC(J41+K41,2)</f>
      </c>
      <c r="M41" s="2">
        <f>TRUNC(IF((J41+K41), (J41/(J41+K41)*O41), 0), 2)</f>
      </c>
      <c r="N41" s="2">
        <f>TRUNC(IF((J41+K41), (K41/(J41+K41)*O41), 0), 2)</f>
      </c>
      <c r="O41" s="2">
        <f>TRUNC(L41*E41,2)</f>
      </c>
      <c r="P41" s="4">
        <f>IF(O41&lt;=(Referencial!O41*1.05),"PREÇO VÁLIDO","PREÇO INVÁLIDO")</f>
      </c>
    </row>
    <row r="42">
      <c r="N42" t="s" s="9">
        <v>56</v>
      </c>
      <c r="O42" s="10">
        <f>TRUNC(SUM(O38:O41), 2)</f>
      </c>
    </row>
    <row r="44">
      <c r="A44" t="s" s="12">
        <v>62</v>
      </c>
    </row>
    <row r="45">
      <c r="A45" s="27" t="s">
        <v>4</v>
      </c>
      <c r="B45" s="27" t="s">
        <v>5</v>
      </c>
      <c r="C45" s="27" t="s">
        <v>6</v>
      </c>
      <c r="D45" s="27" t="s">
        <v>7</v>
      </c>
      <c r="E45" s="27" t="s">
        <v>8</v>
      </c>
      <c r="F45" s="27" t="s">
        <v>9</v>
      </c>
      <c r="G45" s="27" t="s">
        <v>10</v>
      </c>
      <c r="H45" s="27" t="s">
        <v>12</v>
      </c>
      <c r="I45" s="27" t="s">
        <v>13</v>
      </c>
      <c r="J45" s="27" t="s">
        <v>14</v>
      </c>
      <c r="K45" s="27" t="s">
        <v>15</v>
      </c>
      <c r="L45" s="27" t="s">
        <v>11</v>
      </c>
      <c r="M45" s="27" t="s">
        <v>16</v>
      </c>
      <c r="N45" s="27" t="s">
        <v>17</v>
      </c>
      <c r="O45" s="27" t="s">
        <v>18</v>
      </c>
      <c r="P45" s="27" t="s">
        <v>19</v>
      </c>
      <c r="Q45" s="27" t="s">
        <v>20</v>
      </c>
    </row>
    <row r="46" ht="25.0" customHeight="true">
      <c r="A46" s="4"/>
      <c r="B46" s="4"/>
      <c r="C46" t="s" s="4">
        <v>63</v>
      </c>
      <c r="D46" s="4"/>
      <c r="E46" t="n" s="4">
        <v>0.0</v>
      </c>
      <c r="F46" s="2"/>
      <c r="G46" s="2"/>
      <c r="H46" s="4"/>
      <c r="I46" s="5"/>
      <c r="J46" s="4"/>
      <c r="K46" s="4"/>
      <c r="L46" s="4"/>
      <c r="M46" s="4"/>
      <c r="N46" s="4"/>
      <c r="O46" s="4"/>
      <c r="P46" s="4"/>
    </row>
    <row r="47" ht="25.0" customHeight="true">
      <c r="A47" t="s" s="4">
        <v>23</v>
      </c>
      <c r="B47" t="s" s="4">
        <v>64</v>
      </c>
      <c r="C47" t="s" s="4">
        <v>65</v>
      </c>
      <c r="D47" t="s" s="4">
        <v>26</v>
      </c>
      <c r="E47" t="n" s="4">
        <v>876.096</v>
      </c>
      <c r="F47" t="n" s="2">
        <v>2314.97</v>
      </c>
      <c r="G47" t="n" s="2">
        <v>1548.3</v>
      </c>
      <c r="H47" s="2">
        <f>F47+G47</f>
      </c>
      <c r="I47" t="n" s="5">
        <v>23.51</v>
      </c>
      <c r="J47" s="2">
        <f>F47+(TRUNC(I47/100*F47,2))</f>
      </c>
      <c r="K47" s="2">
        <f>G47+(TRUNC(I47/100*G47,2))</f>
      </c>
      <c r="L47" s="2">
        <f>TRUNC(J47+K47,2)</f>
      </c>
      <c r="M47" s="2">
        <f>TRUNC(IF((J47+K47), (J47/(J47+K47)*O47), 0), 2)</f>
      </c>
      <c r="N47" s="2">
        <f>TRUNC(IF((J47+K47), (K47/(J47+K47)*O47), 0), 2)</f>
      </c>
      <c r="O47" s="2">
        <f>TRUNC(L47*E47,2)</f>
      </c>
      <c r="P47" s="4">
        <f>IF(O47&lt;=(Referencial!O47*1.05),"PREÇO VÁLIDO","PREÇO INVÁLIDO")</f>
      </c>
    </row>
    <row r="48" ht="25.0" customHeight="true">
      <c r="A48" t="s" s="4">
        <v>23</v>
      </c>
      <c r="B48" t="s" s="4">
        <v>66</v>
      </c>
      <c r="C48" t="s" s="4">
        <v>67</v>
      </c>
      <c r="D48" t="s" s="4">
        <v>26</v>
      </c>
      <c r="E48" t="n" s="4">
        <v>4169.42</v>
      </c>
      <c r="F48" t="n" s="2">
        <v>3144.46</v>
      </c>
      <c r="G48" t="n" s="2">
        <v>2101.28</v>
      </c>
      <c r="H48" s="2">
        <f>F48+G48</f>
      </c>
      <c r="I48" t="n" s="5">
        <v>23.51</v>
      </c>
      <c r="J48" s="2">
        <f>F48+(TRUNC(I48/100*F48,2))</f>
      </c>
      <c r="K48" s="2">
        <f>G48+(TRUNC(I48/100*G48,2))</f>
      </c>
      <c r="L48" s="2">
        <f>TRUNC(J48+K48,2)</f>
      </c>
      <c r="M48" s="2">
        <f>TRUNC(IF((J48+K48), (J48/(J48+K48)*O48), 0), 2)</f>
      </c>
      <c r="N48" s="2">
        <f>TRUNC(IF((J48+K48), (K48/(J48+K48)*O48), 0), 2)</f>
      </c>
      <c r="O48" s="2">
        <f>TRUNC(L48*E48,2)</f>
      </c>
      <c r="P48" s="4">
        <f>IF(O48&lt;=(Referencial!O48*1.05),"PREÇO VÁLIDO","PREÇO INVÁLIDO")</f>
      </c>
    </row>
    <row r="49">
      <c r="N49" t="s" s="9">
        <v>56</v>
      </c>
      <c r="O49" s="10">
        <f>TRUNC(SUM(O44:O48), 2)</f>
      </c>
    </row>
    <row r="51">
      <c r="A51" t="s" s="12">
        <v>68</v>
      </c>
    </row>
    <row r="52">
      <c r="A52" s="27" t="s">
        <v>4</v>
      </c>
      <c r="B52" s="27" t="s">
        <v>5</v>
      </c>
      <c r="C52" s="27" t="s">
        <v>6</v>
      </c>
      <c r="D52" s="27" t="s">
        <v>7</v>
      </c>
      <c r="E52" s="27" t="s">
        <v>8</v>
      </c>
      <c r="F52" s="27" t="s">
        <v>9</v>
      </c>
      <c r="G52" s="27" t="s">
        <v>10</v>
      </c>
      <c r="H52" s="27" t="s">
        <v>12</v>
      </c>
      <c r="I52" s="27" t="s">
        <v>13</v>
      </c>
      <c r="J52" s="27" t="s">
        <v>14</v>
      </c>
      <c r="K52" s="27" t="s">
        <v>15</v>
      </c>
      <c r="L52" s="27" t="s">
        <v>11</v>
      </c>
      <c r="M52" s="27" t="s">
        <v>16</v>
      </c>
      <c r="N52" s="27" t="s">
        <v>17</v>
      </c>
      <c r="O52" s="27" t="s">
        <v>18</v>
      </c>
      <c r="P52" s="27" t="s">
        <v>19</v>
      </c>
      <c r="Q52" s="27" t="s">
        <v>20</v>
      </c>
    </row>
    <row r="53" ht="25.0" customHeight="true">
      <c r="A53" s="4"/>
      <c r="B53" s="4"/>
      <c r="C53" t="s" s="4">
        <v>69</v>
      </c>
      <c r="D53" s="4"/>
      <c r="E53" t="n" s="4">
        <v>0.0</v>
      </c>
      <c r="F53" s="2"/>
      <c r="G53" s="2"/>
      <c r="H53" s="4"/>
      <c r="I53" s="5"/>
      <c r="J53" s="4"/>
      <c r="K53" s="4"/>
      <c r="L53" s="4"/>
      <c r="M53" s="4"/>
      <c r="N53" s="4"/>
      <c r="O53" s="4"/>
      <c r="P53" s="4"/>
    </row>
    <row r="54" ht="25.0" customHeight="true">
      <c r="A54" s="4"/>
      <c r="B54" s="4"/>
      <c r="C54" t="s" s="4">
        <v>70</v>
      </c>
      <c r="D54" s="4"/>
      <c r="E54" t="n" s="4">
        <v>0.0</v>
      </c>
      <c r="F54" s="2"/>
      <c r="G54" s="2"/>
      <c r="H54" s="4"/>
      <c r="I54" s="5"/>
      <c r="J54" s="4"/>
      <c r="K54" s="4"/>
      <c r="L54" s="4"/>
      <c r="M54" s="4"/>
      <c r="N54" s="4"/>
      <c r="O54" s="4"/>
      <c r="P54" s="4"/>
    </row>
    <row r="55" ht="25.0" customHeight="true">
      <c r="A55" t="s" s="4">
        <v>23</v>
      </c>
      <c r="B55" t="s" s="4">
        <v>71</v>
      </c>
      <c r="C55" t="s" s="4">
        <v>72</v>
      </c>
      <c r="D55" t="s" s="4">
        <v>61</v>
      </c>
      <c r="E55" t="n" s="4">
        <v>1.0</v>
      </c>
      <c r="F55" t="n" s="2">
        <v>19122.66</v>
      </c>
      <c r="G55" t="n" s="2">
        <v>8195.43</v>
      </c>
      <c r="H55" s="2">
        <f>F55+G55</f>
      </c>
      <c r="I55" t="n" s="5">
        <v>23.51</v>
      </c>
      <c r="J55" s="2">
        <f>F55+(TRUNC(I55/100*F55,2))</f>
      </c>
      <c r="K55" s="2">
        <f>G55+(TRUNC(I55/100*G55,2))</f>
      </c>
      <c r="L55" s="2">
        <f>TRUNC(J55+K55,2)</f>
      </c>
      <c r="M55" s="2">
        <f>TRUNC(IF((J55+K55), (J55/(J55+K55)*O55), 0), 2)</f>
      </c>
      <c r="N55" s="2">
        <f>TRUNC(IF((J55+K55), (K55/(J55+K55)*O55), 0), 2)</f>
      </c>
      <c r="O55" s="2">
        <f>TRUNC(L55*E55,2)</f>
      </c>
      <c r="P55" s="4">
        <f>IF(O55&lt;=(Referencial!O55*1.05),"PREÇO VÁLIDO","PREÇO INVÁLIDO")</f>
      </c>
    </row>
    <row r="56" ht="25.0" customHeight="true">
      <c r="A56" t="s" s="4">
        <v>23</v>
      </c>
      <c r="B56" t="s" s="4">
        <v>73</v>
      </c>
      <c r="C56" t="s" s="4">
        <v>74</v>
      </c>
      <c r="D56" t="s" s="4">
        <v>61</v>
      </c>
      <c r="E56" t="n" s="4">
        <v>32.0</v>
      </c>
      <c r="F56" t="n" s="2">
        <v>178.45</v>
      </c>
      <c r="G56" t="n" s="2">
        <v>76.48</v>
      </c>
      <c r="H56" s="2">
        <f>F56+G56</f>
      </c>
      <c r="I56" t="n" s="5">
        <v>23.51</v>
      </c>
      <c r="J56" s="2">
        <f>F56+(TRUNC(I56/100*F56,2))</f>
      </c>
      <c r="K56" s="2">
        <f>G56+(TRUNC(I56/100*G56,2))</f>
      </c>
      <c r="L56" s="2">
        <f>TRUNC(J56+K56,2)</f>
      </c>
      <c r="M56" s="2">
        <f>TRUNC(IF((J56+K56), (J56/(J56+K56)*O56), 0), 2)</f>
      </c>
      <c r="N56" s="2">
        <f>TRUNC(IF((J56+K56), (K56/(J56+K56)*O56), 0), 2)</f>
      </c>
      <c r="O56" s="2">
        <f>TRUNC(L56*E56,2)</f>
      </c>
      <c r="P56" s="4">
        <f>IF(O56&lt;=(Referencial!O56*1.05),"PREÇO VÁLIDO","PREÇO INVÁLIDO")</f>
      </c>
    </row>
    <row r="57">
      <c r="N57" t="s" s="9">
        <v>56</v>
      </c>
      <c r="O57" s="10">
        <f>TRUNC(SUM(O51:O56), 2)</f>
      </c>
    </row>
    <row r="59">
      <c r="A59" t="s" s="12">
        <v>75</v>
      </c>
    </row>
    <row r="60">
      <c r="A60" s="27" t="s">
        <v>4</v>
      </c>
      <c r="B60" s="27" t="s">
        <v>5</v>
      </c>
      <c r="C60" s="27" t="s">
        <v>6</v>
      </c>
      <c r="D60" s="27" t="s">
        <v>7</v>
      </c>
      <c r="E60" s="27" t="s">
        <v>8</v>
      </c>
      <c r="F60" s="27" t="s">
        <v>9</v>
      </c>
      <c r="G60" s="27" t="s">
        <v>10</v>
      </c>
      <c r="H60" s="27" t="s">
        <v>12</v>
      </c>
      <c r="I60" s="27" t="s">
        <v>13</v>
      </c>
      <c r="J60" s="27" t="s">
        <v>14</v>
      </c>
      <c r="K60" s="27" t="s">
        <v>15</v>
      </c>
      <c r="L60" s="27" t="s">
        <v>11</v>
      </c>
      <c r="M60" s="27" t="s">
        <v>16</v>
      </c>
      <c r="N60" s="27" t="s">
        <v>17</v>
      </c>
      <c r="O60" s="27" t="s">
        <v>18</v>
      </c>
      <c r="P60" s="27" t="s">
        <v>19</v>
      </c>
      <c r="Q60" s="27" t="s">
        <v>20</v>
      </c>
    </row>
    <row r="61" ht="25.0" customHeight="true">
      <c r="A61" s="4"/>
      <c r="B61" s="4"/>
      <c r="C61" t="s" s="4">
        <v>76</v>
      </c>
      <c r="D61" s="4"/>
      <c r="E61" t="n" s="4">
        <v>0.0</v>
      </c>
      <c r="F61" s="2"/>
      <c r="G61" s="2"/>
      <c r="H61" s="4"/>
      <c r="I61" s="5"/>
      <c r="J61" s="4"/>
      <c r="K61" s="4"/>
      <c r="L61" s="4"/>
      <c r="M61" s="4"/>
      <c r="N61" s="4"/>
      <c r="O61" s="4"/>
      <c r="P61" s="4"/>
    </row>
    <row r="62" ht="25.0" customHeight="true">
      <c r="A62" t="s" s="4">
        <v>23</v>
      </c>
      <c r="B62" t="s" s="4">
        <v>77</v>
      </c>
      <c r="C62" t="s" s="4">
        <v>78</v>
      </c>
      <c r="D62" t="s" s="4">
        <v>26</v>
      </c>
      <c r="E62" t="n" s="4">
        <v>3646.22</v>
      </c>
      <c r="F62" t="n" s="2">
        <v>944.1</v>
      </c>
      <c r="G62" t="n" s="2">
        <v>404.62</v>
      </c>
      <c r="H62" s="2">
        <f>F62+G62</f>
      </c>
      <c r="I62" t="n" s="5">
        <v>23.51</v>
      </c>
      <c r="J62" s="2">
        <f>F62+(TRUNC(I62/100*F62,2))</f>
      </c>
      <c r="K62" s="2">
        <f>G62+(TRUNC(I62/100*G62,2))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</row>
    <row r="63">
      <c r="N63" t="s" s="9">
        <v>56</v>
      </c>
      <c r="O63" s="10">
        <f>TRUNC(SUM(O59:O62), 2)</f>
      </c>
    </row>
    <row r="65">
      <c r="A65" t="s" s="12">
        <v>79</v>
      </c>
    </row>
    <row r="66">
      <c r="A66" s="27" t="s">
        <v>4</v>
      </c>
      <c r="B66" s="27" t="s">
        <v>5</v>
      </c>
      <c r="C66" s="27" t="s">
        <v>6</v>
      </c>
      <c r="D66" s="27" t="s">
        <v>7</v>
      </c>
      <c r="E66" s="27" t="s">
        <v>8</v>
      </c>
      <c r="F66" s="27" t="s">
        <v>9</v>
      </c>
      <c r="G66" s="27" t="s">
        <v>10</v>
      </c>
      <c r="H66" s="27" t="s">
        <v>12</v>
      </c>
      <c r="I66" s="27" t="s">
        <v>13</v>
      </c>
      <c r="J66" s="27" t="s">
        <v>14</v>
      </c>
      <c r="K66" s="27" t="s">
        <v>15</v>
      </c>
      <c r="L66" s="27" t="s">
        <v>11</v>
      </c>
      <c r="M66" s="27" t="s">
        <v>16</v>
      </c>
      <c r="N66" s="27" t="s">
        <v>17</v>
      </c>
      <c r="O66" s="27" t="s">
        <v>18</v>
      </c>
      <c r="P66" s="27" t="s">
        <v>19</v>
      </c>
      <c r="Q66" s="27" t="s">
        <v>20</v>
      </c>
    </row>
    <row r="67" ht="25.0" customHeight="true">
      <c r="A67" s="4"/>
      <c r="B67" s="4"/>
      <c r="C67" t="s" s="4">
        <v>80</v>
      </c>
      <c r="D67" s="4"/>
      <c r="E67" t="n" s="4">
        <v>0.0</v>
      </c>
      <c r="F67" s="2"/>
      <c r="G67" s="2"/>
      <c r="H67" s="4"/>
      <c r="I67" s="5"/>
      <c r="J67" s="4"/>
      <c r="K67" s="4"/>
      <c r="L67" s="4"/>
      <c r="M67" s="4"/>
      <c r="N67" s="4"/>
      <c r="O67" s="4"/>
      <c r="P67" s="4"/>
    </row>
    <row r="68" ht="25.0" customHeight="true">
      <c r="A68" t="s" s="4">
        <v>23</v>
      </c>
      <c r="B68" t="s" s="4">
        <v>81</v>
      </c>
      <c r="C68" t="s" s="4">
        <v>82</v>
      </c>
      <c r="D68" t="s" s="4">
        <v>26</v>
      </c>
      <c r="E68" t="n" s="4">
        <v>1.0</v>
      </c>
      <c r="F68" t="n" s="2">
        <v>446800.0</v>
      </c>
      <c r="G68" t="n" s="2">
        <v>111700.0</v>
      </c>
      <c r="H68" s="2">
        <f>F68+G68</f>
      </c>
      <c r="I68" t="n" s="5">
        <v>0.0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</row>
    <row r="69">
      <c r="N69" t="s" s="9">
        <v>56</v>
      </c>
      <c r="O69" s="10">
        <f>TRUNC(SUM(O65:O68), 2)</f>
      </c>
    </row>
    <row r="71">
      <c r="A71" t="s" s="12">
        <v>83</v>
      </c>
    </row>
    <row r="72">
      <c r="A72" s="27" t="s">
        <v>4</v>
      </c>
      <c r="B72" s="27" t="s">
        <v>5</v>
      </c>
      <c r="C72" s="27" t="s">
        <v>6</v>
      </c>
      <c r="D72" s="27" t="s">
        <v>7</v>
      </c>
      <c r="E72" s="27" t="s">
        <v>8</v>
      </c>
      <c r="F72" s="27" t="s">
        <v>9</v>
      </c>
      <c r="G72" s="27" t="s">
        <v>10</v>
      </c>
      <c r="H72" s="27" t="s">
        <v>12</v>
      </c>
      <c r="I72" s="27" t="s">
        <v>13</v>
      </c>
      <c r="J72" s="27" t="s">
        <v>14</v>
      </c>
      <c r="K72" s="27" t="s">
        <v>15</v>
      </c>
      <c r="L72" s="27" t="s">
        <v>11</v>
      </c>
      <c r="M72" s="27" t="s">
        <v>16</v>
      </c>
      <c r="N72" s="27" t="s">
        <v>17</v>
      </c>
      <c r="O72" s="27" t="s">
        <v>18</v>
      </c>
      <c r="P72" s="27" t="s">
        <v>19</v>
      </c>
      <c r="Q72" s="27" t="s">
        <v>20</v>
      </c>
    </row>
    <row r="73" ht="25.0" customHeight="true">
      <c r="A73" s="4"/>
      <c r="B73" s="4"/>
      <c r="C73" t="s" s="4">
        <v>84</v>
      </c>
      <c r="D73" s="4"/>
      <c r="E73" t="n" s="4">
        <v>0.0</v>
      </c>
      <c r="F73" s="2"/>
      <c r="G73" s="2"/>
      <c r="H73" s="4"/>
      <c r="I73" s="5"/>
      <c r="J73" s="4"/>
      <c r="K73" s="4"/>
      <c r="L73" s="4"/>
      <c r="M73" s="4"/>
      <c r="N73" s="4"/>
      <c r="O73" s="4"/>
      <c r="P73" s="4"/>
    </row>
    <row r="74" ht="25.0" customHeight="true">
      <c r="A74" t="s" s="4">
        <v>23</v>
      </c>
      <c r="B74" t="s" s="4">
        <v>85</v>
      </c>
      <c r="C74" t="s" s="4">
        <v>86</v>
      </c>
      <c r="D74" t="s" s="4">
        <v>26</v>
      </c>
      <c r="E74" t="n" s="4">
        <v>1952.72</v>
      </c>
      <c r="F74" t="n" s="2">
        <v>67.29</v>
      </c>
      <c r="G74" t="n" s="2">
        <v>8.27</v>
      </c>
      <c r="H74" s="2">
        <f>F74+G74</f>
      </c>
      <c r="I74" t="n" s="5">
        <v>23.51</v>
      </c>
      <c r="J74" s="2">
        <f>F74+(TRUNC(I74/100*F74,2))</f>
      </c>
      <c r="K74" s="2">
        <f>G74+(TRUNC(I74/100*G74,2))</f>
      </c>
      <c r="L74" s="2">
        <f>TRUNC(J74+K74,2)</f>
      </c>
      <c r="M74" s="2">
        <f>TRUNC(IF((J74+K74), (J74/(J74+K74)*O74), 0), 2)</f>
      </c>
      <c r="N74" s="2">
        <f>TRUNC(IF((J74+K74), (K74/(J74+K74)*O74), 0), 2)</f>
      </c>
      <c r="O74" s="2">
        <f>TRUNC(L74*E74,2)</f>
      </c>
      <c r="P74" s="4">
        <f>IF(O74&lt;=(Referencial!O74*1.05),"PREÇO VÁLIDO","PREÇO INVÁLIDO")</f>
      </c>
    </row>
    <row r="75" ht="25.0" customHeight="true">
      <c r="A75" t="s" s="4">
        <v>23</v>
      </c>
      <c r="B75" t="s" s="4">
        <v>87</v>
      </c>
      <c r="C75" t="s" s="4">
        <v>88</v>
      </c>
      <c r="D75" t="s" s="4">
        <v>26</v>
      </c>
      <c r="E75" t="n" s="4">
        <v>1952.72</v>
      </c>
      <c r="F75" t="n" s="2">
        <v>0.33</v>
      </c>
      <c r="G75" t="n" s="2">
        <v>0.21</v>
      </c>
      <c r="H75" s="2">
        <f>F75+G75</f>
      </c>
      <c r="I75" t="n" s="5">
        <v>23.51</v>
      </c>
      <c r="J75" s="2">
        <f>F75+(TRUNC(I75/100*F75,2))</f>
      </c>
      <c r="K75" s="2">
        <f>G75+(TRUNC(I75/100*G75,2))</f>
      </c>
      <c r="L75" s="2">
        <f>TRUNC(J75+K75,2)</f>
      </c>
      <c r="M75" s="2">
        <f>TRUNC(IF((J75+K75), (J75/(J75+K75)*O75), 0), 2)</f>
      </c>
      <c r="N75" s="2">
        <f>TRUNC(IF((J75+K75), (K75/(J75+K75)*O75), 0), 2)</f>
      </c>
      <c r="O75" s="2">
        <f>TRUNC(L75*E75,2)</f>
      </c>
      <c r="P75" s="4">
        <f>IF(O75&lt;=(Referencial!O75*1.05),"PREÇO VÁLIDO","PREÇO INVÁLIDO")</f>
      </c>
    </row>
    <row r="76">
      <c r="N76" t="s" s="9">
        <v>56</v>
      </c>
      <c r="O76" s="10">
        <f>TRUNC(SUM(O71:O75), 2)</f>
      </c>
    </row>
    <row r="77">
      <c r="N77" t="s" s="9">
        <v>89</v>
      </c>
      <c r="O77" s="10">
        <f>TRUNC(SUM(O36,O42,O49,O57,O63,O69,O76), 2)</f>
      </c>
    </row>
    <row r="79">
      <c r="A79">
        <f>CONCATENATE("Importa o presente valor total proposto em: ", TEXT(SUM(O36,O42,O49,O57,O63,O69,O76), "R$ #.###,#0"))</f>
      </c>
    </row>
    <row r="81">
      <c r="B81" t="s" s="12">
        <v>90</v>
      </c>
    </row>
    <row r="82">
      <c r="B82" t="s" s="12">
        <v>91</v>
      </c>
    </row>
  </sheetData>
  <sheetProtection password="E889" sheet="true" scenarios="true" objects="true" selectLockedCells="true"/>
  <autoFilter ref="A18:Q75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2026-03-09T16:27:32Z</dcterms:created>
  <dc:creator>Apache POI</dc:creator>
</cp:coreProperties>
</file>