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Proposta!$A$18:$Q$78</definedName>
    <definedName name="_xlnm._FilterDatabase" localSheetId="1" hidden="true">Referencial!$A$18:$Q$78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R$ 425,84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R$ 47,00
Equipamento: R$ 0,00
Incidencia: R$ 0,00
Subserviço: R$ 0,00
</t>
      </text>
    </comment>
    <comment ref="F23" authorId="0">
      <text>
        <t xml:space="preserve">Material: R$ 10,24
Equipamento: R$ 0,00
Incidencia: R$ 0,00
Subserviço: R$ 0,00
</t>
      </text>
    </comment>
    <comment ref="F24" authorId="0">
      <text>
        <t xml:space="preserve">Material: R$ 4,47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R$ 99,67
Equipamento: R$ 0,00
Incidencia: R$ 0,00
Subserviço: R$ 0,00
</t>
      </text>
    </comment>
    <comment ref="F32" authorId="0">
      <text>
        <t xml:space="preserve">Material: R$ 36,99
Equipamento: R$ 0,00
Incidencia: R$ 0,00
Subserviço: R$ 0,00
</t>
      </text>
    </comment>
    <comment ref="F33" authorId="0">
      <text>
        <t xml:space="preserve">Material: R$ 46,44
Equipamento: R$ 0,00
Incidencia: R$ 0,00
Subserviço: R$ 0,00
</t>
      </text>
    </comment>
    <comment ref="F34" authorId="0">
      <text>
        <t xml:space="preserve">Material: R$ 0,00
Equipamento: R$ 480,00
Incidencia: R$ 0,00
Subserviço: R$ 0,00
</t>
      </text>
    </comment>
    <comment ref="F35" authorId="0">
      <text>
        <t xml:space="preserve">Material: R$ 6081,79
Equipamento: R$ 0,00
Incidencia: R$ 0,00
Subserviço: R$ 0,00
</t>
      </text>
    </comment>
    <comment ref="F36" authorId="0">
      <text>
        <t xml:space="preserve">Material: R$ 6082,81
Equipamento: R$ 0,00
Incidencia: R$ 0,00
Subserviço: R$ 0,00
</t>
      </text>
    </comment>
    <comment ref="F37" authorId="0">
      <text>
        <t xml:space="preserve">Material: R$ 196,63
Equipamento: R$ 0,00
Incidencia: R$ 0,00
Subserviço: R$ 18,54
</t>
      </text>
    </comment>
    <comment ref="F42" authorId="0">
      <text>
        <t xml:space="preserve">Material: R$ 0,00
Equipamento: R$ 0,00
Incidencia: R$ 0,00
Subserviço: R$ 0,00
</t>
      </text>
    </comment>
    <comment ref="F43" authorId="0">
      <text>
        <t xml:space="preserve">Material: R$ 257,94
Equipamento: R$ 0,00
Incidencia: R$ 0,00
Subserviço: R$ 0,00
</t>
      </text>
    </comment>
    <comment ref="F44" authorId="0">
      <text>
        <t xml:space="preserve">Material: R$ 63,87
Equipamento: R$ 0,00
Incidencia: R$ 0,00
Subserviço: R$ 0,00
</t>
      </text>
    </comment>
    <comment ref="F49" authorId="0">
      <text>
        <t xml:space="preserve">Material: R$ 0,00
Equipamento: R$ 0,00
Incidencia: R$ 0,00
Subserviço: R$ 0,00
</t>
      </text>
    </comment>
    <comment ref="F50" authorId="0">
      <text>
        <t xml:space="preserve">Material: R$ 4,90
Equipamento: R$ 0,00
Incidencia: R$ 0,00
Subserviço: R$ 0,00
</t>
      </text>
    </comment>
    <comment ref="F51" authorId="0">
      <text>
        <t xml:space="preserve">Material: R$ 1,82
Equipamento: R$ 0,00
Incidencia: R$ 0,00
Subserviço: R$ 0,00
</t>
      </text>
    </comment>
    <comment ref="F52" authorId="0">
      <text>
        <t xml:space="preserve">Material: R$ 7,32
Equipamento: R$ 0,00
Incidencia: R$ 0,00
Subserviço: R$ 0,00
</t>
      </text>
    </comment>
    <comment ref="F53" authorId="0">
      <text>
        <t xml:space="preserve">Material: R$ 9,36
Equipamento: R$ 0,00
Incidencia: R$ 0,00
Subserviço: R$ 0,00
</t>
      </text>
    </comment>
    <comment ref="F54" authorId="0">
      <text>
        <t xml:space="preserve">Material: R$ 9,20
Equipamento: R$ 0,00
Incidencia: R$ 0,00
Subserviço: R$ 0,00
</t>
      </text>
    </comment>
    <comment ref="F59" authorId="0">
      <text>
        <t xml:space="preserve">Material: R$ 0,00
Equipamento: R$ 0,00
Incidencia: R$ 0,00
Subserviço: R$ 0,00
</t>
      </text>
    </comment>
    <comment ref="F60" authorId="0">
      <text>
        <t xml:space="preserve">Material: R$ 3084,26
Equipamento: R$ 0,00
Incidencia: R$ 0,00
Subserviço: R$ 0,00
</t>
      </text>
    </comment>
    <comment ref="F61" authorId="0">
      <text>
        <t xml:space="preserve">Material: R$ 13,04
Equipamento: R$ 0,00
Incidencia: R$ 0,00
Subserviço: R$ 0,00
</t>
      </text>
    </comment>
    <comment ref="F62" authorId="0">
      <text>
        <t xml:space="preserve">Material: R$ 24,05
Equipamento: R$ 0,00
Incidencia: R$ 0,00
Subserviço: R$ 0,00
</t>
      </text>
    </comment>
    <comment ref="F63" authorId="0">
      <text>
        <t xml:space="preserve">Material: R$ 27,81
Equipamento: R$ 0,00
Incidencia: R$ 0,00
Subserviço: R$ 0,00
</t>
      </text>
    </comment>
    <comment ref="F64" authorId="0">
      <text>
        <t xml:space="preserve">Material: R$ 82,37
Equipamento: R$ 0,00
Incidencia: R$ 0,00
Subserviço: R$ 0,00
</t>
      </text>
    </comment>
    <comment ref="F65" authorId="0">
      <text>
        <t xml:space="preserve">Material: R$ 6,66
Equipamento: R$ 0,00
Incidencia: R$ 0,00
Subserviço: R$ 0,00
</t>
      </text>
    </comment>
    <comment ref="F66" authorId="0">
      <text>
        <t xml:space="preserve">Material: R$ 10,27
Equipamento: R$ 0,00
Incidencia: R$ 0,00
Subserviço: R$ 0,00
</t>
      </text>
    </comment>
    <comment ref="F71" authorId="0">
      <text>
        <t xml:space="preserve">Material: R$ 0,00
Equipamento: R$ 0,00
Incidencia: R$ 0,00
Subserviço: R$ 0,00
</t>
      </text>
    </comment>
    <comment ref="F72" authorId="0">
      <text>
        <t xml:space="preserve">Material: R$ 0,00
Equipamento: R$ 84,50
Incidencia: R$ 0,00
Subserviço: R$ 0,00
</t>
      </text>
    </comment>
    <comment ref="F77" authorId="0">
      <text>
        <t xml:space="preserve">Material: R$ 0,00
Equipamento: R$ 0,00
Incidencia: R$ 0,00
Subserviço: R$ 0,00
</t>
      </text>
    </comment>
    <comment ref="F78" authorId="0">
      <text>
        <t xml:space="preserve">Material: R$ 0,00
Equipamento: R$ 0,00
Incidencia: R$ 0,00
Subserviço: R$ 0,00
</t>
      </text>
    </comment>
    <comment ref="B13" authorId="0">
      <text>
        <t xml:space="preserve">Tabelas de Referência disponíveis:
1. 254 - Tabela Referencial de Preço SINAPI 2025 AGOSTO Desonerado
2. 253 - Tabela Referencial de Preço SINAPI 2025 AGOSTO Onerada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R$ 425,84
Equipamento: R$ 0,00
Incidencia: R$ 0,00
Subserviço: R$ 0,00
</t>
      </text>
    </comment>
    <comment ref="F21" authorId="0">
      <text>
        <t xml:space="preserve">Material: R$ 0,00
Equipamento: R$ 0,00
Incidencia: R$ 0,00
Subserviço: R$ 0,00
</t>
      </text>
    </comment>
    <comment ref="F22" authorId="0">
      <text>
        <t xml:space="preserve">Material: R$ 47,00
Equipamento: R$ 0,00
Incidencia: R$ 0,00
Subserviço: R$ 0,00
</t>
      </text>
    </comment>
    <comment ref="F23" authorId="0">
      <text>
        <t xml:space="preserve">Material: R$ 10,24
Equipamento: R$ 0,00
Incidencia: R$ 0,00
Subserviço: R$ 0,00
</t>
      </text>
    </comment>
    <comment ref="F24" authorId="0">
      <text>
        <t xml:space="preserve">Material: R$ 4,47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30" authorId="0">
      <text>
        <t xml:space="preserve">Material: R$ 0,00
Equipamento: R$ 0,00
Incidencia: R$ 0,00
Subserviço: R$ 0,00
</t>
      </text>
    </comment>
    <comment ref="F31" authorId="0">
      <text>
        <t xml:space="preserve">Material: R$ 99,67
Equipamento: R$ 0,00
Incidencia: R$ 0,00
Subserviço: R$ 0,00
</t>
      </text>
    </comment>
    <comment ref="F32" authorId="0">
      <text>
        <t xml:space="preserve">Material: R$ 36,99
Equipamento: R$ 0,00
Incidencia: R$ 0,00
Subserviço: R$ 0,00
</t>
      </text>
    </comment>
    <comment ref="F33" authorId="0">
      <text>
        <t xml:space="preserve">Material: R$ 46,44
Equipamento: R$ 0,00
Incidencia: R$ 0,00
Subserviço: R$ 0,00
</t>
      </text>
    </comment>
    <comment ref="F34" authorId="0">
      <text>
        <t xml:space="preserve">Material: R$ 0,00
Equipamento: R$ 480,00
Incidencia: R$ 0,00
Subserviço: R$ 0,00
</t>
      </text>
    </comment>
    <comment ref="F35" authorId="0">
      <text>
        <t xml:space="preserve">Material: R$ 6081,79
Equipamento: R$ 0,00
Incidencia: R$ 0,00
Subserviço: R$ 0,00
</t>
      </text>
    </comment>
    <comment ref="F36" authorId="0">
      <text>
        <t xml:space="preserve">Material: R$ 6082,81
Equipamento: R$ 0,00
Incidencia: R$ 0,00
Subserviço: R$ 0,00
</t>
      </text>
    </comment>
    <comment ref="F37" authorId="0">
      <text>
        <t xml:space="preserve">Material: R$ 196,63
Equipamento: R$ 0,00
Incidencia: R$ 0,00
Subserviço: R$ 18,54
</t>
      </text>
    </comment>
    <comment ref="F42" authorId="0">
      <text>
        <t xml:space="preserve">Material: R$ 0,00
Equipamento: R$ 0,00
Incidencia: R$ 0,00
Subserviço: R$ 0,00
</t>
      </text>
    </comment>
    <comment ref="F43" authorId="0">
      <text>
        <t xml:space="preserve">Material: R$ 257,94
Equipamento: R$ 0,00
Incidencia: R$ 0,00
Subserviço: R$ 0,00
</t>
      </text>
    </comment>
    <comment ref="F44" authorId="0">
      <text>
        <t xml:space="preserve">Material: R$ 63,87
Equipamento: R$ 0,00
Incidencia: R$ 0,00
Subserviço: R$ 0,00
</t>
      </text>
    </comment>
    <comment ref="F49" authorId="0">
      <text>
        <t xml:space="preserve">Material: R$ 0,00
Equipamento: R$ 0,00
Incidencia: R$ 0,00
Subserviço: R$ 0,00
</t>
      </text>
    </comment>
    <comment ref="F50" authorId="0">
      <text>
        <t xml:space="preserve">Material: R$ 4,90
Equipamento: R$ 0,00
Incidencia: R$ 0,00
Subserviço: R$ 0,00
</t>
      </text>
    </comment>
    <comment ref="F51" authorId="0">
      <text>
        <t xml:space="preserve">Material: R$ 1,82
Equipamento: R$ 0,00
Incidencia: R$ 0,00
Subserviço: R$ 0,00
</t>
      </text>
    </comment>
    <comment ref="F52" authorId="0">
      <text>
        <t xml:space="preserve">Material: R$ 7,32
Equipamento: R$ 0,00
Incidencia: R$ 0,00
Subserviço: R$ 0,00
</t>
      </text>
    </comment>
    <comment ref="F53" authorId="0">
      <text>
        <t xml:space="preserve">Material: R$ 9,36
Equipamento: R$ 0,00
Incidencia: R$ 0,00
Subserviço: R$ 0,00
</t>
      </text>
    </comment>
    <comment ref="F54" authorId="0">
      <text>
        <t xml:space="preserve">Material: R$ 9,20
Equipamento: R$ 0,00
Incidencia: R$ 0,00
Subserviço: R$ 0,00
</t>
      </text>
    </comment>
    <comment ref="F59" authorId="0">
      <text>
        <t xml:space="preserve">Material: R$ 0,00
Equipamento: R$ 0,00
Incidencia: R$ 0,00
Subserviço: R$ 0,00
</t>
      </text>
    </comment>
    <comment ref="F60" authorId="0">
      <text>
        <t xml:space="preserve">Material: R$ 3084,26
Equipamento: R$ 0,00
Incidencia: R$ 0,00
Subserviço: R$ 0,00
</t>
      </text>
    </comment>
    <comment ref="F61" authorId="0">
      <text>
        <t xml:space="preserve">Material: R$ 13,04
Equipamento: R$ 0,00
Incidencia: R$ 0,00
Subserviço: R$ 0,00
</t>
      </text>
    </comment>
    <comment ref="F62" authorId="0">
      <text>
        <t xml:space="preserve">Material: R$ 24,05
Equipamento: R$ 0,00
Incidencia: R$ 0,00
Subserviço: R$ 0,00
</t>
      </text>
    </comment>
    <comment ref="F63" authorId="0">
      <text>
        <t xml:space="preserve">Material: R$ 27,81
Equipamento: R$ 0,00
Incidencia: R$ 0,00
Subserviço: R$ 0,00
</t>
      </text>
    </comment>
    <comment ref="F64" authorId="0">
      <text>
        <t xml:space="preserve">Material: R$ 82,37
Equipamento: R$ 0,00
Incidencia: R$ 0,00
Subserviço: R$ 0,00
</t>
      </text>
    </comment>
    <comment ref="F65" authorId="0">
      <text>
        <t xml:space="preserve">Material: R$ 6,66
Equipamento: R$ 0,00
Incidencia: R$ 0,00
Subserviço: R$ 0,00
</t>
      </text>
    </comment>
    <comment ref="F66" authorId="0">
      <text>
        <t xml:space="preserve">Material: R$ 10,27
Equipamento: R$ 0,00
Incidencia: R$ 0,00
Subserviço: R$ 0,00
</t>
      </text>
    </comment>
    <comment ref="F71" authorId="0">
      <text>
        <t xml:space="preserve">Material: R$ 0,00
Equipamento: R$ 0,00
Incidencia: R$ 0,00
Subserviço: R$ 0,00
</t>
      </text>
    </comment>
    <comment ref="F72" authorId="0">
      <text>
        <t xml:space="preserve">Material: R$ 0,00
Equipamento: R$ 84,50
Incidencia: R$ 0,00
Subserviço: R$ 0,00
</t>
      </text>
    </comment>
    <comment ref="F77" authorId="0">
      <text>
        <t xml:space="preserve">Material: R$ 0,00
Equipamento: R$ 0,00
Incidencia: R$ 0,00
Subserviço: R$ 0,00
</t>
      </text>
    </comment>
    <comment ref="F78" authorId="0">
      <text>
        <t xml:space="preserve">Material: R$ 0,00
Equipamento: R$ 0,00
Incidencia: R$ 0,00
Subserviço: R$ 0,00
</t>
      </text>
    </comment>
    <comment ref="B13" authorId="0">
      <text>
        <t xml:space="preserve">Tabelas de Referência disponíveis:
1. 254 - Tabela Referencial de Preço SINAPI 2025 AGOSTO Desonerado
2. 253 - Tabela Referencial de Preço SINAPI 2025 AGOSTO Onerada
</t>
      </text>
    </comment>
  </commentList>
</comments>
</file>

<file path=xl/sharedStrings.xml><?xml version="1.0" encoding="utf-8"?>
<sst xmlns="http://schemas.openxmlformats.org/spreadsheetml/2006/main" count="618" uniqueCount="114">
  <si>
    <t xml:space="preserve">      </t>
  </si>
  <si>
    <t xml:space="preserve">      ESTADO DE SANTA CATARINA</t>
  </si>
  <si>
    <t xml:space="preserve">      PROPOSTA DAS LICITANTES</t>
  </si>
  <si>
    <t>9051 - Serviços Iniciais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</si>
  <si>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</si>
  <si>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</si>
  <si>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</si>
  <si>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</si>
  <si>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</si>
  <si>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</si>
  <si>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</si>
  <si>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</si>
  <si>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</si>
  <si>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</si>
  <si>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</si>
  <si>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</si>
  <si>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</si>
  <si>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</si>
  <si>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</si>
  <si>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</si>
  <si>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</si>
  <si>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Iniciais</t>
  </si>
  <si>
    <t>Tabela Referencial de Preço SINAPI 2025 AGOSTO Desonerado</t>
  </si>
  <si>
    <t>103689</t>
  </si>
  <si>
    <t>FORNECIMENTO E INSTALAÇÃO DE PLACA DE OBRA COM CHAPA GALVANIZADA E ESTRUTURA DE MADEIRA. AF_03/2022_PS</t>
  </si>
  <si>
    <t>M2</t>
  </si>
  <si>
    <t/>
  </si>
  <si>
    <t>CPU150481</t>
  </si>
  <si>
    <t>REMOÇÃO DE GUARDA-CORPO EM TUBO DE FERRO GALVANIZADO. (EMBASA 02.01.51 06/2025)</t>
  </si>
  <si>
    <t>97625</t>
  </si>
  <si>
    <t>DEMOLIÇÃO DE ALVENARIA PARA QUALQUER TIPO DE BLOCO, DE FORMA MECANIZADA, SEM REAPROVEITAMENTO. AF_09/2023</t>
  </si>
  <si>
    <t>M3</t>
  </si>
  <si>
    <t>94589</t>
  </si>
  <si>
    <t>CONTRAMARCO DE ALUMÍNIO, FIXAÇÃO COM ARGAMASSA - FORNECIMENTO E INSTALAÇÃO. AF_11/2024</t>
  </si>
  <si>
    <t>M</t>
  </si>
  <si>
    <t>97645</t>
  </si>
  <si>
    <t>REMOÇÃO DE JANELAS, DE FORMA MANUAL, SEM REAPROVEITAMENTO. AF_09/2023</t>
  </si>
  <si>
    <t>CPU150489</t>
  </si>
  <si>
    <t>REMOÇÃO DE PORTAS, DE FORMA MANUAL, COM REAPROVEITAMENTO. (ORSE 13938 09/2025)</t>
  </si>
  <si>
    <t xml:space="preserve">Total do Grupo: </t>
  </si>
  <si>
    <t>9054 - Paredes, Painéis E Esquadrias</t>
  </si>
  <si>
    <t>Paredes, Painéis E Esquadrias</t>
  </si>
  <si>
    <t>CPU150589</t>
  </si>
  <si>
    <t>PAREDE DUPLA EM DRYWALL RESISTENTE A FOGO INCLUSIVE PERFIS. (SBC 090802 12/2025)</t>
  </si>
  <si>
    <t>CPU150588</t>
  </si>
  <si>
    <t>ISOLAMENTO COM LÃ DE ROCHA EM PAREDES DE PLACA DE GESSO ACARTONADO DRYWALL. (EMBASA 15.06.71 06/2025)</t>
  </si>
  <si>
    <t>98688</t>
  </si>
  <si>
    <t>RODAPÉ EM POLIESTIRENO, ALTURA 5 CM. AF_09/2020</t>
  </si>
  <si>
    <t>CPU149205</t>
  </si>
  <si>
    <t xml:space="preserve">JANELA EM ALUMÍNIO, DE CORRER, COR N/P/B, TIPO VENEZIANA (ATÉ 50%) E VIDRO (ATÉ 50%). FORNECIMENTO E INSTALAÇÃO. (ORSE 11943 09/2025) </t>
  </si>
  <si>
    <t>CPU149207</t>
  </si>
  <si>
    <t>KIT PORTA PMRF-30, 80X210CM, EM MADEIRA COM VISTAS, FOLHA E BATENTE CERTIFICADOS, FERRAGENS E FECHADURA, VEDAÇÃO INTUMESCENTE, TRRF 30 MIN. FORNECIMENTO E INSTALAÇÃO.</t>
  </si>
  <si>
    <t>UN</t>
  </si>
  <si>
    <t>CPU149209</t>
  </si>
  <si>
    <t>KIT PORTA PMRF-30, 90X210CM, EM MADEIRA COM VISTAS, FOLHA E BATENTE CERTIFICADOS, FERRAGENS E FECHADURA, VEDAÇÃO INTUMESCENTE, TRRF 30 MIN. FORNECIMENTO E INSTALAÇÃO.</t>
  </si>
  <si>
    <t>CPU144207</t>
  </si>
  <si>
    <t>MOLA HIDRAULICA AEREA, PARA PORTAS DE ATE 950 MM E PESO DE ATE 65 KG, COM CORPO EM ALUMINIO E BRACO EM ACO. FORNECIMENTO E INSTALAÇÃO.</t>
  </si>
  <si>
    <t>9116 - Serralheria</t>
  </si>
  <si>
    <t>Serralheria</t>
  </si>
  <si>
    <t>99839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</si>
  <si>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</si>
  <si>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>99855</t>
  </si>
  <si>
    <t>CORRIMÃO SIMPLES, DIÂMETRO EXTERNO = 1 1/2", EM AÇO GALVANIZADO. AF_04/2019_PS</t>
  </si>
  <si>
    <t>9114 - Pintura</t>
  </si>
  <si>
    <t>Pintura</t>
  </si>
  <si>
    <t>88495</t>
  </si>
  <si>
    <t>EMASSAMENTO COM MASSA LÁTEX, APLICAÇÃO EM PAREDE, UMA DEMÃO, LIXAMENTO MANUAL. AF_04/2023</t>
  </si>
  <si>
    <t>88485</t>
  </si>
  <si>
    <t>FUNDO SELADOR ACRÍLICO, APLICAÇÃO MANUAL EM PAREDE, UMA DEMÃO. AF_04/2023</t>
  </si>
  <si>
    <t>88489</t>
  </si>
  <si>
    <t>PINTURA LÁTEX ACRÍLICA PREMIUM, APLICAÇÃO MANUAL EM PAREDES, DUAS DEMÃOS. AF_04/2023</t>
  </si>
  <si>
    <t>100719</t>
  </si>
  <si>
    <t>PINTURA COM TINTA ALQUÍDICA DE FUNDO (TIPO ZARCÃO) PULVERIZADA SOBRE PERFIL METÁLICO EXECUTADO EM FÁBRICA (POR DEMÃO). AF_01/2020_PE</t>
  </si>
  <si>
    <t>100739</t>
  </si>
  <si>
    <t>PINTURA COM TINTA ALQUÍDICA DE ACABAMENTO (ESMALTE SINTÉTICO ACETINADO) PULVERIZADA SOBRE PERFIL METÁLICO EXECUTADO EM FÁBRICA (POR DEMÃO). AF_01/2020_PE</t>
  </si>
  <si>
    <t>9065 - Instalações Preventivas De Incêndio</t>
  </si>
  <si>
    <t>Instalações Preventivas De Incêndio</t>
  </si>
  <si>
    <t>101916</t>
  </si>
  <si>
    <t>HIDRANTE SUBTERRÂNEO PREDIAL (COM CURVA LONGA E CAIXA), DN 75 MM - FORNECIMENTO E INSTALAÇÃO. AF_10/2020</t>
  </si>
  <si>
    <t>97599</t>
  </si>
  <si>
    <t>LUMINÁRIA DE EMERGÊNCIA, COM 30 LÂMPADAS LED DE 2 W, SEM REATOR - FORNECIMENTO E INSTALAÇÃO. AF_09/2024</t>
  </si>
  <si>
    <t>CPU144240</t>
  </si>
  <si>
    <t>PLACA DE SINALIZACAO DE SEGURANCA CONTRA INCENDIO, FOTOLUMINESCENTE, RETANGULAR, *13 X 26* CM, EM PVC *2* MM ANTI-CHAMAS. FORNECIMENTO E INSTALAÇÃO.</t>
  </si>
  <si>
    <t>CPU144248</t>
  </si>
  <si>
    <t>PLACA DE SINALIZACAO DE SEGURANCA CONTRA INCENDIO, FOTOLUMINESCENTE, QUADRADA, *20 X 20* CM, EM PVC *2* MM ANTI-CHAMAS. FORNECIMENTO E INSTALAÇÃO.</t>
  </si>
  <si>
    <t>CPU70544</t>
  </si>
  <si>
    <t>PLACA LUMINOSA DE SAÍDA DE EMERGÊNCIA, LED, DUPLA FACE. FORNECIMENTO E INSTALAÇÃO. (SBC 067639)</t>
  </si>
  <si>
    <t>CPU149233</t>
  </si>
  <si>
    <t>PLACA FOTOLUMINESCENTE DE SINALIZAÇÃO DE SEGURANCA CONTRA INCÊNDIO, PARA INDICAÇÃO CONTINUADA DE ROTA DE FUGA, EM PVC ANTICHAMA, DIMENSÕES DE 7X20CM, CONFORME ABNT NBR 16820. FORNECIMENTO E INSTALAÇÃO. (SCO SC 45.05.0065 10/2025).</t>
  </si>
  <si>
    <t>CPU149231</t>
  </si>
  <si>
    <t>FITA ADESIVA ANTIDERRAPANTE FOSFORESCENTE, ALTO TRÁFEGO, LARGURA DE 5 CM. FORNECIMENTO E INSTALAÇÃO. (SEINFRA C4622)</t>
  </si>
  <si>
    <t>9072 - Geral</t>
  </si>
  <si>
    <t>Geral</t>
  </si>
  <si>
    <t>CPU150587</t>
  </si>
  <si>
    <t>REMOÇÃO DE ENTULHO CLASSE A (ALVENARIA, CONCRETO, ARGAMASSAS E CERÂMICOS) POR DUTO DE ENTULHO E ACONDICIONAMENTO FINAL EM CAÇAMBA ESTACIONÁRIA.</t>
  </si>
  <si>
    <t>201 - Serviços Técnicos</t>
  </si>
  <si>
    <t>Serviços Técnicos</t>
  </si>
  <si>
    <t>CPU144032</t>
  </si>
  <si>
    <t>ADMINISTRAÇÃO LOCAL CONFORME IN 03/2021 SIE</t>
  </si>
  <si>
    <t xml:space="preserve">Total da Proposta: </t>
  </si>
  <si>
    <t>Sistema Integrado de Controle de Obras Públicas</t>
  </si>
  <si>
    <t>Emitido em: 20/01/2026</t>
  </si>
  <si>
    <t>Obra:</t>
  </si>
  <si>
    <t>Adequação da edificação da sede do Procon estadual ao PPCI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</si>
  <si>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</si>
  <si>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</si>
  <si>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</si>
  <si>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</si>
  <si>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</si>
  <si>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</si>
  <si>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</si>
  <si>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</si>
  <si>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</si>
  <si>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254 - Tabela Referencial de Preço SINAPI 2025 AGOSTO Desonerado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</si>
</sst>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83</xdr:row>
      <xdr:rowOff>0</xdr:rowOff>
    </xdr:from>
    <xdr:to>
      <xdr:col>0</xdr:col>
      <xdr:colOff>400000</xdr:colOff>
      <xdr:row>83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83</xdr:row>
      <xdr:rowOff>0</xdr:rowOff>
    </xdr:from>
    <xdr:to>
      <xdr:col>0</xdr:col>
      <xdr:colOff>400000</xdr:colOff>
      <xdr:row>83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5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102</v>
      </c>
      <c r="B6" s="32" t="s">
        <v>103</v>
      </c>
      <c r="C6" s="32"/>
      <c r="D6" s="32"/>
      <c r="H6" s="12" t="s">
        <v>110</v>
      </c>
    </row>
    <row r="7">
      <c r="A7" s="13" t="s">
        <v>104</v>
      </c>
      <c r="B7" s="7"/>
    </row>
    <row r="8">
      <c r="A8" s="13" t="s">
        <v>105</v>
      </c>
      <c r="B8" s="7"/>
    </row>
    <row r="9">
      <c r="A9" s="13" t="s">
        <v>106</v>
      </c>
      <c r="B9" s="7"/>
      <c r="H9" s="30" t="s">
        <v>111</v>
      </c>
      <c r="I9" s="30" t="s">
        <v>112</v>
      </c>
    </row>
    <row r="10">
      <c r="A10" s="13" t="s">
        <v>107</v>
      </c>
      <c r="B10" t="s" s="31">
        <v>26</v>
      </c>
      <c r="D10" s="13" t="s">
        <v>108</v>
      </c>
      <c r="E10" t="s" s="31">
        <v>26</v>
      </c>
      <c r="H10" s="31">
        <f>SUM(M:M)/O80</f>
      </c>
      <c r="I10" s="31">
        <f>SUM(N:N)/O80</f>
      </c>
    </row>
    <row r="11">
      <c r="A11" s="13" t="s">
        <v>108</v>
      </c>
      <c r="B11" t="n" s="31">
        <v>0.2346</v>
      </c>
      <c r="D11" s="13" t="s">
        <v>109</v>
      </c>
      <c r="E11" t="s" s="31">
        <v>26</v>
      </c>
    </row>
    <row r="12"/>
    <row r="13" ht="25.0" customHeight="true">
      <c r="A13" s="13" t="s">
        <v>4</v>
      </c>
      <c r="B13" s="7" t="s">
        <v>113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3.0</v>
      </c>
      <c r="F20" t="s" s="1">
        <v>26</v>
      </c>
      <c r="G20" t="s" s="1">
        <v>26</v>
      </c>
      <c r="H20" s="2">
        <f>F20+G20</f>
      </c>
      <c r="I20" t="n" s="6">
        <v>23.46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 ht="25.0" customHeight="true">
      <c r="A21" t="s" s="4">
        <v>22</v>
      </c>
      <c r="B21" t="s" s="4">
        <v>27</v>
      </c>
      <c r="C21" t="s" s="4">
        <v>28</v>
      </c>
      <c r="D21" t="s" s="4">
        <v>25</v>
      </c>
      <c r="E21" t="n" s="4">
        <v>7.0</v>
      </c>
      <c r="F21" t="s" s="1">
        <v>26</v>
      </c>
      <c r="G21" t="s" s="1">
        <v>26</v>
      </c>
      <c r="H21" s="2">
        <f>F21+G21</f>
      </c>
      <c r="I21" t="n" s="6">
        <v>23.46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  <c r="Q21" s="2">
        <f>(O21/Referencial!O21)-1</f>
      </c>
    </row>
    <row r="22" ht="25.0" customHeight="true">
      <c r="A22" t="s" s="4">
        <v>22</v>
      </c>
      <c r="B22" t="s" s="4">
        <v>29</v>
      </c>
      <c r="C22" t="s" s="4">
        <v>30</v>
      </c>
      <c r="D22" t="s" s="4">
        <v>31</v>
      </c>
      <c r="E22" t="n" s="4">
        <v>0.15</v>
      </c>
      <c r="F22" t="s" s="1">
        <v>26</v>
      </c>
      <c r="G22" t="s" s="1">
        <v>26</v>
      </c>
      <c r="H22" s="2">
        <f>F22+G22</f>
      </c>
      <c r="I22" t="n" s="6">
        <v>23.46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  <c r="Q22" s="2">
        <f>(O22/Referencial!O22)-1</f>
      </c>
    </row>
    <row r="23" ht="25.0" customHeight="true">
      <c r="A23" t="s" s="4">
        <v>22</v>
      </c>
      <c r="B23" t="s" s="4">
        <v>32</v>
      </c>
      <c r="C23" t="s" s="4">
        <v>33</v>
      </c>
      <c r="D23" t="s" s="4">
        <v>34</v>
      </c>
      <c r="E23" t="n" s="4">
        <v>4.0</v>
      </c>
      <c r="F23" t="s" s="1">
        <v>26</v>
      </c>
      <c r="G23" t="s" s="1">
        <v>26</v>
      </c>
      <c r="H23" s="2">
        <f>F23+G23</f>
      </c>
      <c r="I23" t="n" s="6">
        <v>23.46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  <c r="Q23" s="2">
        <f>(O23/Referencial!O23)-1</f>
      </c>
    </row>
    <row r="24" ht="25.0" customHeight="true">
      <c r="A24" t="s" s="4">
        <v>22</v>
      </c>
      <c r="B24" t="s" s="4">
        <v>35</v>
      </c>
      <c r="C24" t="s" s="4">
        <v>36</v>
      </c>
      <c r="D24" t="s" s="4">
        <v>25</v>
      </c>
      <c r="E24" t="n" s="4">
        <v>7.0</v>
      </c>
      <c r="F24" t="s" s="1">
        <v>26</v>
      </c>
      <c r="G24" t="s" s="1">
        <v>26</v>
      </c>
      <c r="H24" s="2">
        <f>F24+G24</f>
      </c>
      <c r="I24" t="n" s="6">
        <v>23.46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  <c r="Q24" s="2">
        <f>(O24/Referencial!O24)-1</f>
      </c>
    </row>
    <row r="25" ht="25.0" customHeight="true">
      <c r="A25" t="s" s="4">
        <v>22</v>
      </c>
      <c r="B25" t="s" s="4">
        <v>37</v>
      </c>
      <c r="C25" t="s" s="4">
        <v>38</v>
      </c>
      <c r="D25" t="s" s="4">
        <v>25</v>
      </c>
      <c r="E25" t="n" s="4">
        <v>58.0</v>
      </c>
      <c r="F25" t="s" s="1">
        <v>26</v>
      </c>
      <c r="G25" t="s" s="1">
        <v>26</v>
      </c>
      <c r="H25" s="2">
        <f>F25+G25</f>
      </c>
      <c r="I25" t="n" s="6">
        <v>23.46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  <c r="Q25" s="2">
        <f>(O25/Referencial!O25)-1</f>
      </c>
    </row>
    <row r="26">
      <c r="N26" t="s" s="9">
        <v>39</v>
      </c>
      <c r="O26" s="10">
        <f>TRUNC(SUM(O17:O25), 2)</f>
      </c>
    </row>
    <row r="28">
      <c r="A28" t="s" s="12">
        <v>40</v>
      </c>
    </row>
    <row r="29">
      <c r="A29" s="27" t="s">
        <v>4</v>
      </c>
      <c r="B29" s="27" t="s">
        <v>5</v>
      </c>
      <c r="C29" s="27" t="s">
        <v>6</v>
      </c>
      <c r="D29" s="27" t="s">
        <v>7</v>
      </c>
      <c r="E29" s="27" t="s">
        <v>8</v>
      </c>
      <c r="F29" s="1" t="s">
        <v>9</v>
      </c>
      <c r="G29" s="1" t="s">
        <v>10</v>
      </c>
      <c r="H29" s="27" t="s">
        <v>12</v>
      </c>
      <c r="I29" s="27" t="s">
        <v>13</v>
      </c>
      <c r="J29" s="27" t="s">
        <v>14</v>
      </c>
      <c r="K29" s="27" t="s">
        <v>15</v>
      </c>
      <c r="L29" s="27" t="s">
        <v>11</v>
      </c>
      <c r="M29" s="27" t="s">
        <v>16</v>
      </c>
      <c r="N29" s="27" t="s">
        <v>17</v>
      </c>
      <c r="O29" s="27" t="s">
        <v>18</v>
      </c>
      <c r="P29" s="27" t="s">
        <v>19</v>
      </c>
      <c r="Q29" s="27" t="s">
        <v>20</v>
      </c>
    </row>
    <row r="30" ht="25.0" customHeight="true">
      <c r="A30" s="4"/>
      <c r="B30" s="4"/>
      <c r="C30" t="s" s="4">
        <v>41</v>
      </c>
      <c r="D30" s="4"/>
      <c r="E30" t="n" s="4">
        <v>0.0</v>
      </c>
      <c r="F30" s="1"/>
      <c r="G30" s="1"/>
      <c r="H30" s="4"/>
      <c r="I30" s="6"/>
      <c r="J30" s="4"/>
      <c r="K30" s="4"/>
      <c r="L30" s="4"/>
      <c r="M30" s="4"/>
      <c r="N30" s="4"/>
      <c r="O30" s="4"/>
      <c r="P30" s="4"/>
      <c r="Q30" s="2"/>
    </row>
    <row r="31" ht="25.0" customHeight="true">
      <c r="A31" t="s" s="4">
        <v>22</v>
      </c>
      <c r="B31" t="s" s="4">
        <v>42</v>
      </c>
      <c r="C31" t="s" s="4">
        <v>43</v>
      </c>
      <c r="D31" t="s" s="4">
        <v>25</v>
      </c>
      <c r="E31" t="n" s="4">
        <v>38.0</v>
      </c>
      <c r="F31" t="s" s="1">
        <v>26</v>
      </c>
      <c r="G31" t="s" s="1">
        <v>26</v>
      </c>
      <c r="H31" s="2">
        <f>F31+G31</f>
      </c>
      <c r="I31" t="n" s="6">
        <v>23.46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  <c r="Q31" s="2">
        <f>(O31/Referencial!O31)-1</f>
      </c>
    </row>
    <row r="32" ht="25.0" customHeight="true">
      <c r="A32" t="s" s="4">
        <v>22</v>
      </c>
      <c r="B32" t="s" s="4">
        <v>44</v>
      </c>
      <c r="C32" t="s" s="4">
        <v>45</v>
      </c>
      <c r="D32" t="s" s="4">
        <v>25</v>
      </c>
      <c r="E32" t="n" s="4">
        <v>38.0</v>
      </c>
      <c r="F32" t="s" s="1">
        <v>26</v>
      </c>
      <c r="G32" t="s" s="1">
        <v>26</v>
      </c>
      <c r="H32" s="2">
        <f>F32+G32</f>
      </c>
      <c r="I32" t="n" s="6">
        <v>23.46</v>
      </c>
      <c r="J32" s="2">
        <f>F32+(I32/100*F32)</f>
      </c>
      <c r="K32" s="2">
        <f>G32+(I32/100*G32)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  <c r="Q32" s="2">
        <f>(O32/Referencial!O32)-1</f>
      </c>
    </row>
    <row r="33" ht="25.0" customHeight="true">
      <c r="A33" t="s" s="4">
        <v>22</v>
      </c>
      <c r="B33" t="s" s="4">
        <v>46</v>
      </c>
      <c r="C33" t="s" s="4">
        <v>47</v>
      </c>
      <c r="D33" t="s" s="4">
        <v>34</v>
      </c>
      <c r="E33" t="n" s="4">
        <v>33.0</v>
      </c>
      <c r="F33" t="s" s="1">
        <v>26</v>
      </c>
      <c r="G33" t="s" s="1">
        <v>26</v>
      </c>
      <c r="H33" s="2">
        <f>F33+G33</f>
      </c>
      <c r="I33" t="n" s="6">
        <v>23.46</v>
      </c>
      <c r="J33" s="2">
        <f>F33+(I33/100*F33)</f>
      </c>
      <c r="K33" s="2">
        <f>G33+(I33/100*G33)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  <c r="Q33" s="2">
        <f>(O33/Referencial!O33)-1</f>
      </c>
    </row>
    <row r="34" ht="25.0" customHeight="true">
      <c r="A34" t="s" s="4">
        <v>22</v>
      </c>
      <c r="B34" t="s" s="4">
        <v>48</v>
      </c>
      <c r="C34" t="s" s="4">
        <v>49</v>
      </c>
      <c r="D34" t="s" s="4">
        <v>25</v>
      </c>
      <c r="E34" t="n" s="4">
        <v>8.0</v>
      </c>
      <c r="F34" t="s" s="1">
        <v>26</v>
      </c>
      <c r="G34" t="s" s="1">
        <v>26</v>
      </c>
      <c r="H34" s="2">
        <f>F34+G34</f>
      </c>
      <c r="I34" t="n" s="6">
        <v>23.46</v>
      </c>
      <c r="J34" s="2">
        <f>F34+(I34/100*F34)</f>
      </c>
      <c r="K34" s="2">
        <f>G34+(I34/100*G34)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  <c r="Q34" s="2">
        <f>(O34/Referencial!O34)-1</f>
      </c>
    </row>
    <row r="35" ht="25.0" customHeight="true">
      <c r="A35" t="s" s="4">
        <v>22</v>
      </c>
      <c r="B35" t="s" s="4">
        <v>50</v>
      </c>
      <c r="C35" t="s" s="4">
        <v>51</v>
      </c>
      <c r="D35" t="s" s="4">
        <v>52</v>
      </c>
      <c r="E35" t="n" s="4">
        <v>19.0</v>
      </c>
      <c r="F35" t="s" s="1">
        <v>26</v>
      </c>
      <c r="G35" t="s" s="1">
        <v>26</v>
      </c>
      <c r="H35" s="2">
        <f>F35+G35</f>
      </c>
      <c r="I35" t="n" s="6">
        <v>23.46</v>
      </c>
      <c r="J35" s="2">
        <f>F35+(I35/100*F35)</f>
      </c>
      <c r="K35" s="2">
        <f>G35+(I35/100*G35)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  <c r="Q35" s="2">
        <f>(O35/Referencial!O35)-1</f>
      </c>
    </row>
    <row r="36" ht="25.0" customHeight="true">
      <c r="A36" t="s" s="4">
        <v>22</v>
      </c>
      <c r="B36" t="s" s="4">
        <v>53</v>
      </c>
      <c r="C36" t="s" s="4">
        <v>54</v>
      </c>
      <c r="D36" t="s" s="4">
        <v>52</v>
      </c>
      <c r="E36" t="n" s="4">
        <v>6.0</v>
      </c>
      <c r="F36" t="s" s="1">
        <v>26</v>
      </c>
      <c r="G36" t="s" s="1">
        <v>26</v>
      </c>
      <c r="H36" s="2">
        <f>F36+G36</f>
      </c>
      <c r="I36" t="n" s="6">
        <v>23.46</v>
      </c>
      <c r="J36" s="2">
        <f>F36+(I36/100*F36)</f>
      </c>
      <c r="K36" s="2">
        <f>G36+(I36/100*G36)</f>
      </c>
      <c r="L36" s="2">
        <f>TRUNC(J36+K36,2)</f>
      </c>
      <c r="M36" s="2">
        <f>TRUNC(IF((J36+K36), (J36/(J36+K36)*O36), 0), 2)</f>
      </c>
      <c r="N36" s="2">
        <f>TRUNC(IF((J36+K36), (K36/(J36+K36)*O36), 0), 2)</f>
      </c>
      <c r="O36" s="2">
        <f>TRUNC(L36*E36,2)</f>
      </c>
      <c r="P36" s="4">
        <f>IF(O36&lt;=(Referencial!O36*1.05),"PREÇO VÁLIDO","PREÇO INVÁLIDO")</f>
      </c>
      <c r="Q36" s="2">
        <f>(O36/Referencial!O36)-1</f>
      </c>
    </row>
    <row r="37" ht="25.0" customHeight="true">
      <c r="A37" t="s" s="4">
        <v>22</v>
      </c>
      <c r="B37" t="s" s="4">
        <v>55</v>
      </c>
      <c r="C37" t="s" s="4">
        <v>56</v>
      </c>
      <c r="D37" t="s" s="4">
        <v>52</v>
      </c>
      <c r="E37" t="n" s="4">
        <v>25.0</v>
      </c>
      <c r="F37" t="s" s="1">
        <v>26</v>
      </c>
      <c r="G37" t="s" s="1">
        <v>26</v>
      </c>
      <c r="H37" s="2">
        <f>F37+G37</f>
      </c>
      <c r="I37" t="n" s="6">
        <v>23.46</v>
      </c>
      <c r="J37" s="2">
        <f>F37+(I37/100*F37)</f>
      </c>
      <c r="K37" s="2">
        <f>G37+(I37/100*G37)</f>
      </c>
      <c r="L37" s="2">
        <f>TRUNC(J37+K37,2)</f>
      </c>
      <c r="M37" s="2">
        <f>TRUNC(IF((J37+K37), (J37/(J37+K37)*O37), 0), 2)</f>
      </c>
      <c r="N37" s="2">
        <f>TRUNC(IF((J37+K37), (K37/(J37+K37)*O37), 0), 2)</f>
      </c>
      <c r="O37" s="2">
        <f>TRUNC(L37*E37,2)</f>
      </c>
      <c r="P37" s="4">
        <f>IF(O37&lt;=(Referencial!O37*1.05),"PREÇO VÁLIDO","PREÇO INVÁLIDO")</f>
      </c>
      <c r="Q37" s="2">
        <f>(O37/Referencial!O37)-1</f>
      </c>
    </row>
    <row r="38">
      <c r="N38" t="s" s="9">
        <v>39</v>
      </c>
      <c r="O38" s="10">
        <f>TRUNC(SUM(O28:O37), 2)</f>
      </c>
    </row>
    <row r="40">
      <c r="A40" t="s" s="12">
        <v>57</v>
      </c>
    </row>
    <row r="41">
      <c r="A41" s="27" t="s">
        <v>4</v>
      </c>
      <c r="B41" s="27" t="s">
        <v>5</v>
      </c>
      <c r="C41" s="27" t="s">
        <v>6</v>
      </c>
      <c r="D41" s="27" t="s">
        <v>7</v>
      </c>
      <c r="E41" s="27" t="s">
        <v>8</v>
      </c>
      <c r="F41" s="1" t="s">
        <v>9</v>
      </c>
      <c r="G41" s="1" t="s">
        <v>10</v>
      </c>
      <c r="H41" s="27" t="s">
        <v>12</v>
      </c>
      <c r="I41" s="27" t="s">
        <v>13</v>
      </c>
      <c r="J41" s="27" t="s">
        <v>14</v>
      </c>
      <c r="K41" s="27" t="s">
        <v>15</v>
      </c>
      <c r="L41" s="27" t="s">
        <v>11</v>
      </c>
      <c r="M41" s="27" t="s">
        <v>16</v>
      </c>
      <c r="N41" s="27" t="s">
        <v>17</v>
      </c>
      <c r="O41" s="27" t="s">
        <v>18</v>
      </c>
      <c r="P41" s="27" t="s">
        <v>19</v>
      </c>
      <c r="Q41" s="27" t="s">
        <v>20</v>
      </c>
    </row>
    <row r="42" ht="25.0" customHeight="true">
      <c r="A42" s="4"/>
      <c r="B42" s="4"/>
      <c r="C42" t="s" s="4">
        <v>58</v>
      </c>
      <c r="D42" s="4"/>
      <c r="E42" t="n" s="4">
        <v>0.0</v>
      </c>
      <c r="F42" s="1"/>
      <c r="G42" s="1"/>
      <c r="H42" s="4"/>
      <c r="I42" s="6"/>
      <c r="J42" s="4"/>
      <c r="K42" s="4"/>
      <c r="L42" s="4"/>
      <c r="M42" s="4"/>
      <c r="N42" s="4"/>
      <c r="O42" s="4"/>
      <c r="P42" s="4"/>
      <c r="Q42" s="2"/>
    </row>
    <row r="43" ht="25.0" customHeight="true">
      <c r="A43" t="s" s="4">
        <v>22</v>
      </c>
      <c r="B43" t="s" s="4">
        <v>59</v>
      </c>
      <c r="C43" t="s" s="4">
        <v>60</v>
      </c>
      <c r="D43" t="s" s="4">
        <v>34</v>
      </c>
      <c r="E43" t="n" s="4">
        <v>6.0</v>
      </c>
      <c r="F43" t="s" s="1">
        <v>26</v>
      </c>
      <c r="G43" t="s" s="1">
        <v>26</v>
      </c>
      <c r="H43" s="2">
        <f>F43+G43</f>
      </c>
      <c r="I43" t="n" s="6">
        <v>23.46</v>
      </c>
      <c r="J43" s="2">
        <f>F43+(I43/100*F43)</f>
      </c>
      <c r="K43" s="2">
        <f>G43+(I43/100*G43)</f>
      </c>
      <c r="L43" s="2">
        <f>TRUNC(J43+K43,2)</f>
      </c>
      <c r="M43" s="2">
        <f>TRUNC(IF((J43+K43), (J43/(J43+K43)*O43), 0), 2)</f>
      </c>
      <c r="N43" s="2">
        <f>TRUNC(IF((J43+K43), (K43/(J43+K43)*O43), 0), 2)</f>
      </c>
      <c r="O43" s="2">
        <f>TRUNC(L43*E43,2)</f>
      </c>
      <c r="P43" s="4">
        <f>IF(O43&lt;=(Referencial!O43*1.05),"PREÇO VÁLIDO","PREÇO INVÁLIDO")</f>
      </c>
      <c r="Q43" s="2">
        <f>(O43/Referencial!O43)-1</f>
      </c>
    </row>
    <row r="44" ht="25.0" customHeight="true">
      <c r="A44" t="s" s="4">
        <v>22</v>
      </c>
      <c r="B44" t="s" s="4">
        <v>61</v>
      </c>
      <c r="C44" t="s" s="4">
        <v>62</v>
      </c>
      <c r="D44" t="s" s="4">
        <v>34</v>
      </c>
      <c r="E44" t="n" s="4">
        <v>160.0</v>
      </c>
      <c r="F44" t="s" s="1">
        <v>26</v>
      </c>
      <c r="G44" t="s" s="1">
        <v>26</v>
      </c>
      <c r="H44" s="2">
        <f>F44+G44</f>
      </c>
      <c r="I44" t="n" s="6">
        <v>23.46</v>
      </c>
      <c r="J44" s="2">
        <f>F44+(I44/100*F44)</f>
      </c>
      <c r="K44" s="2">
        <f>G44+(I44/100*G44)</f>
      </c>
      <c r="L44" s="2">
        <f>TRUNC(J44+K44,2)</f>
      </c>
      <c r="M44" s="2">
        <f>TRUNC(IF((J44+K44), (J44/(J44+K44)*O44), 0), 2)</f>
      </c>
      <c r="N44" s="2">
        <f>TRUNC(IF((J44+K44), (K44/(J44+K44)*O44), 0), 2)</f>
      </c>
      <c r="O44" s="2">
        <f>TRUNC(L44*E44,2)</f>
      </c>
      <c r="P44" s="4">
        <f>IF(O44&lt;=(Referencial!O44*1.05),"PREÇO VÁLIDO","PREÇO INVÁLIDO")</f>
      </c>
      <c r="Q44" s="2">
        <f>(O44/Referencial!O44)-1</f>
      </c>
    </row>
    <row r="45">
      <c r="N45" t="s" s="9">
        <v>39</v>
      </c>
      <c r="O45" s="10">
        <f>TRUNC(SUM(O40:O44), 2)</f>
      </c>
    </row>
    <row r="47">
      <c r="A47" t="s" s="12">
        <v>63</v>
      </c>
    </row>
    <row r="48">
      <c r="A48" s="27" t="s">
        <v>4</v>
      </c>
      <c r="B48" s="27" t="s">
        <v>5</v>
      </c>
      <c r="C48" s="27" t="s">
        <v>6</v>
      </c>
      <c r="D48" s="27" t="s">
        <v>7</v>
      </c>
      <c r="E48" s="27" t="s">
        <v>8</v>
      </c>
      <c r="F48" s="1" t="s">
        <v>9</v>
      </c>
      <c r="G48" s="1" t="s">
        <v>10</v>
      </c>
      <c r="H48" s="27" t="s">
        <v>12</v>
      </c>
      <c r="I48" s="27" t="s">
        <v>13</v>
      </c>
      <c r="J48" s="27" t="s">
        <v>14</v>
      </c>
      <c r="K48" s="27" t="s">
        <v>15</v>
      </c>
      <c r="L48" s="27" t="s">
        <v>11</v>
      </c>
      <c r="M48" s="27" t="s">
        <v>16</v>
      </c>
      <c r="N48" s="27" t="s">
        <v>17</v>
      </c>
      <c r="O48" s="27" t="s">
        <v>18</v>
      </c>
      <c r="P48" s="27" t="s">
        <v>19</v>
      </c>
      <c r="Q48" s="27" t="s">
        <v>20</v>
      </c>
    </row>
    <row r="49" ht="25.0" customHeight="true">
      <c r="A49" s="4"/>
      <c r="B49" s="4"/>
      <c r="C49" t="s" s="4">
        <v>64</v>
      </c>
      <c r="D49" s="4"/>
      <c r="E49" t="n" s="4">
        <v>0.0</v>
      </c>
      <c r="F49" s="1"/>
      <c r="G49" s="1"/>
      <c r="H49" s="4"/>
      <c r="I49" s="6"/>
      <c r="J49" s="4"/>
      <c r="K49" s="4"/>
      <c r="L49" s="4"/>
      <c r="M49" s="4"/>
      <c r="N49" s="4"/>
      <c r="O49" s="4"/>
      <c r="P49" s="4"/>
      <c r="Q49" s="2"/>
    </row>
    <row r="50" ht="25.0" customHeight="true">
      <c r="A50" t="s" s="4">
        <v>22</v>
      </c>
      <c r="B50" t="s" s="4">
        <v>65</v>
      </c>
      <c r="C50" t="s" s="4">
        <v>66</v>
      </c>
      <c r="D50" t="s" s="4">
        <v>25</v>
      </c>
      <c r="E50" t="n" s="4">
        <v>80.0</v>
      </c>
      <c r="F50" t="s" s="1">
        <v>26</v>
      </c>
      <c r="G50" t="s" s="1">
        <v>26</v>
      </c>
      <c r="H50" s="2">
        <f>F50+G50</f>
      </c>
      <c r="I50" t="n" s="6">
        <v>23.46</v>
      </c>
      <c r="J50" s="2">
        <f>F50+(I50/100*F50)</f>
      </c>
      <c r="K50" s="2">
        <f>G50+(I50/100*G50)</f>
      </c>
      <c r="L50" s="2">
        <f>TRUNC(J50+K50,2)</f>
      </c>
      <c r="M50" s="2">
        <f>TRUNC(IF((J50+K50), (J50/(J50+K50)*O50), 0), 2)</f>
      </c>
      <c r="N50" s="2">
        <f>TRUNC(IF((J50+K50), (K50/(J50+K50)*O50), 0), 2)</f>
      </c>
      <c r="O50" s="2">
        <f>TRUNC(L50*E50,2)</f>
      </c>
      <c r="P50" s="4">
        <f>IF(O50&lt;=(Referencial!O50*1.05),"PREÇO VÁLIDO","PREÇO INVÁLIDO")</f>
      </c>
      <c r="Q50" s="2">
        <f>(O50/Referencial!O50)-1</f>
      </c>
    </row>
    <row r="51" ht="25.0" customHeight="true">
      <c r="A51" t="s" s="4">
        <v>22</v>
      </c>
      <c r="B51" t="s" s="4">
        <v>67</v>
      </c>
      <c r="C51" t="s" s="4">
        <v>68</v>
      </c>
      <c r="D51" t="s" s="4">
        <v>25</v>
      </c>
      <c r="E51" t="n" s="4">
        <v>80.0</v>
      </c>
      <c r="F51" t="s" s="1">
        <v>26</v>
      </c>
      <c r="G51" t="s" s="1">
        <v>26</v>
      </c>
      <c r="H51" s="2">
        <f>F51+G51</f>
      </c>
      <c r="I51" t="n" s="6">
        <v>23.46</v>
      </c>
      <c r="J51" s="2">
        <f>F51+(I51/100*F51)</f>
      </c>
      <c r="K51" s="2">
        <f>G51+(I51/100*G51)</f>
      </c>
      <c r="L51" s="2">
        <f>TRUNC(J51+K51,2)</f>
      </c>
      <c r="M51" s="2">
        <f>TRUNC(IF((J51+K51), (J51/(J51+K51)*O51), 0), 2)</f>
      </c>
      <c r="N51" s="2">
        <f>TRUNC(IF((J51+K51), (K51/(J51+K51)*O51), 0), 2)</f>
      </c>
      <c r="O51" s="2">
        <f>TRUNC(L51*E51,2)</f>
      </c>
      <c r="P51" s="4">
        <f>IF(O51&lt;=(Referencial!O51*1.05),"PREÇO VÁLIDO","PREÇO INVÁLIDO")</f>
      </c>
      <c r="Q51" s="2">
        <f>(O51/Referencial!O51)-1</f>
      </c>
    </row>
    <row r="52" ht="25.0" customHeight="true">
      <c r="A52" t="s" s="4">
        <v>22</v>
      </c>
      <c r="B52" t="s" s="4">
        <v>69</v>
      </c>
      <c r="C52" t="s" s="4">
        <v>70</v>
      </c>
      <c r="D52" t="s" s="4">
        <v>25</v>
      </c>
      <c r="E52" t="n" s="4">
        <v>80.0</v>
      </c>
      <c r="F52" t="s" s="1">
        <v>26</v>
      </c>
      <c r="G52" t="s" s="1">
        <v>26</v>
      </c>
      <c r="H52" s="2">
        <f>F52+G52</f>
      </c>
      <c r="I52" t="n" s="6">
        <v>23.46</v>
      </c>
      <c r="J52" s="2">
        <f>F52+(I52/100*F52)</f>
      </c>
      <c r="K52" s="2">
        <f>G52+(I52/100*G52)</f>
      </c>
      <c r="L52" s="2">
        <f>TRUNC(J52+K52,2)</f>
      </c>
      <c r="M52" s="2">
        <f>TRUNC(IF((J52+K52), (J52/(J52+K52)*O52), 0), 2)</f>
      </c>
      <c r="N52" s="2">
        <f>TRUNC(IF((J52+K52), (K52/(J52+K52)*O52), 0), 2)</f>
      </c>
      <c r="O52" s="2">
        <f>TRUNC(L52*E52,2)</f>
      </c>
      <c r="P52" s="4">
        <f>IF(O52&lt;=(Referencial!O52*1.05),"PREÇO VÁLIDO","PREÇO INVÁLIDO")</f>
      </c>
      <c r="Q52" s="2">
        <f>(O52/Referencial!O52)-1</f>
      </c>
    </row>
    <row r="53" ht="25.0" customHeight="true">
      <c r="A53" t="s" s="4">
        <v>22</v>
      </c>
      <c r="B53" t="s" s="4">
        <v>71</v>
      </c>
      <c r="C53" t="s" s="4">
        <v>72</v>
      </c>
      <c r="D53" t="s" s="4">
        <v>25</v>
      </c>
      <c r="E53" t="n" s="4">
        <v>26.0</v>
      </c>
      <c r="F53" t="s" s="1">
        <v>26</v>
      </c>
      <c r="G53" t="s" s="1">
        <v>26</v>
      </c>
      <c r="H53" s="2">
        <f>F53+G53</f>
      </c>
      <c r="I53" t="n" s="6">
        <v>23.46</v>
      </c>
      <c r="J53" s="2">
        <f>F53+(I53/100*F53)</f>
      </c>
      <c r="K53" s="2">
        <f>G53+(I53/100*G53)</f>
      </c>
      <c r="L53" s="2">
        <f>TRUNC(J53+K53,2)</f>
      </c>
      <c r="M53" s="2">
        <f>TRUNC(IF((J53+K53), (J53/(J53+K53)*O53), 0), 2)</f>
      </c>
      <c r="N53" s="2">
        <f>TRUNC(IF((J53+K53), (K53/(J53+K53)*O53), 0), 2)</f>
      </c>
      <c r="O53" s="2">
        <f>TRUNC(L53*E53,2)</f>
      </c>
      <c r="P53" s="4">
        <f>IF(O53&lt;=(Referencial!O53*1.05),"PREÇO VÁLIDO","PREÇO INVÁLIDO")</f>
      </c>
      <c r="Q53" s="2">
        <f>(O53/Referencial!O53)-1</f>
      </c>
    </row>
    <row r="54" ht="25.0" customHeight="true">
      <c r="A54" t="s" s="4">
        <v>22</v>
      </c>
      <c r="B54" t="s" s="4">
        <v>73</v>
      </c>
      <c r="C54" t="s" s="4">
        <v>74</v>
      </c>
      <c r="D54" t="s" s="4">
        <v>25</v>
      </c>
      <c r="E54" t="n" s="4">
        <v>52.0</v>
      </c>
      <c r="F54" t="s" s="1">
        <v>26</v>
      </c>
      <c r="G54" t="s" s="1">
        <v>26</v>
      </c>
      <c r="H54" s="2">
        <f>F54+G54</f>
      </c>
      <c r="I54" t="n" s="6">
        <v>23.46</v>
      </c>
      <c r="J54" s="2">
        <f>F54+(I54/100*F54)</f>
      </c>
      <c r="K54" s="2">
        <f>G54+(I54/100*G54)</f>
      </c>
      <c r="L54" s="2">
        <f>TRUNC(J54+K54,2)</f>
      </c>
      <c r="M54" s="2">
        <f>TRUNC(IF((J54+K54), (J54/(J54+K54)*O54), 0), 2)</f>
      </c>
      <c r="N54" s="2">
        <f>TRUNC(IF((J54+K54), (K54/(J54+K54)*O54), 0), 2)</f>
      </c>
      <c r="O54" s="2">
        <f>TRUNC(L54*E54,2)</f>
      </c>
      <c r="P54" s="4">
        <f>IF(O54&lt;=(Referencial!O54*1.05),"PREÇO VÁLIDO","PREÇO INVÁLIDO")</f>
      </c>
      <c r="Q54" s="2">
        <f>(O54/Referencial!O54)-1</f>
      </c>
    </row>
    <row r="55">
      <c r="N55" t="s" s="9">
        <v>39</v>
      </c>
      <c r="O55" s="10">
        <f>TRUNC(SUM(O47:O54), 2)</f>
      </c>
    </row>
    <row r="57">
      <c r="A57" t="s" s="12">
        <v>75</v>
      </c>
    </row>
    <row r="58">
      <c r="A58" s="27" t="s">
        <v>4</v>
      </c>
      <c r="B58" s="27" t="s">
        <v>5</v>
      </c>
      <c r="C58" s="27" t="s">
        <v>6</v>
      </c>
      <c r="D58" s="27" t="s">
        <v>7</v>
      </c>
      <c r="E58" s="27" t="s">
        <v>8</v>
      </c>
      <c r="F58" s="1" t="s">
        <v>9</v>
      </c>
      <c r="G58" s="1" t="s">
        <v>10</v>
      </c>
      <c r="H58" s="27" t="s">
        <v>12</v>
      </c>
      <c r="I58" s="27" t="s">
        <v>13</v>
      </c>
      <c r="J58" s="27" t="s">
        <v>14</v>
      </c>
      <c r="K58" s="27" t="s">
        <v>15</v>
      </c>
      <c r="L58" s="27" t="s">
        <v>11</v>
      </c>
      <c r="M58" s="27" t="s">
        <v>16</v>
      </c>
      <c r="N58" s="27" t="s">
        <v>17</v>
      </c>
      <c r="O58" s="27" t="s">
        <v>18</v>
      </c>
      <c r="P58" s="27" t="s">
        <v>19</v>
      </c>
      <c r="Q58" s="27" t="s">
        <v>20</v>
      </c>
    </row>
    <row r="59" ht="25.0" customHeight="true">
      <c r="A59" s="4"/>
      <c r="B59" s="4"/>
      <c r="C59" t="s" s="4">
        <v>76</v>
      </c>
      <c r="D59" s="4"/>
      <c r="E59" t="n" s="4">
        <v>0.0</v>
      </c>
      <c r="F59" s="1"/>
      <c r="G59" s="1"/>
      <c r="H59" s="4"/>
      <c r="I59" s="6"/>
      <c r="J59" s="4"/>
      <c r="K59" s="4"/>
      <c r="L59" s="4"/>
      <c r="M59" s="4"/>
      <c r="N59" s="4"/>
      <c r="O59" s="4"/>
      <c r="P59" s="4"/>
      <c r="Q59" s="2"/>
    </row>
    <row r="60" ht="25.0" customHeight="true">
      <c r="A60" t="s" s="4">
        <v>22</v>
      </c>
      <c r="B60" t="s" s="4">
        <v>77</v>
      </c>
      <c r="C60" t="s" s="4">
        <v>78</v>
      </c>
      <c r="D60" t="s" s="4">
        <v>52</v>
      </c>
      <c r="E60" t="n" s="4">
        <v>1.0</v>
      </c>
      <c r="F60" t="s" s="1">
        <v>26</v>
      </c>
      <c r="G60" t="s" s="1">
        <v>26</v>
      </c>
      <c r="H60" s="2">
        <f>F60+G60</f>
      </c>
      <c r="I60" t="n" s="6">
        <v>23.46</v>
      </c>
      <c r="J60" s="2">
        <f>F60+(I60/100*F60)</f>
      </c>
      <c r="K60" s="2">
        <f>G60+(I60/100*G60)</f>
      </c>
      <c r="L60" s="2">
        <f>TRUNC(J60+K60,2)</f>
      </c>
      <c r="M60" s="2">
        <f>TRUNC(IF((J60+K60), (J60/(J60+K60)*O60), 0), 2)</f>
      </c>
      <c r="N60" s="2">
        <f>TRUNC(IF((J60+K60), (K60/(J60+K60)*O60), 0), 2)</f>
      </c>
      <c r="O60" s="2">
        <f>TRUNC(L60*E60,2)</f>
      </c>
      <c r="P60" s="4">
        <f>IF(O60&lt;=(Referencial!O60*1.05),"PREÇO VÁLIDO","PREÇO INVÁLIDO")</f>
      </c>
      <c r="Q60" s="2">
        <f>(O60/Referencial!O60)-1</f>
      </c>
    </row>
    <row r="61" ht="25.0" customHeight="true">
      <c r="A61" t="s" s="4">
        <v>22</v>
      </c>
      <c r="B61" t="s" s="4">
        <v>79</v>
      </c>
      <c r="C61" t="s" s="4">
        <v>80</v>
      </c>
      <c r="D61" t="s" s="4">
        <v>52</v>
      </c>
      <c r="E61" t="n" s="4">
        <v>14.0</v>
      </c>
      <c r="F61" t="s" s="1">
        <v>26</v>
      </c>
      <c r="G61" t="s" s="1">
        <v>26</v>
      </c>
      <c r="H61" s="2">
        <f>F61+G61</f>
      </c>
      <c r="I61" t="n" s="6">
        <v>23.46</v>
      </c>
      <c r="J61" s="2">
        <f>F61+(I61/100*F61)</f>
      </c>
      <c r="K61" s="2">
        <f>G61+(I61/100*G61)</f>
      </c>
      <c r="L61" s="2">
        <f>TRUNC(J61+K61,2)</f>
      </c>
      <c r="M61" s="2">
        <f>TRUNC(IF((J61+K61), (J61/(J61+K61)*O61), 0), 2)</f>
      </c>
      <c r="N61" s="2">
        <f>TRUNC(IF((J61+K61), (K61/(J61+K61)*O61), 0), 2)</f>
      </c>
      <c r="O61" s="2">
        <f>TRUNC(L61*E61,2)</f>
      </c>
      <c r="P61" s="4">
        <f>IF(O61&lt;=(Referencial!O61*1.05),"PREÇO VÁLIDO","PREÇO INVÁLIDO")</f>
      </c>
      <c r="Q61" s="2">
        <f>(O61/Referencial!O61)-1</f>
      </c>
    </row>
    <row r="62" ht="25.0" customHeight="true">
      <c r="A62" t="s" s="4">
        <v>22</v>
      </c>
      <c r="B62" t="s" s="4">
        <v>81</v>
      </c>
      <c r="C62" t="s" s="4">
        <v>82</v>
      </c>
      <c r="D62" t="s" s="4">
        <v>52</v>
      </c>
      <c r="E62" t="n" s="4">
        <v>35.0</v>
      </c>
      <c r="F62" t="s" s="1">
        <v>26</v>
      </c>
      <c r="G62" t="s" s="1">
        <v>26</v>
      </c>
      <c r="H62" s="2">
        <f>F62+G62</f>
      </c>
      <c r="I62" t="n" s="6">
        <v>23.46</v>
      </c>
      <c r="J62" s="2">
        <f>F62+(I62/100*F62)</f>
      </c>
      <c r="K62" s="2">
        <f>G62+(I62/100*G62)</f>
      </c>
      <c r="L62" s="2">
        <f>TRUNC(J62+K62,2)</f>
      </c>
      <c r="M62" s="2">
        <f>TRUNC(IF((J62+K62), (J62/(J62+K62)*O62), 0), 2)</f>
      </c>
      <c r="N62" s="2">
        <f>TRUNC(IF((J62+K62), (K62/(J62+K62)*O62), 0), 2)</f>
      </c>
      <c r="O62" s="2">
        <f>TRUNC(L62*E62,2)</f>
      </c>
      <c r="P62" s="4">
        <f>IF(O62&lt;=(Referencial!O62*1.05),"PREÇO VÁLIDO","PREÇO INVÁLIDO")</f>
      </c>
      <c r="Q62" s="2">
        <f>(O62/Referencial!O62)-1</f>
      </c>
    </row>
    <row r="63" ht="25.0" customHeight="true">
      <c r="A63" t="s" s="4">
        <v>22</v>
      </c>
      <c r="B63" t="s" s="4">
        <v>83</v>
      </c>
      <c r="C63" t="s" s="4">
        <v>84</v>
      </c>
      <c r="D63" t="s" s="4">
        <v>52</v>
      </c>
      <c r="E63" t="n" s="4">
        <v>7.0</v>
      </c>
      <c r="F63" t="s" s="1">
        <v>26</v>
      </c>
      <c r="G63" t="s" s="1">
        <v>26</v>
      </c>
      <c r="H63" s="2">
        <f>F63+G63</f>
      </c>
      <c r="I63" t="n" s="6">
        <v>23.46</v>
      </c>
      <c r="J63" s="2">
        <f>F63+(I63/100*F63)</f>
      </c>
      <c r="K63" s="2">
        <f>G63+(I63/100*G63)</f>
      </c>
      <c r="L63" s="2">
        <f>TRUNC(J63+K63,2)</f>
      </c>
      <c r="M63" s="2">
        <f>TRUNC(IF((J63+K63), (J63/(J63+K63)*O63), 0), 2)</f>
      </c>
      <c r="N63" s="2">
        <f>TRUNC(IF((J63+K63), (K63/(J63+K63)*O63), 0), 2)</f>
      </c>
      <c r="O63" s="2">
        <f>TRUNC(L63*E63,2)</f>
      </c>
      <c r="P63" s="4">
        <f>IF(O63&lt;=(Referencial!O63*1.05),"PREÇO VÁLIDO","PREÇO INVÁLIDO")</f>
      </c>
      <c r="Q63" s="2">
        <f>(O63/Referencial!O63)-1</f>
      </c>
    </row>
    <row r="64" ht="25.0" customHeight="true">
      <c r="A64" t="s" s="4">
        <v>22</v>
      </c>
      <c r="B64" t="s" s="4">
        <v>85</v>
      </c>
      <c r="C64" t="s" s="4">
        <v>86</v>
      </c>
      <c r="D64" t="s" s="4">
        <v>52</v>
      </c>
      <c r="E64" t="n" s="4">
        <v>8.0</v>
      </c>
      <c r="F64" t="s" s="1">
        <v>26</v>
      </c>
      <c r="G64" t="s" s="1">
        <v>26</v>
      </c>
      <c r="H64" s="2">
        <f>F64+G64</f>
      </c>
      <c r="I64" t="n" s="6">
        <v>23.46</v>
      </c>
      <c r="J64" s="2">
        <f>F64+(I64/100*F64)</f>
      </c>
      <c r="K64" s="2">
        <f>G64+(I64/100*G64)</f>
      </c>
      <c r="L64" s="2">
        <f>TRUNC(J64+K64,2)</f>
      </c>
      <c r="M64" s="2">
        <f>TRUNC(IF((J64+K64), (J64/(J64+K64)*O64), 0), 2)</f>
      </c>
      <c r="N64" s="2">
        <f>TRUNC(IF((J64+K64), (K64/(J64+K64)*O64), 0), 2)</f>
      </c>
      <c r="O64" s="2">
        <f>TRUNC(L64*E64,2)</f>
      </c>
      <c r="P64" s="4">
        <f>IF(O64&lt;=(Referencial!O64*1.05),"PREÇO VÁLIDO","PREÇO INVÁLIDO")</f>
      </c>
      <c r="Q64" s="2">
        <f>(O64/Referencial!O64)-1</f>
      </c>
    </row>
    <row r="65" ht="25.0" customHeight="true">
      <c r="A65" t="s" s="4">
        <v>22</v>
      </c>
      <c r="B65" t="s" s="4">
        <v>87</v>
      </c>
      <c r="C65" t="s" s="4">
        <v>88</v>
      </c>
      <c r="D65" t="s" s="4">
        <v>52</v>
      </c>
      <c r="E65" t="n" s="4">
        <v>80.0</v>
      </c>
      <c r="F65" t="s" s="1">
        <v>26</v>
      </c>
      <c r="G65" t="s" s="1">
        <v>26</v>
      </c>
      <c r="H65" s="2">
        <f>F65+G65</f>
      </c>
      <c r="I65" t="n" s="6">
        <v>23.46</v>
      </c>
      <c r="J65" s="2">
        <f>F65+(I65/100*F65)</f>
      </c>
      <c r="K65" s="2">
        <f>G65+(I65/100*G65)</f>
      </c>
      <c r="L65" s="2">
        <f>TRUNC(J65+K65,2)</f>
      </c>
      <c r="M65" s="2">
        <f>TRUNC(IF((J65+K65), (J65/(J65+K65)*O65), 0), 2)</f>
      </c>
      <c r="N65" s="2">
        <f>TRUNC(IF((J65+K65), (K65/(J65+K65)*O65), 0), 2)</f>
      </c>
      <c r="O65" s="2">
        <f>TRUNC(L65*E65,2)</f>
      </c>
      <c r="P65" s="4">
        <f>IF(O65&lt;=(Referencial!O65*1.05),"PREÇO VÁLIDO","PREÇO INVÁLIDO")</f>
      </c>
      <c r="Q65" s="2">
        <f>(O65/Referencial!O65)-1</f>
      </c>
    </row>
    <row r="66" ht="25.0" customHeight="true">
      <c r="A66" t="s" s="4">
        <v>22</v>
      </c>
      <c r="B66" t="s" s="4">
        <v>89</v>
      </c>
      <c r="C66" t="s" s="4">
        <v>90</v>
      </c>
      <c r="D66" t="s" s="4">
        <v>34</v>
      </c>
      <c r="E66" t="n" s="4">
        <v>228.0</v>
      </c>
      <c r="F66" t="s" s="1">
        <v>26</v>
      </c>
      <c r="G66" t="s" s="1">
        <v>26</v>
      </c>
      <c r="H66" s="2">
        <f>F66+G66</f>
      </c>
      <c r="I66" t="n" s="6">
        <v>23.46</v>
      </c>
      <c r="J66" s="2">
        <f>F66+(I66/100*F66)</f>
      </c>
      <c r="K66" s="2">
        <f>G66+(I66/100*G66)</f>
      </c>
      <c r="L66" s="2">
        <f>TRUNC(J66+K66,2)</f>
      </c>
      <c r="M66" s="2">
        <f>TRUNC(IF((J66+K66), (J66/(J66+K66)*O66), 0), 2)</f>
      </c>
      <c r="N66" s="2">
        <f>TRUNC(IF((J66+K66), (K66/(J66+K66)*O66), 0), 2)</f>
      </c>
      <c r="O66" s="2">
        <f>TRUNC(L66*E66,2)</f>
      </c>
      <c r="P66" s="4">
        <f>IF(O66&lt;=(Referencial!O66*1.05),"PREÇO VÁLIDO","PREÇO INVÁLIDO")</f>
      </c>
      <c r="Q66" s="2">
        <f>(O66/Referencial!O66)-1</f>
      </c>
    </row>
    <row r="67">
      <c r="N67" t="s" s="9">
        <v>39</v>
      </c>
      <c r="O67" s="10">
        <f>TRUNC(SUM(O57:O66), 2)</f>
      </c>
    </row>
    <row r="69">
      <c r="A69" t="s" s="12">
        <v>91</v>
      </c>
    </row>
    <row r="70">
      <c r="A70" s="27" t="s">
        <v>4</v>
      </c>
      <c r="B70" s="27" t="s">
        <v>5</v>
      </c>
      <c r="C70" s="27" t="s">
        <v>6</v>
      </c>
      <c r="D70" s="27" t="s">
        <v>7</v>
      </c>
      <c r="E70" s="27" t="s">
        <v>8</v>
      </c>
      <c r="F70" s="1" t="s">
        <v>9</v>
      </c>
      <c r="G70" s="1" t="s">
        <v>10</v>
      </c>
      <c r="H70" s="27" t="s">
        <v>12</v>
      </c>
      <c r="I70" s="27" t="s">
        <v>13</v>
      </c>
      <c r="J70" s="27" t="s">
        <v>14</v>
      </c>
      <c r="K70" s="27" t="s">
        <v>15</v>
      </c>
      <c r="L70" s="27" t="s">
        <v>11</v>
      </c>
      <c r="M70" s="27" t="s">
        <v>16</v>
      </c>
      <c r="N70" s="27" t="s">
        <v>17</v>
      </c>
      <c r="O70" s="27" t="s">
        <v>18</v>
      </c>
      <c r="P70" s="27" t="s">
        <v>19</v>
      </c>
      <c r="Q70" s="27" t="s">
        <v>20</v>
      </c>
    </row>
    <row r="71" ht="25.0" customHeight="true">
      <c r="A71" s="4"/>
      <c r="B71" s="4"/>
      <c r="C71" t="s" s="4">
        <v>92</v>
      </c>
      <c r="D71" s="4"/>
      <c r="E71" t="n" s="4">
        <v>0.0</v>
      </c>
      <c r="F71" s="1"/>
      <c r="G71" s="1"/>
      <c r="H71" s="4"/>
      <c r="I71" s="6"/>
      <c r="J71" s="4"/>
      <c r="K71" s="4"/>
      <c r="L71" s="4"/>
      <c r="M71" s="4"/>
      <c r="N71" s="4"/>
      <c r="O71" s="4"/>
      <c r="P71" s="4"/>
      <c r="Q71" s="2"/>
    </row>
    <row r="72" ht="25.0" customHeight="true">
      <c r="A72" t="s" s="4">
        <v>22</v>
      </c>
      <c r="B72" t="s" s="4">
        <v>93</v>
      </c>
      <c r="C72" t="s" s="4">
        <v>94</v>
      </c>
      <c r="D72" t="s" s="4">
        <v>31</v>
      </c>
      <c r="E72" t="n" s="4">
        <v>6.0</v>
      </c>
      <c r="F72" t="s" s="1">
        <v>26</v>
      </c>
      <c r="G72" t="s" s="1">
        <v>26</v>
      </c>
      <c r="H72" s="2">
        <f>F72+G72</f>
      </c>
      <c r="I72" t="n" s="6">
        <v>23.46</v>
      </c>
      <c r="J72" s="2">
        <f>F72+(I72/100*F72)</f>
      </c>
      <c r="K72" s="2">
        <f>G72+(I72/100*G72)</f>
      </c>
      <c r="L72" s="2">
        <f>TRUNC(J72+K72,2)</f>
      </c>
      <c r="M72" s="2">
        <f>TRUNC(IF((J72+K72), (J72/(J72+K72)*O72), 0), 2)</f>
      </c>
      <c r="N72" s="2">
        <f>TRUNC(IF((J72+K72), (K72/(J72+K72)*O72), 0), 2)</f>
      </c>
      <c r="O72" s="2">
        <f>TRUNC(L72*E72,2)</f>
      </c>
      <c r="P72" s="4">
        <f>IF(O72&lt;=(Referencial!O72*1.05),"PREÇO VÁLIDO","PREÇO INVÁLIDO")</f>
      </c>
      <c r="Q72" s="2">
        <f>(O72/Referencial!O72)-1</f>
      </c>
    </row>
    <row r="73">
      <c r="N73" t="s" s="9">
        <v>39</v>
      </c>
      <c r="O73" s="10">
        <f>TRUNC(SUM(O69:O72), 2)</f>
      </c>
    </row>
    <row r="75">
      <c r="A75" t="s" s="12">
        <v>95</v>
      </c>
    </row>
    <row r="76">
      <c r="A76" s="27" t="s">
        <v>4</v>
      </c>
      <c r="B76" s="27" t="s">
        <v>5</v>
      </c>
      <c r="C76" s="27" t="s">
        <v>6</v>
      </c>
      <c r="D76" s="27" t="s">
        <v>7</v>
      </c>
      <c r="E76" s="27" t="s">
        <v>8</v>
      </c>
      <c r="F76" s="1" t="s">
        <v>9</v>
      </c>
      <c r="G76" s="1" t="s">
        <v>10</v>
      </c>
      <c r="H76" s="27" t="s">
        <v>12</v>
      </c>
      <c r="I76" s="27" t="s">
        <v>13</v>
      </c>
      <c r="J76" s="27" t="s">
        <v>14</v>
      </c>
      <c r="K76" s="27" t="s">
        <v>15</v>
      </c>
      <c r="L76" s="27" t="s">
        <v>11</v>
      </c>
      <c r="M76" s="27" t="s">
        <v>16</v>
      </c>
      <c r="N76" s="27" t="s">
        <v>17</v>
      </c>
      <c r="O76" s="27" t="s">
        <v>18</v>
      </c>
      <c r="P76" s="27" t="s">
        <v>19</v>
      </c>
      <c r="Q76" s="27" t="s">
        <v>20</v>
      </c>
    </row>
    <row r="77" ht="25.0" customHeight="true">
      <c r="A77" s="4"/>
      <c r="B77" s="4"/>
      <c r="C77" t="s" s="4">
        <v>96</v>
      </c>
      <c r="D77" s="4"/>
      <c r="E77" t="n" s="4">
        <v>0.0</v>
      </c>
      <c r="F77" s="1"/>
      <c r="G77" s="1"/>
      <c r="H77" s="4"/>
      <c r="I77" s="6"/>
      <c r="J77" s="4"/>
      <c r="K77" s="4"/>
      <c r="L77" s="4"/>
      <c r="M77" s="4"/>
      <c r="N77" s="4"/>
      <c r="O77" s="4"/>
      <c r="P77" s="4"/>
      <c r="Q77" s="2"/>
    </row>
    <row r="78" ht="25.0" customHeight="true">
      <c r="A78" t="s" s="4">
        <v>22</v>
      </c>
      <c r="B78" t="s" s="4">
        <v>97</v>
      </c>
      <c r="C78" t="s" s="4">
        <v>98</v>
      </c>
      <c r="D78" t="s" s="4">
        <v>52</v>
      </c>
      <c r="E78" t="n" s="4">
        <v>1.0</v>
      </c>
      <c r="F78" t="s" s="1">
        <v>26</v>
      </c>
      <c r="G78" t="s" s="1">
        <v>26</v>
      </c>
      <c r="H78" s="2">
        <f>F78+G78</f>
      </c>
      <c r="I78" t="n" s="6">
        <v>0.0</v>
      </c>
      <c r="J78" s="2">
        <f>F78+(I78/100*F78)</f>
      </c>
      <c r="K78" s="2">
        <f>G78+(I78/100*G78)</f>
      </c>
      <c r="L78" s="2">
        <f>TRUNC(J78+K78,2)</f>
      </c>
      <c r="M78" s="2">
        <f>TRUNC(IF((J78+K78), (J78/(J78+K78)*O78), 0), 2)</f>
      </c>
      <c r="N78" s="2">
        <f>TRUNC(IF((J78+K78), (K78/(J78+K78)*O78), 0), 2)</f>
      </c>
      <c r="O78" s="2">
        <f>TRUNC(L78*E78,2)</f>
      </c>
      <c r="P78" s="4">
        <f>IF(O78&lt;=(Referencial!O78*1.05),"PREÇO VÁLIDO","PREÇO INVÁLIDO")</f>
      </c>
      <c r="Q78" s="2">
        <f>(O78/Referencial!O78)-1</f>
      </c>
    </row>
    <row r="79">
      <c r="N79" t="s" s="9">
        <v>39</v>
      </c>
      <c r="O79" s="10">
        <f>TRUNC(SUM(O75:O78), 2)</f>
      </c>
    </row>
    <row r="80">
      <c r="N80" t="s" s="9">
        <v>99</v>
      </c>
      <c r="O80" s="10">
        <f>TRUNC(SUM(O26,O38,O45,O55,O67,O73,O79), 2)</f>
      </c>
    </row>
    <row r="82">
      <c r="A82">
        <f>CONCATENATE("Importa o presente valor total proposto em: ", TEXT(SUM(O26,O38,O45,O55,O67,O73,O79), "R$ #.###,#0"))</f>
      </c>
    </row>
    <row r="84">
      <c r="B84" t="s" s="12">
        <v>100</v>
      </c>
    </row>
    <row r="85">
      <c r="B85" t="s" s="12">
        <v>101</v>
      </c>
    </row>
  </sheetData>
  <sheetProtection password="E889" sheet="true" scenarios="true" objects="true" selectLockedCells="true"/>
  <autoFilter ref="A18:Q7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5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102</v>
      </c>
      <c r="B6" s="32" t="s">
        <v>103</v>
      </c>
      <c r="C6" s="32"/>
      <c r="D6" s="32"/>
      <c r="H6" s="12" t="s">
        <v>110</v>
      </c>
    </row>
    <row r="7">
      <c r="A7" s="13" t="s">
        <v>104</v>
      </c>
      <c r="B7" s="7"/>
    </row>
    <row r="8">
      <c r="A8" s="13" t="s">
        <v>105</v>
      </c>
      <c r="B8" s="7"/>
    </row>
    <row r="9">
      <c r="A9" s="13" t="s">
        <v>106</v>
      </c>
      <c r="B9" s="7"/>
      <c r="H9" s="30" t="s">
        <v>111</v>
      </c>
      <c r="I9" s="30" t="s">
        <v>112</v>
      </c>
    </row>
    <row r="10">
      <c r="A10" s="13" t="s">
        <v>107</v>
      </c>
      <c r="B10" t="s" s="31">
        <v>26</v>
      </c>
      <c r="D10" s="13" t="s">
        <v>108</v>
      </c>
      <c r="E10" t="s" s="31">
        <v>26</v>
      </c>
      <c r="H10" s="31">
        <f>SUM(M:M)/O80</f>
      </c>
      <c r="I10" s="31">
        <f>SUM(N:N)/O80</f>
      </c>
    </row>
    <row r="11">
      <c r="A11" s="13" t="s">
        <v>108</v>
      </c>
      <c r="B11" t="n" s="31">
        <v>0.2346</v>
      </c>
      <c r="D11" s="13" t="s">
        <v>109</v>
      </c>
      <c r="E11" t="s" s="31">
        <v>26</v>
      </c>
    </row>
    <row r="12"/>
    <row r="13" ht="25.0" customHeight="true">
      <c r="A13" s="13" t="s">
        <v>4</v>
      </c>
      <c r="B13" s="7" t="s">
        <v>113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3.0</v>
      </c>
      <c r="F20" t="n" s="2">
        <v>425.84</v>
      </c>
      <c r="G20" t="n" s="2">
        <v>42.37</v>
      </c>
      <c r="H20" s="2">
        <f>F20+G20</f>
      </c>
      <c r="I20" t="n" s="5">
        <v>23.46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</row>
    <row r="21" ht="25.0" customHeight="true">
      <c r="A21" t="s" s="4">
        <v>22</v>
      </c>
      <c r="B21" t="s" s="4">
        <v>27</v>
      </c>
      <c r="C21" t="s" s="4">
        <v>28</v>
      </c>
      <c r="D21" t="s" s="4">
        <v>25</v>
      </c>
      <c r="E21" t="n" s="4">
        <v>7.0</v>
      </c>
      <c r="F21" t="n" s="2">
        <v>0.0</v>
      </c>
      <c r="G21" t="n" s="2">
        <v>38.54</v>
      </c>
      <c r="H21" s="2">
        <f>F21+G21</f>
      </c>
      <c r="I21" t="n" s="5">
        <v>23.46</v>
      </c>
      <c r="J21" s="2">
        <f>F21+(I21/100*F21)</f>
      </c>
      <c r="K21" s="2">
        <f>G21+(I21/100*G21)</f>
      </c>
      <c r="L21" s="2">
        <f>TRUNC(J21+K21,2)</f>
      </c>
      <c r="M21" s="2">
        <f>TRUNC(IF((J21+K21), (J21/(J21+K21)*O21), 0), 2)</f>
      </c>
      <c r="N21" s="2">
        <f>TRUNC(IF((J21+K21), (K21/(J21+K21)*O21), 0), 2)</f>
      </c>
      <c r="O21" s="2">
        <f>TRUNC(L21*E21,2)</f>
      </c>
      <c r="P21" s="4">
        <f>IF(O21&lt;=(Referencial!O21*1.05),"PREÇO VÁLIDO","PREÇO INVÁLIDO")</f>
      </c>
    </row>
    <row r="22" ht="25.0" customHeight="true">
      <c r="A22" t="s" s="4">
        <v>22</v>
      </c>
      <c r="B22" t="s" s="4">
        <v>29</v>
      </c>
      <c r="C22" t="s" s="4">
        <v>30</v>
      </c>
      <c r="D22" t="s" s="4">
        <v>31</v>
      </c>
      <c r="E22" t="n" s="4">
        <v>0.15</v>
      </c>
      <c r="F22" t="n" s="2">
        <v>47.0</v>
      </c>
      <c r="G22" t="n" s="2">
        <v>12.07</v>
      </c>
      <c r="H22" s="2">
        <f>F22+G22</f>
      </c>
      <c r="I22" t="n" s="5">
        <v>23.46</v>
      </c>
      <c r="J22" s="2">
        <f>F22+(I22/100*F22)</f>
      </c>
      <c r="K22" s="2">
        <f>G22+(I22/100*G22)</f>
      </c>
      <c r="L22" s="2">
        <f>TRUNC(J22+K22,2)</f>
      </c>
      <c r="M22" s="2">
        <f>TRUNC(IF((J22+K22), (J22/(J22+K22)*O22), 0), 2)</f>
      </c>
      <c r="N22" s="2">
        <f>TRUNC(IF((J22+K22), (K22/(J22+K22)*O22), 0), 2)</f>
      </c>
      <c r="O22" s="2">
        <f>TRUNC(L22*E22,2)</f>
      </c>
      <c r="P22" s="4">
        <f>IF(O22&lt;=(Referencial!O22*1.05),"PREÇO VÁLIDO","PREÇO INVÁLIDO")</f>
      </c>
    </row>
    <row r="23" ht="25.0" customHeight="true">
      <c r="A23" t="s" s="4">
        <v>22</v>
      </c>
      <c r="B23" t="s" s="4">
        <v>32</v>
      </c>
      <c r="C23" t="s" s="4">
        <v>33</v>
      </c>
      <c r="D23" t="s" s="4">
        <v>34</v>
      </c>
      <c r="E23" t="n" s="4">
        <v>4.0</v>
      </c>
      <c r="F23" t="n" s="2">
        <v>10.24</v>
      </c>
      <c r="G23" t="n" s="2">
        <v>12.82</v>
      </c>
      <c r="H23" s="2">
        <f>F23+G23</f>
      </c>
      <c r="I23" t="n" s="5">
        <v>23.46</v>
      </c>
      <c r="J23" s="2">
        <f>F23+(I23/100*F23)</f>
      </c>
      <c r="K23" s="2">
        <f>G23+(I23/100*G23)</f>
      </c>
      <c r="L23" s="2">
        <f>TRUNC(J23+K23,2)</f>
      </c>
      <c r="M23" s="2">
        <f>TRUNC(IF((J23+K23), (J23/(J23+K23)*O23), 0), 2)</f>
      </c>
      <c r="N23" s="2">
        <f>TRUNC(IF((J23+K23), (K23/(J23+K23)*O23), 0), 2)</f>
      </c>
      <c r="O23" s="2">
        <f>TRUNC(L23*E23,2)</f>
      </c>
      <c r="P23" s="4">
        <f>IF(O23&lt;=(Referencial!O23*1.05),"PREÇO VÁLIDO","PREÇO INVÁLIDO")</f>
      </c>
    </row>
    <row r="24" ht="25.0" customHeight="true">
      <c r="A24" t="s" s="4">
        <v>22</v>
      </c>
      <c r="B24" t="s" s="4">
        <v>35</v>
      </c>
      <c r="C24" t="s" s="4">
        <v>36</v>
      </c>
      <c r="D24" t="s" s="4">
        <v>25</v>
      </c>
      <c r="E24" t="n" s="4">
        <v>7.0</v>
      </c>
      <c r="F24" t="n" s="2">
        <v>4.47</v>
      </c>
      <c r="G24" t="n" s="2">
        <v>25.14</v>
      </c>
      <c r="H24" s="2">
        <f>F24+G24</f>
      </c>
      <c r="I24" t="n" s="5">
        <v>23.46</v>
      </c>
      <c r="J24" s="2">
        <f>F24+(I24/100*F24)</f>
      </c>
      <c r="K24" s="2">
        <f>G24+(I24/100*G24)</f>
      </c>
      <c r="L24" s="2">
        <f>TRUNC(J24+K24,2)</f>
      </c>
      <c r="M24" s="2">
        <f>TRUNC(IF((J24+K24), (J24/(J24+K24)*O24), 0), 2)</f>
      </c>
      <c r="N24" s="2">
        <f>TRUNC(IF((J24+K24), (K24/(J24+K24)*O24), 0), 2)</f>
      </c>
      <c r="O24" s="2">
        <f>TRUNC(L24*E24,2)</f>
      </c>
      <c r="P24" s="4">
        <f>IF(O24&lt;=(Referencial!O24*1.05),"PREÇO VÁLIDO","PREÇO INVÁLIDO")</f>
      </c>
    </row>
    <row r="25" ht="25.0" customHeight="true">
      <c r="A25" t="s" s="4">
        <v>22</v>
      </c>
      <c r="B25" t="s" s="4">
        <v>37</v>
      </c>
      <c r="C25" t="s" s="4">
        <v>38</v>
      </c>
      <c r="D25" t="s" s="4">
        <v>25</v>
      </c>
      <c r="E25" t="n" s="4">
        <v>58.0</v>
      </c>
      <c r="F25" t="n" s="2">
        <v>0.0</v>
      </c>
      <c r="G25" t="n" s="2">
        <v>14.12</v>
      </c>
      <c r="H25" s="2">
        <f>F25+G25</f>
      </c>
      <c r="I25" t="n" s="5">
        <v>23.46</v>
      </c>
      <c r="J25" s="2">
        <f>F25+(I25/100*F25)</f>
      </c>
      <c r="K25" s="2">
        <f>G25+(I25/100*G25)</f>
      </c>
      <c r="L25" s="2">
        <f>TRUNC(J25+K25,2)</f>
      </c>
      <c r="M25" s="2">
        <f>TRUNC(IF((J25+K25), (J25/(J25+K25)*O25), 0), 2)</f>
      </c>
      <c r="N25" s="2">
        <f>TRUNC(IF((J25+K25), (K25/(J25+K25)*O25), 0), 2)</f>
      </c>
      <c r="O25" s="2">
        <f>TRUNC(L25*E25,2)</f>
      </c>
      <c r="P25" s="4">
        <f>IF(O25&lt;=(Referencial!O25*1.05),"PREÇO VÁLIDO","PREÇO INVÁLIDO")</f>
      </c>
    </row>
    <row r="26">
      <c r="N26" t="s" s="9">
        <v>39</v>
      </c>
      <c r="O26" s="10">
        <f>TRUNC(SUM(O17:O25), 2)</f>
      </c>
    </row>
    <row r="28">
      <c r="A28" t="s" s="12">
        <v>40</v>
      </c>
    </row>
    <row r="29">
      <c r="A29" s="27" t="s">
        <v>4</v>
      </c>
      <c r="B29" s="27" t="s">
        <v>5</v>
      </c>
      <c r="C29" s="27" t="s">
        <v>6</v>
      </c>
      <c r="D29" s="27" t="s">
        <v>7</v>
      </c>
      <c r="E29" s="27" t="s">
        <v>8</v>
      </c>
      <c r="F29" s="27" t="s">
        <v>9</v>
      </c>
      <c r="G29" s="27" t="s">
        <v>10</v>
      </c>
      <c r="H29" s="27" t="s">
        <v>12</v>
      </c>
      <c r="I29" s="27" t="s">
        <v>13</v>
      </c>
      <c r="J29" s="27" t="s">
        <v>14</v>
      </c>
      <c r="K29" s="27" t="s">
        <v>15</v>
      </c>
      <c r="L29" s="27" t="s">
        <v>11</v>
      </c>
      <c r="M29" s="27" t="s">
        <v>16</v>
      </c>
      <c r="N29" s="27" t="s">
        <v>17</v>
      </c>
      <c r="O29" s="27" t="s">
        <v>18</v>
      </c>
      <c r="P29" s="27" t="s">
        <v>19</v>
      </c>
      <c r="Q29" s="27" t="s">
        <v>20</v>
      </c>
    </row>
    <row r="30" ht="25.0" customHeight="true">
      <c r="A30" s="4"/>
      <c r="B30" s="4"/>
      <c r="C30" t="s" s="4">
        <v>41</v>
      </c>
      <c r="D30" s="4"/>
      <c r="E30" t="n" s="4">
        <v>0.0</v>
      </c>
      <c r="F30" s="2"/>
      <c r="G30" s="2"/>
      <c r="H30" s="4"/>
      <c r="I30" s="5"/>
      <c r="J30" s="4"/>
      <c r="K30" s="4"/>
      <c r="L30" s="4"/>
      <c r="M30" s="4"/>
      <c r="N30" s="4"/>
      <c r="O30" s="4"/>
      <c r="P30" s="4"/>
    </row>
    <row r="31" ht="25.0" customHeight="true">
      <c r="A31" t="s" s="4">
        <v>22</v>
      </c>
      <c r="B31" t="s" s="4">
        <v>42</v>
      </c>
      <c r="C31" t="s" s="4">
        <v>43</v>
      </c>
      <c r="D31" t="s" s="4">
        <v>25</v>
      </c>
      <c r="E31" t="n" s="4">
        <v>38.0</v>
      </c>
      <c r="F31" t="n" s="2">
        <v>99.67</v>
      </c>
      <c r="G31" t="n" s="2">
        <v>0.0</v>
      </c>
      <c r="H31" s="2">
        <f>F31+G31</f>
      </c>
      <c r="I31" t="n" s="5">
        <v>23.46</v>
      </c>
      <c r="J31" s="2">
        <f>F31+(I31/100*F31)</f>
      </c>
      <c r="K31" s="2">
        <f>G31+(I31/100*G31)</f>
      </c>
      <c r="L31" s="2">
        <f>TRUNC(J31+K31,2)</f>
      </c>
      <c r="M31" s="2">
        <f>TRUNC(IF((J31+K31), (J31/(J31+K31)*O31), 0), 2)</f>
      </c>
      <c r="N31" s="2">
        <f>TRUNC(IF((J31+K31), (K31/(J31+K31)*O31), 0), 2)</f>
      </c>
      <c r="O31" s="2">
        <f>TRUNC(L31*E31,2)</f>
      </c>
      <c r="P31" s="4">
        <f>IF(O31&lt;=(Referencial!O31*1.05),"PREÇO VÁLIDO","PREÇO INVÁLIDO")</f>
      </c>
    </row>
    <row r="32" ht="25.0" customHeight="true">
      <c r="A32" t="s" s="4">
        <v>22</v>
      </c>
      <c r="B32" t="s" s="4">
        <v>44</v>
      </c>
      <c r="C32" t="s" s="4">
        <v>45</v>
      </c>
      <c r="D32" t="s" s="4">
        <v>25</v>
      </c>
      <c r="E32" t="n" s="4">
        <v>38.0</v>
      </c>
      <c r="F32" t="n" s="2">
        <v>36.99</v>
      </c>
      <c r="G32" t="n" s="2">
        <v>0.0</v>
      </c>
      <c r="H32" s="2">
        <f>F32+G32</f>
      </c>
      <c r="I32" t="n" s="5">
        <v>23.46</v>
      </c>
      <c r="J32" s="2">
        <f>F32+(I32/100*F32)</f>
      </c>
      <c r="K32" s="2">
        <f>G32+(I32/100*G32)</f>
      </c>
      <c r="L32" s="2">
        <f>TRUNC(J32+K32,2)</f>
      </c>
      <c r="M32" s="2">
        <f>TRUNC(IF((J32+K32), (J32/(J32+K32)*O32), 0), 2)</f>
      </c>
      <c r="N32" s="2">
        <f>TRUNC(IF((J32+K32), (K32/(J32+K32)*O32), 0), 2)</f>
      </c>
      <c r="O32" s="2">
        <f>TRUNC(L32*E32,2)</f>
      </c>
      <c r="P32" s="4">
        <f>IF(O32&lt;=(Referencial!O32*1.05),"PREÇO VÁLIDO","PREÇO INVÁLIDO")</f>
      </c>
    </row>
    <row r="33" ht="25.0" customHeight="true">
      <c r="A33" t="s" s="4">
        <v>22</v>
      </c>
      <c r="B33" t="s" s="4">
        <v>46</v>
      </c>
      <c r="C33" t="s" s="4">
        <v>47</v>
      </c>
      <c r="D33" t="s" s="4">
        <v>34</v>
      </c>
      <c r="E33" t="n" s="4">
        <v>33.0</v>
      </c>
      <c r="F33" t="n" s="2">
        <v>46.44</v>
      </c>
      <c r="G33" t="n" s="2">
        <v>4.3</v>
      </c>
      <c r="H33" s="2">
        <f>F33+G33</f>
      </c>
      <c r="I33" t="n" s="5">
        <v>23.46</v>
      </c>
      <c r="J33" s="2">
        <f>F33+(I33/100*F33)</f>
      </c>
      <c r="K33" s="2">
        <f>G33+(I33/100*G33)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</row>
    <row r="34" ht="25.0" customHeight="true">
      <c r="A34" t="s" s="4">
        <v>22</v>
      </c>
      <c r="B34" t="s" s="4">
        <v>48</v>
      </c>
      <c r="C34" t="s" s="4">
        <v>49</v>
      </c>
      <c r="D34" t="s" s="4">
        <v>25</v>
      </c>
      <c r="E34" t="n" s="4">
        <v>8.0</v>
      </c>
      <c r="F34" t="n" s="2">
        <v>480.0</v>
      </c>
      <c r="G34" t="n" s="2">
        <v>44.45</v>
      </c>
      <c r="H34" s="2">
        <f>F34+G34</f>
      </c>
      <c r="I34" t="n" s="5">
        <v>23.46</v>
      </c>
      <c r="J34" s="2">
        <f>F34+(I34/100*F34)</f>
      </c>
      <c r="K34" s="2">
        <f>G34+(I34/100*G34)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</row>
    <row r="35" ht="25.0" customHeight="true">
      <c r="A35" t="s" s="4">
        <v>22</v>
      </c>
      <c r="B35" t="s" s="4">
        <v>50</v>
      </c>
      <c r="C35" t="s" s="4">
        <v>51</v>
      </c>
      <c r="D35" t="s" s="4">
        <v>52</v>
      </c>
      <c r="E35" t="n" s="4">
        <v>19.0</v>
      </c>
      <c r="F35" t="n" s="2">
        <v>6081.79</v>
      </c>
      <c r="G35" t="n" s="2">
        <v>450.0</v>
      </c>
      <c r="H35" s="2">
        <f>F35+G35</f>
      </c>
      <c r="I35" t="n" s="5">
        <v>23.46</v>
      </c>
      <c r="J35" s="2">
        <f>F35+(I35/100*F35)</f>
      </c>
      <c r="K35" s="2">
        <f>G35+(I35/100*G35)</f>
      </c>
      <c r="L35" s="2">
        <f>TRUNC(J35+K35,2)</f>
      </c>
      <c r="M35" s="2">
        <f>TRUNC(IF((J35+K35), (J35/(J35+K35)*O35), 0), 2)</f>
      </c>
      <c r="N35" s="2">
        <f>TRUNC(IF((J35+K35), (K35/(J35+K35)*O35), 0), 2)</f>
      </c>
      <c r="O35" s="2">
        <f>TRUNC(L35*E35,2)</f>
      </c>
      <c r="P35" s="4">
        <f>IF(O35&lt;=(Referencial!O35*1.05),"PREÇO VÁLIDO","PREÇO INVÁLIDO")</f>
      </c>
    </row>
    <row r="36" ht="25.0" customHeight="true">
      <c r="A36" t="s" s="4">
        <v>22</v>
      </c>
      <c r="B36" t="s" s="4">
        <v>53</v>
      </c>
      <c r="C36" t="s" s="4">
        <v>54</v>
      </c>
      <c r="D36" t="s" s="4">
        <v>52</v>
      </c>
      <c r="E36" t="n" s="4">
        <v>6.0</v>
      </c>
      <c r="F36" t="n" s="2">
        <v>6082.81</v>
      </c>
      <c r="G36" t="n" s="2">
        <v>450.0</v>
      </c>
      <c r="H36" s="2">
        <f>F36+G36</f>
      </c>
      <c r="I36" t="n" s="5">
        <v>23.46</v>
      </c>
      <c r="J36" s="2">
        <f>F36+(I36/100*F36)</f>
      </c>
      <c r="K36" s="2">
        <f>G36+(I36/100*G36)</f>
      </c>
      <c r="L36" s="2">
        <f>TRUNC(J36+K36,2)</f>
      </c>
      <c r="M36" s="2">
        <f>TRUNC(IF((J36+K36), (J36/(J36+K36)*O36), 0), 2)</f>
      </c>
      <c r="N36" s="2">
        <f>TRUNC(IF((J36+K36), (K36/(J36+K36)*O36), 0), 2)</f>
      </c>
      <c r="O36" s="2">
        <f>TRUNC(L36*E36,2)</f>
      </c>
      <c r="P36" s="4">
        <f>IF(O36&lt;=(Referencial!O36*1.05),"PREÇO VÁLIDO","PREÇO INVÁLIDO")</f>
      </c>
    </row>
    <row r="37" ht="25.0" customHeight="true">
      <c r="A37" t="s" s="4">
        <v>22</v>
      </c>
      <c r="B37" t="s" s="4">
        <v>55</v>
      </c>
      <c r="C37" t="s" s="4">
        <v>56</v>
      </c>
      <c r="D37" t="s" s="4">
        <v>52</v>
      </c>
      <c r="E37" t="n" s="4">
        <v>25.0</v>
      </c>
      <c r="F37" t="n" s="2">
        <v>215.17</v>
      </c>
      <c r="G37" t="n" s="2">
        <v>0.0</v>
      </c>
      <c r="H37" s="2">
        <f>F37+G37</f>
      </c>
      <c r="I37" t="n" s="5">
        <v>23.46</v>
      </c>
      <c r="J37" s="2">
        <f>F37+(I37/100*F37)</f>
      </c>
      <c r="K37" s="2">
        <f>G37+(I37/100*G37)</f>
      </c>
      <c r="L37" s="2">
        <f>TRUNC(J37+K37,2)</f>
      </c>
      <c r="M37" s="2">
        <f>TRUNC(IF((J37+K37), (J37/(J37+K37)*O37), 0), 2)</f>
      </c>
      <c r="N37" s="2">
        <f>TRUNC(IF((J37+K37), (K37/(J37+K37)*O37), 0), 2)</f>
      </c>
      <c r="O37" s="2">
        <f>TRUNC(L37*E37,2)</f>
      </c>
      <c r="P37" s="4">
        <f>IF(O37&lt;=(Referencial!O37*1.05),"PREÇO VÁLIDO","PREÇO INVÁLIDO")</f>
      </c>
    </row>
    <row r="38">
      <c r="N38" t="s" s="9">
        <v>39</v>
      </c>
      <c r="O38" s="10">
        <f>TRUNC(SUM(O28:O37), 2)</f>
      </c>
    </row>
    <row r="40">
      <c r="A40" t="s" s="12">
        <v>57</v>
      </c>
    </row>
    <row r="41">
      <c r="A41" s="27" t="s">
        <v>4</v>
      </c>
      <c r="B41" s="27" t="s">
        <v>5</v>
      </c>
      <c r="C41" s="27" t="s">
        <v>6</v>
      </c>
      <c r="D41" s="27" t="s">
        <v>7</v>
      </c>
      <c r="E41" s="27" t="s">
        <v>8</v>
      </c>
      <c r="F41" s="27" t="s">
        <v>9</v>
      </c>
      <c r="G41" s="27" t="s">
        <v>10</v>
      </c>
      <c r="H41" s="27" t="s">
        <v>12</v>
      </c>
      <c r="I41" s="27" t="s">
        <v>13</v>
      </c>
      <c r="J41" s="27" t="s">
        <v>14</v>
      </c>
      <c r="K41" s="27" t="s">
        <v>15</v>
      </c>
      <c r="L41" s="27" t="s">
        <v>11</v>
      </c>
      <c r="M41" s="27" t="s">
        <v>16</v>
      </c>
      <c r="N41" s="27" t="s">
        <v>17</v>
      </c>
      <c r="O41" s="27" t="s">
        <v>18</v>
      </c>
      <c r="P41" s="27" t="s">
        <v>19</v>
      </c>
      <c r="Q41" s="27" t="s">
        <v>20</v>
      </c>
    </row>
    <row r="42" ht="25.0" customHeight="true">
      <c r="A42" s="4"/>
      <c r="B42" s="4"/>
      <c r="C42" t="s" s="4">
        <v>58</v>
      </c>
      <c r="D42" s="4"/>
      <c r="E42" t="n" s="4">
        <v>0.0</v>
      </c>
      <c r="F42" s="2"/>
      <c r="G42" s="2"/>
      <c r="H42" s="4"/>
      <c r="I42" s="5"/>
      <c r="J42" s="4"/>
      <c r="K42" s="4"/>
      <c r="L42" s="4"/>
      <c r="M42" s="4"/>
      <c r="N42" s="4"/>
      <c r="O42" s="4"/>
      <c r="P42" s="4"/>
    </row>
    <row r="43" ht="25.0" customHeight="true">
      <c r="A43" t="s" s="4">
        <v>22</v>
      </c>
      <c r="B43" t="s" s="4">
        <v>59</v>
      </c>
      <c r="C43" t="s" s="4">
        <v>60</v>
      </c>
      <c r="D43" t="s" s="4">
        <v>34</v>
      </c>
      <c r="E43" t="n" s="4">
        <v>6.0</v>
      </c>
      <c r="F43" t="n" s="2">
        <v>257.94</v>
      </c>
      <c r="G43" t="n" s="2">
        <v>285.78</v>
      </c>
      <c r="H43" s="2">
        <f>F43+G43</f>
      </c>
      <c r="I43" t="n" s="5">
        <v>23.46</v>
      </c>
      <c r="J43" s="2">
        <f>F43+(I43/100*F43)</f>
      </c>
      <c r="K43" s="2">
        <f>G43+(I43/100*G43)</f>
      </c>
      <c r="L43" s="2">
        <f>TRUNC(J43+K43,2)</f>
      </c>
      <c r="M43" s="2">
        <f>TRUNC(IF((J43+K43), (J43/(J43+K43)*O43), 0), 2)</f>
      </c>
      <c r="N43" s="2">
        <f>TRUNC(IF((J43+K43), (K43/(J43+K43)*O43), 0), 2)</f>
      </c>
      <c r="O43" s="2">
        <f>TRUNC(L43*E43,2)</f>
      </c>
      <c r="P43" s="4">
        <f>IF(O43&lt;=(Referencial!O43*1.05),"PREÇO VÁLIDO","PREÇO INVÁLIDO")</f>
      </c>
    </row>
    <row r="44" ht="25.0" customHeight="true">
      <c r="A44" t="s" s="4">
        <v>22</v>
      </c>
      <c r="B44" t="s" s="4">
        <v>61</v>
      </c>
      <c r="C44" t="s" s="4">
        <v>62</v>
      </c>
      <c r="D44" t="s" s="4">
        <v>34</v>
      </c>
      <c r="E44" t="n" s="4">
        <v>160.0</v>
      </c>
      <c r="F44" t="n" s="2">
        <v>63.87</v>
      </c>
      <c r="G44" t="n" s="2">
        <v>46.85</v>
      </c>
      <c r="H44" s="2">
        <f>F44+G44</f>
      </c>
      <c r="I44" t="n" s="5">
        <v>23.46</v>
      </c>
      <c r="J44" s="2">
        <f>F44+(I44/100*F44)</f>
      </c>
      <c r="K44" s="2">
        <f>G44+(I44/100*G44)</f>
      </c>
      <c r="L44" s="2">
        <f>TRUNC(J44+K44,2)</f>
      </c>
      <c r="M44" s="2">
        <f>TRUNC(IF((J44+K44), (J44/(J44+K44)*O44), 0), 2)</f>
      </c>
      <c r="N44" s="2">
        <f>TRUNC(IF((J44+K44), (K44/(J44+K44)*O44), 0), 2)</f>
      </c>
      <c r="O44" s="2">
        <f>TRUNC(L44*E44,2)</f>
      </c>
      <c r="P44" s="4">
        <f>IF(O44&lt;=(Referencial!O44*1.05),"PREÇO VÁLIDO","PREÇO INVÁLIDO")</f>
      </c>
    </row>
    <row r="45">
      <c r="N45" t="s" s="9">
        <v>39</v>
      </c>
      <c r="O45" s="10">
        <f>TRUNC(SUM(O40:O44), 2)</f>
      </c>
    </row>
    <row r="47">
      <c r="A47" t="s" s="12">
        <v>63</v>
      </c>
    </row>
    <row r="48">
      <c r="A48" s="27" t="s">
        <v>4</v>
      </c>
      <c r="B48" s="27" t="s">
        <v>5</v>
      </c>
      <c r="C48" s="27" t="s">
        <v>6</v>
      </c>
      <c r="D48" s="27" t="s">
        <v>7</v>
      </c>
      <c r="E48" s="27" t="s">
        <v>8</v>
      </c>
      <c r="F48" s="27" t="s">
        <v>9</v>
      </c>
      <c r="G48" s="27" t="s">
        <v>10</v>
      </c>
      <c r="H48" s="27" t="s">
        <v>12</v>
      </c>
      <c r="I48" s="27" t="s">
        <v>13</v>
      </c>
      <c r="J48" s="27" t="s">
        <v>14</v>
      </c>
      <c r="K48" s="27" t="s">
        <v>15</v>
      </c>
      <c r="L48" s="27" t="s">
        <v>11</v>
      </c>
      <c r="M48" s="27" t="s">
        <v>16</v>
      </c>
      <c r="N48" s="27" t="s">
        <v>17</v>
      </c>
      <c r="O48" s="27" t="s">
        <v>18</v>
      </c>
      <c r="P48" s="27" t="s">
        <v>19</v>
      </c>
      <c r="Q48" s="27" t="s">
        <v>20</v>
      </c>
    </row>
    <row r="49" ht="25.0" customHeight="true">
      <c r="A49" s="4"/>
      <c r="B49" s="4"/>
      <c r="C49" t="s" s="4">
        <v>64</v>
      </c>
      <c r="D49" s="4"/>
      <c r="E49" t="n" s="4">
        <v>0.0</v>
      </c>
      <c r="F49" s="2"/>
      <c r="G49" s="2"/>
      <c r="H49" s="4"/>
      <c r="I49" s="5"/>
      <c r="J49" s="4"/>
      <c r="K49" s="4"/>
      <c r="L49" s="4"/>
      <c r="M49" s="4"/>
      <c r="N49" s="4"/>
      <c r="O49" s="4"/>
      <c r="P49" s="4"/>
    </row>
    <row r="50" ht="25.0" customHeight="true">
      <c r="A50" t="s" s="4">
        <v>22</v>
      </c>
      <c r="B50" t="s" s="4">
        <v>65</v>
      </c>
      <c r="C50" t="s" s="4">
        <v>66</v>
      </c>
      <c r="D50" t="s" s="4">
        <v>25</v>
      </c>
      <c r="E50" t="n" s="4">
        <v>80.0</v>
      </c>
      <c r="F50" t="n" s="2">
        <v>4.9</v>
      </c>
      <c r="G50" t="n" s="2">
        <v>9.22</v>
      </c>
      <c r="H50" s="2">
        <f>F50+G50</f>
      </c>
      <c r="I50" t="n" s="5">
        <v>23.46</v>
      </c>
      <c r="J50" s="2">
        <f>F50+(I50/100*F50)</f>
      </c>
      <c r="K50" s="2">
        <f>G50+(I50/100*G50)</f>
      </c>
      <c r="L50" s="2">
        <f>TRUNC(J50+K50,2)</f>
      </c>
      <c r="M50" s="2">
        <f>TRUNC(IF((J50+K50), (J50/(J50+K50)*O50), 0), 2)</f>
      </c>
      <c r="N50" s="2">
        <f>TRUNC(IF((J50+K50), (K50/(J50+K50)*O50), 0), 2)</f>
      </c>
      <c r="O50" s="2">
        <f>TRUNC(L50*E50,2)</f>
      </c>
      <c r="P50" s="4">
        <f>IF(O50&lt;=(Referencial!O50*1.05),"PREÇO VÁLIDO","PREÇO INVÁLIDO")</f>
      </c>
    </row>
    <row r="51" ht="25.0" customHeight="true">
      <c r="A51" t="s" s="4">
        <v>22</v>
      </c>
      <c r="B51" t="s" s="4">
        <v>67</v>
      </c>
      <c r="C51" t="s" s="4">
        <v>68</v>
      </c>
      <c r="D51" t="s" s="4">
        <v>25</v>
      </c>
      <c r="E51" t="n" s="4">
        <v>80.0</v>
      </c>
      <c r="F51" t="n" s="2">
        <v>1.82</v>
      </c>
      <c r="G51" t="n" s="2">
        <v>2.49</v>
      </c>
      <c r="H51" s="2">
        <f>F51+G51</f>
      </c>
      <c r="I51" t="n" s="5">
        <v>23.46</v>
      </c>
      <c r="J51" s="2">
        <f>F51+(I51/100*F51)</f>
      </c>
      <c r="K51" s="2">
        <f>G51+(I51/100*G51)</f>
      </c>
      <c r="L51" s="2">
        <f>TRUNC(J51+K51,2)</f>
      </c>
      <c r="M51" s="2">
        <f>TRUNC(IF((J51+K51), (J51/(J51+K51)*O51), 0), 2)</f>
      </c>
      <c r="N51" s="2">
        <f>TRUNC(IF((J51+K51), (K51/(J51+K51)*O51), 0), 2)</f>
      </c>
      <c r="O51" s="2">
        <f>TRUNC(L51*E51,2)</f>
      </c>
      <c r="P51" s="4">
        <f>IF(O51&lt;=(Referencial!O51*1.05),"PREÇO VÁLIDO","PREÇO INVÁLIDO")</f>
      </c>
    </row>
    <row r="52" ht="25.0" customHeight="true">
      <c r="A52" t="s" s="4">
        <v>22</v>
      </c>
      <c r="B52" t="s" s="4">
        <v>69</v>
      </c>
      <c r="C52" t="s" s="4">
        <v>70</v>
      </c>
      <c r="D52" t="s" s="4">
        <v>25</v>
      </c>
      <c r="E52" t="n" s="4">
        <v>80.0</v>
      </c>
      <c r="F52" t="n" s="2">
        <v>7.32</v>
      </c>
      <c r="G52" t="n" s="2">
        <v>6.12</v>
      </c>
      <c r="H52" s="2">
        <f>F52+G52</f>
      </c>
      <c r="I52" t="n" s="5">
        <v>23.46</v>
      </c>
      <c r="J52" s="2">
        <f>F52+(I52/100*F52)</f>
      </c>
      <c r="K52" s="2">
        <f>G52+(I52/100*G52)</f>
      </c>
      <c r="L52" s="2">
        <f>TRUNC(J52+K52,2)</f>
      </c>
      <c r="M52" s="2">
        <f>TRUNC(IF((J52+K52), (J52/(J52+K52)*O52), 0), 2)</f>
      </c>
      <c r="N52" s="2">
        <f>TRUNC(IF((J52+K52), (K52/(J52+K52)*O52), 0), 2)</f>
      </c>
      <c r="O52" s="2">
        <f>TRUNC(L52*E52,2)</f>
      </c>
      <c r="P52" s="4">
        <f>IF(O52&lt;=(Referencial!O52*1.05),"PREÇO VÁLIDO","PREÇO INVÁLIDO")</f>
      </c>
    </row>
    <row r="53" ht="25.0" customHeight="true">
      <c r="A53" t="s" s="4">
        <v>22</v>
      </c>
      <c r="B53" t="s" s="4">
        <v>71</v>
      </c>
      <c r="C53" t="s" s="4">
        <v>72</v>
      </c>
      <c r="D53" t="s" s="4">
        <v>25</v>
      </c>
      <c r="E53" t="n" s="4">
        <v>26.0</v>
      </c>
      <c r="F53" t="n" s="2">
        <v>9.36</v>
      </c>
      <c r="G53" t="n" s="2">
        <v>1.94</v>
      </c>
      <c r="H53" s="2">
        <f>F53+G53</f>
      </c>
      <c r="I53" t="n" s="5">
        <v>23.46</v>
      </c>
      <c r="J53" s="2">
        <f>F53+(I53/100*F53)</f>
      </c>
      <c r="K53" s="2">
        <f>G53+(I53/100*G53)</f>
      </c>
      <c r="L53" s="2">
        <f>TRUNC(J53+K53,2)</f>
      </c>
      <c r="M53" s="2">
        <f>TRUNC(IF((J53+K53), (J53/(J53+K53)*O53), 0), 2)</f>
      </c>
      <c r="N53" s="2">
        <f>TRUNC(IF((J53+K53), (K53/(J53+K53)*O53), 0), 2)</f>
      </c>
      <c r="O53" s="2">
        <f>TRUNC(L53*E53,2)</f>
      </c>
      <c r="P53" s="4">
        <f>IF(O53&lt;=(Referencial!O53*1.05),"PREÇO VÁLIDO","PREÇO INVÁLIDO")</f>
      </c>
    </row>
    <row r="54" ht="25.0" customHeight="true">
      <c r="A54" t="s" s="4">
        <v>22</v>
      </c>
      <c r="B54" t="s" s="4">
        <v>73</v>
      </c>
      <c r="C54" t="s" s="4">
        <v>74</v>
      </c>
      <c r="D54" t="s" s="4">
        <v>25</v>
      </c>
      <c r="E54" t="n" s="4">
        <v>52.0</v>
      </c>
      <c r="F54" t="n" s="2">
        <v>9.2</v>
      </c>
      <c r="G54" t="n" s="2">
        <v>1.94</v>
      </c>
      <c r="H54" s="2">
        <f>F54+G54</f>
      </c>
      <c r="I54" t="n" s="5">
        <v>23.46</v>
      </c>
      <c r="J54" s="2">
        <f>F54+(I54/100*F54)</f>
      </c>
      <c r="K54" s="2">
        <f>G54+(I54/100*G54)</f>
      </c>
      <c r="L54" s="2">
        <f>TRUNC(J54+K54,2)</f>
      </c>
      <c r="M54" s="2">
        <f>TRUNC(IF((J54+K54), (J54/(J54+K54)*O54), 0), 2)</f>
      </c>
      <c r="N54" s="2">
        <f>TRUNC(IF((J54+K54), (K54/(J54+K54)*O54), 0), 2)</f>
      </c>
      <c r="O54" s="2">
        <f>TRUNC(L54*E54,2)</f>
      </c>
      <c r="P54" s="4">
        <f>IF(O54&lt;=(Referencial!O54*1.05),"PREÇO VÁLIDO","PREÇO INVÁLIDO")</f>
      </c>
    </row>
    <row r="55">
      <c r="N55" t="s" s="9">
        <v>39</v>
      </c>
      <c r="O55" s="10">
        <f>TRUNC(SUM(O47:O54), 2)</f>
      </c>
    </row>
    <row r="57">
      <c r="A57" t="s" s="12">
        <v>75</v>
      </c>
    </row>
    <row r="58">
      <c r="A58" s="27" t="s">
        <v>4</v>
      </c>
      <c r="B58" s="27" t="s">
        <v>5</v>
      </c>
      <c r="C58" s="27" t="s">
        <v>6</v>
      </c>
      <c r="D58" s="27" t="s">
        <v>7</v>
      </c>
      <c r="E58" s="27" t="s">
        <v>8</v>
      </c>
      <c r="F58" s="27" t="s">
        <v>9</v>
      </c>
      <c r="G58" s="27" t="s">
        <v>10</v>
      </c>
      <c r="H58" s="27" t="s">
        <v>12</v>
      </c>
      <c r="I58" s="27" t="s">
        <v>13</v>
      </c>
      <c r="J58" s="27" t="s">
        <v>14</v>
      </c>
      <c r="K58" s="27" t="s">
        <v>15</v>
      </c>
      <c r="L58" s="27" t="s">
        <v>11</v>
      </c>
      <c r="M58" s="27" t="s">
        <v>16</v>
      </c>
      <c r="N58" s="27" t="s">
        <v>17</v>
      </c>
      <c r="O58" s="27" t="s">
        <v>18</v>
      </c>
      <c r="P58" s="27" t="s">
        <v>19</v>
      </c>
      <c r="Q58" s="27" t="s">
        <v>20</v>
      </c>
    </row>
    <row r="59" ht="25.0" customHeight="true">
      <c r="A59" s="4"/>
      <c r="B59" s="4"/>
      <c r="C59" t="s" s="4">
        <v>76</v>
      </c>
      <c r="D59" s="4"/>
      <c r="E59" t="n" s="4">
        <v>0.0</v>
      </c>
      <c r="F59" s="2"/>
      <c r="G59" s="2"/>
      <c r="H59" s="4"/>
      <c r="I59" s="5"/>
      <c r="J59" s="4"/>
      <c r="K59" s="4"/>
      <c r="L59" s="4"/>
      <c r="M59" s="4"/>
      <c r="N59" s="4"/>
      <c r="O59" s="4"/>
      <c r="P59" s="4"/>
    </row>
    <row r="60" ht="25.0" customHeight="true">
      <c r="A60" t="s" s="4">
        <v>22</v>
      </c>
      <c r="B60" t="s" s="4">
        <v>77</v>
      </c>
      <c r="C60" t="s" s="4">
        <v>78</v>
      </c>
      <c r="D60" t="s" s="4">
        <v>52</v>
      </c>
      <c r="E60" t="n" s="4">
        <v>1.0</v>
      </c>
      <c r="F60" t="n" s="2">
        <v>3084.26</v>
      </c>
      <c r="G60" t="n" s="2">
        <v>240.73</v>
      </c>
      <c r="H60" s="2">
        <f>F60+G60</f>
      </c>
      <c r="I60" t="n" s="5">
        <v>23.46</v>
      </c>
      <c r="J60" s="2">
        <f>F60+(I60/100*F60)</f>
      </c>
      <c r="K60" s="2">
        <f>G60+(I60/100*G60)</f>
      </c>
      <c r="L60" s="2">
        <f>TRUNC(J60+K60,2)</f>
      </c>
      <c r="M60" s="2">
        <f>TRUNC(IF((J60+K60), (J60/(J60+K60)*O60), 0), 2)</f>
      </c>
      <c r="N60" s="2">
        <f>TRUNC(IF((J60+K60), (K60/(J60+K60)*O60), 0), 2)</f>
      </c>
      <c r="O60" s="2">
        <f>TRUNC(L60*E60,2)</f>
      </c>
      <c r="P60" s="4">
        <f>IF(O60&lt;=(Referencial!O60*1.05),"PREÇO VÁLIDO","PREÇO INVÁLIDO")</f>
      </c>
    </row>
    <row r="61" ht="25.0" customHeight="true">
      <c r="A61" t="s" s="4">
        <v>22</v>
      </c>
      <c r="B61" t="s" s="4">
        <v>79</v>
      </c>
      <c r="C61" t="s" s="4">
        <v>80</v>
      </c>
      <c r="D61" t="s" s="4">
        <v>52</v>
      </c>
      <c r="E61" t="n" s="4">
        <v>14.0</v>
      </c>
      <c r="F61" t="n" s="2">
        <v>13.04</v>
      </c>
      <c r="G61" t="n" s="2">
        <v>8.63</v>
      </c>
      <c r="H61" s="2">
        <f>F61+G61</f>
      </c>
      <c r="I61" t="n" s="5">
        <v>23.46</v>
      </c>
      <c r="J61" s="2">
        <f>F61+(I61/100*F61)</f>
      </c>
      <c r="K61" s="2">
        <f>G61+(I61/100*G61)</f>
      </c>
      <c r="L61" s="2">
        <f>TRUNC(J61+K61,2)</f>
      </c>
      <c r="M61" s="2">
        <f>TRUNC(IF((J61+K61), (J61/(J61+K61)*O61), 0), 2)</f>
      </c>
      <c r="N61" s="2">
        <f>TRUNC(IF((J61+K61), (K61/(J61+K61)*O61), 0), 2)</f>
      </c>
      <c r="O61" s="2">
        <f>TRUNC(L61*E61,2)</f>
      </c>
      <c r="P61" s="4">
        <f>IF(O61&lt;=(Referencial!O61*1.05),"PREÇO VÁLIDO","PREÇO INVÁLIDO")</f>
      </c>
    </row>
    <row r="62" ht="25.0" customHeight="true">
      <c r="A62" t="s" s="4">
        <v>22</v>
      </c>
      <c r="B62" t="s" s="4">
        <v>81</v>
      </c>
      <c r="C62" t="s" s="4">
        <v>82</v>
      </c>
      <c r="D62" t="s" s="4">
        <v>52</v>
      </c>
      <c r="E62" t="n" s="4">
        <v>35.0</v>
      </c>
      <c r="F62" t="n" s="2">
        <v>24.05</v>
      </c>
      <c r="G62" t="n" s="2">
        <v>4.03</v>
      </c>
      <c r="H62" s="2">
        <f>F62+G62</f>
      </c>
      <c r="I62" t="n" s="5">
        <v>23.46</v>
      </c>
      <c r="J62" s="2">
        <f>F62+(I62/100*F62)</f>
      </c>
      <c r="K62" s="2">
        <f>G62+(I62/100*G62)</f>
      </c>
      <c r="L62" s="2">
        <f>TRUNC(J62+K62,2)</f>
      </c>
      <c r="M62" s="2">
        <f>TRUNC(IF((J62+K62), (J62/(J62+K62)*O62), 0), 2)</f>
      </c>
      <c r="N62" s="2">
        <f>TRUNC(IF((J62+K62), (K62/(J62+K62)*O62), 0), 2)</f>
      </c>
      <c r="O62" s="2">
        <f>TRUNC(L62*E62,2)</f>
      </c>
      <c r="P62" s="4">
        <f>IF(O62&lt;=(Referencial!O62*1.05),"PREÇO VÁLIDO","PREÇO INVÁLIDO")</f>
      </c>
    </row>
    <row r="63" ht="25.0" customHeight="true">
      <c r="A63" t="s" s="4">
        <v>22</v>
      </c>
      <c r="B63" t="s" s="4">
        <v>83</v>
      </c>
      <c r="C63" t="s" s="4">
        <v>84</v>
      </c>
      <c r="D63" t="s" s="4">
        <v>52</v>
      </c>
      <c r="E63" t="n" s="4">
        <v>7.0</v>
      </c>
      <c r="F63" t="n" s="2">
        <v>27.81</v>
      </c>
      <c r="G63" t="n" s="2">
        <v>4.03</v>
      </c>
      <c r="H63" s="2">
        <f>F63+G63</f>
      </c>
      <c r="I63" t="n" s="5">
        <v>23.46</v>
      </c>
      <c r="J63" s="2">
        <f>F63+(I63/100*F63)</f>
      </c>
      <c r="K63" s="2">
        <f>G63+(I63/100*G63)</f>
      </c>
      <c r="L63" s="2">
        <f>TRUNC(J63+K63,2)</f>
      </c>
      <c r="M63" s="2">
        <f>TRUNC(IF((J63+K63), (J63/(J63+K63)*O63), 0), 2)</f>
      </c>
      <c r="N63" s="2">
        <f>TRUNC(IF((J63+K63), (K63/(J63+K63)*O63), 0), 2)</f>
      </c>
      <c r="O63" s="2">
        <f>TRUNC(L63*E63,2)</f>
      </c>
      <c r="P63" s="4">
        <f>IF(O63&lt;=(Referencial!O63*1.05),"PREÇO VÁLIDO","PREÇO INVÁLIDO")</f>
      </c>
    </row>
    <row r="64" ht="25.0" customHeight="true">
      <c r="A64" t="s" s="4">
        <v>22</v>
      </c>
      <c r="B64" t="s" s="4">
        <v>85</v>
      </c>
      <c r="C64" t="s" s="4">
        <v>86</v>
      </c>
      <c r="D64" t="s" s="4">
        <v>52</v>
      </c>
      <c r="E64" t="n" s="4">
        <v>8.0</v>
      </c>
      <c r="F64" t="n" s="2">
        <v>82.37</v>
      </c>
      <c r="G64" t="n" s="2">
        <v>59.59</v>
      </c>
      <c r="H64" s="2">
        <f>F64+G64</f>
      </c>
      <c r="I64" t="n" s="5">
        <v>23.46</v>
      </c>
      <c r="J64" s="2">
        <f>F64+(I64/100*F64)</f>
      </c>
      <c r="K64" s="2">
        <f>G64+(I64/100*G64)</f>
      </c>
      <c r="L64" s="2">
        <f>TRUNC(J64+K64,2)</f>
      </c>
      <c r="M64" s="2">
        <f>TRUNC(IF((J64+K64), (J64/(J64+K64)*O64), 0), 2)</f>
      </c>
      <c r="N64" s="2">
        <f>TRUNC(IF((J64+K64), (K64/(J64+K64)*O64), 0), 2)</f>
      </c>
      <c r="O64" s="2">
        <f>TRUNC(L64*E64,2)</f>
      </c>
      <c r="P64" s="4">
        <f>IF(O64&lt;=(Referencial!O64*1.05),"PREÇO VÁLIDO","PREÇO INVÁLIDO")</f>
      </c>
    </row>
    <row r="65" ht="25.0" customHeight="true">
      <c r="A65" t="s" s="4">
        <v>22</v>
      </c>
      <c r="B65" t="s" s="4">
        <v>87</v>
      </c>
      <c r="C65" t="s" s="4">
        <v>88</v>
      </c>
      <c r="D65" t="s" s="4">
        <v>52</v>
      </c>
      <c r="E65" t="n" s="4">
        <v>80.0</v>
      </c>
      <c r="F65" t="n" s="2">
        <v>6.66</v>
      </c>
      <c r="G65" t="n" s="2">
        <v>7.38</v>
      </c>
      <c r="H65" s="2">
        <f>F65+G65</f>
      </c>
      <c r="I65" t="n" s="5">
        <v>23.46</v>
      </c>
      <c r="J65" s="2">
        <f>F65+(I65/100*F65)</f>
      </c>
      <c r="K65" s="2">
        <f>G65+(I65/100*G65)</f>
      </c>
      <c r="L65" s="2">
        <f>TRUNC(J65+K65,2)</f>
      </c>
      <c r="M65" s="2">
        <f>TRUNC(IF((J65+K65), (J65/(J65+K65)*O65), 0), 2)</f>
      </c>
      <c r="N65" s="2">
        <f>TRUNC(IF((J65+K65), (K65/(J65+K65)*O65), 0), 2)</f>
      </c>
      <c r="O65" s="2">
        <f>TRUNC(L65*E65,2)</f>
      </c>
      <c r="P65" s="4">
        <f>IF(O65&lt;=(Referencial!O65*1.05),"PREÇO VÁLIDO","PREÇO INVÁLIDO")</f>
      </c>
    </row>
    <row r="66" ht="25.0" customHeight="true">
      <c r="A66" t="s" s="4">
        <v>22</v>
      </c>
      <c r="B66" t="s" s="4">
        <v>89</v>
      </c>
      <c r="C66" t="s" s="4">
        <v>90</v>
      </c>
      <c r="D66" t="s" s="4">
        <v>34</v>
      </c>
      <c r="E66" t="n" s="4">
        <v>228.0</v>
      </c>
      <c r="F66" t="n" s="2">
        <v>10.27</v>
      </c>
      <c r="G66" t="n" s="2">
        <v>4.85</v>
      </c>
      <c r="H66" s="2">
        <f>F66+G66</f>
      </c>
      <c r="I66" t="n" s="5">
        <v>23.46</v>
      </c>
      <c r="J66" s="2">
        <f>F66+(I66/100*F66)</f>
      </c>
      <c r="K66" s="2">
        <f>G66+(I66/100*G66)</f>
      </c>
      <c r="L66" s="2">
        <f>TRUNC(J66+K66,2)</f>
      </c>
      <c r="M66" s="2">
        <f>TRUNC(IF((J66+K66), (J66/(J66+K66)*O66), 0), 2)</f>
      </c>
      <c r="N66" s="2">
        <f>TRUNC(IF((J66+K66), (K66/(J66+K66)*O66), 0), 2)</f>
      </c>
      <c r="O66" s="2">
        <f>TRUNC(L66*E66,2)</f>
      </c>
      <c r="P66" s="4">
        <f>IF(O66&lt;=(Referencial!O66*1.05),"PREÇO VÁLIDO","PREÇO INVÁLIDO")</f>
      </c>
    </row>
    <row r="67">
      <c r="N67" t="s" s="9">
        <v>39</v>
      </c>
      <c r="O67" s="10">
        <f>TRUNC(SUM(O57:O66), 2)</f>
      </c>
    </row>
    <row r="69">
      <c r="A69" t="s" s="12">
        <v>91</v>
      </c>
    </row>
    <row r="70">
      <c r="A70" s="27" t="s">
        <v>4</v>
      </c>
      <c r="B70" s="27" t="s">
        <v>5</v>
      </c>
      <c r="C70" s="27" t="s">
        <v>6</v>
      </c>
      <c r="D70" s="27" t="s">
        <v>7</v>
      </c>
      <c r="E70" s="27" t="s">
        <v>8</v>
      </c>
      <c r="F70" s="27" t="s">
        <v>9</v>
      </c>
      <c r="G70" s="27" t="s">
        <v>10</v>
      </c>
      <c r="H70" s="27" t="s">
        <v>12</v>
      </c>
      <c r="I70" s="27" t="s">
        <v>13</v>
      </c>
      <c r="J70" s="27" t="s">
        <v>14</v>
      </c>
      <c r="K70" s="27" t="s">
        <v>15</v>
      </c>
      <c r="L70" s="27" t="s">
        <v>11</v>
      </c>
      <c r="M70" s="27" t="s">
        <v>16</v>
      </c>
      <c r="N70" s="27" t="s">
        <v>17</v>
      </c>
      <c r="O70" s="27" t="s">
        <v>18</v>
      </c>
      <c r="P70" s="27" t="s">
        <v>19</v>
      </c>
      <c r="Q70" s="27" t="s">
        <v>20</v>
      </c>
    </row>
    <row r="71" ht="25.0" customHeight="true">
      <c r="A71" s="4"/>
      <c r="B71" s="4"/>
      <c r="C71" t="s" s="4">
        <v>92</v>
      </c>
      <c r="D71" s="4"/>
      <c r="E71" t="n" s="4">
        <v>0.0</v>
      </c>
      <c r="F71" s="2"/>
      <c r="G71" s="2"/>
      <c r="H71" s="4"/>
      <c r="I71" s="5"/>
      <c r="J71" s="4"/>
      <c r="K71" s="4"/>
      <c r="L71" s="4"/>
      <c r="M71" s="4"/>
      <c r="N71" s="4"/>
      <c r="O71" s="4"/>
      <c r="P71" s="4"/>
    </row>
    <row r="72" ht="25.0" customHeight="true">
      <c r="A72" t="s" s="4">
        <v>22</v>
      </c>
      <c r="B72" t="s" s="4">
        <v>93</v>
      </c>
      <c r="C72" t="s" s="4">
        <v>94</v>
      </c>
      <c r="D72" t="s" s="4">
        <v>31</v>
      </c>
      <c r="E72" t="n" s="4">
        <v>6.0</v>
      </c>
      <c r="F72" t="n" s="2">
        <v>84.5</v>
      </c>
      <c r="G72" t="n" s="2">
        <v>0.0</v>
      </c>
      <c r="H72" s="2">
        <f>F72+G72</f>
      </c>
      <c r="I72" t="n" s="5">
        <v>23.46</v>
      </c>
      <c r="J72" s="2">
        <f>F72+(I72/100*F72)</f>
      </c>
      <c r="K72" s="2">
        <f>G72+(I72/100*G72)</f>
      </c>
      <c r="L72" s="2">
        <f>TRUNC(J72+K72,2)</f>
      </c>
      <c r="M72" s="2">
        <f>TRUNC(IF((J72+K72), (J72/(J72+K72)*O72), 0), 2)</f>
      </c>
      <c r="N72" s="2">
        <f>TRUNC(IF((J72+K72), (K72/(J72+K72)*O72), 0), 2)</f>
      </c>
      <c r="O72" s="2">
        <f>TRUNC(L72*E72,2)</f>
      </c>
      <c r="P72" s="4">
        <f>IF(O72&lt;=(Referencial!O72*1.05),"PREÇO VÁLIDO","PREÇO INVÁLIDO")</f>
      </c>
    </row>
    <row r="73">
      <c r="N73" t="s" s="9">
        <v>39</v>
      </c>
      <c r="O73" s="10">
        <f>TRUNC(SUM(O69:O72), 2)</f>
      </c>
    </row>
    <row r="75">
      <c r="A75" t="s" s="12">
        <v>95</v>
      </c>
    </row>
    <row r="76">
      <c r="A76" s="27" t="s">
        <v>4</v>
      </c>
      <c r="B76" s="27" t="s">
        <v>5</v>
      </c>
      <c r="C76" s="27" t="s">
        <v>6</v>
      </c>
      <c r="D76" s="27" t="s">
        <v>7</v>
      </c>
      <c r="E76" s="27" t="s">
        <v>8</v>
      </c>
      <c r="F76" s="27" t="s">
        <v>9</v>
      </c>
      <c r="G76" s="27" t="s">
        <v>10</v>
      </c>
      <c r="H76" s="27" t="s">
        <v>12</v>
      </c>
      <c r="I76" s="27" t="s">
        <v>13</v>
      </c>
      <c r="J76" s="27" t="s">
        <v>14</v>
      </c>
      <c r="K76" s="27" t="s">
        <v>15</v>
      </c>
      <c r="L76" s="27" t="s">
        <v>11</v>
      </c>
      <c r="M76" s="27" t="s">
        <v>16</v>
      </c>
      <c r="N76" s="27" t="s">
        <v>17</v>
      </c>
      <c r="O76" s="27" t="s">
        <v>18</v>
      </c>
      <c r="P76" s="27" t="s">
        <v>19</v>
      </c>
      <c r="Q76" s="27" t="s">
        <v>20</v>
      </c>
    </row>
    <row r="77" ht="25.0" customHeight="true">
      <c r="A77" s="4"/>
      <c r="B77" s="4"/>
      <c r="C77" t="s" s="4">
        <v>96</v>
      </c>
      <c r="D77" s="4"/>
      <c r="E77" t="n" s="4">
        <v>0.0</v>
      </c>
      <c r="F77" s="2"/>
      <c r="G77" s="2"/>
      <c r="H77" s="4"/>
      <c r="I77" s="5"/>
      <c r="J77" s="4"/>
      <c r="K77" s="4"/>
      <c r="L77" s="4"/>
      <c r="M77" s="4"/>
      <c r="N77" s="4"/>
      <c r="O77" s="4"/>
      <c r="P77" s="4"/>
    </row>
    <row r="78" ht="25.0" customHeight="true">
      <c r="A78" t="s" s="4">
        <v>22</v>
      </c>
      <c r="B78" t="s" s="4">
        <v>97</v>
      </c>
      <c r="C78" t="s" s="4">
        <v>98</v>
      </c>
      <c r="D78" t="s" s="4">
        <v>52</v>
      </c>
      <c r="E78" t="n" s="4">
        <v>1.0</v>
      </c>
      <c r="F78" t="n" s="2">
        <v>0.0</v>
      </c>
      <c r="G78" t="n" s="2">
        <v>13580.93</v>
      </c>
      <c r="H78" s="2">
        <f>F78+G78</f>
      </c>
      <c r="I78" t="n" s="5">
        <v>0.0</v>
      </c>
      <c r="J78" s="2">
        <f>F78+(I78/100*F78)</f>
      </c>
      <c r="K78" s="2">
        <f>G78+(I78/100*G78)</f>
      </c>
      <c r="L78" s="2">
        <f>TRUNC(J78+K78,2)</f>
      </c>
      <c r="M78" s="2">
        <f>TRUNC(IF((J78+K78), (J78/(J78+K78)*O78), 0), 2)</f>
      </c>
      <c r="N78" s="2">
        <f>TRUNC(IF((J78+K78), (K78/(J78+K78)*O78), 0), 2)</f>
      </c>
      <c r="O78" s="2">
        <f>TRUNC(L78*E78,2)</f>
      </c>
      <c r="P78" s="4">
        <f>IF(O78&lt;=(Referencial!O78*1.05),"PREÇO VÁLIDO","PREÇO INVÁLIDO")</f>
      </c>
    </row>
    <row r="79">
      <c r="N79" t="s" s="9">
        <v>39</v>
      </c>
      <c r="O79" s="10">
        <f>TRUNC(SUM(O75:O78), 2)</f>
      </c>
    </row>
    <row r="80">
      <c r="N80" t="s" s="9">
        <v>99</v>
      </c>
      <c r="O80" s="10">
        <f>TRUNC(SUM(O26,O38,O45,O55,O67,O73,O79), 2)</f>
      </c>
    </row>
    <row r="82">
      <c r="A82">
        <f>CONCATENATE("Importa o presente valor total proposto em: ", TEXT(SUM(O26,O38,O45,O55,O67,O73,O79), "R$ #.###,#0"))</f>
      </c>
    </row>
    <row r="84">
      <c r="B84" t="s" s="12">
        <v>100</v>
      </c>
    </row>
    <row r="85">
      <c r="B85" t="s" s="12">
        <v>101</v>
      </c>
    </row>
  </sheetData>
  <sheetProtection password="E889" sheet="true" scenarios="true" objects="true" selectLockedCells="true"/>
  <autoFilter ref="A18:Q7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2026-01-20T14:52:40Z</dcterms:created>
  <dc:creator>Apache POI</dc:creator>
</cp:coreProperties>
</file>