
<file path=[Content_Types].xml><?xml version="1.0" encoding="utf-8"?>
<Types xmlns="http://schemas.openxmlformats.org/package/2006/content-types">
  <Default ContentType="image/gif" Extension="gif"/>
  <Default ContentType="image/jpeg" Extension="jpeg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roposta" r:id="rId3" sheetId="1"/>
    <sheet name="Referencial" r:id="rId4" sheetId="2"/>
  </sheets>
  <definedNames>
    <definedName name="_xlnm._FilterDatabase" localSheetId="0" hidden="true">Proposta!$A$18:$Q$137</definedName>
    <definedName name="_xlnm._FilterDatabase" localSheetId="1" hidden="true">Referencial!$A$18:$Q$137</definedName>
  </definedNames>
</workbook>
</file>

<file path=xl/comments1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R$ 2983,42
Equipamento: R$ 0,00
Incidencia: R$ 0,00
Subserviço: R$ 207,48
</t>
      </text>
    </comment>
    <comment ref="F27" authorId="0">
      <text>
        <t xml:space="preserve">Material: R$ 414,25
Equipamento: R$ 0,00
Incidencia: R$ 0,00
Subserviço: R$ 30,53
</t>
      </text>
    </comment>
    <comment ref="F32" authorId="0">
      <text>
        <t xml:space="preserve">Material: R$ 0,00
Equipamento: R$ 0,00
Incidencia: R$ 0,00
Subserviço: R$ 0,00
</t>
      </text>
    </comment>
    <comment ref="F33" authorId="0">
      <text>
        <t xml:space="preserve">Material: R$ 269,26
Equipamento: R$ 0,00
Incidencia: R$ 0,00
Subserviço: R$ 896,81
</t>
      </text>
    </comment>
    <comment ref="F34" authorId="0">
      <text>
        <t xml:space="preserve">Material: R$ 0,00
Equipamento: R$ 0,00
Incidencia: R$ 0,00
Subserviço: R$ 1119,25
</t>
      </text>
    </comment>
    <comment ref="F39" authorId="0">
      <text>
        <t xml:space="preserve">Material: R$ 0,00
Equipamento: R$ 0,00
Incidencia: R$ 0,00
Subserviço: R$ 0,00
</t>
      </text>
    </comment>
    <comment ref="F40" authorId="0">
      <text>
        <t xml:space="preserve">Material: R$ 0,00
Equipamento: R$ 0,00
Incidencia: R$ 0,00
Subserviço: R$ 0,00
</t>
      </text>
    </comment>
    <comment ref="F41" authorId="0">
      <text>
        <t xml:space="preserve">Material: R$ 35,00
Equipamento: R$ 0,00
Incidencia: R$ 0,00
Subserviço: R$ 0,00
</t>
      </text>
    </comment>
    <comment ref="F42" authorId="0">
      <text>
        <t xml:space="preserve">Material: R$ 37,17
Equipamento: R$ 0,00
Incidencia: R$ 0,00
Subserviço: R$ 0,00
</t>
      </text>
    </comment>
    <comment ref="F43" authorId="0">
      <text>
        <t xml:space="preserve">Material: R$ 50,30
Equipamento: R$ 0,00
Incidencia: R$ 0,00
Subserviço: R$ 0,00
</t>
      </text>
    </comment>
    <comment ref="F44" authorId="0">
      <text>
        <t xml:space="preserve">Material: R$ 7,81
Equipamento: R$ 0,00
Incidencia: R$ 0,00
Subserviço: R$ 0,00
</t>
      </text>
    </comment>
    <comment ref="F45" authorId="0">
      <text>
        <t xml:space="preserve">Material: R$ 2,46
Equipamento: R$ 0,00
Incidencia: R$ 0,00
Subserviço: R$ 0,00
</t>
      </text>
    </comment>
    <comment ref="F50" authorId="0">
      <text>
        <t xml:space="preserve">Material: R$ 0,00
Equipamento: R$ 0,00
Incidencia: R$ 0,00
Subserviço: R$ 0,00
</t>
      </text>
    </comment>
    <comment ref="F51" authorId="0">
      <text>
        <t xml:space="preserve">Material: R$ 0,00
Equipamento: R$ 0,00
Incidencia: R$ 0,00
Subserviço: R$ 0,00
</t>
      </text>
    </comment>
    <comment ref="F52" authorId="0">
      <text>
        <t xml:space="preserve">Material: R$ 28,33
Equipamento: R$ 0,00
Incidencia: R$ 0,00
Subserviço: R$ 0,00
</t>
      </text>
    </comment>
    <comment ref="F53" authorId="0">
      <text>
        <t xml:space="preserve">Material: R$ 569,04
Equipamento: R$ 0,00
Incidencia: R$ 0,00
Subserviço: R$ 0,00
</t>
      </text>
    </comment>
    <comment ref="F54" authorId="0">
      <text>
        <t xml:space="preserve">Material: R$ 10,19
Equipamento: R$ 0,00
Incidencia: R$ 0,00
Subserviço: R$ 0,00
</t>
      </text>
    </comment>
    <comment ref="F55" authorId="0">
      <text>
        <t xml:space="preserve">Material: R$ 9,61
Equipamento: R$ 0,00
Incidencia: R$ 0,00
Subserviço: R$ 0,00
</t>
      </text>
    </comment>
    <comment ref="F56" authorId="0">
      <text>
        <t xml:space="preserve">Material: R$ 42,12
Equipamento: R$ 0,00
Incidencia: R$ 0,00
Subserviço: R$ 0,00
</t>
      </text>
    </comment>
    <comment ref="F57" authorId="0">
      <text>
        <t xml:space="preserve">Material: R$ 682,94
Equipamento: R$ 0,00
Incidencia: R$ 0,00
Subserviço: R$ 42,94
</t>
      </text>
    </comment>
    <comment ref="F58" authorId="0">
      <text>
        <t xml:space="preserve">Material: R$ 0,00
Equipamento: R$ 0,00
Incidencia: R$ 0,00
Subserviço: R$ 0,00
</t>
      </text>
    </comment>
    <comment ref="F59" authorId="0">
      <text>
        <t xml:space="preserve">Material: R$ 37,88
Equipamento: R$ 0,00
Incidencia: R$ 0,00
Subserviço: R$ 0,00
</t>
      </text>
    </comment>
    <comment ref="F60" authorId="0">
      <text>
        <t xml:space="preserve">Material: R$ 9,27
Equipamento: R$ 0,00
Incidencia: R$ 0,00
Subserviço: R$ 0,00
</t>
      </text>
    </comment>
    <comment ref="F61" authorId="0">
      <text>
        <t xml:space="preserve">Material: R$ 9,25
Equipamento: R$ 0,00
Incidencia: R$ 0,00
Subserviço: R$ 0,00
</t>
      </text>
    </comment>
    <comment ref="F62" authorId="0">
      <text>
        <t xml:space="preserve">Material: R$ 684,80
Equipamento: R$ 0,00
Incidencia: R$ 0,00
Subserviço: R$ 49,55
</t>
      </text>
    </comment>
    <comment ref="F63" authorId="0">
      <text>
        <t xml:space="preserve">Material: R$ 0,00
Equipamento: R$ 0,00
Incidencia: R$ 0,00
Subserviço: R$ 0,00
</t>
      </text>
    </comment>
    <comment ref="F64" authorId="0">
      <text>
        <t xml:space="preserve">Material: R$ 28,63
Equipamento: R$ 0,00
Incidencia: R$ 0,00
Subserviço: R$ 0,00
</t>
      </text>
    </comment>
    <comment ref="F65" authorId="0">
      <text>
        <t xml:space="preserve">Material: R$ 10,19
Equipamento: R$ 0,00
Incidencia: R$ 0,00
Subserviço: R$ 0,00
</t>
      </text>
    </comment>
    <comment ref="F66" authorId="0">
      <text>
        <t xml:space="preserve">Material: R$ 10,10
Equipamento: R$ 0,00
Incidencia: R$ 0,00
Subserviço: R$ 0,00
</t>
      </text>
    </comment>
    <comment ref="F67" authorId="0">
      <text>
        <t xml:space="preserve">Material: R$ 9,61
Equipamento: R$ 0,00
Incidencia: R$ 0,00
Subserviço: R$ 0,00
</t>
      </text>
    </comment>
    <comment ref="F68" authorId="0">
      <text>
        <t xml:space="preserve">Material: R$ 828,82
Equipamento: R$ 0,00
Incidencia: R$ 0,00
Subserviço: R$ 0,00
</t>
      </text>
    </comment>
    <comment ref="F73" authorId="0">
      <text>
        <t xml:space="preserve">Material: R$ 0,00
Equipamento: R$ 0,00
Incidencia: R$ 0,00
Subserviço: R$ 0,00
</t>
      </text>
    </comment>
    <comment ref="F74" authorId="0">
      <text>
        <t xml:space="preserve">Material: R$ 14,74
Equipamento: R$ 0,00
Incidencia: R$ 0,00
Subserviço: R$ 0,00
</t>
      </text>
    </comment>
    <comment ref="F79" authorId="0">
      <text>
        <t xml:space="preserve">Material: R$ 0,00
Equipamento: R$ 0,00
Incidencia: R$ 0,00
Subserviço: R$ 0,00
</t>
      </text>
    </comment>
    <comment ref="F80" authorId="0">
      <text>
        <t xml:space="preserve">Material: R$ 2092,27
Equipamento: R$ 0,00
Incidencia: R$ 0,00
Subserviço: R$ 0,00
</t>
      </text>
    </comment>
    <comment ref="F85" authorId="0">
      <text>
        <t xml:space="preserve">Material: R$ 0,00
Equipamento: R$ 0,00
Incidencia: R$ 0,00
Subserviço: R$ 0,00
</t>
      </text>
    </comment>
    <comment ref="F86" authorId="0">
      <text>
        <t xml:space="preserve">Material: R$ 244,74
Equipamento: R$ 0,00
Incidencia: R$ 0,00
Subserviço: R$ 0,00
</t>
      </text>
    </comment>
    <comment ref="F91" authorId="0">
      <text>
        <t xml:space="preserve">Material: R$ 0,00
Equipamento: R$ 0,00
Incidencia: R$ 0,00
Subserviço: R$ 0,00
</t>
      </text>
    </comment>
    <comment ref="F92" authorId="0">
      <text>
        <t xml:space="preserve">Material: R$ 71,37
Equipamento: R$ 0,00
Incidencia: R$ 0,00
Subserviço: R$ 0,00
</t>
      </text>
    </comment>
    <comment ref="F93" authorId="0">
      <text>
        <t xml:space="preserve">Material: R$ 47,13
Equipamento: R$ 0,00
Incidencia: R$ 0,00
Subserviço: R$ 0,00
</t>
      </text>
    </comment>
    <comment ref="F94" authorId="0">
      <text>
        <t xml:space="preserve">Material: R$ 2,65
Equipamento: R$ 0,00
Incidencia: R$ 0,00
Subserviço: R$ 0,00
</t>
      </text>
    </comment>
    <comment ref="F95" authorId="0">
      <text>
        <t xml:space="preserve">Material: R$ 21,39
Equipamento: R$ 0,00
Incidencia: R$ 0,00
Subserviço: R$ 0,00
</t>
      </text>
    </comment>
    <comment ref="F96" authorId="0">
      <text>
        <t xml:space="preserve">Material: R$ 209,52
Equipamento: R$ 0,00
Incidencia: R$ 0,00
Subserviço: R$ 362,72
</t>
      </text>
    </comment>
    <comment ref="F97" authorId="0">
      <text>
        <t xml:space="preserve">Material: R$ 557,81
Equipamento: R$ 0,00
Incidencia: R$ 0,00
Subserviço: R$ 166,04
</t>
      </text>
    </comment>
    <comment ref="F98" authorId="0">
      <text>
        <t xml:space="preserve">Material: R$ 827,08
Equipamento: R$ 0,00
Incidencia: R$ 0,00
Subserviço: R$ 168,00
</t>
      </text>
    </comment>
    <comment ref="F103" authorId="0">
      <text>
        <t xml:space="preserve">Material: R$ 0,00
Equipamento: R$ 0,00
Incidencia: R$ 0,00
Subserviço: R$ 0,00
</t>
      </text>
    </comment>
    <comment ref="F104" authorId="0">
      <text>
        <t xml:space="preserve">Material: R$ 0,00
Equipamento: R$ 0,00
Incidencia: R$ 0,00
Subserviço: R$ 0,00
</t>
      </text>
    </comment>
    <comment ref="F105" authorId="0">
      <text>
        <t xml:space="preserve">Material: R$ 37,88
Equipamento: R$ 0,00
Incidencia: R$ 0,00
Subserviço: R$ 0,00
</t>
      </text>
    </comment>
    <comment ref="F106" authorId="0">
      <text>
        <t xml:space="preserve">Material: R$ 9,27
Equipamento: R$ 0,00
Incidencia: R$ 0,00
Subserviço: R$ 0,00
</t>
      </text>
    </comment>
    <comment ref="F107" authorId="0">
      <text>
        <t xml:space="preserve">Material: R$ 9,25
Equipamento: R$ 0,00
Incidencia: R$ 0,00
Subserviço: R$ 0,00
</t>
      </text>
    </comment>
    <comment ref="F108" authorId="0">
      <text>
        <t xml:space="preserve">Material: R$ 725,51
Equipamento: R$ 0,00
Incidencia: R$ 0,00
Subserviço: R$ 0,00
</t>
      </text>
    </comment>
    <comment ref="F109" authorId="0">
      <text>
        <t xml:space="preserve">Material: R$ 0,00
Equipamento: R$ 0,00
Incidencia: R$ 0,00
Subserviço: R$ 0,00
</t>
      </text>
    </comment>
    <comment ref="F110" authorId="0">
      <text>
        <t xml:space="preserve">Material: R$ 311,89
Equipamento: R$ 0,00
Incidencia: R$ 0,00
Subserviço: R$ 0,00
</t>
      </text>
    </comment>
    <comment ref="F111" authorId="0">
      <text>
        <t xml:space="preserve">Material: R$ 9,93
Equipamento: R$ 0,00
Incidencia: R$ 0,00
Subserviço: R$ 0,00
</t>
      </text>
    </comment>
    <comment ref="F112" authorId="0">
      <text>
        <t xml:space="preserve">Material: R$ 9,25
Equipamento: R$ 0,00
Incidencia: R$ 0,00
Subserviço: R$ 0,00
</t>
      </text>
    </comment>
    <comment ref="F113" authorId="0">
      <text>
        <t xml:space="preserve">Material: R$ 817,66
Equipamento: R$ 0,00
Incidencia: R$ 0,00
Subserviço: R$ 0,00
</t>
      </text>
    </comment>
    <comment ref="F118" authorId="0">
      <text>
        <t xml:space="preserve">Material: R$ 0,00
Equipamento: R$ 0,00
Incidencia: R$ 0,00
Subserviço: R$ 0,00
</t>
      </text>
    </comment>
    <comment ref="F119" authorId="0">
      <text>
        <t xml:space="preserve">Material: R$ 1,86
Equipamento: R$ 0,00
Incidencia: R$ 0,00
Subserviço: R$ 0,00
</t>
      </text>
    </comment>
    <comment ref="F120" authorId="0">
      <text>
        <t xml:space="preserve">Material: R$ 7,65
Equipamento: R$ 0,00
Incidencia: R$ 0,00
Subserviço: R$ 0,00
</t>
      </text>
    </comment>
    <comment ref="F121" authorId="0">
      <text>
        <t xml:space="preserve">Material: R$ 9,61
Equipamento: R$ 0,00
Incidencia: R$ 0,00
Subserviço: R$ 0,00
</t>
      </text>
    </comment>
    <comment ref="F122" authorId="0">
      <text>
        <t xml:space="preserve">Material: R$ 9,19
Equipamento: R$ 0,00
Incidencia: R$ 0,00
Subserviço: R$ 0,00
</t>
      </text>
    </comment>
    <comment ref="F127" authorId="0">
      <text>
        <t xml:space="preserve">Material: R$ 0,00
Equipamento: R$ 0,00
Incidencia: R$ 0,00
Subserviço: R$ 0,00
</t>
      </text>
    </comment>
    <comment ref="F128" authorId="0">
      <text>
        <t xml:space="preserve">Material: R$ 4,93
Equipamento: R$ 0,00
Incidencia: R$ 0,00
Subserviço: R$ 0,00
</t>
      </text>
    </comment>
    <comment ref="F129" authorId="0">
      <text>
        <t xml:space="preserve">Material: R$ 27,39
Equipamento: R$ 0,00
Incidencia: R$ 0,00
Subserviço: R$ 0,00
</t>
      </text>
    </comment>
    <comment ref="F130" authorId="0">
      <text>
        <t xml:space="preserve">Material: R$ 26,93
Equipamento: R$ 0,00
Incidencia: R$ 0,00
Subserviço: R$ 0,00
</t>
      </text>
    </comment>
    <comment ref="F131" authorId="0">
      <text>
        <t xml:space="preserve">Material: R$ 0,75
Equipamento: R$ 0,00
Incidencia: R$ 0,00
Subserviço: R$ 0,00
</t>
      </text>
    </comment>
    <comment ref="F132" authorId="0">
      <text>
        <t xml:space="preserve">Material: R$ 2,28
Equipamento: R$ 0,00
Incidencia: R$ 0,00
Subserviço: R$ 0,00
</t>
      </text>
    </comment>
    <comment ref="F133" authorId="0">
      <text>
        <t xml:space="preserve">Material: R$ 166,95
Equipamento: R$ 0,00
Incidencia: R$ 0,00
Subserviço: R$ 0,00
</t>
      </text>
    </comment>
    <comment ref="F134" authorId="0">
      <text>
        <t xml:space="preserve">Material: R$ 88,99
Equipamento: R$ 0,00
Incidencia: R$ 0,00
Subserviço: R$ 0,00
</t>
      </text>
    </comment>
    <comment ref="F135" authorId="0">
      <text>
        <t xml:space="preserve">Material: R$ 101,20
Equipamento: R$ 0,00
Incidencia: R$ 0,00
Subserviço: R$ 0,00
</t>
      </text>
    </comment>
    <comment ref="F136" authorId="0">
      <text>
        <t xml:space="preserve">Material: R$ 0,00
Equipamento: R$ 0,00
Incidencia: R$ 0,00
Subserviço: R$ 11,00
</t>
      </text>
    </comment>
    <comment ref="F137" authorId="0">
      <text>
        <t xml:space="preserve">Material: R$ 80,15
Equipamento: R$ 0,00
Incidencia: R$ 0,00
Subserviço: R$ 0,00
</t>
      </text>
    </comment>
    <comment ref="B13" authorId="0">
      <text>
        <t xml:space="preserve">Tabelas de Referência disponíveis:
1. 191 - Tabela Referencial de Preço SINAPI 2024 FEVEREIRO Onerada
2. 245 - Tabela Referencial de Preço SINAPI 2025 JUNHO Onerada
</t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F19" authorId="0">
      <text>
        <t xml:space="preserve">Material: R$ 0,00
Equipamento: R$ 0,00
Incidencia: R$ 0,00
Subserviço: R$ 0,00
</t>
      </text>
    </comment>
    <comment ref="F20" authorId="0">
      <text>
        <t xml:space="preserve">Material: R$ 0,00
Equipamento: R$ 0,00
Incidencia: R$ 0,00
Subserviço: R$ 0,00
</t>
      </text>
    </comment>
    <comment ref="F25" authorId="0">
      <text>
        <t xml:space="preserve">Material: R$ 0,00
Equipamento: R$ 0,00
Incidencia: R$ 0,00
Subserviço: R$ 0,00
</t>
      </text>
    </comment>
    <comment ref="F26" authorId="0">
      <text>
        <t xml:space="preserve">Material: R$ 2983,42
Equipamento: R$ 0,00
Incidencia: R$ 0,00
Subserviço: R$ 207,48
</t>
      </text>
    </comment>
    <comment ref="F27" authorId="0">
      <text>
        <t xml:space="preserve">Material: R$ 414,25
Equipamento: R$ 0,00
Incidencia: R$ 0,00
Subserviço: R$ 30,53
</t>
      </text>
    </comment>
    <comment ref="F32" authorId="0">
      <text>
        <t xml:space="preserve">Material: R$ 0,00
Equipamento: R$ 0,00
Incidencia: R$ 0,00
Subserviço: R$ 0,00
</t>
      </text>
    </comment>
    <comment ref="F33" authorId="0">
      <text>
        <t xml:space="preserve">Material: R$ 269,26
Equipamento: R$ 0,00
Incidencia: R$ 0,00
Subserviço: R$ 896,81
</t>
      </text>
    </comment>
    <comment ref="F34" authorId="0">
      <text>
        <t xml:space="preserve">Material: R$ 0,00
Equipamento: R$ 0,00
Incidencia: R$ 0,00
Subserviço: R$ 1119,25
</t>
      </text>
    </comment>
    <comment ref="F39" authorId="0">
      <text>
        <t xml:space="preserve">Material: R$ 0,00
Equipamento: R$ 0,00
Incidencia: R$ 0,00
Subserviço: R$ 0,00
</t>
      </text>
    </comment>
    <comment ref="F40" authorId="0">
      <text>
        <t xml:space="preserve">Material: R$ 0,00
Equipamento: R$ 0,00
Incidencia: R$ 0,00
Subserviço: R$ 0,00
</t>
      </text>
    </comment>
    <comment ref="F41" authorId="0">
      <text>
        <t xml:space="preserve">Material: R$ 35,00
Equipamento: R$ 0,00
Incidencia: R$ 0,00
Subserviço: R$ 0,00
</t>
      </text>
    </comment>
    <comment ref="F42" authorId="0">
      <text>
        <t xml:space="preserve">Material: R$ 37,17
Equipamento: R$ 0,00
Incidencia: R$ 0,00
Subserviço: R$ 0,00
</t>
      </text>
    </comment>
    <comment ref="F43" authorId="0">
      <text>
        <t xml:space="preserve">Material: R$ 50,30
Equipamento: R$ 0,00
Incidencia: R$ 0,00
Subserviço: R$ 0,00
</t>
      </text>
    </comment>
    <comment ref="F44" authorId="0">
      <text>
        <t xml:space="preserve">Material: R$ 7,81
Equipamento: R$ 0,00
Incidencia: R$ 0,00
Subserviço: R$ 0,00
</t>
      </text>
    </comment>
    <comment ref="F45" authorId="0">
      <text>
        <t xml:space="preserve">Material: R$ 2,46
Equipamento: R$ 0,00
Incidencia: R$ 0,00
Subserviço: R$ 0,00
</t>
      </text>
    </comment>
    <comment ref="F50" authorId="0">
      <text>
        <t xml:space="preserve">Material: R$ 0,00
Equipamento: R$ 0,00
Incidencia: R$ 0,00
Subserviço: R$ 0,00
</t>
      </text>
    </comment>
    <comment ref="F51" authorId="0">
      <text>
        <t xml:space="preserve">Material: R$ 0,00
Equipamento: R$ 0,00
Incidencia: R$ 0,00
Subserviço: R$ 0,00
</t>
      </text>
    </comment>
    <comment ref="F52" authorId="0">
      <text>
        <t xml:space="preserve">Material: R$ 28,33
Equipamento: R$ 0,00
Incidencia: R$ 0,00
Subserviço: R$ 0,00
</t>
      </text>
    </comment>
    <comment ref="F53" authorId="0">
      <text>
        <t xml:space="preserve">Material: R$ 569,04
Equipamento: R$ 0,00
Incidencia: R$ 0,00
Subserviço: R$ 0,00
</t>
      </text>
    </comment>
    <comment ref="F54" authorId="0">
      <text>
        <t xml:space="preserve">Material: R$ 10,19
Equipamento: R$ 0,00
Incidencia: R$ 0,00
Subserviço: R$ 0,00
</t>
      </text>
    </comment>
    <comment ref="F55" authorId="0">
      <text>
        <t xml:space="preserve">Material: R$ 9,61
Equipamento: R$ 0,00
Incidencia: R$ 0,00
Subserviço: R$ 0,00
</t>
      </text>
    </comment>
    <comment ref="F56" authorId="0">
      <text>
        <t xml:space="preserve">Material: R$ 42,12
Equipamento: R$ 0,00
Incidencia: R$ 0,00
Subserviço: R$ 0,00
</t>
      </text>
    </comment>
    <comment ref="F57" authorId="0">
      <text>
        <t xml:space="preserve">Material: R$ 682,94
Equipamento: R$ 0,00
Incidencia: R$ 0,00
Subserviço: R$ 42,94
</t>
      </text>
    </comment>
    <comment ref="F58" authorId="0">
      <text>
        <t xml:space="preserve">Material: R$ 0,00
Equipamento: R$ 0,00
Incidencia: R$ 0,00
Subserviço: R$ 0,00
</t>
      </text>
    </comment>
    <comment ref="F59" authorId="0">
      <text>
        <t xml:space="preserve">Material: R$ 37,88
Equipamento: R$ 0,00
Incidencia: R$ 0,00
Subserviço: R$ 0,00
</t>
      </text>
    </comment>
    <comment ref="F60" authorId="0">
      <text>
        <t xml:space="preserve">Material: R$ 9,27
Equipamento: R$ 0,00
Incidencia: R$ 0,00
Subserviço: R$ 0,00
</t>
      </text>
    </comment>
    <comment ref="F61" authorId="0">
      <text>
        <t xml:space="preserve">Material: R$ 9,25
Equipamento: R$ 0,00
Incidencia: R$ 0,00
Subserviço: R$ 0,00
</t>
      </text>
    </comment>
    <comment ref="F62" authorId="0">
      <text>
        <t xml:space="preserve">Material: R$ 684,80
Equipamento: R$ 0,00
Incidencia: R$ 0,00
Subserviço: R$ 49,55
</t>
      </text>
    </comment>
    <comment ref="F63" authorId="0">
      <text>
        <t xml:space="preserve">Material: R$ 0,00
Equipamento: R$ 0,00
Incidencia: R$ 0,00
Subserviço: R$ 0,00
</t>
      </text>
    </comment>
    <comment ref="F64" authorId="0">
      <text>
        <t xml:space="preserve">Material: R$ 28,63
Equipamento: R$ 0,00
Incidencia: R$ 0,00
Subserviço: R$ 0,00
</t>
      </text>
    </comment>
    <comment ref="F65" authorId="0">
      <text>
        <t xml:space="preserve">Material: R$ 10,19
Equipamento: R$ 0,00
Incidencia: R$ 0,00
Subserviço: R$ 0,00
</t>
      </text>
    </comment>
    <comment ref="F66" authorId="0">
      <text>
        <t xml:space="preserve">Material: R$ 10,10
Equipamento: R$ 0,00
Incidencia: R$ 0,00
Subserviço: R$ 0,00
</t>
      </text>
    </comment>
    <comment ref="F67" authorId="0">
      <text>
        <t xml:space="preserve">Material: R$ 9,61
Equipamento: R$ 0,00
Incidencia: R$ 0,00
Subserviço: R$ 0,00
</t>
      </text>
    </comment>
    <comment ref="F68" authorId="0">
      <text>
        <t xml:space="preserve">Material: R$ 828,82
Equipamento: R$ 0,00
Incidencia: R$ 0,00
Subserviço: R$ 0,00
</t>
      </text>
    </comment>
    <comment ref="F73" authorId="0">
      <text>
        <t xml:space="preserve">Material: R$ 0,00
Equipamento: R$ 0,00
Incidencia: R$ 0,00
Subserviço: R$ 0,00
</t>
      </text>
    </comment>
    <comment ref="F74" authorId="0">
      <text>
        <t xml:space="preserve">Material: R$ 14,74
Equipamento: R$ 0,00
Incidencia: R$ 0,00
Subserviço: R$ 0,00
</t>
      </text>
    </comment>
    <comment ref="F79" authorId="0">
      <text>
        <t xml:space="preserve">Material: R$ 0,00
Equipamento: R$ 0,00
Incidencia: R$ 0,00
Subserviço: R$ 0,00
</t>
      </text>
    </comment>
    <comment ref="F80" authorId="0">
      <text>
        <t xml:space="preserve">Material: R$ 2092,27
Equipamento: R$ 0,00
Incidencia: R$ 0,00
Subserviço: R$ 0,00
</t>
      </text>
    </comment>
    <comment ref="F85" authorId="0">
      <text>
        <t xml:space="preserve">Material: R$ 0,00
Equipamento: R$ 0,00
Incidencia: R$ 0,00
Subserviço: R$ 0,00
</t>
      </text>
    </comment>
    <comment ref="F86" authorId="0">
      <text>
        <t xml:space="preserve">Material: R$ 244,74
Equipamento: R$ 0,00
Incidencia: R$ 0,00
Subserviço: R$ 0,00
</t>
      </text>
    </comment>
    <comment ref="F91" authorId="0">
      <text>
        <t xml:space="preserve">Material: R$ 0,00
Equipamento: R$ 0,00
Incidencia: R$ 0,00
Subserviço: R$ 0,00
</t>
      </text>
    </comment>
    <comment ref="F92" authorId="0">
      <text>
        <t xml:space="preserve">Material: R$ 71,37
Equipamento: R$ 0,00
Incidencia: R$ 0,00
Subserviço: R$ 0,00
</t>
      </text>
    </comment>
    <comment ref="F93" authorId="0">
      <text>
        <t xml:space="preserve">Material: R$ 47,13
Equipamento: R$ 0,00
Incidencia: R$ 0,00
Subserviço: R$ 0,00
</t>
      </text>
    </comment>
    <comment ref="F94" authorId="0">
      <text>
        <t xml:space="preserve">Material: R$ 2,65
Equipamento: R$ 0,00
Incidencia: R$ 0,00
Subserviço: R$ 0,00
</t>
      </text>
    </comment>
    <comment ref="F95" authorId="0">
      <text>
        <t xml:space="preserve">Material: R$ 21,39
Equipamento: R$ 0,00
Incidencia: R$ 0,00
Subserviço: R$ 0,00
</t>
      </text>
    </comment>
    <comment ref="F96" authorId="0">
      <text>
        <t xml:space="preserve">Material: R$ 209,52
Equipamento: R$ 0,00
Incidencia: R$ 0,00
Subserviço: R$ 362,72
</t>
      </text>
    </comment>
    <comment ref="F97" authorId="0">
      <text>
        <t xml:space="preserve">Material: R$ 557,81
Equipamento: R$ 0,00
Incidencia: R$ 0,00
Subserviço: R$ 166,04
</t>
      </text>
    </comment>
    <comment ref="F98" authorId="0">
      <text>
        <t xml:space="preserve">Material: R$ 827,08
Equipamento: R$ 0,00
Incidencia: R$ 0,00
Subserviço: R$ 168,00
</t>
      </text>
    </comment>
    <comment ref="F103" authorId="0">
      <text>
        <t xml:space="preserve">Material: R$ 0,00
Equipamento: R$ 0,00
Incidencia: R$ 0,00
Subserviço: R$ 0,00
</t>
      </text>
    </comment>
    <comment ref="F104" authorId="0">
      <text>
        <t xml:space="preserve">Material: R$ 0,00
Equipamento: R$ 0,00
Incidencia: R$ 0,00
Subserviço: R$ 0,00
</t>
      </text>
    </comment>
    <comment ref="F105" authorId="0">
      <text>
        <t xml:space="preserve">Material: R$ 37,88
Equipamento: R$ 0,00
Incidencia: R$ 0,00
Subserviço: R$ 0,00
</t>
      </text>
    </comment>
    <comment ref="F106" authorId="0">
      <text>
        <t xml:space="preserve">Material: R$ 9,27
Equipamento: R$ 0,00
Incidencia: R$ 0,00
Subserviço: R$ 0,00
</t>
      </text>
    </comment>
    <comment ref="F107" authorId="0">
      <text>
        <t xml:space="preserve">Material: R$ 9,25
Equipamento: R$ 0,00
Incidencia: R$ 0,00
Subserviço: R$ 0,00
</t>
      </text>
    </comment>
    <comment ref="F108" authorId="0">
      <text>
        <t xml:space="preserve">Material: R$ 725,51
Equipamento: R$ 0,00
Incidencia: R$ 0,00
Subserviço: R$ 0,00
</t>
      </text>
    </comment>
    <comment ref="F109" authorId="0">
      <text>
        <t xml:space="preserve">Material: R$ 0,00
Equipamento: R$ 0,00
Incidencia: R$ 0,00
Subserviço: R$ 0,00
</t>
      </text>
    </comment>
    <comment ref="F110" authorId="0">
      <text>
        <t xml:space="preserve">Material: R$ 311,89
Equipamento: R$ 0,00
Incidencia: R$ 0,00
Subserviço: R$ 0,00
</t>
      </text>
    </comment>
    <comment ref="F111" authorId="0">
      <text>
        <t xml:space="preserve">Material: R$ 9,93
Equipamento: R$ 0,00
Incidencia: R$ 0,00
Subserviço: R$ 0,00
</t>
      </text>
    </comment>
    <comment ref="F112" authorId="0">
      <text>
        <t xml:space="preserve">Material: R$ 9,25
Equipamento: R$ 0,00
Incidencia: R$ 0,00
Subserviço: R$ 0,00
</t>
      </text>
    </comment>
    <comment ref="F113" authorId="0">
      <text>
        <t xml:space="preserve">Material: R$ 817,66
Equipamento: R$ 0,00
Incidencia: R$ 0,00
Subserviço: R$ 0,00
</t>
      </text>
    </comment>
    <comment ref="F118" authorId="0">
      <text>
        <t xml:space="preserve">Material: R$ 0,00
Equipamento: R$ 0,00
Incidencia: R$ 0,00
Subserviço: R$ 0,00
</t>
      </text>
    </comment>
    <comment ref="F119" authorId="0">
      <text>
        <t xml:space="preserve">Material: R$ 1,86
Equipamento: R$ 0,00
Incidencia: R$ 0,00
Subserviço: R$ 0,00
</t>
      </text>
    </comment>
    <comment ref="F120" authorId="0">
      <text>
        <t xml:space="preserve">Material: R$ 7,65
Equipamento: R$ 0,00
Incidencia: R$ 0,00
Subserviço: R$ 0,00
</t>
      </text>
    </comment>
    <comment ref="F121" authorId="0">
      <text>
        <t xml:space="preserve">Material: R$ 9,61
Equipamento: R$ 0,00
Incidencia: R$ 0,00
Subserviço: R$ 0,00
</t>
      </text>
    </comment>
    <comment ref="F122" authorId="0">
      <text>
        <t xml:space="preserve">Material: R$ 9,19
Equipamento: R$ 0,00
Incidencia: R$ 0,00
Subserviço: R$ 0,00
</t>
      </text>
    </comment>
    <comment ref="F127" authorId="0">
      <text>
        <t xml:space="preserve">Material: R$ 0,00
Equipamento: R$ 0,00
Incidencia: R$ 0,00
Subserviço: R$ 0,00
</t>
      </text>
    </comment>
    <comment ref="F128" authorId="0">
      <text>
        <t xml:space="preserve">Material: R$ 4,93
Equipamento: R$ 0,00
Incidencia: R$ 0,00
Subserviço: R$ 0,00
</t>
      </text>
    </comment>
    <comment ref="F129" authorId="0">
      <text>
        <t xml:space="preserve">Material: R$ 27,39
Equipamento: R$ 0,00
Incidencia: R$ 0,00
Subserviço: R$ 0,00
</t>
      </text>
    </comment>
    <comment ref="F130" authorId="0">
      <text>
        <t xml:space="preserve">Material: R$ 26,93
Equipamento: R$ 0,00
Incidencia: R$ 0,00
Subserviço: R$ 0,00
</t>
      </text>
    </comment>
    <comment ref="F131" authorId="0">
      <text>
        <t xml:space="preserve">Material: R$ 0,75
Equipamento: R$ 0,00
Incidencia: R$ 0,00
Subserviço: R$ 0,00
</t>
      </text>
    </comment>
    <comment ref="F132" authorId="0">
      <text>
        <t xml:space="preserve">Material: R$ 2,28
Equipamento: R$ 0,00
Incidencia: R$ 0,00
Subserviço: R$ 0,00
</t>
      </text>
    </comment>
    <comment ref="F133" authorId="0">
      <text>
        <t xml:space="preserve">Material: R$ 166,95
Equipamento: R$ 0,00
Incidencia: R$ 0,00
Subserviço: R$ 0,00
</t>
      </text>
    </comment>
    <comment ref="F134" authorId="0">
      <text>
        <t xml:space="preserve">Material: R$ 88,99
Equipamento: R$ 0,00
Incidencia: R$ 0,00
Subserviço: R$ 0,00
</t>
      </text>
    </comment>
    <comment ref="F135" authorId="0">
      <text>
        <t xml:space="preserve">Material: R$ 101,20
Equipamento: R$ 0,00
Incidencia: R$ 0,00
Subserviço: R$ 0,00
</t>
      </text>
    </comment>
    <comment ref="F136" authorId="0">
      <text>
        <t xml:space="preserve">Material: R$ 0,00
Equipamento: R$ 0,00
Incidencia: R$ 0,00
Subserviço: R$ 11,00
</t>
      </text>
    </comment>
    <comment ref="F137" authorId="0">
      <text>
        <t xml:space="preserve">Material: R$ 80,15
Equipamento: R$ 0,00
Incidencia: R$ 0,00
Subserviço: R$ 0,00
</t>
      </text>
    </comment>
    <comment ref="B13" authorId="0">
      <text>
        <t xml:space="preserve">Tabelas de Referência disponíveis:
1. 191 - Tabela Referencial de Preço SINAPI 2024 FEVEREIRO Onerada
2. 245 - Tabela Referencial de Preço SINAPI 2025 JUNHO Onerada
</t>
      </text>
    </comment>
  </commentList>
</comments>
</file>

<file path=xl/sharedStrings.xml><?xml version="1.0" encoding="utf-8"?>
<sst xmlns="http://schemas.openxmlformats.org/spreadsheetml/2006/main" count="1110" uniqueCount="176">
  <si>
    <t xml:space="preserve">      </t>
  </si>
  <si>
    <t xml:space="preserve">      ESTADO DE SANTA CATARINA</t>
  </si>
  <si>
    <t xml:space="preserve">      PROPOSTA DAS LICITANTES</t>
  </si>
  <si>
    <t>201 - Serviços Técnicos</t>
  </si>
  <si>
    <t>Tabela de Origem</t>
  </si>
  <si>
    <t>Cód Auxiliar</t>
  </si>
  <si>
    <t>Descrição do Serviço</t>
  </si>
  <si>
    <t>Unid.</t>
  </si>
  <si>
    <t>Quantidade</t>
  </si>
  <si>
    <t>Material / Outros (R$)</t>
  </si>
  <si>
    <t>Mão de Obra (R$)</t>
  </si>
  <si>
    <t>Preço Unit. (R$)</t>
  </si>
  <si>
    <t>Custo Unit. (R$)</t>
  </si>
  <si>
    <t>BDI (%)</t>
  </si>
  <si>
    <t>Preço Unit Material (R$)</t>
  </si>
  <si>
    <t>Preço Unit MO (R$)</t>
  </si>
  <si>
    <t>Preço MATERIAL (R$)</t>
  </si>
  <si>
    <t>Preço MO (R$)</t>
  </si>
  <si>
    <t>Preço Total (R$)</t>
  </si>
  <si>
    <t>Verificação $+5%</t>
  </si>
  <si>
    <t>Proposta x Referência</t>
  </si>
  <si>
    <t>Serviços Técnicos</t>
  </si>
  <si>
    <t>Tabela Referencial de Preço SINAPI 2025 ABRIL Onerada</t>
  </si>
  <si>
    <t>CPU139192</t>
  </si>
  <si>
    <t>ADMINISTRAÇÃO LOCAL DE OBRA</t>
  </si>
  <si>
    <t>UN</t>
  </si>
  <si>
    <t/>
  </si>
  <si>
    <t xml:space="preserve">Total do Grupo: </t>
  </si>
  <si>
    <t>9061 - Placa Da Obra</t>
  </si>
  <si>
    <t>Placa Da Obra</t>
  </si>
  <si>
    <t>CPU141084</t>
  </si>
  <si>
    <t>PLACA DE OBRA 4,5MX1,5M EM CHAPA DE AÇO GALVANIZADA, ADESIVADA, PARAFUSADA, COM ALTURA MÍNIMA DE 2M DO CHÃO, PADRÃO SECRETARIA DE ESTADO DA EDUCAÇÃO/SC - FORNECIMENTO, INSTALAÇÃO E RETIRADA</t>
  </si>
  <si>
    <t>CPU141085</t>
  </si>
  <si>
    <t>PLACA DOS RESNSÁVEIS TÉCNICOS DA OBRA DE 1MX1M, EM CHAPA DE AÇO GALVANIZADA E ADESIVADA - FORNECIMENTO, INSTALAÇÃO E RETIRADA.</t>
  </si>
  <si>
    <t>9062 - Barraco Da Obra</t>
  </si>
  <si>
    <t>Barraco Da Obra</t>
  </si>
  <si>
    <t>CPU139193</t>
  </si>
  <si>
    <t>EXECUÇÃO DE CENTRAL DE ARMADURA EM CANTEIRO DE OBRA, NÃO INCLUSO MOBILIÁRIO E EQUIPAMENTOS</t>
  </si>
  <si>
    <t>M2</t>
  </si>
  <si>
    <t>CPU141082</t>
  </si>
  <si>
    <t>COMPOSIÇÃO PARAMÉTRICA DE EXECUÇÃO DE SANITÁRIO E VESTIÁRIO EM CANTEIRO DE OBRAS, FORA DA PROJEÇÃO DA LAJE, EM CHAPA DE MADEIRA COMPENSADA, NÃO INCLUSO MOBILIÁRIO. AF_01/2024_PE</t>
  </si>
  <si>
    <t>9051 - Serviços Iniciais</t>
  </si>
  <si>
    <t>Serviços Iniciais</t>
  </si>
  <si>
    <t>Demolição</t>
  </si>
  <si>
    <t>97627</t>
  </si>
  <si>
    <t>DEMOLIÇÃO DE PILARES E VIGAS EM CONCRETO ARMADO, DE FORMA MECANIZADA COM MARTELETE, SEM REAPROVEITAMENTO. AF_09/2023</t>
  </si>
  <si>
    <t>M3</t>
  </si>
  <si>
    <t>104789</t>
  </si>
  <si>
    <t>DEMOLIÇÃO DE PISO DE CONCRETO SIMPLES, DE FORMA MANUAL, SEM REAPROVEITAMENTO. AF_09/2023</t>
  </si>
  <si>
    <t>97625</t>
  </si>
  <si>
    <t>DEMOLIÇÃO DE ALVENARIA PARA QUALQUER TIPO DE BLOCO, DE FORMA MECANIZADA, SEM REAPROVEITAMENTO. AF_09/2023</t>
  </si>
  <si>
    <t>100981</t>
  </si>
  <si>
    <t>CARGA, MANOBRA E DESCARGA DE ENTULHO EM CAMINHÃO BASCULANTE 6 M³ - CARGA COM ESCAVADEIRA HIDRÁULICA (CAÇAMBA DE 0,80 M³ / 111 HP) E DESCARGA LIVRE (UNIDADE: M3). AF_07/2020</t>
  </si>
  <si>
    <t>97914</t>
  </si>
  <si>
    <t>TRANSPORTE COM CAMINHÃO BASCULANTE DE 6 M³, EM VIA URBANA PAVIMENTADA, DMT ATÉ 30 KM (UNIDADE: M3XKM). AF_07/2020</t>
  </si>
  <si>
    <t>M3XKM</t>
  </si>
  <si>
    <t>9052 - Infraestrutura</t>
  </si>
  <si>
    <t>Infraestrutura</t>
  </si>
  <si>
    <t>Sapatas</t>
  </si>
  <si>
    <t>96521</t>
  </si>
  <si>
    <t>ESCAVAÇÃO MECANIZADA PARA BLOCO DE COROAMENTO OU SAPATA COM RETROESCAVADEIRA (INCLUINDO ESCAVAÇÃO PARA COLOCAÇÃO DE FÔRMAS). AF_01/2024</t>
  </si>
  <si>
    <t>96616</t>
  </si>
  <si>
    <t>LASTRO DE CONCRETO MAGRO, APLICADO EM BLOCOS DE COROAMENTO OU SAPATAS. AF_01/2024</t>
  </si>
  <si>
    <t>104918</t>
  </si>
  <si>
    <t>ARMAÇÃO DE SAPATA ISOLADA, VIGA BALDRAME E SAPATA CORRIDA UTILIZANDO AÇO CA-50 DE 8 MM - MONTAGEM. AF_01/2024</t>
  </si>
  <si>
    <t>KG</t>
  </si>
  <si>
    <t>104916</t>
  </si>
  <si>
    <t>ARMAÇÃO DE SAPATA ISOLADA, VIGA BALDRAME E SAPATA CORRIDA UTILIZANDO AÇO CA-60 DE 5 MM - MONTAGEM. AF_01/2024</t>
  </si>
  <si>
    <t>96535</t>
  </si>
  <si>
    <t>FABRICAÇÃO, MONTAGEM E DESMONTAGEM DE FÔRMA PARA SAPATA, EM MADEIRA SERRADA, E=25 MM, 4 UTILIZAÇÕES. AF_01/2024</t>
  </si>
  <si>
    <t>CPU141111</t>
  </si>
  <si>
    <t>CONCRETAGEM DE SAPATA, FCK 30 MPA, SEM BOMBEAMENTO - LANÇAMENTO, ADENSAMENTO E ACABAMENTO. AF_01/2024</t>
  </si>
  <si>
    <t>Arranques de pilares</t>
  </si>
  <si>
    <t>92413</t>
  </si>
  <si>
    <t>MONTAGEM E DESMONTAGEM DE FÔRMA DE PILARES RETANGULARES E ESTRUTURAS SIMILARES, PÉ-DIREITO SIMPLES, EM MADEIRA SERRADA, 4 UTILIZAÇÕES. AF_09/2020</t>
  </si>
  <si>
    <t>92762</t>
  </si>
  <si>
    <t>ARMAÇÃO DE PILAR OU VIGA DE ESTRUTURA CONVENCIONAL DE CONCRETO ARMADO UTILIZANDO AÇO CA-50 DE 10,0 MM - MONTAGEM. AF_06/2022</t>
  </si>
  <si>
    <t>92759</t>
  </si>
  <si>
    <t>ARMAÇÃO DE PILAR OU VIGA DE ESTRUTURA CONVENCIONAL DE CONCRETO ARMADO UTILIZANDO AÇO CA-60 DE 5,0 MM - MONTAGEM. AF_06/2022</t>
  </si>
  <si>
    <t>CPU141107</t>
  </si>
  <si>
    <t>CONCRETAGEM DE PILARES, FCK = 30 MPA, SEM BOMBEAMENTO - LANÇAMENTO, ADENSAMENTO E ACABAMENTO. AF_02/2022_PS</t>
  </si>
  <si>
    <t>Vigas Baldrame</t>
  </si>
  <si>
    <t>96536</t>
  </si>
  <si>
    <t>FABRICAÇÃO, MONTAGEM E DESMONTAGEM DE FÔRMA PARA VIGA BALDRAME, EM MADEIRA SERRADA, E=25 MM, 4 UTILIZAÇÕES. AF_01/2024</t>
  </si>
  <si>
    <t>104917</t>
  </si>
  <si>
    <t>ARMAÇÃO DE SAPATA ISOLADA, VIGA BALDRAME E SAPATA CORRIDA UTILIZANDO AÇO CA-50 DE 6,3 MM - MONTAGEM. AF_01/2024</t>
  </si>
  <si>
    <t>96557</t>
  </si>
  <si>
    <t>CONCRETAGEM DE BLOCO DE COROAMENTO OU VIGA BALDRAME, FCK 30 MPA, COM USO DE BOMBA - LANÇAMENTO, ADENSAMENTO E ACABAMENTO. AF_01/2024</t>
  </si>
  <si>
    <t>9108 - Impermeabilizações</t>
  </si>
  <si>
    <t>Impermeabilizações</t>
  </si>
  <si>
    <t>98555</t>
  </si>
  <si>
    <t>IMPERMEABILIZAÇÃO DE SUPERFÍCIE COM ARGAMASSA POLIMÉRICA / MEMBRANA ACRÍLICA, 3 DEMÃOS. AF_09/2023</t>
  </si>
  <si>
    <t>9058 - Instalações Elétricas</t>
  </si>
  <si>
    <t>Instalações Elétricas</t>
  </si>
  <si>
    <t>101512</t>
  </si>
  <si>
    <t>ENTRADA DE ENERGIA ELÉTRICA, AÉREA, TRIFÁSICA, COM CAIXA DE EMBUTIR, CABO DE 35 MM2 E DISJUNTOR DIN 50A (NÃO INCLUSO O POSTE DE CONCRETO). AF_07/2020</t>
  </si>
  <si>
    <t>9059 - Instalações Hidrossanitárias</t>
  </si>
  <si>
    <t>Instalações Hidrossanitárias</t>
  </si>
  <si>
    <t>95665</t>
  </si>
  <si>
    <t>KIT CAVALETE PARA MEDIÇÃO DE ÁGUA - ENTRADA INDIVIDUALIZADA, EM PPR PN25 DN 25 MM (3/4") PARA 1 MEDIDOR - FORNECIMENTO E INSTALAÇÃO (EXCLUSIVE HIDRÔMETRO). AF_03/2024</t>
  </si>
  <si>
    <t>9054 - Paredes, Painéis E Esquadrias</t>
  </si>
  <si>
    <t>Paredes, Painéis E Esquadrias</t>
  </si>
  <si>
    <t>103318</t>
  </si>
  <si>
    <t>ALVENARIA DE VEDAÇÃO DE BLOCOS VAZADOS DE CONCRETO DE 14X19X39 CM (ESPESSURA 14 CM) E ARGAMASSA DE ASSENTAMENTO COM PREPARO EM BETONEIRA. AF_12/2021</t>
  </si>
  <si>
    <t>103368</t>
  </si>
  <si>
    <t>ALVENARIA DE VEDAÇÃO DE BLOCOS CERÂMICOS FURADOS NA HORIZONTAL DE 14X19X39 CM (ESPESSURA 14 CM) E ARGAMASSA DE ASSENTAMENTO COM PREPARO EM BETONEIRA. AF_12/2021</t>
  </si>
  <si>
    <t>87894</t>
  </si>
  <si>
    <t>CHAPISCO APLICADO EM ALVENARIA (SEM PRESENÇA DE VÃOS) E ESTRUTURAS DE CONCRETO DE FACHADA, COM COLHER DE PEDREIRO. ARGAMASSA TRAÇO 1:3 COM PREPARO EM BETONEIRA 400L. AF_10/2022</t>
  </si>
  <si>
    <t>87792</t>
  </si>
  <si>
    <t>EMBOÇO OU MASSA ÚNICA EM ARGAMASSA TRAÇO 1:2:8, PREPARO MECÂNICO COM BETONEIRA 400 L, APLICADA MANUALMENTE EM PANOS CEGOS DE FACHADA (SEM PRESENÇA DE VÃOS), ESPESSURA DE 25 MM. AF_08/2022</t>
  </si>
  <si>
    <t>CPU137847</t>
  </si>
  <si>
    <t>Gradil em ferro Fixado entre pilares de concreto formado por barras chatas de 25x4,8mm, cantoneiras de abas iguais 38,1mm x 3,17mm (LxE), suporte intermediário com tubo DN=40MM E=3,35MM 3,71KG/M</t>
  </si>
  <si>
    <t>CPU141087</t>
  </si>
  <si>
    <t>PORTÃO DE ABRIR EM CHAPA DE AÇO GALVANIZADA, 2 FOLHAS - FORNECIMENTO E INSTALAÇÃO.</t>
  </si>
  <si>
    <t>CPU141088</t>
  </si>
  <si>
    <t>PORTÃO DE CORRER EM GRADIL DE FERRO INCLUSO TRILHO, ROLDANAS E TRANSCAS COMPLETO - FORNECIMENTO E INSTALAÇÃO</t>
  </si>
  <si>
    <t>9053 - Supraestrutura</t>
  </si>
  <si>
    <t>Supraestrutura</t>
  </si>
  <si>
    <t>Pilares</t>
  </si>
  <si>
    <t>103672</t>
  </si>
  <si>
    <t>CONCRETAGEM DE PILARES, FCK = 25 MPA, COM USO DE BOMBA - LANÇAMENTO, ADENSAMENTO E ACABAMENTO. AF_02/2022_PS</t>
  </si>
  <si>
    <t>Vigas de travamento</t>
  </si>
  <si>
    <t>92270</t>
  </si>
  <si>
    <t>FABRICAÇÃO DE FÔRMA PARA VIGAS, COM MADEIRA SERRADA, E = 25 MM. AF_09/2020</t>
  </si>
  <si>
    <t>92761</t>
  </si>
  <si>
    <t>ARMAÇÃO DE PILAR OU VIGA DE ESTRUTURA CONVENCIONAL DE CONCRETO ARMADO UTILIZANDO AÇO CA-50 DE 8,0 MM - MONTAGEM. AF_06/2022</t>
  </si>
  <si>
    <t>103682</t>
  </si>
  <si>
    <t>CONCRETAGEM DE VIGAS E LAJES, FCK=25 MPA, PARA QUALQUER TIPO DE LAJE COM BALDES EM EDIFICAÇÃO TÉRREA - LANÇAMENTO, ADENSAMENTO E ACABAMENTO. AF_02/2022</t>
  </si>
  <si>
    <t>9114 - Pintura</t>
  </si>
  <si>
    <t>Pintura</t>
  </si>
  <si>
    <t>88485</t>
  </si>
  <si>
    <t>FUNDO SELADOR ACRÍLICO, APLICAÇÃO MANUAL EM PAREDE, UMA DEMÃO. AF_04/2023</t>
  </si>
  <si>
    <t>88489</t>
  </si>
  <si>
    <t>PINTURA LÁTEX ACRÍLICA PREMIUM, APLICAÇÃO MANUAL EM PAREDES, DUAS DEMÃOS. AF_04/2023</t>
  </si>
  <si>
    <t>100719</t>
  </si>
  <si>
    <t>PINTURA COM TINTA ALQUÍDICA DE FUNDO (TIPO ZARCÃO) PULVERIZADA SOBRE PERFIL METÁLICO EXECUTADO EM FÁBRICA (POR DEMÃO). AF_01/2020_PE</t>
  </si>
  <si>
    <t>100743</t>
  </si>
  <si>
    <t>PINTURA COM TINTA ALQUÍDICA DE ACABAMENTO (ESMALTE SINTÉTICO BRILHANTE) PULVERIZADA SOBRE PERFIL METÁLICO EXECUTADO EM FÁBRICA (POR DEMÃO). AF_01/2020_PE</t>
  </si>
  <si>
    <t>9057 - Pavimentações</t>
  </si>
  <si>
    <t>Pavimentações</t>
  </si>
  <si>
    <t>90091</t>
  </si>
  <si>
    <t>ESCAVAÇÃO MECANIZADA DE VALA COM PROF. ATÉ 1,5 M (MÉDIA MONTANTE E JUSANTE/UMA COMPOSIÇÃO POR TRECHO), ESCAVADEIRA (0,8 M3), LARG. DE 1,5 M A 2,5 M, EM SOLO DE 1A CATEGORIA, LOCAIS COM BAIXO NÍVEL DE INTERFERÊNCIA. AF_09/2024</t>
  </si>
  <si>
    <t>94278</t>
  </si>
  <si>
    <t>ASSENTAMENTO DE GUIA (MEIO-FIO) EM TRECHO CURVO, CONFECCIONADA EM CONCRETO PRÉ-FABRICADO, DIMENSÕES 80X08X08X25 CM (COMPRIMENTO X BASE INFERIOR X BASE SUPERIOR X ALTURA). AF_01/2024</t>
  </si>
  <si>
    <t>M</t>
  </si>
  <si>
    <t>94277</t>
  </si>
  <si>
    <t>ASSENTAMENTO DE GUIA (MEIO-FIO) EM TRECHO RETO, CONFECCIONADA EM CONCRETO PRÉ-FABRICADO, DIMENSÕES 80X08X08X25 CM (COMPRIMENTO X BASE INFERIOR X BASE SUPERIOR X ALTURA). AF_01/2024</t>
  </si>
  <si>
    <t>97083</t>
  </si>
  <si>
    <t>COMPACTAÇÃO MECÂNICA DE SOLO PARA EXECUÇÃO DE RADIER, PISO DE CONCRETO OU LAJE SOBRE SOLO, COM COMPACTADOR DE SOLOS A PERCUSSÃO. AF_09/2021</t>
  </si>
  <si>
    <t>97087</t>
  </si>
  <si>
    <t>CAMADA SEPARADORA PARA EXECUÇÃO DE RADIER, PISO DE CONCRETO OU LAJE SOBRE SOLO, EM LONA PLÁSTICA. AF_09/2021</t>
  </si>
  <si>
    <t>96622</t>
  </si>
  <si>
    <t>LASTRO COM MATERIAL GRANULAR, APLICADO EM PISOS OU LAJES SOBRE SOLO, ESPESSURA DE *5 CM*. AF_01/2024</t>
  </si>
  <si>
    <t>94995</t>
  </si>
  <si>
    <t>EXECUÇÃO DE PASSEIO (CALÇADA) OU PISO DE CONCRETO COM CONCRETO MOLDADO IN LOCO, USINADO, ACABAMENTO CONVENCIONAL, ESPESSURA 8 CM, ARMADO. AF_08/2022</t>
  </si>
  <si>
    <t>104658</t>
  </si>
  <si>
    <t>PISO PODOTÁTIL DE ALERTA OU DIRECIONAL, DE CONCRETO, ASSENTADO SOBRE ARGAMASSA. AF_03/2024</t>
  </si>
  <si>
    <t>CPU139190</t>
  </si>
  <si>
    <t>REGULARIZACAO E NIVELAMENTO SOLO 1a.CAT.COM RETROESCAVADEIRA</t>
  </si>
  <si>
    <t>92394</t>
  </si>
  <si>
    <t>EXECUÇÃO DE PAVIMENTO EM PISO INTERTRAVADO, COM BLOCO SEXTAVADO DE 25 X 25 CM, ESPESSURA 8 CM. AF_10/2022</t>
  </si>
  <si>
    <t xml:space="preserve">Total da Proposta: </t>
  </si>
  <si>
    <t>Sistema Integrado de Controle de Obras Públicas</t>
  </si>
  <si>
    <t>Emitido em: 17/03/2026</t>
  </si>
  <si>
    <t>Obra:</t>
  </si>
  <si>
    <t>Demolição e reconstrução do muro de vedação e passeios públicos da EEB Pedro Simon de Ermo.</t>
  </si>
  <si>
    <t>Edital:</t>
  </si>
  <si>
    <t>Razão Social:</t>
  </si>
  <si>
    <t>CNPJ:</t>
  </si>
  <si>
    <t>BDI Administração Local (%):</t>
  </si>
  <si>
    <t>BDI Diferenciado Referencial (%) :</t>
  </si>
  <si>
    <t>BDI Diferenciado Referencial – Serviços Especializados (%) :</t>
  </si>
  <si>
    <t>Data: ___ / ___ / ____</t>
  </si>
  <si>
    <t>Porcentagem de materiais (%)</t>
  </si>
  <si>
    <t>Porcentagem de mão de obra (%)</t>
  </si>
  <si>
    <t>191 - Tabela Referencial de Preço SINAPI 2024 FEVEREIRO Onerada</t>
  </si>
</sst>
</file>

<file path=xl/styles.xml><?xml version="1.0" encoding="utf-8"?>
<styleSheet xmlns="http://schemas.openxmlformats.org/spreadsheetml/2006/main">
  <numFmts count="3">
    <numFmt numFmtId="164" formatCode="R$ #,##0.00"/>
    <numFmt numFmtId="165" formatCode="0.00&quot;%&quot;"/>
    <numFmt numFmtId="166" formatCode="#,##0.000"/>
  </numFmts>
  <fonts count="9">
    <font>
      <sz val="11.0"/>
      <color indexed="8"/>
      <name val="Calibri"/>
      <family val="2"/>
      <scheme val="minor"/>
    </font>
    <font>
      <name val="Helvetica"/>
      <sz val="8.0"/>
    </font>
    <font>
      <name val="Helvetica"/>
      <sz val="8.0"/>
    </font>
    <font>
      <name val="Helvetica"/>
      <sz val="8.0"/>
      <u val="single"/>
      <color indexed="12"/>
    </font>
    <font>
      <name val="Helvetica"/>
      <sz val="1.0"/>
      <color indexed="9"/>
    </font>
    <font>
      <name val="Helvetica-Bold"/>
      <sz val="8.0"/>
      <b val="true"/>
    </font>
    <font>
      <name val="Helvetica-Bold"/>
      <sz val="12.0"/>
    </font>
    <font>
      <name val="Helvetica-Bold"/>
      <sz val="14.0"/>
    </font>
    <font>
      <name val="Arial"/>
      <sz val="8.0"/>
      <b val="true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43"/>
      </patternFill>
    </fill>
    <fill>
      <patternFill patternType="solid">
        <fgColor indexed="43"/>
      </patternFill>
    </fill>
  </fills>
  <borders count="10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dashed"/>
    </border>
    <border>
      <top style="dashed"/>
      <bottom style="dashed"/>
    </border>
    <border>
      <right style="dashed"/>
      <top style="dashed"/>
      <bottom style="dashed"/>
    </border>
    <border>
      <left style="dashed"/>
      <right style="dashed"/>
      <top style="dashed"/>
      <bottom style="dashed"/>
    </border>
    <border>
      <bottom style="thin"/>
    </border>
  </borders>
  <cellStyleXfs count="1">
    <xf numFmtId="0" fontId="0" fillId="0" borderId="0"/>
  </cellStyleXfs>
  <cellXfs count="35">
    <xf numFmtId="0" fontId="0" fillId="0" borderId="0" xfId="0"/>
    <xf numFmtId="164" fontId="1" fillId="3" borderId="4" xfId="0" applyFont="true" applyFill="true" applyBorder="true" applyNumberFormat="true">
      <alignment horizontal="right"/>
      <protection locked="false"/>
    </xf>
    <xf numFmtId="164" fontId="1" fillId="2" borderId="4" xfId="0" applyFont="true" applyFill="true" applyBorder="true" applyNumberFormat="true">
      <alignment horizontal="right"/>
      <protection locked="true"/>
    </xf>
    <xf numFmtId="0" fontId="1" fillId="0" borderId="0" xfId="0" applyFont="true">
      <alignment horizontal="right"/>
    </xf>
    <xf numFmtId="0" fontId="1" fillId="0" borderId="4" xfId="0" applyBorder="true" applyFont="true">
      <alignment wrapText="true"/>
    </xf>
    <xf numFmtId="165" fontId="1" fillId="0" borderId="4" xfId="0" applyBorder="true" applyFont="true" applyNumberFormat="true">
      <alignment wrapText="true"/>
    </xf>
    <xf numFmtId="165" fontId="1" fillId="0" borderId="4" xfId="0" applyBorder="true" applyFont="true" applyNumberFormat="true">
      <alignment wrapText="true"/>
      <protection locked="false"/>
    </xf>
    <xf numFmtId="0" fontId="1" fillId="5" borderId="8" xfId="0" applyFill="true" applyFont="true" applyBorder="true">
      <alignment horizontal="left" vertical="bottom" wrapText="true"/>
      <protection locked="false"/>
    </xf>
    <xf numFmtId="10" fontId="0" fillId="5" borderId="8" xfId="0" applyFill="true" applyBorder="true" applyNumberFormat="true">
      <alignment horizontal="center" vertical="center"/>
      <protection locked="false"/>
    </xf>
    <xf numFmtId="0" fontId="0" fillId="5" borderId="8" xfId="0" applyFill="true" applyBorder="true">
      <alignment horizontal="left" vertical="bottom"/>
      <protection locked="true"/>
    </xf>
    <xf numFmtId="164" fontId="0" fillId="5" borderId="8" xfId="0" applyFill="true" applyNumberFormat="true" applyBorder="true">
      <alignment horizontal="left" vertical="bottom"/>
      <protection locked="true"/>
    </xf>
    <xf numFmtId="0" fontId="0" fillId="5" borderId="8" xfId="0" applyFill="true" applyBorder="true">
      <alignment horizontal="center" vertical="bottom"/>
      <protection locked="false"/>
    </xf>
    <xf numFmtId="0" fontId="5" fillId="0" borderId="0" xfId="0" applyFont="true">
      <protection locked="false"/>
    </xf>
    <xf numFmtId="0" fontId="5" fillId="0" borderId="0" xfId="0" applyFont="true">
      <protection locked="true"/>
    </xf>
    <xf numFmtId="0" fontId="7" fillId="0" borderId="0" xfId="0" applyFont="true">
      <alignment horizontal="center"/>
      <protection locked="false"/>
    </xf>
    <xf numFmtId="164" fontId="1" fillId="5" borderId="8" xfId="0" applyFill="true" applyBorder="true" applyNumberFormat="true" applyFont="true">
      <alignment horizontal="right"/>
      <protection locked="true"/>
    </xf>
    <xf numFmtId="0" fontId="2" fillId="0" borderId="0" xfId="0" applyFont="true">
      <alignment horizontal="left" vertical="bottom" wrapText="true"/>
    </xf>
    <xf numFmtId="0" fontId="2" fillId="0" borderId="0" xfId="0" applyFont="true">
      <alignment horizontal="left" vertical="top"/>
    </xf>
    <xf numFmtId="0" fontId="2" fillId="0" borderId="0" xfId="0" applyFont="true">
      <alignment horizontal="right" vertical="center"/>
    </xf>
    <xf numFmtId="0" fontId="4" fillId="0" borderId="0" xfId="0" applyFont="true"/>
    <xf numFmtId="0" fontId="5" fillId="0" borderId="4" xfId="0" applyBorder="true" applyFont="true">
      <alignment horizontal="left"/>
    </xf>
    <xf numFmtId="0" fontId="6" fillId="0" borderId="1" xfId="0" applyBorder="true" applyFont="true">
      <alignment horizontal="center" vertical="top"/>
    </xf>
    <xf numFmtId="0" fontId="6" fillId="0" borderId="9" xfId="0" applyBorder="true" applyFont="true">
      <alignment horizontal="center" vertical="top"/>
    </xf>
    <xf numFmtId="4" fontId="1" fillId="0" borderId="4" xfId="0" applyBorder="true" applyNumberFormat="true" applyFont="true">
      <alignment horizontal="right"/>
    </xf>
    <xf numFmtId="4" fontId="5" fillId="0" borderId="4" xfId="0" applyBorder="true" applyNumberFormat="true" applyFont="true">
      <alignment horizontal="right"/>
    </xf>
    <xf numFmtId="0" fontId="5" fillId="3" borderId="4" xfId="0" applyFont="true" applyFill="true" applyBorder="true">
      <alignment horizontal="left"/>
    </xf>
    <xf numFmtId="0" fontId="5" fillId="3" borderId="4" xfId="0" applyFont="true" applyFill="true" applyBorder="true">
      <alignment horizontal="right"/>
    </xf>
    <xf numFmtId="0" fontId="5" fillId="3" borderId="4" xfId="0" applyFont="true" applyFill="true" applyBorder="true">
      <alignment horizontal="center"/>
    </xf>
    <xf numFmtId="166" fontId="1" fillId="0" borderId="4" xfId="0" applyBorder="true" applyNumberFormat="true" applyFont="true">
      <alignment wrapText="true"/>
    </xf>
    <xf numFmtId="4" fontId="1" fillId="3" borderId="4" xfId="0" applyBorder="true" applyNumberFormat="true" applyFont="true" applyFill="true">
      <alignment horizontal="right"/>
    </xf>
    <xf numFmtId="10" fontId="0" fillId="5" borderId="8" xfId="0" applyFill="true" applyBorder="true" applyNumberFormat="true">
      <alignment horizontal="center" vertical="center"/>
      <protection locked="true"/>
    </xf>
    <xf numFmtId="10" fontId="0" fillId="5" borderId="8" xfId="0" applyFill="true" applyBorder="true" applyNumberFormat="true">
      <alignment horizontal="center" vertical="center"/>
      <protection locked="false"/>
    </xf>
    <xf numFmtId="0" fontId="1" fillId="5" borderId="8" xfId="0" applyFill="true" applyFont="true" applyBorder="true">
      <alignment horizontal="left" vertical="bottom"/>
      <protection locked="true"/>
    </xf>
    <xf numFmtId="0" fontId="5" fillId="3" borderId="4" xfId="0" applyFont="true" applyFill="true" applyBorder="true">
      <alignment horizontal="center"/>
      <protection locked="true"/>
    </xf>
    <xf numFmtId="164" fontId="8" fillId="3" borderId="4" xfId="0" applyFont="true" applyFill="true" applyBorder="true" applyNumberFormat="true">
      <alignment horizontal="right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2.gif" Type="http://schemas.openxmlformats.org/officeDocument/2006/relationships/image"/></Relationships>
</file>

<file path=xl/drawings/_rels/drawing2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Relationship Id="rId2" Target="../media/image3.gif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142</xdr:row>
      <xdr:rowOff>0</xdr:rowOff>
    </xdr:from>
    <xdr:to>
      <xdr:col>0</xdr:col>
      <xdr:colOff>400000</xdr:colOff>
      <xdr:row>142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0</xdr:col>
      <xdr:colOff>831556</xdr:colOff>
      <xdr:row>1</xdr:row>
      <xdr:rowOff>38100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831556" cy="228600"/>
        </a:xfrm>
        <a:prstGeom prst="rect">
          <a:avLst/>
        </a:prstGeom>
      </xdr:spPr>
    </xdr:pic>
    <xdr:clientData/>
  </xdr:twoCellAnchor>
  <xdr:twoCellAnchor editAs="twoCell">
    <xdr:from>
      <xdr:col>0</xdr:col>
      <xdr:colOff>0</xdr:colOff>
      <xdr:row>142</xdr:row>
      <xdr:rowOff>0</xdr:rowOff>
    </xdr:from>
    <xdr:to>
      <xdr:col>0</xdr:col>
      <xdr:colOff>400000</xdr:colOff>
      <xdr:row>142</xdr:row>
      <xdr:rowOff>200000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0" y="0"/>
          <a:ext cx="400000" cy="200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Relationship Id="rId2" Target="../comments1.xml" Type="http://schemas.openxmlformats.org/officeDocument/2006/relationships/comments"/><Relationship Id="rId3" Target="../drawings/vmlDrawing1.vml" Type="http://schemas.openxmlformats.org/officeDocument/2006/relationships/vml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Relationship Id="rId2" Target="../comments2.xml" Type="http://schemas.openxmlformats.org/officeDocument/2006/relationships/comments"/><Relationship Id="rId3" Target="../drawings/vmlDrawing2.vml" Type="http://schemas.openxmlformats.org/officeDocument/2006/relationships/vml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44"/>
  <sheetViews>
    <sheetView workbookViewId="0" tabSelected="true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164</v>
      </c>
      <c r="B6" s="32" t="s">
        <v>165</v>
      </c>
      <c r="C6" s="32"/>
      <c r="D6" s="32"/>
      <c r="H6" s="12" t="s">
        <v>172</v>
      </c>
    </row>
    <row r="7">
      <c r="A7" s="13" t="s">
        <v>166</v>
      </c>
      <c r="B7" s="7"/>
    </row>
    <row r="8">
      <c r="A8" s="13" t="s">
        <v>167</v>
      </c>
      <c r="B8" s="7"/>
    </row>
    <row r="9">
      <c r="A9" s="13" t="s">
        <v>168</v>
      </c>
      <c r="B9" s="7"/>
      <c r="H9" s="30" t="s">
        <v>173</v>
      </c>
      <c r="I9" s="30" t="s">
        <v>174</v>
      </c>
    </row>
    <row r="10">
      <c r="A10" s="13" t="s">
        <v>169</v>
      </c>
      <c r="B10" t="s" s="31">
        <v>26</v>
      </c>
      <c r="D10" s="13" t="s">
        <v>170</v>
      </c>
      <c r="E10" t="s" s="31">
        <v>26</v>
      </c>
      <c r="H10" s="31">
        <f>SUM(M:M)/O139</f>
      </c>
      <c r="I10" s="31">
        <f>SUM(N:N)/O139</f>
      </c>
    </row>
    <row r="11">
      <c r="A11" s="13" t="s">
        <v>170</v>
      </c>
      <c r="B11" t="n" s="31">
        <v>0.2158</v>
      </c>
      <c r="D11" s="13" t="s">
        <v>171</v>
      </c>
      <c r="E11" t="s" s="31">
        <v>26</v>
      </c>
    </row>
    <row r="12"/>
    <row r="13" ht="25.0" customHeight="true">
      <c r="A13" s="13" t="s">
        <v>4</v>
      </c>
      <c r="B13" s="7" t="s">
        <v>175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1" t="s">
        <v>9</v>
      </c>
      <c r="G18" s="1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1"/>
      <c r="G19" s="1"/>
      <c r="H19" s="4"/>
      <c r="I19" s="6"/>
      <c r="J19" s="4"/>
      <c r="K19" s="4"/>
      <c r="L19" s="4"/>
      <c r="M19" s="4"/>
      <c r="N19" s="4"/>
      <c r="O19" s="4"/>
      <c r="P19" s="4"/>
      <c r="Q19" s="2"/>
    </row>
    <row r="20" ht="25.0" customHeight="true">
      <c r="A20" t="s" s="4">
        <v>22</v>
      </c>
      <c r="B20" t="s" s="4">
        <v>23</v>
      </c>
      <c r="C20" t="s" s="4">
        <v>24</v>
      </c>
      <c r="D20" t="s" s="4">
        <v>25</v>
      </c>
      <c r="E20" t="n" s="4">
        <v>1.0</v>
      </c>
      <c r="F20" t="s" s="1">
        <v>26</v>
      </c>
      <c r="G20" t="s" s="1">
        <v>26</v>
      </c>
      <c r="H20" s="2">
        <f>F20+G20</f>
      </c>
      <c r="I20" t="n" s="6">
        <v>21.58</v>
      </c>
      <c r="J20" s="2">
        <f>F20+(TRUNC(I20/100*F20,2))</f>
      </c>
      <c r="K20" s="2">
        <f>G20+(TRUNC(I20/100*G20,2))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  <c r="Q20" s="2">
        <f>(O20/Referencial!O20)-1</f>
      </c>
    </row>
    <row r="21">
      <c r="N21" t="s" s="9">
        <v>27</v>
      </c>
      <c r="O21" s="10">
        <f>TRUNC(SUM(O17:O20), 2)</f>
      </c>
    </row>
    <row r="23">
      <c r="A23" t="s" s="12">
        <v>28</v>
      </c>
    </row>
    <row r="24">
      <c r="A24" s="27" t="s">
        <v>4</v>
      </c>
      <c r="B24" s="27" t="s">
        <v>5</v>
      </c>
      <c r="C24" s="27" t="s">
        <v>6</v>
      </c>
      <c r="D24" s="27" t="s">
        <v>7</v>
      </c>
      <c r="E24" s="27" t="s">
        <v>8</v>
      </c>
      <c r="F24" s="1" t="s">
        <v>9</v>
      </c>
      <c r="G24" s="1" t="s">
        <v>10</v>
      </c>
      <c r="H24" s="27" t="s">
        <v>12</v>
      </c>
      <c r="I24" s="27" t="s">
        <v>13</v>
      </c>
      <c r="J24" s="27" t="s">
        <v>14</v>
      </c>
      <c r="K24" s="27" t="s">
        <v>15</v>
      </c>
      <c r="L24" s="27" t="s">
        <v>11</v>
      </c>
      <c r="M24" s="27" t="s">
        <v>16</v>
      </c>
      <c r="N24" s="27" t="s">
        <v>17</v>
      </c>
      <c r="O24" s="27" t="s">
        <v>18</v>
      </c>
      <c r="P24" s="27" t="s">
        <v>19</v>
      </c>
      <c r="Q24" s="27" t="s">
        <v>20</v>
      </c>
    </row>
    <row r="25" ht="25.0" customHeight="true">
      <c r="A25" s="4"/>
      <c r="B25" s="4"/>
      <c r="C25" t="s" s="4">
        <v>29</v>
      </c>
      <c r="D25" s="4"/>
      <c r="E25" t="n" s="4">
        <v>0.0</v>
      </c>
      <c r="F25" s="1"/>
      <c r="G25" s="1"/>
      <c r="H25" s="4"/>
      <c r="I25" s="6"/>
      <c r="J25" s="4"/>
      <c r="K25" s="4"/>
      <c r="L25" s="4"/>
      <c r="M25" s="4"/>
      <c r="N25" s="4"/>
      <c r="O25" s="4"/>
      <c r="P25" s="4"/>
      <c r="Q25" s="2"/>
    </row>
    <row r="26" ht="25.0" customHeight="true">
      <c r="A26" t="s" s="4">
        <v>22</v>
      </c>
      <c r="B26" t="s" s="4">
        <v>30</v>
      </c>
      <c r="C26" t="s" s="4">
        <v>31</v>
      </c>
      <c r="D26" t="s" s="4">
        <v>25</v>
      </c>
      <c r="E26" t="n" s="4">
        <v>1.0</v>
      </c>
      <c r="F26" t="s" s="1">
        <v>26</v>
      </c>
      <c r="G26" t="s" s="1">
        <v>26</v>
      </c>
      <c r="H26" s="2">
        <f>F26+G26</f>
      </c>
      <c r="I26" t="n" s="6">
        <v>21.58</v>
      </c>
      <c r="J26" s="2">
        <f>F26+(TRUNC(I26/100*F26,2))</f>
      </c>
      <c r="K26" s="2">
        <f>G26+(TRUNC(I26/100*G26,2))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  <c r="Q26" s="2">
        <f>(O26/Referencial!O26)-1</f>
      </c>
    </row>
    <row r="27" ht="25.0" customHeight="true">
      <c r="A27" t="s" s="4">
        <v>22</v>
      </c>
      <c r="B27" t="s" s="4">
        <v>32</v>
      </c>
      <c r="C27" t="s" s="4">
        <v>33</v>
      </c>
      <c r="D27" t="s" s="4">
        <v>25</v>
      </c>
      <c r="E27" t="n" s="4">
        <v>1.0</v>
      </c>
      <c r="F27" t="s" s="1">
        <v>26</v>
      </c>
      <c r="G27" t="s" s="1">
        <v>26</v>
      </c>
      <c r="H27" s="2">
        <f>F27+G27</f>
      </c>
      <c r="I27" t="n" s="6">
        <v>21.58</v>
      </c>
      <c r="J27" s="2">
        <f>F27+(TRUNC(I27/100*F27,2))</f>
      </c>
      <c r="K27" s="2">
        <f>G27+(TRUNC(I27/100*G27,2))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  <c r="Q27" s="2">
        <f>(O27/Referencial!O27)-1</f>
      </c>
    </row>
    <row r="28">
      <c r="N28" t="s" s="9">
        <v>27</v>
      </c>
      <c r="O28" s="10">
        <f>TRUNC(SUM(O23:O27), 2)</f>
      </c>
    </row>
    <row r="30">
      <c r="A30" t="s" s="12">
        <v>34</v>
      </c>
    </row>
    <row r="31">
      <c r="A31" s="27" t="s">
        <v>4</v>
      </c>
      <c r="B31" s="27" t="s">
        <v>5</v>
      </c>
      <c r="C31" s="27" t="s">
        <v>6</v>
      </c>
      <c r="D31" s="27" t="s">
        <v>7</v>
      </c>
      <c r="E31" s="27" t="s">
        <v>8</v>
      </c>
      <c r="F31" s="1" t="s">
        <v>9</v>
      </c>
      <c r="G31" s="1" t="s">
        <v>10</v>
      </c>
      <c r="H31" s="27" t="s">
        <v>12</v>
      </c>
      <c r="I31" s="27" t="s">
        <v>13</v>
      </c>
      <c r="J31" s="27" t="s">
        <v>14</v>
      </c>
      <c r="K31" s="27" t="s">
        <v>15</v>
      </c>
      <c r="L31" s="27" t="s">
        <v>11</v>
      </c>
      <c r="M31" s="27" t="s">
        <v>16</v>
      </c>
      <c r="N31" s="27" t="s">
        <v>17</v>
      </c>
      <c r="O31" s="27" t="s">
        <v>18</v>
      </c>
      <c r="P31" s="27" t="s">
        <v>19</v>
      </c>
      <c r="Q31" s="27" t="s">
        <v>20</v>
      </c>
    </row>
    <row r="32" ht="25.0" customHeight="true">
      <c r="A32" s="4"/>
      <c r="B32" s="4"/>
      <c r="C32" t="s" s="4">
        <v>35</v>
      </c>
      <c r="D32" s="4"/>
      <c r="E32" t="n" s="4">
        <v>0.0</v>
      </c>
      <c r="F32" s="1"/>
      <c r="G32" s="1"/>
      <c r="H32" s="4"/>
      <c r="I32" s="6"/>
      <c r="J32" s="4"/>
      <c r="K32" s="4"/>
      <c r="L32" s="4"/>
      <c r="M32" s="4"/>
      <c r="N32" s="4"/>
      <c r="O32" s="4"/>
      <c r="P32" s="4"/>
      <c r="Q32" s="2"/>
    </row>
    <row r="33" ht="25.0" customHeight="true">
      <c r="A33" t="s" s="4">
        <v>22</v>
      </c>
      <c r="B33" t="s" s="4">
        <v>36</v>
      </c>
      <c r="C33" t="s" s="4">
        <v>37</v>
      </c>
      <c r="D33" t="s" s="4">
        <v>38</v>
      </c>
      <c r="E33" t="n" s="4">
        <v>10.0</v>
      </c>
      <c r="F33" t="s" s="1">
        <v>26</v>
      </c>
      <c r="G33" t="s" s="1">
        <v>26</v>
      </c>
      <c r="H33" s="2">
        <f>F33+G33</f>
      </c>
      <c r="I33" t="n" s="6">
        <v>21.58</v>
      </c>
      <c r="J33" s="2">
        <f>F33+(TRUNC(I33/100*F33,2))</f>
      </c>
      <c r="K33" s="2">
        <f>G33+(TRUNC(I33/100*G33,2))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  <c r="Q33" s="2">
        <f>(O33/Referencial!O33)-1</f>
      </c>
    </row>
    <row r="34" ht="25.0" customHeight="true">
      <c r="A34" t="s" s="4">
        <v>22</v>
      </c>
      <c r="B34" t="s" s="4">
        <v>39</v>
      </c>
      <c r="C34" t="s" s="4">
        <v>40</v>
      </c>
      <c r="D34" t="s" s="4">
        <v>38</v>
      </c>
      <c r="E34" t="n" s="4">
        <v>3.0</v>
      </c>
      <c r="F34" t="s" s="1">
        <v>26</v>
      </c>
      <c r="G34" t="s" s="1">
        <v>26</v>
      </c>
      <c r="H34" s="2">
        <f>F34+G34</f>
      </c>
      <c r="I34" t="n" s="6">
        <v>21.58</v>
      </c>
      <c r="J34" s="2">
        <f>F34+(TRUNC(I34/100*F34,2))</f>
      </c>
      <c r="K34" s="2">
        <f>G34+(TRUNC(I34/100*G34,2))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  <c r="Q34" s="2">
        <f>(O34/Referencial!O34)-1</f>
      </c>
    </row>
    <row r="35">
      <c r="N35" t="s" s="9">
        <v>27</v>
      </c>
      <c r="O35" s="10">
        <f>TRUNC(SUM(O30:O34), 2)</f>
      </c>
    </row>
    <row r="37">
      <c r="A37" t="s" s="12">
        <v>41</v>
      </c>
    </row>
    <row r="38">
      <c r="A38" s="27" t="s">
        <v>4</v>
      </c>
      <c r="B38" s="27" t="s">
        <v>5</v>
      </c>
      <c r="C38" s="27" t="s">
        <v>6</v>
      </c>
      <c r="D38" s="27" t="s">
        <v>7</v>
      </c>
      <c r="E38" s="27" t="s">
        <v>8</v>
      </c>
      <c r="F38" s="1" t="s">
        <v>9</v>
      </c>
      <c r="G38" s="1" t="s">
        <v>10</v>
      </c>
      <c r="H38" s="27" t="s">
        <v>12</v>
      </c>
      <c r="I38" s="27" t="s">
        <v>13</v>
      </c>
      <c r="J38" s="27" t="s">
        <v>14</v>
      </c>
      <c r="K38" s="27" t="s">
        <v>15</v>
      </c>
      <c r="L38" s="27" t="s">
        <v>11</v>
      </c>
      <c r="M38" s="27" t="s">
        <v>16</v>
      </c>
      <c r="N38" s="27" t="s">
        <v>17</v>
      </c>
      <c r="O38" s="27" t="s">
        <v>18</v>
      </c>
      <c r="P38" s="27" t="s">
        <v>19</v>
      </c>
      <c r="Q38" s="27" t="s">
        <v>20</v>
      </c>
    </row>
    <row r="39" ht="25.0" customHeight="true">
      <c r="A39" s="4"/>
      <c r="B39" s="4"/>
      <c r="C39" t="s" s="4">
        <v>42</v>
      </c>
      <c r="D39" s="4"/>
      <c r="E39" t="n" s="4">
        <v>0.0</v>
      </c>
      <c r="F39" s="1"/>
      <c r="G39" s="1"/>
      <c r="H39" s="4"/>
      <c r="I39" s="6"/>
      <c r="J39" s="4"/>
      <c r="K39" s="4"/>
      <c r="L39" s="4"/>
      <c r="M39" s="4"/>
      <c r="N39" s="4"/>
      <c r="O39" s="4"/>
      <c r="P39" s="4"/>
      <c r="Q39" s="2"/>
    </row>
    <row r="40" ht="25.0" customHeight="true">
      <c r="A40" s="4"/>
      <c r="B40" s="4"/>
      <c r="C40" t="s" s="4">
        <v>43</v>
      </c>
      <c r="D40" s="4"/>
      <c r="E40" t="n" s="4">
        <v>0.0</v>
      </c>
      <c r="F40" s="1"/>
      <c r="G40" s="1"/>
      <c r="H40" s="4"/>
      <c r="I40" s="6"/>
      <c r="J40" s="4"/>
      <c r="K40" s="4"/>
      <c r="L40" s="4"/>
      <c r="M40" s="4"/>
      <c r="N40" s="4"/>
      <c r="O40" s="4"/>
      <c r="P40" s="4"/>
      <c r="Q40" s="2"/>
    </row>
    <row r="41" ht="25.0" customHeight="true">
      <c r="A41" t="s" s="4">
        <v>22</v>
      </c>
      <c r="B41" t="s" s="4">
        <v>44</v>
      </c>
      <c r="C41" t="s" s="4">
        <v>45</v>
      </c>
      <c r="D41" t="s" s="4">
        <v>46</v>
      </c>
      <c r="E41" t="n" s="4">
        <v>17.46</v>
      </c>
      <c r="F41" t="s" s="1">
        <v>26</v>
      </c>
      <c r="G41" t="s" s="1">
        <v>26</v>
      </c>
      <c r="H41" s="2">
        <f>F41+G41</f>
      </c>
      <c r="I41" t="n" s="6">
        <v>21.58</v>
      </c>
      <c r="J41" s="2">
        <f>F41+(TRUNC(I41/100*F41,2))</f>
      </c>
      <c r="K41" s="2">
        <f>G41+(TRUNC(I41/100*G41,2))</f>
      </c>
      <c r="L41" s="2">
        <f>TRUNC(J41+K41,2)</f>
      </c>
      <c r="M41" s="2">
        <f>TRUNC(IF((J41+K41), (J41/(J41+K41)*O41), 0), 2)</f>
      </c>
      <c r="N41" s="2">
        <f>TRUNC(IF((J41+K41), (K41/(J41+K41)*O41), 0), 2)</f>
      </c>
      <c r="O41" s="2">
        <f>TRUNC(L41*E41,2)</f>
      </c>
      <c r="P41" s="4">
        <f>IF(O41&lt;=(Referencial!O41*1.05),"PREÇO VÁLIDO","PREÇO INVÁLIDO")</f>
      </c>
      <c r="Q41" s="2">
        <f>(O41/Referencial!O41)-1</f>
      </c>
    </row>
    <row r="42" ht="25.0" customHeight="true">
      <c r="A42" t="s" s="4">
        <v>22</v>
      </c>
      <c r="B42" t="s" s="4">
        <v>47</v>
      </c>
      <c r="C42" t="s" s="4">
        <v>48</v>
      </c>
      <c r="D42" t="s" s="4">
        <v>46</v>
      </c>
      <c r="E42" t="n" s="4">
        <v>17.2</v>
      </c>
      <c r="F42" t="s" s="1">
        <v>26</v>
      </c>
      <c r="G42" t="s" s="1">
        <v>26</v>
      </c>
      <c r="H42" s="2">
        <f>F42+G42</f>
      </c>
      <c r="I42" t="n" s="6">
        <v>21.58</v>
      </c>
      <c r="J42" s="2">
        <f>F42+(TRUNC(I42/100*F42,2))</f>
      </c>
      <c r="K42" s="2">
        <f>G42+(TRUNC(I42/100*G42,2))</f>
      </c>
      <c r="L42" s="2">
        <f>TRUNC(J42+K42,2)</f>
      </c>
      <c r="M42" s="2">
        <f>TRUNC(IF((J42+K42), (J42/(J42+K42)*O42), 0), 2)</f>
      </c>
      <c r="N42" s="2">
        <f>TRUNC(IF((J42+K42), (K42/(J42+K42)*O42), 0), 2)</f>
      </c>
      <c r="O42" s="2">
        <f>TRUNC(L42*E42,2)</f>
      </c>
      <c r="P42" s="4">
        <f>IF(O42&lt;=(Referencial!O42*1.05),"PREÇO VÁLIDO","PREÇO INVÁLIDO")</f>
      </c>
      <c r="Q42" s="2">
        <f>(O42/Referencial!O42)-1</f>
      </c>
    </row>
    <row r="43" ht="25.0" customHeight="true">
      <c r="A43" t="s" s="4">
        <v>22</v>
      </c>
      <c r="B43" t="s" s="4">
        <v>49</v>
      </c>
      <c r="C43" t="s" s="4">
        <v>50</v>
      </c>
      <c r="D43" t="s" s="4">
        <v>46</v>
      </c>
      <c r="E43" t="n" s="4">
        <v>61.1</v>
      </c>
      <c r="F43" t="s" s="1">
        <v>26</v>
      </c>
      <c r="G43" t="s" s="1">
        <v>26</v>
      </c>
      <c r="H43" s="2">
        <f>F43+G43</f>
      </c>
      <c r="I43" t="n" s="6">
        <v>21.58</v>
      </c>
      <c r="J43" s="2">
        <f>F43+(TRUNC(I43/100*F43,2))</f>
      </c>
      <c r="K43" s="2">
        <f>G43+(TRUNC(I43/100*G43,2))</f>
      </c>
      <c r="L43" s="2">
        <f>TRUNC(J43+K43,2)</f>
      </c>
      <c r="M43" s="2">
        <f>TRUNC(IF((J43+K43), (J43/(J43+K43)*O43), 0), 2)</f>
      </c>
      <c r="N43" s="2">
        <f>TRUNC(IF((J43+K43), (K43/(J43+K43)*O43), 0), 2)</f>
      </c>
      <c r="O43" s="2">
        <f>TRUNC(L43*E43,2)</f>
      </c>
      <c r="P43" s="4">
        <f>IF(O43&lt;=(Referencial!O43*1.05),"PREÇO VÁLIDO","PREÇO INVÁLIDO")</f>
      </c>
      <c r="Q43" s="2">
        <f>(O43/Referencial!O43)-1</f>
      </c>
    </row>
    <row r="44" ht="25.0" customHeight="true">
      <c r="A44" t="s" s="4">
        <v>22</v>
      </c>
      <c r="B44" t="s" s="4">
        <v>51</v>
      </c>
      <c r="C44" t="s" s="4">
        <v>52</v>
      </c>
      <c r="D44" t="s" s="4">
        <v>46</v>
      </c>
      <c r="E44" t="n" s="4">
        <v>95.76</v>
      </c>
      <c r="F44" t="s" s="1">
        <v>26</v>
      </c>
      <c r="G44" t="s" s="1">
        <v>26</v>
      </c>
      <c r="H44" s="2">
        <f>F44+G44</f>
      </c>
      <c r="I44" t="n" s="6">
        <v>21.58</v>
      </c>
      <c r="J44" s="2">
        <f>F44+(TRUNC(I44/100*F44,2))</f>
      </c>
      <c r="K44" s="2">
        <f>G44+(TRUNC(I44/100*G44,2))</f>
      </c>
      <c r="L44" s="2">
        <f>TRUNC(J44+K44,2)</f>
      </c>
      <c r="M44" s="2">
        <f>TRUNC(IF((J44+K44), (J44/(J44+K44)*O44), 0), 2)</f>
      </c>
      <c r="N44" s="2">
        <f>TRUNC(IF((J44+K44), (K44/(J44+K44)*O44), 0), 2)</f>
      </c>
      <c r="O44" s="2">
        <f>TRUNC(L44*E44,2)</f>
      </c>
      <c r="P44" s="4">
        <f>IF(O44&lt;=(Referencial!O44*1.05),"PREÇO VÁLIDO","PREÇO INVÁLIDO")</f>
      </c>
      <c r="Q44" s="2">
        <f>(O44/Referencial!O44)-1</f>
      </c>
    </row>
    <row r="45" ht="25.0" customHeight="true">
      <c r="A45" t="s" s="4">
        <v>22</v>
      </c>
      <c r="B45" t="s" s="4">
        <v>53</v>
      </c>
      <c r="C45" t="s" s="4">
        <v>54</v>
      </c>
      <c r="D45" t="s" s="4">
        <v>55</v>
      </c>
      <c r="E45" t="n" s="4">
        <v>478.8</v>
      </c>
      <c r="F45" t="s" s="1">
        <v>26</v>
      </c>
      <c r="G45" t="s" s="1">
        <v>26</v>
      </c>
      <c r="H45" s="2">
        <f>F45+G45</f>
      </c>
      <c r="I45" t="n" s="6">
        <v>21.58</v>
      </c>
      <c r="J45" s="2">
        <f>F45+(TRUNC(I45/100*F45,2))</f>
      </c>
      <c r="K45" s="2">
        <f>G45+(TRUNC(I45/100*G45,2))</f>
      </c>
      <c r="L45" s="2">
        <f>TRUNC(J45+K45,2)</f>
      </c>
      <c r="M45" s="2">
        <f>TRUNC(IF((J45+K45), (J45/(J45+K45)*O45), 0), 2)</f>
      </c>
      <c r="N45" s="2">
        <f>TRUNC(IF((J45+K45), (K45/(J45+K45)*O45), 0), 2)</f>
      </c>
      <c r="O45" s="2">
        <f>TRUNC(L45*E45,2)</f>
      </c>
      <c r="P45" s="4">
        <f>IF(O45&lt;=(Referencial!O45*1.05),"PREÇO VÁLIDO","PREÇO INVÁLIDO")</f>
      </c>
      <c r="Q45" s="2">
        <f>(O45/Referencial!O45)-1</f>
      </c>
    </row>
    <row r="46">
      <c r="N46" t="s" s="9">
        <v>27</v>
      </c>
      <c r="O46" s="10">
        <f>TRUNC(SUM(O37:O45), 2)</f>
      </c>
    </row>
    <row r="48">
      <c r="A48" t="s" s="12">
        <v>56</v>
      </c>
    </row>
    <row r="49">
      <c r="A49" s="27" t="s">
        <v>4</v>
      </c>
      <c r="B49" s="27" t="s">
        <v>5</v>
      </c>
      <c r="C49" s="27" t="s">
        <v>6</v>
      </c>
      <c r="D49" s="27" t="s">
        <v>7</v>
      </c>
      <c r="E49" s="27" t="s">
        <v>8</v>
      </c>
      <c r="F49" s="1" t="s">
        <v>9</v>
      </c>
      <c r="G49" s="1" t="s">
        <v>10</v>
      </c>
      <c r="H49" s="27" t="s">
        <v>12</v>
      </c>
      <c r="I49" s="27" t="s">
        <v>13</v>
      </c>
      <c r="J49" s="27" t="s">
        <v>14</v>
      </c>
      <c r="K49" s="27" t="s">
        <v>15</v>
      </c>
      <c r="L49" s="27" t="s">
        <v>11</v>
      </c>
      <c r="M49" s="27" t="s">
        <v>16</v>
      </c>
      <c r="N49" s="27" t="s">
        <v>17</v>
      </c>
      <c r="O49" s="27" t="s">
        <v>18</v>
      </c>
      <c r="P49" s="27" t="s">
        <v>19</v>
      </c>
      <c r="Q49" s="27" t="s">
        <v>20</v>
      </c>
    </row>
    <row r="50" ht="25.0" customHeight="true">
      <c r="A50" s="4"/>
      <c r="B50" s="4"/>
      <c r="C50" t="s" s="4">
        <v>57</v>
      </c>
      <c r="D50" s="4"/>
      <c r="E50" t="n" s="4">
        <v>0.0</v>
      </c>
      <c r="F50" s="1"/>
      <c r="G50" s="1"/>
      <c r="H50" s="4"/>
      <c r="I50" s="6"/>
      <c r="J50" s="4"/>
      <c r="K50" s="4"/>
      <c r="L50" s="4"/>
      <c r="M50" s="4"/>
      <c r="N50" s="4"/>
      <c r="O50" s="4"/>
      <c r="P50" s="4"/>
      <c r="Q50" s="2"/>
    </row>
    <row r="51" ht="25.0" customHeight="true">
      <c r="A51" s="4"/>
      <c r="B51" s="4"/>
      <c r="C51" t="s" s="4">
        <v>58</v>
      </c>
      <c r="D51" s="4"/>
      <c r="E51" t="n" s="4">
        <v>0.0</v>
      </c>
      <c r="F51" s="1"/>
      <c r="G51" s="1"/>
      <c r="H51" s="4"/>
      <c r="I51" s="6"/>
      <c r="J51" s="4"/>
      <c r="K51" s="4"/>
      <c r="L51" s="4"/>
      <c r="M51" s="4"/>
      <c r="N51" s="4"/>
      <c r="O51" s="4"/>
      <c r="P51" s="4"/>
      <c r="Q51" s="2"/>
    </row>
    <row r="52" ht="25.0" customHeight="true">
      <c r="A52" t="s" s="4">
        <v>22</v>
      </c>
      <c r="B52" t="s" s="4">
        <v>59</v>
      </c>
      <c r="C52" t="s" s="4">
        <v>60</v>
      </c>
      <c r="D52" t="s" s="4">
        <v>46</v>
      </c>
      <c r="E52" t="n" s="4">
        <v>35.0</v>
      </c>
      <c r="F52" t="s" s="1">
        <v>26</v>
      </c>
      <c r="G52" t="s" s="1">
        <v>26</v>
      </c>
      <c r="H52" s="2">
        <f>F52+G52</f>
      </c>
      <c r="I52" t="n" s="6">
        <v>21.58</v>
      </c>
      <c r="J52" s="2">
        <f>F52+(TRUNC(I52/100*F52,2))</f>
      </c>
      <c r="K52" s="2">
        <f>G52+(TRUNC(I52/100*G52,2))</f>
      </c>
      <c r="L52" s="2">
        <f>TRUNC(J52+K52,2)</f>
      </c>
      <c r="M52" s="2">
        <f>TRUNC(IF((J52+K52), (J52/(J52+K52)*O52), 0), 2)</f>
      </c>
      <c r="N52" s="2">
        <f>TRUNC(IF((J52+K52), (K52/(J52+K52)*O52), 0), 2)</f>
      </c>
      <c r="O52" s="2">
        <f>TRUNC(L52*E52,2)</f>
      </c>
      <c r="P52" s="4">
        <f>IF(O52&lt;=(Referencial!O52*1.05),"PREÇO VÁLIDO","PREÇO INVÁLIDO")</f>
      </c>
      <c r="Q52" s="2">
        <f>(O52/Referencial!O52)-1</f>
      </c>
    </row>
    <row r="53" ht="25.0" customHeight="true">
      <c r="A53" t="s" s="4">
        <v>22</v>
      </c>
      <c r="B53" t="s" s="4">
        <v>61</v>
      </c>
      <c r="C53" t="s" s="4">
        <v>62</v>
      </c>
      <c r="D53" t="s" s="4">
        <v>46</v>
      </c>
      <c r="E53" t="n" s="4">
        <v>5.0</v>
      </c>
      <c r="F53" t="s" s="1">
        <v>26</v>
      </c>
      <c r="G53" t="s" s="1">
        <v>26</v>
      </c>
      <c r="H53" s="2">
        <f>F53+G53</f>
      </c>
      <c r="I53" t="n" s="6">
        <v>21.58</v>
      </c>
      <c r="J53" s="2">
        <f>F53+(TRUNC(I53/100*F53,2))</f>
      </c>
      <c r="K53" s="2">
        <f>G53+(TRUNC(I53/100*G53,2))</f>
      </c>
      <c r="L53" s="2">
        <f>TRUNC(J53+K53,2)</f>
      </c>
      <c r="M53" s="2">
        <f>TRUNC(IF((J53+K53), (J53/(J53+K53)*O53), 0), 2)</f>
      </c>
      <c r="N53" s="2">
        <f>TRUNC(IF((J53+K53), (K53/(J53+K53)*O53), 0), 2)</f>
      </c>
      <c r="O53" s="2">
        <f>TRUNC(L53*E53,2)</f>
      </c>
      <c r="P53" s="4">
        <f>IF(O53&lt;=(Referencial!O53*1.05),"PREÇO VÁLIDO","PREÇO INVÁLIDO")</f>
      </c>
      <c r="Q53" s="2">
        <f>(O53/Referencial!O53)-1</f>
      </c>
    </row>
    <row r="54" ht="25.0" customHeight="true">
      <c r="A54" t="s" s="4">
        <v>22</v>
      </c>
      <c r="B54" t="s" s="4">
        <v>63</v>
      </c>
      <c r="C54" t="s" s="4">
        <v>64</v>
      </c>
      <c r="D54" t="s" s="4">
        <v>65</v>
      </c>
      <c r="E54" t="n" s="4">
        <v>1065.6</v>
      </c>
      <c r="F54" t="s" s="1">
        <v>26</v>
      </c>
      <c r="G54" t="s" s="1">
        <v>26</v>
      </c>
      <c r="H54" s="2">
        <f>F54+G54</f>
      </c>
      <c r="I54" t="n" s="6">
        <v>21.58</v>
      </c>
      <c r="J54" s="2">
        <f>F54+(TRUNC(I54/100*F54,2))</f>
      </c>
      <c r="K54" s="2">
        <f>G54+(TRUNC(I54/100*G54,2))</f>
      </c>
      <c r="L54" s="2">
        <f>TRUNC(J54+K54,2)</f>
      </c>
      <c r="M54" s="2">
        <f>TRUNC(IF((J54+K54), (J54/(J54+K54)*O54), 0), 2)</f>
      </c>
      <c r="N54" s="2">
        <f>TRUNC(IF((J54+K54), (K54/(J54+K54)*O54), 0), 2)</f>
      </c>
      <c r="O54" s="2">
        <f>TRUNC(L54*E54,2)</f>
      </c>
      <c r="P54" s="4">
        <f>IF(O54&lt;=(Referencial!O54*1.05),"PREÇO VÁLIDO","PREÇO INVÁLIDO")</f>
      </c>
      <c r="Q54" s="2">
        <f>(O54/Referencial!O54)-1</f>
      </c>
    </row>
    <row r="55" ht="25.0" customHeight="true">
      <c r="A55" t="s" s="4">
        <v>22</v>
      </c>
      <c r="B55" t="s" s="4">
        <v>66</v>
      </c>
      <c r="C55" t="s" s="4">
        <v>67</v>
      </c>
      <c r="D55" t="s" s="4">
        <v>65</v>
      </c>
      <c r="E55" t="n" s="4">
        <v>15.4</v>
      </c>
      <c r="F55" t="s" s="1">
        <v>26</v>
      </c>
      <c r="G55" t="s" s="1">
        <v>26</v>
      </c>
      <c r="H55" s="2">
        <f>F55+G55</f>
      </c>
      <c r="I55" t="n" s="6">
        <v>21.58</v>
      </c>
      <c r="J55" s="2">
        <f>F55+(TRUNC(I55/100*F55,2))</f>
      </c>
      <c r="K55" s="2">
        <f>G55+(TRUNC(I55/100*G55,2))</f>
      </c>
      <c r="L55" s="2">
        <f>TRUNC(J55+K55,2)</f>
      </c>
      <c r="M55" s="2">
        <f>TRUNC(IF((J55+K55), (J55/(J55+K55)*O55), 0), 2)</f>
      </c>
      <c r="N55" s="2">
        <f>TRUNC(IF((J55+K55), (K55/(J55+K55)*O55), 0), 2)</f>
      </c>
      <c r="O55" s="2">
        <f>TRUNC(L55*E55,2)</f>
      </c>
      <c r="P55" s="4">
        <f>IF(O55&lt;=(Referencial!O55*1.05),"PREÇO VÁLIDO","PREÇO INVÁLIDO")</f>
      </c>
      <c r="Q55" s="2">
        <f>(O55/Referencial!O55)-1</f>
      </c>
    </row>
    <row r="56" ht="25.0" customHeight="true">
      <c r="A56" t="s" s="4">
        <v>22</v>
      </c>
      <c r="B56" t="s" s="4">
        <v>68</v>
      </c>
      <c r="C56" t="s" s="4">
        <v>69</v>
      </c>
      <c r="D56" t="s" s="4">
        <v>38</v>
      </c>
      <c r="E56" t="n" s="4">
        <v>138.88</v>
      </c>
      <c r="F56" t="s" s="1">
        <v>26</v>
      </c>
      <c r="G56" t="s" s="1">
        <v>26</v>
      </c>
      <c r="H56" s="2">
        <f>F56+G56</f>
      </c>
      <c r="I56" t="n" s="6">
        <v>21.58</v>
      </c>
      <c r="J56" s="2">
        <f>F56+(TRUNC(I56/100*F56,2))</f>
      </c>
      <c r="K56" s="2">
        <f>G56+(TRUNC(I56/100*G56,2))</f>
      </c>
      <c r="L56" s="2">
        <f>TRUNC(J56+K56,2)</f>
      </c>
      <c r="M56" s="2">
        <f>TRUNC(IF((J56+K56), (J56/(J56+K56)*O56), 0), 2)</f>
      </c>
      <c r="N56" s="2">
        <f>TRUNC(IF((J56+K56), (K56/(J56+K56)*O56), 0), 2)</f>
      </c>
      <c r="O56" s="2">
        <f>TRUNC(L56*E56,2)</f>
      </c>
      <c r="P56" s="4">
        <f>IF(O56&lt;=(Referencial!O56*1.05),"PREÇO VÁLIDO","PREÇO INVÁLIDO")</f>
      </c>
      <c r="Q56" s="2">
        <f>(O56/Referencial!O56)-1</f>
      </c>
    </row>
    <row r="57" ht="25.0" customHeight="true">
      <c r="A57" t="s" s="4">
        <v>22</v>
      </c>
      <c r="B57" t="s" s="4">
        <v>70</v>
      </c>
      <c r="C57" t="s" s="4">
        <v>71</v>
      </c>
      <c r="D57" t="s" s="4">
        <v>46</v>
      </c>
      <c r="E57" t="n" s="4">
        <v>28.18</v>
      </c>
      <c r="F57" t="s" s="1">
        <v>26</v>
      </c>
      <c r="G57" t="s" s="1">
        <v>26</v>
      </c>
      <c r="H57" s="2">
        <f>F57+G57</f>
      </c>
      <c r="I57" t="n" s="6">
        <v>21.58</v>
      </c>
      <c r="J57" s="2">
        <f>F57+(TRUNC(I57/100*F57,2))</f>
      </c>
      <c r="K57" s="2">
        <f>G57+(TRUNC(I57/100*G57,2))</f>
      </c>
      <c r="L57" s="2">
        <f>TRUNC(J57+K57,2)</f>
      </c>
      <c r="M57" s="2">
        <f>TRUNC(IF((J57+K57), (J57/(J57+K57)*O57), 0), 2)</f>
      </c>
      <c r="N57" s="2">
        <f>TRUNC(IF((J57+K57), (K57/(J57+K57)*O57), 0), 2)</f>
      </c>
      <c r="O57" s="2">
        <f>TRUNC(L57*E57,2)</f>
      </c>
      <c r="P57" s="4">
        <f>IF(O57&lt;=(Referencial!O57*1.05),"PREÇO VÁLIDO","PREÇO INVÁLIDO")</f>
      </c>
      <c r="Q57" s="2">
        <f>(O57/Referencial!O57)-1</f>
      </c>
    </row>
    <row r="58" ht="25.0" customHeight="true">
      <c r="A58" s="4"/>
      <c r="B58" s="4"/>
      <c r="C58" t="s" s="4">
        <v>72</v>
      </c>
      <c r="D58" s="4"/>
      <c r="E58" t="n" s="4">
        <v>0.0</v>
      </c>
      <c r="F58" s="1"/>
      <c r="G58" s="1"/>
      <c r="H58" s="4"/>
      <c r="I58" s="6"/>
      <c r="J58" s="4"/>
      <c r="K58" s="4"/>
      <c r="L58" s="4"/>
      <c r="M58" s="4"/>
      <c r="N58" s="4"/>
      <c r="O58" s="4"/>
      <c r="P58" s="4"/>
      <c r="Q58" s="2"/>
    </row>
    <row r="59" ht="25.0" customHeight="true">
      <c r="A59" t="s" s="4">
        <v>22</v>
      </c>
      <c r="B59" t="s" s="4">
        <v>73</v>
      </c>
      <c r="C59" t="s" s="4">
        <v>74</v>
      </c>
      <c r="D59" t="s" s="4">
        <v>38</v>
      </c>
      <c r="E59" t="n" s="4">
        <v>54.72</v>
      </c>
      <c r="F59" t="s" s="1">
        <v>26</v>
      </c>
      <c r="G59" t="s" s="1">
        <v>26</v>
      </c>
      <c r="H59" s="2">
        <f>F59+G59</f>
      </c>
      <c r="I59" t="n" s="6">
        <v>21.58</v>
      </c>
      <c r="J59" s="2">
        <f>F59+(TRUNC(I59/100*F59,2))</f>
      </c>
      <c r="K59" s="2">
        <f>G59+(TRUNC(I59/100*G59,2))</f>
      </c>
      <c r="L59" s="2">
        <f>TRUNC(J59+K59,2)</f>
      </c>
      <c r="M59" s="2">
        <f>TRUNC(IF((J59+K59), (J59/(J59+K59)*O59), 0), 2)</f>
      </c>
      <c r="N59" s="2">
        <f>TRUNC(IF((J59+K59), (K59/(J59+K59)*O59), 0), 2)</f>
      </c>
      <c r="O59" s="2">
        <f>TRUNC(L59*E59,2)</f>
      </c>
      <c r="P59" s="4">
        <f>IF(O59&lt;=(Referencial!O59*1.05),"PREÇO VÁLIDO","PREÇO INVÁLIDO")</f>
      </c>
      <c r="Q59" s="2">
        <f>(O59/Referencial!O59)-1</f>
      </c>
    </row>
    <row r="60" ht="25.0" customHeight="true">
      <c r="A60" t="s" s="4">
        <v>22</v>
      </c>
      <c r="B60" t="s" s="4">
        <v>75</v>
      </c>
      <c r="C60" t="s" s="4">
        <v>76</v>
      </c>
      <c r="D60" t="s" s="4">
        <v>65</v>
      </c>
      <c r="E60" t="n" s="4">
        <v>432.1</v>
      </c>
      <c r="F60" t="s" s="1">
        <v>26</v>
      </c>
      <c r="G60" t="s" s="1">
        <v>26</v>
      </c>
      <c r="H60" s="2">
        <f>F60+G60</f>
      </c>
      <c r="I60" t="n" s="6">
        <v>21.58</v>
      </c>
      <c r="J60" s="2">
        <f>F60+(TRUNC(I60/100*F60,2))</f>
      </c>
      <c r="K60" s="2">
        <f>G60+(TRUNC(I60/100*G60,2))</f>
      </c>
      <c r="L60" s="2">
        <f>TRUNC(J60+K60,2)</f>
      </c>
      <c r="M60" s="2">
        <f>TRUNC(IF((J60+K60), (J60/(J60+K60)*O60), 0), 2)</f>
      </c>
      <c r="N60" s="2">
        <f>TRUNC(IF((J60+K60), (K60/(J60+K60)*O60), 0), 2)</f>
      </c>
      <c r="O60" s="2">
        <f>TRUNC(L60*E60,2)</f>
      </c>
      <c r="P60" s="4">
        <f>IF(O60&lt;=(Referencial!O60*1.05),"PREÇO VÁLIDO","PREÇO INVÁLIDO")</f>
      </c>
      <c r="Q60" s="2">
        <f>(O60/Referencial!O60)-1</f>
      </c>
    </row>
    <row r="61" ht="25.0" customHeight="true">
      <c r="A61" t="s" s="4">
        <v>22</v>
      </c>
      <c r="B61" t="s" s="4">
        <v>77</v>
      </c>
      <c r="C61" t="s" s="4">
        <v>78</v>
      </c>
      <c r="D61" t="s" s="4">
        <v>65</v>
      </c>
      <c r="E61" t="n" s="4">
        <v>134.8</v>
      </c>
      <c r="F61" t="s" s="1">
        <v>26</v>
      </c>
      <c r="G61" t="s" s="1">
        <v>26</v>
      </c>
      <c r="H61" s="2">
        <f>F61+G61</f>
      </c>
      <c r="I61" t="n" s="6">
        <v>21.58</v>
      </c>
      <c r="J61" s="2">
        <f>F61+(TRUNC(I61/100*F61,2))</f>
      </c>
      <c r="K61" s="2">
        <f>G61+(TRUNC(I61/100*G61,2))</f>
      </c>
      <c r="L61" s="2">
        <f>TRUNC(J61+K61,2)</f>
      </c>
      <c r="M61" s="2">
        <f>TRUNC(IF((J61+K61), (J61/(J61+K61)*O61), 0), 2)</f>
      </c>
      <c r="N61" s="2">
        <f>TRUNC(IF((J61+K61), (K61/(J61+K61)*O61), 0), 2)</f>
      </c>
      <c r="O61" s="2">
        <f>TRUNC(L61*E61,2)</f>
      </c>
      <c r="P61" s="4">
        <f>IF(O61&lt;=(Referencial!O61*1.05),"PREÇO VÁLIDO","PREÇO INVÁLIDO")</f>
      </c>
      <c r="Q61" s="2">
        <f>(O61/Referencial!O61)-1</f>
      </c>
    </row>
    <row r="62" ht="25.0" customHeight="true">
      <c r="A62" t="s" s="4">
        <v>22</v>
      </c>
      <c r="B62" t="s" s="4">
        <v>79</v>
      </c>
      <c r="C62" t="s" s="4">
        <v>80</v>
      </c>
      <c r="D62" t="s" s="4">
        <v>46</v>
      </c>
      <c r="E62" t="n" s="4">
        <v>2.74</v>
      </c>
      <c r="F62" t="s" s="1">
        <v>26</v>
      </c>
      <c r="G62" t="s" s="1">
        <v>26</v>
      </c>
      <c r="H62" s="2">
        <f>F62+G62</f>
      </c>
      <c r="I62" t="n" s="6">
        <v>21.58</v>
      </c>
      <c r="J62" s="2">
        <f>F62+(TRUNC(I62/100*F62,2))</f>
      </c>
      <c r="K62" s="2">
        <f>G62+(TRUNC(I62/100*G62,2))</f>
      </c>
      <c r="L62" s="2">
        <f>TRUNC(J62+K62,2)</f>
      </c>
      <c r="M62" s="2">
        <f>TRUNC(IF((J62+K62), (J62/(J62+K62)*O62), 0), 2)</f>
      </c>
      <c r="N62" s="2">
        <f>TRUNC(IF((J62+K62), (K62/(J62+K62)*O62), 0), 2)</f>
      </c>
      <c r="O62" s="2">
        <f>TRUNC(L62*E62,2)</f>
      </c>
      <c r="P62" s="4">
        <f>IF(O62&lt;=(Referencial!O62*1.05),"PREÇO VÁLIDO","PREÇO INVÁLIDO")</f>
      </c>
      <c r="Q62" s="2">
        <f>(O62/Referencial!O62)-1</f>
      </c>
    </row>
    <row r="63" ht="25.0" customHeight="true">
      <c r="A63" s="4"/>
      <c r="B63" s="4"/>
      <c r="C63" t="s" s="4">
        <v>81</v>
      </c>
      <c r="D63" s="4"/>
      <c r="E63" t="n" s="4">
        <v>0.0</v>
      </c>
      <c r="F63" s="1"/>
      <c r="G63" s="1"/>
      <c r="H63" s="4"/>
      <c r="I63" s="6"/>
      <c r="J63" s="4"/>
      <c r="K63" s="4"/>
      <c r="L63" s="4"/>
      <c r="M63" s="4"/>
      <c r="N63" s="4"/>
      <c r="O63" s="4"/>
      <c r="P63" s="4"/>
      <c r="Q63" s="2"/>
    </row>
    <row r="64" ht="25.0" customHeight="true">
      <c r="A64" t="s" s="4">
        <v>22</v>
      </c>
      <c r="B64" t="s" s="4">
        <v>82</v>
      </c>
      <c r="C64" t="s" s="4">
        <v>83</v>
      </c>
      <c r="D64" t="s" s="4">
        <v>38</v>
      </c>
      <c r="E64" t="n" s="4">
        <v>382.07</v>
      </c>
      <c r="F64" t="s" s="1">
        <v>26</v>
      </c>
      <c r="G64" t="s" s="1">
        <v>26</v>
      </c>
      <c r="H64" s="2">
        <f>F64+G64</f>
      </c>
      <c r="I64" t="n" s="6">
        <v>21.58</v>
      </c>
      <c r="J64" s="2">
        <f>F64+(TRUNC(I64/100*F64,2))</f>
      </c>
      <c r="K64" s="2">
        <f>G64+(TRUNC(I64/100*G64,2))</f>
      </c>
      <c r="L64" s="2">
        <f>TRUNC(J64+K64,2)</f>
      </c>
      <c r="M64" s="2">
        <f>TRUNC(IF((J64+K64), (J64/(J64+K64)*O64), 0), 2)</f>
      </c>
      <c r="N64" s="2">
        <f>TRUNC(IF((J64+K64), (K64/(J64+K64)*O64), 0), 2)</f>
      </c>
      <c r="O64" s="2">
        <f>TRUNC(L64*E64,2)</f>
      </c>
      <c r="P64" s="4">
        <f>IF(O64&lt;=(Referencial!O64*1.05),"PREÇO VÁLIDO","PREÇO INVÁLIDO")</f>
      </c>
      <c r="Q64" s="2">
        <f>(O64/Referencial!O64)-1</f>
      </c>
    </row>
    <row r="65" ht="25.0" customHeight="true">
      <c r="A65" t="s" s="4">
        <v>22</v>
      </c>
      <c r="B65" t="s" s="4">
        <v>63</v>
      </c>
      <c r="C65" t="s" s="4">
        <v>64</v>
      </c>
      <c r="D65" t="s" s="4">
        <v>65</v>
      </c>
      <c r="E65" t="n" s="4">
        <v>677.1</v>
      </c>
      <c r="F65" t="s" s="1">
        <v>26</v>
      </c>
      <c r="G65" t="s" s="1">
        <v>26</v>
      </c>
      <c r="H65" s="2">
        <f>F65+G65</f>
      </c>
      <c r="I65" t="n" s="6">
        <v>21.58</v>
      </c>
      <c r="J65" s="2">
        <f>F65+(TRUNC(I65/100*F65,2))</f>
      </c>
      <c r="K65" s="2">
        <f>G65+(TRUNC(I65/100*G65,2))</f>
      </c>
      <c r="L65" s="2">
        <f>TRUNC(J65+K65,2)</f>
      </c>
      <c r="M65" s="2">
        <f>TRUNC(IF((J65+K65), (J65/(J65+K65)*O65), 0), 2)</f>
      </c>
      <c r="N65" s="2">
        <f>TRUNC(IF((J65+K65), (K65/(J65+K65)*O65), 0), 2)</f>
      </c>
      <c r="O65" s="2">
        <f>TRUNC(L65*E65,2)</f>
      </c>
      <c r="P65" s="4">
        <f>IF(O65&lt;=(Referencial!O65*1.05),"PREÇO VÁLIDO","PREÇO INVÁLIDO")</f>
      </c>
      <c r="Q65" s="2">
        <f>(O65/Referencial!O65)-1</f>
      </c>
    </row>
    <row r="66" ht="25.0" customHeight="true">
      <c r="A66" t="s" s="4">
        <v>22</v>
      </c>
      <c r="B66" t="s" s="4">
        <v>84</v>
      </c>
      <c r="C66" t="s" s="4">
        <v>85</v>
      </c>
      <c r="D66" t="s" s="4">
        <v>65</v>
      </c>
      <c r="E66" t="n" s="4">
        <v>5.6</v>
      </c>
      <c r="F66" t="s" s="1">
        <v>26</v>
      </c>
      <c r="G66" t="s" s="1">
        <v>26</v>
      </c>
      <c r="H66" s="2">
        <f>F66+G66</f>
      </c>
      <c r="I66" t="n" s="6">
        <v>21.58</v>
      </c>
      <c r="J66" s="2">
        <f>F66+(TRUNC(I66/100*F66,2))</f>
      </c>
      <c r="K66" s="2">
        <f>G66+(TRUNC(I66/100*G66,2))</f>
      </c>
      <c r="L66" s="2">
        <f>TRUNC(J66+K66,2)</f>
      </c>
      <c r="M66" s="2">
        <f>TRUNC(IF((J66+K66), (J66/(J66+K66)*O66), 0), 2)</f>
      </c>
      <c r="N66" s="2">
        <f>TRUNC(IF((J66+K66), (K66/(J66+K66)*O66), 0), 2)</f>
      </c>
      <c r="O66" s="2">
        <f>TRUNC(L66*E66,2)</f>
      </c>
      <c r="P66" s="4">
        <f>IF(O66&lt;=(Referencial!O66*1.05),"PREÇO VÁLIDO","PREÇO INVÁLIDO")</f>
      </c>
      <c r="Q66" s="2">
        <f>(O66/Referencial!O66)-1</f>
      </c>
    </row>
    <row r="67" ht="25.0" customHeight="true">
      <c r="A67" t="s" s="4">
        <v>22</v>
      </c>
      <c r="B67" t="s" s="4">
        <v>66</v>
      </c>
      <c r="C67" t="s" s="4">
        <v>67</v>
      </c>
      <c r="D67" t="s" s="4">
        <v>65</v>
      </c>
      <c r="E67" t="n" s="4">
        <v>303.11</v>
      </c>
      <c r="F67" t="s" s="1">
        <v>26</v>
      </c>
      <c r="G67" t="s" s="1">
        <v>26</v>
      </c>
      <c r="H67" s="2">
        <f>F67+G67</f>
      </c>
      <c r="I67" t="n" s="6">
        <v>21.58</v>
      </c>
      <c r="J67" s="2">
        <f>F67+(TRUNC(I67/100*F67,2))</f>
      </c>
      <c r="K67" s="2">
        <f>G67+(TRUNC(I67/100*G67,2))</f>
      </c>
      <c r="L67" s="2">
        <f>TRUNC(J67+K67,2)</f>
      </c>
      <c r="M67" s="2">
        <f>TRUNC(IF((J67+K67), (J67/(J67+K67)*O67), 0), 2)</f>
      </c>
      <c r="N67" s="2">
        <f>TRUNC(IF((J67+K67), (K67/(J67+K67)*O67), 0), 2)</f>
      </c>
      <c r="O67" s="2">
        <f>TRUNC(L67*E67,2)</f>
      </c>
      <c r="P67" s="4">
        <f>IF(O67&lt;=(Referencial!O67*1.05),"PREÇO VÁLIDO","PREÇO INVÁLIDO")</f>
      </c>
      <c r="Q67" s="2">
        <f>(O67/Referencial!O67)-1</f>
      </c>
    </row>
    <row r="68" ht="25.0" customHeight="true">
      <c r="A68" t="s" s="4">
        <v>22</v>
      </c>
      <c r="B68" t="s" s="4">
        <v>86</v>
      </c>
      <c r="C68" t="s" s="4">
        <v>87</v>
      </c>
      <c r="D68" t="s" s="4">
        <v>46</v>
      </c>
      <c r="E68" t="n" s="4">
        <v>22.76</v>
      </c>
      <c r="F68" t="s" s="1">
        <v>26</v>
      </c>
      <c r="G68" t="s" s="1">
        <v>26</v>
      </c>
      <c r="H68" s="2">
        <f>F68+G68</f>
      </c>
      <c r="I68" t="n" s="6">
        <v>21.58</v>
      </c>
      <c r="J68" s="2">
        <f>F68+(TRUNC(I68/100*F68,2))</f>
      </c>
      <c r="K68" s="2">
        <f>G68+(TRUNC(I68/100*G68,2))</f>
      </c>
      <c r="L68" s="2">
        <f>TRUNC(J68+K68,2)</f>
      </c>
      <c r="M68" s="2">
        <f>TRUNC(IF((J68+K68), (J68/(J68+K68)*O68), 0), 2)</f>
      </c>
      <c r="N68" s="2">
        <f>TRUNC(IF((J68+K68), (K68/(J68+K68)*O68), 0), 2)</f>
      </c>
      <c r="O68" s="2">
        <f>TRUNC(L68*E68,2)</f>
      </c>
      <c r="P68" s="4">
        <f>IF(O68&lt;=(Referencial!O68*1.05),"PREÇO VÁLIDO","PREÇO INVÁLIDO")</f>
      </c>
      <c r="Q68" s="2">
        <f>(O68/Referencial!O68)-1</f>
      </c>
    </row>
    <row r="69">
      <c r="N69" t="s" s="9">
        <v>27</v>
      </c>
      <c r="O69" s="10">
        <f>TRUNC(SUM(O48:O68), 2)</f>
      </c>
    </row>
    <row r="71">
      <c r="A71" t="s" s="12">
        <v>88</v>
      </c>
    </row>
    <row r="72">
      <c r="A72" s="27" t="s">
        <v>4</v>
      </c>
      <c r="B72" s="27" t="s">
        <v>5</v>
      </c>
      <c r="C72" s="27" t="s">
        <v>6</v>
      </c>
      <c r="D72" s="27" t="s">
        <v>7</v>
      </c>
      <c r="E72" s="27" t="s">
        <v>8</v>
      </c>
      <c r="F72" s="1" t="s">
        <v>9</v>
      </c>
      <c r="G72" s="1" t="s">
        <v>10</v>
      </c>
      <c r="H72" s="27" t="s">
        <v>12</v>
      </c>
      <c r="I72" s="27" t="s">
        <v>13</v>
      </c>
      <c r="J72" s="27" t="s">
        <v>14</v>
      </c>
      <c r="K72" s="27" t="s">
        <v>15</v>
      </c>
      <c r="L72" s="27" t="s">
        <v>11</v>
      </c>
      <c r="M72" s="27" t="s">
        <v>16</v>
      </c>
      <c r="N72" s="27" t="s">
        <v>17</v>
      </c>
      <c r="O72" s="27" t="s">
        <v>18</v>
      </c>
      <c r="P72" s="27" t="s">
        <v>19</v>
      </c>
      <c r="Q72" s="27" t="s">
        <v>20</v>
      </c>
    </row>
    <row r="73" ht="25.0" customHeight="true">
      <c r="A73" s="4"/>
      <c r="B73" s="4"/>
      <c r="C73" t="s" s="4">
        <v>89</v>
      </c>
      <c r="D73" s="4"/>
      <c r="E73" t="n" s="4">
        <v>0.0</v>
      </c>
      <c r="F73" s="1"/>
      <c r="G73" s="1"/>
      <c r="H73" s="4"/>
      <c r="I73" s="6"/>
      <c r="J73" s="4"/>
      <c r="K73" s="4"/>
      <c r="L73" s="4"/>
      <c r="M73" s="4"/>
      <c r="N73" s="4"/>
      <c r="O73" s="4"/>
      <c r="P73" s="4"/>
      <c r="Q73" s="2"/>
    </row>
    <row r="74" ht="25.0" customHeight="true">
      <c r="A74" t="s" s="4">
        <v>22</v>
      </c>
      <c r="B74" t="s" s="4">
        <v>90</v>
      </c>
      <c r="C74" t="s" s="4">
        <v>91</v>
      </c>
      <c r="D74" t="s" s="4">
        <v>38</v>
      </c>
      <c r="E74" t="n" s="4">
        <v>382.07</v>
      </c>
      <c r="F74" t="s" s="1">
        <v>26</v>
      </c>
      <c r="G74" t="s" s="1">
        <v>26</v>
      </c>
      <c r="H74" s="2">
        <f>F74+G74</f>
      </c>
      <c r="I74" t="n" s="6">
        <v>21.58</v>
      </c>
      <c r="J74" s="2">
        <f>F74+(TRUNC(I74/100*F74,2))</f>
      </c>
      <c r="K74" s="2">
        <f>G74+(TRUNC(I74/100*G74,2))</f>
      </c>
      <c r="L74" s="2">
        <f>TRUNC(J74+K74,2)</f>
      </c>
      <c r="M74" s="2">
        <f>TRUNC(IF((J74+K74), (J74/(J74+K74)*O74), 0), 2)</f>
      </c>
      <c r="N74" s="2">
        <f>TRUNC(IF((J74+K74), (K74/(J74+K74)*O74), 0), 2)</f>
      </c>
      <c r="O74" s="2">
        <f>TRUNC(L74*E74,2)</f>
      </c>
      <c r="P74" s="4">
        <f>IF(O74&lt;=(Referencial!O74*1.05),"PREÇO VÁLIDO","PREÇO INVÁLIDO")</f>
      </c>
      <c r="Q74" s="2">
        <f>(O74/Referencial!O74)-1</f>
      </c>
    </row>
    <row r="75">
      <c r="N75" t="s" s="9">
        <v>27</v>
      </c>
      <c r="O75" s="10">
        <f>TRUNC(SUM(O71:O74), 2)</f>
      </c>
    </row>
    <row r="77">
      <c r="A77" t="s" s="12">
        <v>92</v>
      </c>
    </row>
    <row r="78">
      <c r="A78" s="27" t="s">
        <v>4</v>
      </c>
      <c r="B78" s="27" t="s">
        <v>5</v>
      </c>
      <c r="C78" s="27" t="s">
        <v>6</v>
      </c>
      <c r="D78" s="27" t="s">
        <v>7</v>
      </c>
      <c r="E78" s="27" t="s">
        <v>8</v>
      </c>
      <c r="F78" s="1" t="s">
        <v>9</v>
      </c>
      <c r="G78" s="1" t="s">
        <v>10</v>
      </c>
      <c r="H78" s="27" t="s">
        <v>12</v>
      </c>
      <c r="I78" s="27" t="s">
        <v>13</v>
      </c>
      <c r="J78" s="27" t="s">
        <v>14</v>
      </c>
      <c r="K78" s="27" t="s">
        <v>15</v>
      </c>
      <c r="L78" s="27" t="s">
        <v>11</v>
      </c>
      <c r="M78" s="27" t="s">
        <v>16</v>
      </c>
      <c r="N78" s="27" t="s">
        <v>17</v>
      </c>
      <c r="O78" s="27" t="s">
        <v>18</v>
      </c>
      <c r="P78" s="27" t="s">
        <v>19</v>
      </c>
      <c r="Q78" s="27" t="s">
        <v>20</v>
      </c>
    </row>
    <row r="79" ht="25.0" customHeight="true">
      <c r="A79" s="4"/>
      <c r="B79" s="4"/>
      <c r="C79" t="s" s="4">
        <v>93</v>
      </c>
      <c r="D79" s="4"/>
      <c r="E79" t="n" s="4">
        <v>0.0</v>
      </c>
      <c r="F79" s="1"/>
      <c r="G79" s="1"/>
      <c r="H79" s="4"/>
      <c r="I79" s="6"/>
      <c r="J79" s="4"/>
      <c r="K79" s="4"/>
      <c r="L79" s="4"/>
      <c r="M79" s="4"/>
      <c r="N79" s="4"/>
      <c r="O79" s="4"/>
      <c r="P79" s="4"/>
      <c r="Q79" s="2"/>
    </row>
    <row r="80" ht="25.0" customHeight="true">
      <c r="A80" t="s" s="4">
        <v>22</v>
      </c>
      <c r="B80" t="s" s="4">
        <v>94</v>
      </c>
      <c r="C80" t="s" s="4">
        <v>95</v>
      </c>
      <c r="D80" t="s" s="4">
        <v>25</v>
      </c>
      <c r="E80" t="n" s="4">
        <v>1.0</v>
      </c>
      <c r="F80" t="s" s="1">
        <v>26</v>
      </c>
      <c r="G80" t="s" s="1">
        <v>26</v>
      </c>
      <c r="H80" s="2">
        <f>F80+G80</f>
      </c>
      <c r="I80" t="n" s="6">
        <v>21.58</v>
      </c>
      <c r="J80" s="2">
        <f>F80+(TRUNC(I80/100*F80,2))</f>
      </c>
      <c r="K80" s="2">
        <f>G80+(TRUNC(I80/100*G80,2))</f>
      </c>
      <c r="L80" s="2">
        <f>TRUNC(J80+K80,2)</f>
      </c>
      <c r="M80" s="2">
        <f>TRUNC(IF((J80+K80), (J80/(J80+K80)*O80), 0), 2)</f>
      </c>
      <c r="N80" s="2">
        <f>TRUNC(IF((J80+K80), (K80/(J80+K80)*O80), 0), 2)</f>
      </c>
      <c r="O80" s="2">
        <f>TRUNC(L80*E80,2)</f>
      </c>
      <c r="P80" s="4">
        <f>IF(O80&lt;=(Referencial!O80*1.05),"PREÇO VÁLIDO","PREÇO INVÁLIDO")</f>
      </c>
      <c r="Q80" s="2">
        <f>(O80/Referencial!O80)-1</f>
      </c>
    </row>
    <row r="81">
      <c r="N81" t="s" s="9">
        <v>27</v>
      </c>
      <c r="O81" s="10">
        <f>TRUNC(SUM(O77:O80), 2)</f>
      </c>
    </row>
    <row r="83">
      <c r="A83" t="s" s="12">
        <v>96</v>
      </c>
    </row>
    <row r="84">
      <c r="A84" s="27" t="s">
        <v>4</v>
      </c>
      <c r="B84" s="27" t="s">
        <v>5</v>
      </c>
      <c r="C84" s="27" t="s">
        <v>6</v>
      </c>
      <c r="D84" s="27" t="s">
        <v>7</v>
      </c>
      <c r="E84" s="27" t="s">
        <v>8</v>
      </c>
      <c r="F84" s="1" t="s">
        <v>9</v>
      </c>
      <c r="G84" s="1" t="s">
        <v>10</v>
      </c>
      <c r="H84" s="27" t="s">
        <v>12</v>
      </c>
      <c r="I84" s="27" t="s">
        <v>13</v>
      </c>
      <c r="J84" s="27" t="s">
        <v>14</v>
      </c>
      <c r="K84" s="27" t="s">
        <v>15</v>
      </c>
      <c r="L84" s="27" t="s">
        <v>11</v>
      </c>
      <c r="M84" s="27" t="s">
        <v>16</v>
      </c>
      <c r="N84" s="27" t="s">
        <v>17</v>
      </c>
      <c r="O84" s="27" t="s">
        <v>18</v>
      </c>
      <c r="P84" s="27" t="s">
        <v>19</v>
      </c>
      <c r="Q84" s="27" t="s">
        <v>20</v>
      </c>
    </row>
    <row r="85" ht="25.0" customHeight="true">
      <c r="A85" s="4"/>
      <c r="B85" s="4"/>
      <c r="C85" t="s" s="4">
        <v>97</v>
      </c>
      <c r="D85" s="4"/>
      <c r="E85" t="n" s="4">
        <v>0.0</v>
      </c>
      <c r="F85" s="1"/>
      <c r="G85" s="1"/>
      <c r="H85" s="4"/>
      <c r="I85" s="6"/>
      <c r="J85" s="4"/>
      <c r="K85" s="4"/>
      <c r="L85" s="4"/>
      <c r="M85" s="4"/>
      <c r="N85" s="4"/>
      <c r="O85" s="4"/>
      <c r="P85" s="4"/>
      <c r="Q85" s="2"/>
    </row>
    <row r="86" ht="25.0" customHeight="true">
      <c r="A86" t="s" s="4">
        <v>22</v>
      </c>
      <c r="B86" t="s" s="4">
        <v>98</v>
      </c>
      <c r="C86" t="s" s="4">
        <v>99</v>
      </c>
      <c r="D86" t="s" s="4">
        <v>25</v>
      </c>
      <c r="E86" t="n" s="4">
        <v>2.0</v>
      </c>
      <c r="F86" t="s" s="1">
        <v>26</v>
      </c>
      <c r="G86" t="s" s="1">
        <v>26</v>
      </c>
      <c r="H86" s="2">
        <f>F86+G86</f>
      </c>
      <c r="I86" t="n" s="6">
        <v>21.58</v>
      </c>
      <c r="J86" s="2">
        <f>F86+(TRUNC(I86/100*F86,2))</f>
      </c>
      <c r="K86" s="2">
        <f>G86+(TRUNC(I86/100*G86,2))</f>
      </c>
      <c r="L86" s="2">
        <f>TRUNC(J86+K86,2)</f>
      </c>
      <c r="M86" s="2">
        <f>TRUNC(IF((J86+K86), (J86/(J86+K86)*O86), 0), 2)</f>
      </c>
      <c r="N86" s="2">
        <f>TRUNC(IF((J86+K86), (K86/(J86+K86)*O86), 0), 2)</f>
      </c>
      <c r="O86" s="2">
        <f>TRUNC(L86*E86,2)</f>
      </c>
      <c r="P86" s="4">
        <f>IF(O86&lt;=(Referencial!O86*1.05),"PREÇO VÁLIDO","PREÇO INVÁLIDO")</f>
      </c>
      <c r="Q86" s="2">
        <f>(O86/Referencial!O86)-1</f>
      </c>
    </row>
    <row r="87">
      <c r="N87" t="s" s="9">
        <v>27</v>
      </c>
      <c r="O87" s="10">
        <f>TRUNC(SUM(O83:O86), 2)</f>
      </c>
    </row>
    <row r="89">
      <c r="A89" t="s" s="12">
        <v>100</v>
      </c>
    </row>
    <row r="90">
      <c r="A90" s="27" t="s">
        <v>4</v>
      </c>
      <c r="B90" s="27" t="s">
        <v>5</v>
      </c>
      <c r="C90" s="27" t="s">
        <v>6</v>
      </c>
      <c r="D90" s="27" t="s">
        <v>7</v>
      </c>
      <c r="E90" s="27" t="s">
        <v>8</v>
      </c>
      <c r="F90" s="1" t="s">
        <v>9</v>
      </c>
      <c r="G90" s="1" t="s">
        <v>10</v>
      </c>
      <c r="H90" s="27" t="s">
        <v>12</v>
      </c>
      <c r="I90" s="27" t="s">
        <v>13</v>
      </c>
      <c r="J90" s="27" t="s">
        <v>14</v>
      </c>
      <c r="K90" s="27" t="s">
        <v>15</v>
      </c>
      <c r="L90" s="27" t="s">
        <v>11</v>
      </c>
      <c r="M90" s="27" t="s">
        <v>16</v>
      </c>
      <c r="N90" s="27" t="s">
        <v>17</v>
      </c>
      <c r="O90" s="27" t="s">
        <v>18</v>
      </c>
      <c r="P90" s="27" t="s">
        <v>19</v>
      </c>
      <c r="Q90" s="27" t="s">
        <v>20</v>
      </c>
    </row>
    <row r="91" ht="25.0" customHeight="true">
      <c r="A91" s="4"/>
      <c r="B91" s="4"/>
      <c r="C91" t="s" s="4">
        <v>101</v>
      </c>
      <c r="D91" s="4"/>
      <c r="E91" t="n" s="4">
        <v>0.0</v>
      </c>
      <c r="F91" s="1"/>
      <c r="G91" s="1"/>
      <c r="H91" s="4"/>
      <c r="I91" s="6"/>
      <c r="J91" s="4"/>
      <c r="K91" s="4"/>
      <c r="L91" s="4"/>
      <c r="M91" s="4"/>
      <c r="N91" s="4"/>
      <c r="O91" s="4"/>
      <c r="P91" s="4"/>
      <c r="Q91" s="2"/>
    </row>
    <row r="92" ht="25.0" customHeight="true">
      <c r="A92" t="s" s="4">
        <v>22</v>
      </c>
      <c r="B92" t="s" s="4">
        <v>102</v>
      </c>
      <c r="C92" t="s" s="4">
        <v>103</v>
      </c>
      <c r="D92" t="s" s="4">
        <v>38</v>
      </c>
      <c r="E92" t="n" s="4">
        <v>3.72</v>
      </c>
      <c r="F92" t="s" s="1">
        <v>26</v>
      </c>
      <c r="G92" t="s" s="1">
        <v>26</v>
      </c>
      <c r="H92" s="2">
        <f>F92+G92</f>
      </c>
      <c r="I92" t="n" s="6">
        <v>21.58</v>
      </c>
      <c r="J92" s="2">
        <f>F92+(TRUNC(I92/100*F92,2))</f>
      </c>
      <c r="K92" s="2">
        <f>G92+(TRUNC(I92/100*G92,2))</f>
      </c>
      <c r="L92" s="2">
        <f>TRUNC(J92+K92,2)</f>
      </c>
      <c r="M92" s="2">
        <f>TRUNC(IF((J92+K92), (J92/(J92+K92)*O92), 0), 2)</f>
      </c>
      <c r="N92" s="2">
        <f>TRUNC(IF((J92+K92), (K92/(J92+K92)*O92), 0), 2)</f>
      </c>
      <c r="O92" s="2">
        <f>TRUNC(L92*E92,2)</f>
      </c>
      <c r="P92" s="4">
        <f>IF(O92&lt;=(Referencial!O92*1.05),"PREÇO VÁLIDO","PREÇO INVÁLIDO")</f>
      </c>
      <c r="Q92" s="2">
        <f>(O92/Referencial!O92)-1</f>
      </c>
    </row>
    <row r="93" ht="25.0" customHeight="true">
      <c r="A93" t="s" s="4">
        <v>22</v>
      </c>
      <c r="B93" t="s" s="4">
        <v>104</v>
      </c>
      <c r="C93" t="s" s="4">
        <v>105</v>
      </c>
      <c r="D93" t="s" s="4">
        <v>38</v>
      </c>
      <c r="E93" t="n" s="4">
        <v>320.57</v>
      </c>
      <c r="F93" t="s" s="1">
        <v>26</v>
      </c>
      <c r="G93" t="s" s="1">
        <v>26</v>
      </c>
      <c r="H93" s="2">
        <f>F93+G93</f>
      </c>
      <c r="I93" t="n" s="6">
        <v>21.58</v>
      </c>
      <c r="J93" s="2">
        <f>F93+(TRUNC(I93/100*F93,2))</f>
      </c>
      <c r="K93" s="2">
        <f>G93+(TRUNC(I93/100*G93,2))</f>
      </c>
      <c r="L93" s="2">
        <f>TRUNC(J93+K93,2)</f>
      </c>
      <c r="M93" s="2">
        <f>TRUNC(IF((J93+K93), (J93/(J93+K93)*O93), 0), 2)</f>
      </c>
      <c r="N93" s="2">
        <f>TRUNC(IF((J93+K93), (K93/(J93+K93)*O93), 0), 2)</f>
      </c>
      <c r="O93" s="2">
        <f>TRUNC(L93*E93,2)</f>
      </c>
      <c r="P93" s="4">
        <f>IF(O93&lt;=(Referencial!O93*1.05),"PREÇO VÁLIDO","PREÇO INVÁLIDO")</f>
      </c>
      <c r="Q93" s="2">
        <f>(O93/Referencial!O93)-1</f>
      </c>
    </row>
    <row r="94" ht="25.0" customHeight="true">
      <c r="A94" t="s" s="4">
        <v>22</v>
      </c>
      <c r="B94" t="s" s="4">
        <v>106</v>
      </c>
      <c r="C94" t="s" s="4">
        <v>107</v>
      </c>
      <c r="D94" t="s" s="4">
        <v>38</v>
      </c>
      <c r="E94" t="n" s="4">
        <v>890.64</v>
      </c>
      <c r="F94" t="s" s="1">
        <v>26</v>
      </c>
      <c r="G94" t="s" s="1">
        <v>26</v>
      </c>
      <c r="H94" s="2">
        <f>F94+G94</f>
      </c>
      <c r="I94" t="n" s="6">
        <v>21.58</v>
      </c>
      <c r="J94" s="2">
        <f>F94+(TRUNC(I94/100*F94,2))</f>
      </c>
      <c r="K94" s="2">
        <f>G94+(TRUNC(I94/100*G94,2))</f>
      </c>
      <c r="L94" s="2">
        <f>TRUNC(J94+K94,2)</f>
      </c>
      <c r="M94" s="2">
        <f>TRUNC(IF((J94+K94), (J94/(J94+K94)*O94), 0), 2)</f>
      </c>
      <c r="N94" s="2">
        <f>TRUNC(IF((J94+K94), (K94/(J94+K94)*O94), 0), 2)</f>
      </c>
      <c r="O94" s="2">
        <f>TRUNC(L94*E94,2)</f>
      </c>
      <c r="P94" s="4">
        <f>IF(O94&lt;=(Referencial!O94*1.05),"PREÇO VÁLIDO","PREÇO INVÁLIDO")</f>
      </c>
      <c r="Q94" s="2">
        <f>(O94/Referencial!O94)-1</f>
      </c>
    </row>
    <row r="95" ht="25.0" customHeight="true">
      <c r="A95" t="s" s="4">
        <v>22</v>
      </c>
      <c r="B95" t="s" s="4">
        <v>108</v>
      </c>
      <c r="C95" t="s" s="4">
        <v>109</v>
      </c>
      <c r="D95" t="s" s="4">
        <v>38</v>
      </c>
      <c r="E95" t="n" s="4">
        <v>890.64</v>
      </c>
      <c r="F95" t="s" s="1">
        <v>26</v>
      </c>
      <c r="G95" t="s" s="1">
        <v>26</v>
      </c>
      <c r="H95" s="2">
        <f>F95+G95</f>
      </c>
      <c r="I95" t="n" s="6">
        <v>21.58</v>
      </c>
      <c r="J95" s="2">
        <f>F95+(TRUNC(I95/100*F95,2))</f>
      </c>
      <c r="K95" s="2">
        <f>G95+(TRUNC(I95/100*G95,2))</f>
      </c>
      <c r="L95" s="2">
        <f>TRUNC(J95+K95,2)</f>
      </c>
      <c r="M95" s="2">
        <f>TRUNC(IF((J95+K95), (J95/(J95+K95)*O95), 0), 2)</f>
      </c>
      <c r="N95" s="2">
        <f>TRUNC(IF((J95+K95), (K95/(J95+K95)*O95), 0), 2)</f>
      </c>
      <c r="O95" s="2">
        <f>TRUNC(L95*E95,2)</f>
      </c>
      <c r="P95" s="4">
        <f>IF(O95&lt;=(Referencial!O95*1.05),"PREÇO VÁLIDO","PREÇO INVÁLIDO")</f>
      </c>
      <c r="Q95" s="2">
        <f>(O95/Referencial!O95)-1</f>
      </c>
    </row>
    <row r="96" ht="25.0" customHeight="true">
      <c r="A96" t="s" s="4">
        <v>22</v>
      </c>
      <c r="B96" t="s" s="4">
        <v>110</v>
      </c>
      <c r="C96" t="s" s="4">
        <v>111</v>
      </c>
      <c r="D96" t="s" s="4">
        <v>38</v>
      </c>
      <c r="E96" t="n" s="4">
        <v>540.55</v>
      </c>
      <c r="F96" t="s" s="1">
        <v>26</v>
      </c>
      <c r="G96" t="s" s="1">
        <v>26</v>
      </c>
      <c r="H96" s="2">
        <f>F96+G96</f>
      </c>
      <c r="I96" t="n" s="6">
        <v>21.58</v>
      </c>
      <c r="J96" s="2">
        <f>F96+(TRUNC(I96/100*F96,2))</f>
      </c>
      <c r="K96" s="2">
        <f>G96+(TRUNC(I96/100*G96,2))</f>
      </c>
      <c r="L96" s="2">
        <f>TRUNC(J96+K96,2)</f>
      </c>
      <c r="M96" s="2">
        <f>TRUNC(IF((J96+K96), (J96/(J96+K96)*O96), 0), 2)</f>
      </c>
      <c r="N96" s="2">
        <f>TRUNC(IF((J96+K96), (K96/(J96+K96)*O96), 0), 2)</f>
      </c>
      <c r="O96" s="2">
        <f>TRUNC(L96*E96,2)</f>
      </c>
      <c r="P96" s="4">
        <f>IF(O96&lt;=(Referencial!O96*1.05),"PREÇO VÁLIDO","PREÇO INVÁLIDO")</f>
      </c>
      <c r="Q96" s="2">
        <f>(O96/Referencial!O96)-1</f>
      </c>
    </row>
    <row r="97" ht="25.0" customHeight="true">
      <c r="A97" t="s" s="4">
        <v>22</v>
      </c>
      <c r="B97" t="s" s="4">
        <v>112</v>
      </c>
      <c r="C97" t="s" s="4">
        <v>113</v>
      </c>
      <c r="D97" t="s" s="4">
        <v>38</v>
      </c>
      <c r="E97" t="n" s="4">
        <v>8.75</v>
      </c>
      <c r="F97" t="s" s="1">
        <v>26</v>
      </c>
      <c r="G97" t="s" s="1">
        <v>26</v>
      </c>
      <c r="H97" s="2">
        <f>F97+G97</f>
      </c>
      <c r="I97" t="n" s="6">
        <v>21.58</v>
      </c>
      <c r="J97" s="2">
        <f>F97+(TRUNC(I97/100*F97,2))</f>
      </c>
      <c r="K97" s="2">
        <f>G97+(TRUNC(I97/100*G97,2))</f>
      </c>
      <c r="L97" s="2">
        <f>TRUNC(J97+K97,2)</f>
      </c>
      <c r="M97" s="2">
        <f>TRUNC(IF((J97+K97), (J97/(J97+K97)*O97), 0), 2)</f>
      </c>
      <c r="N97" s="2">
        <f>TRUNC(IF((J97+K97), (K97/(J97+K97)*O97), 0), 2)</f>
      </c>
      <c r="O97" s="2">
        <f>TRUNC(L97*E97,2)</f>
      </c>
      <c r="P97" s="4">
        <f>IF(O97&lt;=(Referencial!O97*1.05),"PREÇO VÁLIDO","PREÇO INVÁLIDO")</f>
      </c>
      <c r="Q97" s="2">
        <f>(O97/Referencial!O97)-1</f>
      </c>
    </row>
    <row r="98" ht="25.0" customHeight="true">
      <c r="A98" t="s" s="4">
        <v>22</v>
      </c>
      <c r="B98" t="s" s="4">
        <v>114</v>
      </c>
      <c r="C98" t="s" s="4">
        <v>115</v>
      </c>
      <c r="D98" t="s" s="4">
        <v>38</v>
      </c>
      <c r="E98" t="n" s="4">
        <v>20.0</v>
      </c>
      <c r="F98" t="s" s="1">
        <v>26</v>
      </c>
      <c r="G98" t="s" s="1">
        <v>26</v>
      </c>
      <c r="H98" s="2">
        <f>F98+G98</f>
      </c>
      <c r="I98" t="n" s="6">
        <v>21.58</v>
      </c>
      <c r="J98" s="2">
        <f>F98+(TRUNC(I98/100*F98,2))</f>
      </c>
      <c r="K98" s="2">
        <f>G98+(TRUNC(I98/100*G98,2))</f>
      </c>
      <c r="L98" s="2">
        <f>TRUNC(J98+K98,2)</f>
      </c>
      <c r="M98" s="2">
        <f>TRUNC(IF((J98+K98), (J98/(J98+K98)*O98), 0), 2)</f>
      </c>
      <c r="N98" s="2">
        <f>TRUNC(IF((J98+K98), (K98/(J98+K98)*O98), 0), 2)</f>
      </c>
      <c r="O98" s="2">
        <f>TRUNC(L98*E98,2)</f>
      </c>
      <c r="P98" s="4">
        <f>IF(O98&lt;=(Referencial!O98*1.05),"PREÇO VÁLIDO","PREÇO INVÁLIDO")</f>
      </c>
      <c r="Q98" s="2">
        <f>(O98/Referencial!O98)-1</f>
      </c>
    </row>
    <row r="99">
      <c r="N99" t="s" s="9">
        <v>27</v>
      </c>
      <c r="O99" s="10">
        <f>TRUNC(SUM(O89:O98), 2)</f>
      </c>
    </row>
    <row r="101">
      <c r="A101" t="s" s="12">
        <v>116</v>
      </c>
    </row>
    <row r="102">
      <c r="A102" s="27" t="s">
        <v>4</v>
      </c>
      <c r="B102" s="27" t="s">
        <v>5</v>
      </c>
      <c r="C102" s="27" t="s">
        <v>6</v>
      </c>
      <c r="D102" s="27" t="s">
        <v>7</v>
      </c>
      <c r="E102" s="27" t="s">
        <v>8</v>
      </c>
      <c r="F102" s="1" t="s">
        <v>9</v>
      </c>
      <c r="G102" s="1" t="s">
        <v>10</v>
      </c>
      <c r="H102" s="27" t="s">
        <v>12</v>
      </c>
      <c r="I102" s="27" t="s">
        <v>13</v>
      </c>
      <c r="J102" s="27" t="s">
        <v>14</v>
      </c>
      <c r="K102" s="27" t="s">
        <v>15</v>
      </c>
      <c r="L102" s="27" t="s">
        <v>11</v>
      </c>
      <c r="M102" s="27" t="s">
        <v>16</v>
      </c>
      <c r="N102" s="27" t="s">
        <v>17</v>
      </c>
      <c r="O102" s="27" t="s">
        <v>18</v>
      </c>
      <c r="P102" s="27" t="s">
        <v>19</v>
      </c>
      <c r="Q102" s="27" t="s">
        <v>20</v>
      </c>
    </row>
    <row r="103" ht="25.0" customHeight="true">
      <c r="A103" s="4"/>
      <c r="B103" s="4"/>
      <c r="C103" t="s" s="4">
        <v>117</v>
      </c>
      <c r="D103" s="4"/>
      <c r="E103" t="n" s="4">
        <v>0.0</v>
      </c>
      <c r="F103" s="1"/>
      <c r="G103" s="1"/>
      <c r="H103" s="4"/>
      <c r="I103" s="6"/>
      <c r="J103" s="4"/>
      <c r="K103" s="4"/>
      <c r="L103" s="4"/>
      <c r="M103" s="4"/>
      <c r="N103" s="4"/>
      <c r="O103" s="4"/>
      <c r="P103" s="4"/>
      <c r="Q103" s="2"/>
    </row>
    <row r="104" ht="25.0" customHeight="true">
      <c r="A104" s="4"/>
      <c r="B104" s="4"/>
      <c r="C104" t="s" s="4">
        <v>118</v>
      </c>
      <c r="D104" s="4"/>
      <c r="E104" t="n" s="4">
        <v>0.0</v>
      </c>
      <c r="F104" s="1"/>
      <c r="G104" s="1"/>
      <c r="H104" s="4"/>
      <c r="I104" s="6"/>
      <c r="J104" s="4"/>
      <c r="K104" s="4"/>
      <c r="L104" s="4"/>
      <c r="M104" s="4"/>
      <c r="N104" s="4"/>
      <c r="O104" s="4"/>
      <c r="P104" s="4"/>
      <c r="Q104" s="2"/>
    </row>
    <row r="105" ht="25.0" customHeight="true">
      <c r="A105" t="s" s="4">
        <v>22</v>
      </c>
      <c r="B105" t="s" s="4">
        <v>73</v>
      </c>
      <c r="C105" t="s" s="4">
        <v>74</v>
      </c>
      <c r="D105" t="s" s="4">
        <v>38</v>
      </c>
      <c r="E105" t="n" s="4">
        <v>228.0</v>
      </c>
      <c r="F105" t="s" s="1">
        <v>26</v>
      </c>
      <c r="G105" t="s" s="1">
        <v>26</v>
      </c>
      <c r="H105" s="2">
        <f>F105+G105</f>
      </c>
      <c r="I105" t="n" s="6">
        <v>21.58</v>
      </c>
      <c r="J105" s="2">
        <f>F105+(TRUNC(I105/100*F105,2))</f>
      </c>
      <c r="K105" s="2">
        <f>G105+(TRUNC(I105/100*G105,2))</f>
      </c>
      <c r="L105" s="2">
        <f>TRUNC(J105+K105,2)</f>
      </c>
      <c r="M105" s="2">
        <f>TRUNC(IF((J105+K105), (J105/(J105+K105)*O105), 0), 2)</f>
      </c>
      <c r="N105" s="2">
        <f>TRUNC(IF((J105+K105), (K105/(J105+K105)*O105), 0), 2)</f>
      </c>
      <c r="O105" s="2">
        <f>TRUNC(L105*E105,2)</f>
      </c>
      <c r="P105" s="4">
        <f>IF(O105&lt;=(Referencial!O105*1.05),"PREÇO VÁLIDO","PREÇO INVÁLIDO")</f>
      </c>
      <c r="Q105" s="2">
        <f>(O105/Referencial!O105)-1</f>
      </c>
    </row>
    <row r="106" ht="25.0" customHeight="true">
      <c r="A106" t="s" s="4">
        <v>22</v>
      </c>
      <c r="B106" t="s" s="4">
        <v>75</v>
      </c>
      <c r="C106" t="s" s="4">
        <v>76</v>
      </c>
      <c r="D106" t="s" s="4">
        <v>65</v>
      </c>
      <c r="E106" t="n" s="4">
        <v>694.4</v>
      </c>
      <c r="F106" t="s" s="1">
        <v>26</v>
      </c>
      <c r="G106" t="s" s="1">
        <v>26</v>
      </c>
      <c r="H106" s="2">
        <f>F106+G106</f>
      </c>
      <c r="I106" t="n" s="6">
        <v>21.58</v>
      </c>
      <c r="J106" s="2">
        <f>F106+(TRUNC(I106/100*F106,2))</f>
      </c>
      <c r="K106" s="2">
        <f>G106+(TRUNC(I106/100*G106,2))</f>
      </c>
      <c r="L106" s="2">
        <f>TRUNC(J106+K106,2)</f>
      </c>
      <c r="M106" s="2">
        <f>TRUNC(IF((J106+K106), (J106/(J106+K106)*O106), 0), 2)</f>
      </c>
      <c r="N106" s="2">
        <f>TRUNC(IF((J106+K106), (K106/(J106+K106)*O106), 0), 2)</f>
      </c>
      <c r="O106" s="2">
        <f>TRUNC(L106*E106,2)</f>
      </c>
      <c r="P106" s="4">
        <f>IF(O106&lt;=(Referencial!O106*1.05),"PREÇO VÁLIDO","PREÇO INVÁLIDO")</f>
      </c>
      <c r="Q106" s="2">
        <f>(O106/Referencial!O106)-1</f>
      </c>
    </row>
    <row r="107" ht="25.0" customHeight="true">
      <c r="A107" t="s" s="4">
        <v>22</v>
      </c>
      <c r="B107" t="s" s="4">
        <v>77</v>
      </c>
      <c r="C107" t="s" s="4">
        <v>78</v>
      </c>
      <c r="D107" t="s" s="4">
        <v>65</v>
      </c>
      <c r="E107" t="n" s="4">
        <v>269.6</v>
      </c>
      <c r="F107" t="s" s="1">
        <v>26</v>
      </c>
      <c r="G107" t="s" s="1">
        <v>26</v>
      </c>
      <c r="H107" s="2">
        <f>F107+G107</f>
      </c>
      <c r="I107" t="n" s="6">
        <v>21.58</v>
      </c>
      <c r="J107" s="2">
        <f>F107+(TRUNC(I107/100*F107,2))</f>
      </c>
      <c r="K107" s="2">
        <f>G107+(TRUNC(I107/100*G107,2))</f>
      </c>
      <c r="L107" s="2">
        <f>TRUNC(J107+K107,2)</f>
      </c>
      <c r="M107" s="2">
        <f>TRUNC(IF((J107+K107), (J107/(J107+K107)*O107), 0), 2)</f>
      </c>
      <c r="N107" s="2">
        <f>TRUNC(IF((J107+K107), (K107/(J107+K107)*O107), 0), 2)</f>
      </c>
      <c r="O107" s="2">
        <f>TRUNC(L107*E107,2)</f>
      </c>
      <c r="P107" s="4">
        <f>IF(O107&lt;=(Referencial!O107*1.05),"PREÇO VÁLIDO","PREÇO INVÁLIDO")</f>
      </c>
      <c r="Q107" s="2">
        <f>(O107/Referencial!O107)-1</f>
      </c>
    </row>
    <row r="108" ht="25.0" customHeight="true">
      <c r="A108" t="s" s="4">
        <v>22</v>
      </c>
      <c r="B108" t="s" s="4">
        <v>119</v>
      </c>
      <c r="C108" t="s" s="4">
        <v>120</v>
      </c>
      <c r="D108" t="s" s="4">
        <v>46</v>
      </c>
      <c r="E108" t="n" s="4">
        <v>11.4</v>
      </c>
      <c r="F108" t="s" s="1">
        <v>26</v>
      </c>
      <c r="G108" t="s" s="1">
        <v>26</v>
      </c>
      <c r="H108" s="2">
        <f>F108+G108</f>
      </c>
      <c r="I108" t="n" s="6">
        <v>21.58</v>
      </c>
      <c r="J108" s="2">
        <f>F108+(TRUNC(I108/100*F108,2))</f>
      </c>
      <c r="K108" s="2">
        <f>G108+(TRUNC(I108/100*G108,2))</f>
      </c>
      <c r="L108" s="2">
        <f>TRUNC(J108+K108,2)</f>
      </c>
      <c r="M108" s="2">
        <f>TRUNC(IF((J108+K108), (J108/(J108+K108)*O108), 0), 2)</f>
      </c>
      <c r="N108" s="2">
        <f>TRUNC(IF((J108+K108), (K108/(J108+K108)*O108), 0), 2)</f>
      </c>
      <c r="O108" s="2">
        <f>TRUNC(L108*E108,2)</f>
      </c>
      <c r="P108" s="4">
        <f>IF(O108&lt;=(Referencial!O108*1.05),"PREÇO VÁLIDO","PREÇO INVÁLIDO")</f>
      </c>
      <c r="Q108" s="2">
        <f>(O108/Referencial!O108)-1</f>
      </c>
    </row>
    <row r="109" ht="25.0" customHeight="true">
      <c r="A109" s="4"/>
      <c r="B109" s="4"/>
      <c r="C109" t="s" s="4">
        <v>121</v>
      </c>
      <c r="D109" s="4"/>
      <c r="E109" t="n" s="4">
        <v>0.0</v>
      </c>
      <c r="F109" s="1"/>
      <c r="G109" s="1"/>
      <c r="H109" s="4"/>
      <c r="I109" s="6"/>
      <c r="J109" s="4"/>
      <c r="K109" s="4"/>
      <c r="L109" s="4"/>
      <c r="M109" s="4"/>
      <c r="N109" s="4"/>
      <c r="O109" s="4"/>
      <c r="P109" s="4"/>
      <c r="Q109" s="2"/>
    </row>
    <row r="110" ht="25.0" customHeight="true">
      <c r="A110" t="s" s="4">
        <v>22</v>
      </c>
      <c r="B110" t="s" s="4">
        <v>122</v>
      </c>
      <c r="C110" t="s" s="4">
        <v>123</v>
      </c>
      <c r="D110" t="s" s="4">
        <v>38</v>
      </c>
      <c r="E110" t="n" s="4">
        <v>108.38</v>
      </c>
      <c r="F110" t="s" s="1">
        <v>26</v>
      </c>
      <c r="G110" t="s" s="1">
        <v>26</v>
      </c>
      <c r="H110" s="2">
        <f>F110+G110</f>
      </c>
      <c r="I110" t="n" s="6">
        <v>21.58</v>
      </c>
      <c r="J110" s="2">
        <f>F110+(TRUNC(I110/100*F110,2))</f>
      </c>
      <c r="K110" s="2">
        <f>G110+(TRUNC(I110/100*G110,2))</f>
      </c>
      <c r="L110" s="2">
        <f>TRUNC(J110+K110,2)</f>
      </c>
      <c r="M110" s="2">
        <f>TRUNC(IF((J110+K110), (J110/(J110+K110)*O110), 0), 2)</f>
      </c>
      <c r="N110" s="2">
        <f>TRUNC(IF((J110+K110), (K110/(J110+K110)*O110), 0), 2)</f>
      </c>
      <c r="O110" s="2">
        <f>TRUNC(L110*E110,2)</f>
      </c>
      <c r="P110" s="4">
        <f>IF(O110&lt;=(Referencial!O110*1.05),"PREÇO VÁLIDO","PREÇO INVÁLIDO")</f>
      </c>
      <c r="Q110" s="2">
        <f>(O110/Referencial!O110)-1</f>
      </c>
    </row>
    <row r="111" ht="25.0" customHeight="true">
      <c r="A111" t="s" s="4">
        <v>22</v>
      </c>
      <c r="B111" t="s" s="4">
        <v>124</v>
      </c>
      <c r="C111" t="s" s="4">
        <v>125</v>
      </c>
      <c r="D111" t="s" s="4">
        <v>65</v>
      </c>
      <c r="E111" t="n" s="4">
        <v>324.8</v>
      </c>
      <c r="F111" t="s" s="1">
        <v>26</v>
      </c>
      <c r="G111" t="s" s="1">
        <v>26</v>
      </c>
      <c r="H111" s="2">
        <f>F111+G111</f>
      </c>
      <c r="I111" t="n" s="6">
        <v>21.58</v>
      </c>
      <c r="J111" s="2">
        <f>F111+(TRUNC(I111/100*F111,2))</f>
      </c>
      <c r="K111" s="2">
        <f>G111+(TRUNC(I111/100*G111,2))</f>
      </c>
      <c r="L111" s="2">
        <f>TRUNC(J111+K111,2)</f>
      </c>
      <c r="M111" s="2">
        <f>TRUNC(IF((J111+K111), (J111/(J111+K111)*O111), 0), 2)</f>
      </c>
      <c r="N111" s="2">
        <f>TRUNC(IF((J111+K111), (K111/(J111+K111)*O111), 0), 2)</f>
      </c>
      <c r="O111" s="2">
        <f>TRUNC(L111*E111,2)</f>
      </c>
      <c r="P111" s="4">
        <f>IF(O111&lt;=(Referencial!O111*1.05),"PREÇO VÁLIDO","PREÇO INVÁLIDO")</f>
      </c>
      <c r="Q111" s="2">
        <f>(O111/Referencial!O111)-1</f>
      </c>
    </row>
    <row r="112" ht="25.0" customHeight="true">
      <c r="A112" t="s" s="4">
        <v>22</v>
      </c>
      <c r="B112" t="s" s="4">
        <v>77</v>
      </c>
      <c r="C112" t="s" s="4">
        <v>78</v>
      </c>
      <c r="D112" t="s" s="4">
        <v>65</v>
      </c>
      <c r="E112" t="n" s="4">
        <v>220.9</v>
      </c>
      <c r="F112" t="s" s="1">
        <v>26</v>
      </c>
      <c r="G112" t="s" s="1">
        <v>26</v>
      </c>
      <c r="H112" s="2">
        <f>F112+G112</f>
      </c>
      <c r="I112" t="n" s="6">
        <v>21.58</v>
      </c>
      <c r="J112" s="2">
        <f>F112+(TRUNC(I112/100*F112,2))</f>
      </c>
      <c r="K112" s="2">
        <f>G112+(TRUNC(I112/100*G112,2))</f>
      </c>
      <c r="L112" s="2">
        <f>TRUNC(J112+K112,2)</f>
      </c>
      <c r="M112" s="2">
        <f>TRUNC(IF((J112+K112), (J112/(J112+K112)*O112), 0), 2)</f>
      </c>
      <c r="N112" s="2">
        <f>TRUNC(IF((J112+K112), (K112/(J112+K112)*O112), 0), 2)</f>
      </c>
      <c r="O112" s="2">
        <f>TRUNC(L112*E112,2)</f>
      </c>
      <c r="P112" s="4">
        <f>IF(O112&lt;=(Referencial!O112*1.05),"PREÇO VÁLIDO","PREÇO INVÁLIDO")</f>
      </c>
      <c r="Q112" s="2">
        <f>(O112/Referencial!O112)-1</f>
      </c>
    </row>
    <row r="113" ht="25.0" customHeight="true">
      <c r="A113" t="s" s="4">
        <v>22</v>
      </c>
      <c r="B113" t="s" s="4">
        <v>126</v>
      </c>
      <c r="C113" t="s" s="4">
        <v>127</v>
      </c>
      <c r="D113" t="s" s="4">
        <v>46</v>
      </c>
      <c r="E113" t="n" s="4">
        <v>5.62</v>
      </c>
      <c r="F113" t="s" s="1">
        <v>26</v>
      </c>
      <c r="G113" t="s" s="1">
        <v>26</v>
      </c>
      <c r="H113" s="2">
        <f>F113+G113</f>
      </c>
      <c r="I113" t="n" s="6">
        <v>21.58</v>
      </c>
      <c r="J113" s="2">
        <f>F113+(TRUNC(I113/100*F113,2))</f>
      </c>
      <c r="K113" s="2">
        <f>G113+(TRUNC(I113/100*G113,2))</f>
      </c>
      <c r="L113" s="2">
        <f>TRUNC(J113+K113,2)</f>
      </c>
      <c r="M113" s="2">
        <f>TRUNC(IF((J113+K113), (J113/(J113+K113)*O113), 0), 2)</f>
      </c>
      <c r="N113" s="2">
        <f>TRUNC(IF((J113+K113), (K113/(J113+K113)*O113), 0), 2)</f>
      </c>
      <c r="O113" s="2">
        <f>TRUNC(L113*E113,2)</f>
      </c>
      <c r="P113" s="4">
        <f>IF(O113&lt;=(Referencial!O113*1.05),"PREÇO VÁLIDO","PREÇO INVÁLIDO")</f>
      </c>
      <c r="Q113" s="2">
        <f>(O113/Referencial!O113)-1</f>
      </c>
    </row>
    <row r="114">
      <c r="N114" t="s" s="9">
        <v>27</v>
      </c>
      <c r="O114" s="10">
        <f>TRUNC(SUM(O101:O113), 2)</f>
      </c>
    </row>
    <row r="116">
      <c r="A116" t="s" s="12">
        <v>128</v>
      </c>
    </row>
    <row r="117">
      <c r="A117" s="27" t="s">
        <v>4</v>
      </c>
      <c r="B117" s="27" t="s">
        <v>5</v>
      </c>
      <c r="C117" s="27" t="s">
        <v>6</v>
      </c>
      <c r="D117" s="27" t="s">
        <v>7</v>
      </c>
      <c r="E117" s="27" t="s">
        <v>8</v>
      </c>
      <c r="F117" s="1" t="s">
        <v>9</v>
      </c>
      <c r="G117" s="1" t="s">
        <v>10</v>
      </c>
      <c r="H117" s="27" t="s">
        <v>12</v>
      </c>
      <c r="I117" s="27" t="s">
        <v>13</v>
      </c>
      <c r="J117" s="27" t="s">
        <v>14</v>
      </c>
      <c r="K117" s="27" t="s">
        <v>15</v>
      </c>
      <c r="L117" s="27" t="s">
        <v>11</v>
      </c>
      <c r="M117" s="27" t="s">
        <v>16</v>
      </c>
      <c r="N117" s="27" t="s">
        <v>17</v>
      </c>
      <c r="O117" s="27" t="s">
        <v>18</v>
      </c>
      <c r="P117" s="27" t="s">
        <v>19</v>
      </c>
      <c r="Q117" s="27" t="s">
        <v>20</v>
      </c>
    </row>
    <row r="118" ht="25.0" customHeight="true">
      <c r="A118" s="4"/>
      <c r="B118" s="4"/>
      <c r="C118" t="s" s="4">
        <v>129</v>
      </c>
      <c r="D118" s="4"/>
      <c r="E118" t="n" s="4">
        <v>0.0</v>
      </c>
      <c r="F118" s="1"/>
      <c r="G118" s="1"/>
      <c r="H118" s="4"/>
      <c r="I118" s="6"/>
      <c r="J118" s="4"/>
      <c r="K118" s="4"/>
      <c r="L118" s="4"/>
      <c r="M118" s="4"/>
      <c r="N118" s="4"/>
      <c r="O118" s="4"/>
      <c r="P118" s="4"/>
      <c r="Q118" s="2"/>
    </row>
    <row r="119" ht="25.0" customHeight="true">
      <c r="A119" t="s" s="4">
        <v>22</v>
      </c>
      <c r="B119" t="s" s="4">
        <v>130</v>
      </c>
      <c r="C119" t="s" s="4">
        <v>131</v>
      </c>
      <c r="D119" t="s" s="4">
        <v>38</v>
      </c>
      <c r="E119" t="n" s="4">
        <v>890.64</v>
      </c>
      <c r="F119" t="s" s="1">
        <v>26</v>
      </c>
      <c r="G119" t="s" s="1">
        <v>26</v>
      </c>
      <c r="H119" s="2">
        <f>F119+G119</f>
      </c>
      <c r="I119" t="n" s="6">
        <v>21.58</v>
      </c>
      <c r="J119" s="2">
        <f>F119+(TRUNC(I119/100*F119,2))</f>
      </c>
      <c r="K119" s="2">
        <f>G119+(TRUNC(I119/100*G119,2))</f>
      </c>
      <c r="L119" s="2">
        <f>TRUNC(J119+K119,2)</f>
      </c>
      <c r="M119" s="2">
        <f>TRUNC(IF((J119+K119), (J119/(J119+K119)*O119), 0), 2)</f>
      </c>
      <c r="N119" s="2">
        <f>TRUNC(IF((J119+K119), (K119/(J119+K119)*O119), 0), 2)</f>
      </c>
      <c r="O119" s="2">
        <f>TRUNC(L119*E119,2)</f>
      </c>
      <c r="P119" s="4">
        <f>IF(O119&lt;=(Referencial!O119*1.05),"PREÇO VÁLIDO","PREÇO INVÁLIDO")</f>
      </c>
      <c r="Q119" s="2">
        <f>(O119/Referencial!O119)-1</f>
      </c>
    </row>
    <row r="120" ht="25.0" customHeight="true">
      <c r="A120" t="s" s="4">
        <v>22</v>
      </c>
      <c r="B120" t="s" s="4">
        <v>132</v>
      </c>
      <c r="C120" t="s" s="4">
        <v>133</v>
      </c>
      <c r="D120" t="s" s="4">
        <v>38</v>
      </c>
      <c r="E120" t="n" s="4">
        <v>890.64</v>
      </c>
      <c r="F120" t="s" s="1">
        <v>26</v>
      </c>
      <c r="G120" t="s" s="1">
        <v>26</v>
      </c>
      <c r="H120" s="2">
        <f>F120+G120</f>
      </c>
      <c r="I120" t="n" s="6">
        <v>21.58</v>
      </c>
      <c r="J120" s="2">
        <f>F120+(TRUNC(I120/100*F120,2))</f>
      </c>
      <c r="K120" s="2">
        <f>G120+(TRUNC(I120/100*G120,2))</f>
      </c>
      <c r="L120" s="2">
        <f>TRUNC(J120+K120,2)</f>
      </c>
      <c r="M120" s="2">
        <f>TRUNC(IF((J120+K120), (J120/(J120+K120)*O120), 0), 2)</f>
      </c>
      <c r="N120" s="2">
        <f>TRUNC(IF((J120+K120), (K120/(J120+K120)*O120), 0), 2)</f>
      </c>
      <c r="O120" s="2">
        <f>TRUNC(L120*E120,2)</f>
      </c>
      <c r="P120" s="4">
        <f>IF(O120&lt;=(Referencial!O120*1.05),"PREÇO VÁLIDO","PREÇO INVÁLIDO")</f>
      </c>
      <c r="Q120" s="2">
        <f>(O120/Referencial!O120)-1</f>
      </c>
    </row>
    <row r="121" ht="25.0" customHeight="true">
      <c r="A121" t="s" s="4">
        <v>22</v>
      </c>
      <c r="B121" t="s" s="4">
        <v>134</v>
      </c>
      <c r="C121" t="s" s="4">
        <v>135</v>
      </c>
      <c r="D121" t="s" s="4">
        <v>38</v>
      </c>
      <c r="E121" t="n" s="4">
        <v>324.33</v>
      </c>
      <c r="F121" t="s" s="1">
        <v>26</v>
      </c>
      <c r="G121" t="s" s="1">
        <v>26</v>
      </c>
      <c r="H121" s="2">
        <f>F121+G121</f>
      </c>
      <c r="I121" t="n" s="6">
        <v>21.58</v>
      </c>
      <c r="J121" s="2">
        <f>F121+(TRUNC(I121/100*F121,2))</f>
      </c>
      <c r="K121" s="2">
        <f>G121+(TRUNC(I121/100*G121,2))</f>
      </c>
      <c r="L121" s="2">
        <f>TRUNC(J121+K121,2)</f>
      </c>
      <c r="M121" s="2">
        <f>TRUNC(IF((J121+K121), (J121/(J121+K121)*O121), 0), 2)</f>
      </c>
      <c r="N121" s="2">
        <f>TRUNC(IF((J121+K121), (K121/(J121+K121)*O121), 0), 2)</f>
      </c>
      <c r="O121" s="2">
        <f>TRUNC(L121*E121,2)</f>
      </c>
      <c r="P121" s="4">
        <f>IF(O121&lt;=(Referencial!O121*1.05),"PREÇO VÁLIDO","PREÇO INVÁLIDO")</f>
      </c>
      <c r="Q121" s="2">
        <f>(O121/Referencial!O121)-1</f>
      </c>
    </row>
    <row r="122" ht="25.0" customHeight="true">
      <c r="A122" t="s" s="4">
        <v>22</v>
      </c>
      <c r="B122" t="s" s="4">
        <v>136</v>
      </c>
      <c r="C122" t="s" s="4">
        <v>137</v>
      </c>
      <c r="D122" t="s" s="4">
        <v>38</v>
      </c>
      <c r="E122" t="n" s="4">
        <v>972.99</v>
      </c>
      <c r="F122" t="s" s="1">
        <v>26</v>
      </c>
      <c r="G122" t="s" s="1">
        <v>26</v>
      </c>
      <c r="H122" s="2">
        <f>F122+G122</f>
      </c>
      <c r="I122" t="n" s="6">
        <v>21.58</v>
      </c>
      <c r="J122" s="2">
        <f>F122+(TRUNC(I122/100*F122,2))</f>
      </c>
      <c r="K122" s="2">
        <f>G122+(TRUNC(I122/100*G122,2))</f>
      </c>
      <c r="L122" s="2">
        <f>TRUNC(J122+K122,2)</f>
      </c>
      <c r="M122" s="2">
        <f>TRUNC(IF((J122+K122), (J122/(J122+K122)*O122), 0), 2)</f>
      </c>
      <c r="N122" s="2">
        <f>TRUNC(IF((J122+K122), (K122/(J122+K122)*O122), 0), 2)</f>
      </c>
      <c r="O122" s="2">
        <f>TRUNC(L122*E122,2)</f>
      </c>
      <c r="P122" s="4">
        <f>IF(O122&lt;=(Referencial!O122*1.05),"PREÇO VÁLIDO","PREÇO INVÁLIDO")</f>
      </c>
      <c r="Q122" s="2">
        <f>(O122/Referencial!O122)-1</f>
      </c>
    </row>
    <row r="123">
      <c r="N123" t="s" s="9">
        <v>27</v>
      </c>
      <c r="O123" s="10">
        <f>TRUNC(SUM(O116:O122), 2)</f>
      </c>
    </row>
    <row r="125">
      <c r="A125" t="s" s="12">
        <v>138</v>
      </c>
    </row>
    <row r="126">
      <c r="A126" s="27" t="s">
        <v>4</v>
      </c>
      <c r="B126" s="27" t="s">
        <v>5</v>
      </c>
      <c r="C126" s="27" t="s">
        <v>6</v>
      </c>
      <c r="D126" s="27" t="s">
        <v>7</v>
      </c>
      <c r="E126" s="27" t="s">
        <v>8</v>
      </c>
      <c r="F126" s="1" t="s">
        <v>9</v>
      </c>
      <c r="G126" s="1" t="s">
        <v>10</v>
      </c>
      <c r="H126" s="27" t="s">
        <v>12</v>
      </c>
      <c r="I126" s="27" t="s">
        <v>13</v>
      </c>
      <c r="J126" s="27" t="s">
        <v>14</v>
      </c>
      <c r="K126" s="27" t="s">
        <v>15</v>
      </c>
      <c r="L126" s="27" t="s">
        <v>11</v>
      </c>
      <c r="M126" s="27" t="s">
        <v>16</v>
      </c>
      <c r="N126" s="27" t="s">
        <v>17</v>
      </c>
      <c r="O126" s="27" t="s">
        <v>18</v>
      </c>
      <c r="P126" s="27" t="s">
        <v>19</v>
      </c>
      <c r="Q126" s="27" t="s">
        <v>20</v>
      </c>
    </row>
    <row r="127" ht="25.0" customHeight="true">
      <c r="A127" s="4"/>
      <c r="B127" s="4"/>
      <c r="C127" t="s" s="4">
        <v>139</v>
      </c>
      <c r="D127" s="4"/>
      <c r="E127" t="n" s="4">
        <v>0.0</v>
      </c>
      <c r="F127" s="1"/>
      <c r="G127" s="1"/>
      <c r="H127" s="4"/>
      <c r="I127" s="6"/>
      <c r="J127" s="4"/>
      <c r="K127" s="4"/>
      <c r="L127" s="4"/>
      <c r="M127" s="4"/>
      <c r="N127" s="4"/>
      <c r="O127" s="4"/>
      <c r="P127" s="4"/>
      <c r="Q127" s="2"/>
    </row>
    <row r="128" ht="25.0" customHeight="true">
      <c r="A128" t="s" s="4">
        <v>22</v>
      </c>
      <c r="B128" t="s" s="4">
        <v>140</v>
      </c>
      <c r="C128" t="s" s="4">
        <v>141</v>
      </c>
      <c r="D128" t="s" s="4">
        <v>46</v>
      </c>
      <c r="E128" t="n" s="4">
        <v>23.28</v>
      </c>
      <c r="F128" t="s" s="1">
        <v>26</v>
      </c>
      <c r="G128" t="s" s="1">
        <v>26</v>
      </c>
      <c r="H128" s="2">
        <f>F128+G128</f>
      </c>
      <c r="I128" t="n" s="6">
        <v>21.58</v>
      </c>
      <c r="J128" s="2">
        <f>F128+(TRUNC(I128/100*F128,2))</f>
      </c>
      <c r="K128" s="2">
        <f>G128+(TRUNC(I128/100*G128,2))</f>
      </c>
      <c r="L128" s="2">
        <f>TRUNC(J128+K128,2)</f>
      </c>
      <c r="M128" s="2">
        <f>TRUNC(IF((J128+K128), (J128/(J128+K128)*O128), 0), 2)</f>
      </c>
      <c r="N128" s="2">
        <f>TRUNC(IF((J128+K128), (K128/(J128+K128)*O128), 0), 2)</f>
      </c>
      <c r="O128" s="2">
        <f>TRUNC(L128*E128,2)</f>
      </c>
      <c r="P128" s="4">
        <f>IF(O128&lt;=(Referencial!O128*1.05),"PREÇO VÁLIDO","PREÇO INVÁLIDO")</f>
      </c>
      <c r="Q128" s="2">
        <f>(O128/Referencial!O128)-1</f>
      </c>
    </row>
    <row r="129" ht="25.0" customHeight="true">
      <c r="A129" t="s" s="4">
        <v>22</v>
      </c>
      <c r="B129" t="s" s="4">
        <v>142</v>
      </c>
      <c r="C129" t="s" s="4">
        <v>143</v>
      </c>
      <c r="D129" t="s" s="4">
        <v>144</v>
      </c>
      <c r="E129" t="n" s="4">
        <v>12.0</v>
      </c>
      <c r="F129" t="s" s="1">
        <v>26</v>
      </c>
      <c r="G129" t="s" s="1">
        <v>26</v>
      </c>
      <c r="H129" s="2">
        <f>F129+G129</f>
      </c>
      <c r="I129" t="n" s="6">
        <v>21.58</v>
      </c>
      <c r="J129" s="2">
        <f>F129+(TRUNC(I129/100*F129,2))</f>
      </c>
      <c r="K129" s="2">
        <f>G129+(TRUNC(I129/100*G129,2))</f>
      </c>
      <c r="L129" s="2">
        <f>TRUNC(J129+K129,2)</f>
      </c>
      <c r="M129" s="2">
        <f>TRUNC(IF((J129+K129), (J129/(J129+K129)*O129), 0), 2)</f>
      </c>
      <c r="N129" s="2">
        <f>TRUNC(IF((J129+K129), (K129/(J129+K129)*O129), 0), 2)</f>
      </c>
      <c r="O129" s="2">
        <f>TRUNC(L129*E129,2)</f>
      </c>
      <c r="P129" s="4">
        <f>IF(O129&lt;=(Referencial!O129*1.05),"PREÇO VÁLIDO","PREÇO INVÁLIDO")</f>
      </c>
      <c r="Q129" s="2">
        <f>(O129/Referencial!O129)-1</f>
      </c>
    </row>
    <row r="130" ht="25.0" customHeight="true">
      <c r="A130" t="s" s="4">
        <v>22</v>
      </c>
      <c r="B130" t="s" s="4">
        <v>145</v>
      </c>
      <c r="C130" t="s" s="4">
        <v>146</v>
      </c>
      <c r="D130" t="s" s="4">
        <v>144</v>
      </c>
      <c r="E130" t="n" s="4">
        <v>388.0</v>
      </c>
      <c r="F130" t="s" s="1">
        <v>26</v>
      </c>
      <c r="G130" t="s" s="1">
        <v>26</v>
      </c>
      <c r="H130" s="2">
        <f>F130+G130</f>
      </c>
      <c r="I130" t="n" s="6">
        <v>21.58</v>
      </c>
      <c r="J130" s="2">
        <f>F130+(TRUNC(I130/100*F130,2))</f>
      </c>
      <c r="K130" s="2">
        <f>G130+(TRUNC(I130/100*G130,2))</f>
      </c>
      <c r="L130" s="2">
        <f>TRUNC(J130+K130,2)</f>
      </c>
      <c r="M130" s="2">
        <f>TRUNC(IF((J130+K130), (J130/(J130+K130)*O130), 0), 2)</f>
      </c>
      <c r="N130" s="2">
        <f>TRUNC(IF((J130+K130), (K130/(J130+K130)*O130), 0), 2)</f>
      </c>
      <c r="O130" s="2">
        <f>TRUNC(L130*E130,2)</f>
      </c>
      <c r="P130" s="4">
        <f>IF(O130&lt;=(Referencial!O130*1.05),"PREÇO VÁLIDO","PREÇO INVÁLIDO")</f>
      </c>
      <c r="Q130" s="2">
        <f>(O130/Referencial!O130)-1</f>
      </c>
    </row>
    <row r="131" ht="25.0" customHeight="true">
      <c r="A131" t="s" s="4">
        <v>22</v>
      </c>
      <c r="B131" t="s" s="4">
        <v>147</v>
      </c>
      <c r="C131" t="s" s="4">
        <v>148</v>
      </c>
      <c r="D131" t="s" s="4">
        <v>38</v>
      </c>
      <c r="E131" t="n" s="4">
        <v>793.94</v>
      </c>
      <c r="F131" t="s" s="1">
        <v>26</v>
      </c>
      <c r="G131" t="s" s="1">
        <v>26</v>
      </c>
      <c r="H131" s="2">
        <f>F131+G131</f>
      </c>
      <c r="I131" t="n" s="6">
        <v>21.58</v>
      </c>
      <c r="J131" s="2">
        <f>F131+(TRUNC(I131/100*F131,2))</f>
      </c>
      <c r="K131" s="2">
        <f>G131+(TRUNC(I131/100*G131,2))</f>
      </c>
      <c r="L131" s="2">
        <f>TRUNC(J131+K131,2)</f>
      </c>
      <c r="M131" s="2">
        <f>TRUNC(IF((J131+K131), (J131/(J131+K131)*O131), 0), 2)</f>
      </c>
      <c r="N131" s="2">
        <f>TRUNC(IF((J131+K131), (K131/(J131+K131)*O131), 0), 2)</f>
      </c>
      <c r="O131" s="2">
        <f>TRUNC(L131*E131,2)</f>
      </c>
      <c r="P131" s="4">
        <f>IF(O131&lt;=(Referencial!O131*1.05),"PREÇO VÁLIDO","PREÇO INVÁLIDO")</f>
      </c>
      <c r="Q131" s="2">
        <f>(O131/Referencial!O131)-1</f>
      </c>
    </row>
    <row r="132" ht="25.0" customHeight="true">
      <c r="A132" t="s" s="4">
        <v>22</v>
      </c>
      <c r="B132" t="s" s="4">
        <v>149</v>
      </c>
      <c r="C132" t="s" s="4">
        <v>150</v>
      </c>
      <c r="D132" t="s" s="4">
        <v>38</v>
      </c>
      <c r="E132" t="n" s="4">
        <v>793.94</v>
      </c>
      <c r="F132" t="s" s="1">
        <v>26</v>
      </c>
      <c r="G132" t="s" s="1">
        <v>26</v>
      </c>
      <c r="H132" s="2">
        <f>F132+G132</f>
      </c>
      <c r="I132" t="n" s="6">
        <v>21.58</v>
      </c>
      <c r="J132" s="2">
        <f>F132+(TRUNC(I132/100*F132,2))</f>
      </c>
      <c r="K132" s="2">
        <f>G132+(TRUNC(I132/100*G132,2))</f>
      </c>
      <c r="L132" s="2">
        <f>TRUNC(J132+K132,2)</f>
      </c>
      <c r="M132" s="2">
        <f>TRUNC(IF((J132+K132), (J132/(J132+K132)*O132), 0), 2)</f>
      </c>
      <c r="N132" s="2">
        <f>TRUNC(IF((J132+K132), (K132/(J132+K132)*O132), 0), 2)</f>
      </c>
      <c r="O132" s="2">
        <f>TRUNC(L132*E132,2)</f>
      </c>
      <c r="P132" s="4">
        <f>IF(O132&lt;=(Referencial!O132*1.05),"PREÇO VÁLIDO","PREÇO INVÁLIDO")</f>
      </c>
      <c r="Q132" s="2">
        <f>(O132/Referencial!O132)-1</f>
      </c>
    </row>
    <row r="133" ht="25.0" customHeight="true">
      <c r="A133" t="s" s="4">
        <v>22</v>
      </c>
      <c r="B133" t="s" s="4">
        <v>151</v>
      </c>
      <c r="C133" t="s" s="4">
        <v>152</v>
      </c>
      <c r="D133" t="s" s="4">
        <v>46</v>
      </c>
      <c r="E133" t="n" s="4">
        <v>39.7</v>
      </c>
      <c r="F133" t="s" s="1">
        <v>26</v>
      </c>
      <c r="G133" t="s" s="1">
        <v>26</v>
      </c>
      <c r="H133" s="2">
        <f>F133+G133</f>
      </c>
      <c r="I133" t="n" s="6">
        <v>21.58</v>
      </c>
      <c r="J133" s="2">
        <f>F133+(TRUNC(I133/100*F133,2))</f>
      </c>
      <c r="K133" s="2">
        <f>G133+(TRUNC(I133/100*G133,2))</f>
      </c>
      <c r="L133" s="2">
        <f>TRUNC(J133+K133,2)</f>
      </c>
      <c r="M133" s="2">
        <f>TRUNC(IF((J133+K133), (J133/(J133+K133)*O133), 0), 2)</f>
      </c>
      <c r="N133" s="2">
        <f>TRUNC(IF((J133+K133), (K133/(J133+K133)*O133), 0), 2)</f>
      </c>
      <c r="O133" s="2">
        <f>TRUNC(L133*E133,2)</f>
      </c>
      <c r="P133" s="4">
        <f>IF(O133&lt;=(Referencial!O133*1.05),"PREÇO VÁLIDO","PREÇO INVÁLIDO")</f>
      </c>
      <c r="Q133" s="2">
        <f>(O133/Referencial!O133)-1</f>
      </c>
    </row>
    <row r="134" ht="25.0" customHeight="true">
      <c r="A134" t="s" s="4">
        <v>22</v>
      </c>
      <c r="B134" t="s" s="4">
        <v>153</v>
      </c>
      <c r="C134" t="s" s="4">
        <v>154</v>
      </c>
      <c r="D134" t="s" s="4">
        <v>38</v>
      </c>
      <c r="E134" t="n" s="4">
        <v>793.94</v>
      </c>
      <c r="F134" t="s" s="1">
        <v>26</v>
      </c>
      <c r="G134" t="s" s="1">
        <v>26</v>
      </c>
      <c r="H134" s="2">
        <f>F134+G134</f>
      </c>
      <c r="I134" t="n" s="6">
        <v>21.58</v>
      </c>
      <c r="J134" s="2">
        <f>F134+(TRUNC(I134/100*F134,2))</f>
      </c>
      <c r="K134" s="2">
        <f>G134+(TRUNC(I134/100*G134,2))</f>
      </c>
      <c r="L134" s="2">
        <f>TRUNC(J134+K134,2)</f>
      </c>
      <c r="M134" s="2">
        <f>TRUNC(IF((J134+K134), (J134/(J134+K134)*O134), 0), 2)</f>
      </c>
      <c r="N134" s="2">
        <f>TRUNC(IF((J134+K134), (K134/(J134+K134)*O134), 0), 2)</f>
      </c>
      <c r="O134" s="2">
        <f>TRUNC(L134*E134,2)</f>
      </c>
      <c r="P134" s="4">
        <f>IF(O134&lt;=(Referencial!O134*1.05),"PREÇO VÁLIDO","PREÇO INVÁLIDO")</f>
      </c>
      <c r="Q134" s="2">
        <f>(O134/Referencial!O134)-1</f>
      </c>
    </row>
    <row r="135" ht="25.0" customHeight="true">
      <c r="A135" t="s" s="4">
        <v>22</v>
      </c>
      <c r="B135" t="s" s="4">
        <v>155</v>
      </c>
      <c r="C135" t="s" s="4">
        <v>156</v>
      </c>
      <c r="D135" t="s" s="4">
        <v>38</v>
      </c>
      <c r="E135" t="n" s="4">
        <v>160.0</v>
      </c>
      <c r="F135" t="s" s="1">
        <v>26</v>
      </c>
      <c r="G135" t="s" s="1">
        <v>26</v>
      </c>
      <c r="H135" s="2">
        <f>F135+G135</f>
      </c>
      <c r="I135" t="n" s="6">
        <v>21.58</v>
      </c>
      <c r="J135" s="2">
        <f>F135+(TRUNC(I135/100*F135,2))</f>
      </c>
      <c r="K135" s="2">
        <f>G135+(TRUNC(I135/100*G135,2))</f>
      </c>
      <c r="L135" s="2">
        <f>TRUNC(J135+K135,2)</f>
      </c>
      <c r="M135" s="2">
        <f>TRUNC(IF((J135+K135), (J135/(J135+K135)*O135), 0), 2)</f>
      </c>
      <c r="N135" s="2">
        <f>TRUNC(IF((J135+K135), (K135/(J135+K135)*O135), 0), 2)</f>
      </c>
      <c r="O135" s="2">
        <f>TRUNC(L135*E135,2)</f>
      </c>
      <c r="P135" s="4">
        <f>IF(O135&lt;=(Referencial!O135*1.05),"PREÇO VÁLIDO","PREÇO INVÁLIDO")</f>
      </c>
      <c r="Q135" s="2">
        <f>(O135/Referencial!O135)-1</f>
      </c>
    </row>
    <row r="136" ht="25.0" customHeight="true">
      <c r="A136" t="s" s="4">
        <v>22</v>
      </c>
      <c r="B136" t="s" s="4">
        <v>157</v>
      </c>
      <c r="C136" t="s" s="4">
        <v>158</v>
      </c>
      <c r="D136" t="s" s="4">
        <v>38</v>
      </c>
      <c r="E136" t="n" s="4">
        <v>998.06</v>
      </c>
      <c r="F136" t="s" s="1">
        <v>26</v>
      </c>
      <c r="G136" t="s" s="1">
        <v>26</v>
      </c>
      <c r="H136" s="2">
        <f>F136+G136</f>
      </c>
      <c r="I136" t="n" s="6">
        <v>21.58</v>
      </c>
      <c r="J136" s="2">
        <f>F136+(TRUNC(I136/100*F136,2))</f>
      </c>
      <c r="K136" s="2">
        <f>G136+(TRUNC(I136/100*G136,2))</f>
      </c>
      <c r="L136" s="2">
        <f>TRUNC(J136+K136,2)</f>
      </c>
      <c r="M136" s="2">
        <f>TRUNC(IF((J136+K136), (J136/(J136+K136)*O136), 0), 2)</f>
      </c>
      <c r="N136" s="2">
        <f>TRUNC(IF((J136+K136), (K136/(J136+K136)*O136), 0), 2)</f>
      </c>
      <c r="O136" s="2">
        <f>TRUNC(L136*E136,2)</f>
      </c>
      <c r="P136" s="4">
        <f>IF(O136&lt;=(Referencial!O136*1.05),"PREÇO VÁLIDO","PREÇO INVÁLIDO")</f>
      </c>
      <c r="Q136" s="2">
        <f>(O136/Referencial!O136)-1</f>
      </c>
    </row>
    <row r="137" ht="25.0" customHeight="true">
      <c r="A137" t="s" s="4">
        <v>22</v>
      </c>
      <c r="B137" t="s" s="4">
        <v>159</v>
      </c>
      <c r="C137" t="s" s="4">
        <v>160</v>
      </c>
      <c r="D137" t="s" s="4">
        <v>38</v>
      </c>
      <c r="E137" t="n" s="4">
        <v>998.06</v>
      </c>
      <c r="F137" t="s" s="1">
        <v>26</v>
      </c>
      <c r="G137" t="s" s="1">
        <v>26</v>
      </c>
      <c r="H137" s="2">
        <f>F137+G137</f>
      </c>
      <c r="I137" t="n" s="6">
        <v>21.58</v>
      </c>
      <c r="J137" s="2">
        <f>F137+(TRUNC(I137/100*F137,2))</f>
      </c>
      <c r="K137" s="2">
        <f>G137+(TRUNC(I137/100*G137,2))</f>
      </c>
      <c r="L137" s="2">
        <f>TRUNC(J137+K137,2)</f>
      </c>
      <c r="M137" s="2">
        <f>TRUNC(IF((J137+K137), (J137/(J137+K137)*O137), 0), 2)</f>
      </c>
      <c r="N137" s="2">
        <f>TRUNC(IF((J137+K137), (K137/(J137+K137)*O137), 0), 2)</f>
      </c>
      <c r="O137" s="2">
        <f>TRUNC(L137*E137,2)</f>
      </c>
      <c r="P137" s="4">
        <f>IF(O137&lt;=(Referencial!O137*1.05),"PREÇO VÁLIDO","PREÇO INVÁLIDO")</f>
      </c>
      <c r="Q137" s="2">
        <f>(O137/Referencial!O137)-1</f>
      </c>
    </row>
    <row r="138">
      <c r="N138" t="s" s="9">
        <v>27</v>
      </c>
      <c r="O138" s="10">
        <f>TRUNC(SUM(O125:O137), 2)</f>
      </c>
    </row>
    <row r="139">
      <c r="N139" t="s" s="9">
        <v>161</v>
      </c>
      <c r="O139" s="10">
        <f>TRUNC(SUM(O21,O28,O35,O46,O69,O75,O81,O87,O99,O114,O123,O138), 2)</f>
      </c>
    </row>
    <row r="141">
      <c r="A141">
        <f>CONCATENATE("Importa o presente valor total proposto em: ", TEXT(SUM(O21,O28,O35,O46,O69,O75,O81,O87,O99,O114,O123,O138), "R$ #.###,#0"))</f>
      </c>
    </row>
    <row r="143">
      <c r="B143" t="s" s="12">
        <v>162</v>
      </c>
    </row>
    <row r="144">
      <c r="B144" t="s" s="12">
        <v>163</v>
      </c>
    </row>
  </sheetData>
  <sheetProtection password="E889" sheet="true" scenarios="true" objects="true" selectLockedCells="true"/>
  <autoFilter ref="A18:Q137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Q144"/>
  <sheetViews>
    <sheetView workbookViewId="0"/>
  </sheetViews>
  <sheetFormatPr defaultRowHeight="15.0"/>
  <cols>
    <col min="1" max="1" width="31.171875" customWidth="true"/>
    <col min="2" max="2" width="13.359375" customWidth="true"/>
    <col min="3" max="3" width="55.6640625" customWidth="true"/>
    <col min="4" max="4" width="13.359375" customWidth="true"/>
    <col min="5" max="5" width="13.359375" customWidth="true"/>
    <col min="6" max="6" width="24.4921875" customWidth="true"/>
    <col min="7" max="7" width="24.4921875" customWidth="true"/>
    <col min="8" max="8" width="28.9453125" customWidth="true"/>
    <col min="9" max="9" width="28.9453125" customWidth="true"/>
    <col min="10" max="10" width="24.4921875" customWidth="true"/>
    <col min="11" max="11" width="24.4921875" customWidth="true"/>
    <col min="12" max="12" width="24.4921875" customWidth="true"/>
    <col min="13" max="13" width="24.4921875" customWidth="true"/>
    <col min="14" max="14" width="24.4921875" customWidth="true"/>
    <col min="15" max="15" width="24.4921875" customWidth="true"/>
    <col min="16" max="16" width="24.4921875" customWidth="true"/>
    <col min="17" max="17" width="24.4921875" customWidth="true" hidden="true"/>
  </cols>
  <sheetData>
    <row r="1">
      <c r="B1" s="16" t="s">
        <v>0</v>
      </c>
    </row>
    <row r="2">
      <c r="B2" s="16" t="s">
        <v>1</v>
      </c>
    </row>
    <row r="3">
      <c r="B3" s="16" t="s">
        <v>0</v>
      </c>
    </row>
    <row r="4">
      <c r="A4" s="14" t="s">
        <v>2</v>
      </c>
    </row>
    <row r="6">
      <c r="A6" s="13" t="s">
        <v>164</v>
      </c>
      <c r="B6" s="32" t="s">
        <v>165</v>
      </c>
      <c r="C6" s="32"/>
      <c r="D6" s="32"/>
      <c r="H6" s="12" t="s">
        <v>172</v>
      </c>
    </row>
    <row r="7">
      <c r="A7" s="13" t="s">
        <v>166</v>
      </c>
      <c r="B7" s="7"/>
    </row>
    <row r="8">
      <c r="A8" s="13" t="s">
        <v>167</v>
      </c>
      <c r="B8" s="7"/>
    </row>
    <row r="9">
      <c r="A9" s="13" t="s">
        <v>168</v>
      </c>
      <c r="B9" s="7"/>
      <c r="H9" s="30" t="s">
        <v>173</v>
      </c>
      <c r="I9" s="30" t="s">
        <v>174</v>
      </c>
    </row>
    <row r="10">
      <c r="A10" s="13" t="s">
        <v>169</v>
      </c>
      <c r="B10" t="s" s="31">
        <v>26</v>
      </c>
      <c r="D10" s="13" t="s">
        <v>170</v>
      </c>
      <c r="E10" t="s" s="31">
        <v>26</v>
      </c>
      <c r="H10" s="31">
        <f>SUM(M:M)/O139</f>
      </c>
      <c r="I10" s="31">
        <f>SUM(N:N)/O139</f>
      </c>
    </row>
    <row r="11">
      <c r="A11" s="13" t="s">
        <v>170</v>
      </c>
      <c r="B11" t="n" s="31">
        <v>0.2158</v>
      </c>
      <c r="D11" s="13" t="s">
        <v>171</v>
      </c>
      <c r="E11" t="s" s="31">
        <v>26</v>
      </c>
    </row>
    <row r="12"/>
    <row r="13" ht="25.0" customHeight="true">
      <c r="A13" s="13" t="s">
        <v>4</v>
      </c>
      <c r="B13" s="7" t="s">
        <v>175</v>
      </c>
    </row>
    <row r="14"/>
    <row r="15"/>
    <row r="16"/>
    <row r="17">
      <c r="A17" t="s" s="12">
        <v>3</v>
      </c>
    </row>
    <row r="18">
      <c r="A18" s="27" t="s">
        <v>4</v>
      </c>
      <c r="B18" s="27" t="s">
        <v>5</v>
      </c>
      <c r="C18" s="27" t="s">
        <v>6</v>
      </c>
      <c r="D18" s="27" t="s">
        <v>7</v>
      </c>
      <c r="E18" s="27" t="s">
        <v>8</v>
      </c>
      <c r="F18" s="27" t="s">
        <v>9</v>
      </c>
      <c r="G18" s="27" t="s">
        <v>10</v>
      </c>
      <c r="H18" s="27" t="s">
        <v>12</v>
      </c>
      <c r="I18" s="27" t="s">
        <v>13</v>
      </c>
      <c r="J18" s="27" t="s">
        <v>14</v>
      </c>
      <c r="K18" s="27" t="s">
        <v>15</v>
      </c>
      <c r="L18" s="27" t="s">
        <v>11</v>
      </c>
      <c r="M18" s="27" t="s">
        <v>16</v>
      </c>
      <c r="N18" s="27" t="s">
        <v>17</v>
      </c>
      <c r="O18" s="27" t="s">
        <v>18</v>
      </c>
      <c r="P18" s="27" t="s">
        <v>19</v>
      </c>
      <c r="Q18" s="27" t="s">
        <v>20</v>
      </c>
    </row>
    <row r="19" ht="25.0" customHeight="true">
      <c r="A19" s="4"/>
      <c r="B19" s="4"/>
      <c r="C19" t="s" s="4">
        <v>21</v>
      </c>
      <c r="D19" s="4"/>
      <c r="E19" t="n" s="4">
        <v>0.0</v>
      </c>
      <c r="F19" s="2"/>
      <c r="G19" s="2"/>
      <c r="H19" s="4"/>
      <c r="I19" s="5"/>
      <c r="J19" s="4"/>
      <c r="K19" s="4"/>
      <c r="L19" s="4"/>
      <c r="M19" s="4"/>
      <c r="N19" s="4"/>
      <c r="O19" s="4"/>
      <c r="P19" s="4"/>
    </row>
    <row r="20" ht="25.0" customHeight="true">
      <c r="A20" t="s" s="4">
        <v>22</v>
      </c>
      <c r="B20" t="s" s="4">
        <v>23</v>
      </c>
      <c r="C20" t="s" s="4">
        <v>24</v>
      </c>
      <c r="D20" t="s" s="4">
        <v>25</v>
      </c>
      <c r="E20" t="n" s="4">
        <v>1.0</v>
      </c>
      <c r="F20" t="n" s="2">
        <v>0.0</v>
      </c>
      <c r="G20" t="n" s="2">
        <v>60978.48</v>
      </c>
      <c r="H20" s="2">
        <f>F20+G20</f>
      </c>
      <c r="I20" t="n" s="5">
        <v>21.58</v>
      </c>
      <c r="J20" s="2">
        <f>F20+(TRUNC(I20/100*F20,2))</f>
      </c>
      <c r="K20" s="2">
        <f>G20+(TRUNC(I20/100*G20,2))</f>
      </c>
      <c r="L20" s="2">
        <f>TRUNC(J20+K20,2)</f>
      </c>
      <c r="M20" s="2">
        <f>TRUNC(IF((J20+K20), (J20/(J20+K20)*O20), 0), 2)</f>
      </c>
      <c r="N20" s="2">
        <f>TRUNC(IF((J20+K20), (K20/(J20+K20)*O20), 0), 2)</f>
      </c>
      <c r="O20" s="2">
        <f>TRUNC(L20*E20,2)</f>
      </c>
      <c r="P20" s="4">
        <f>IF(O20&lt;=(Referencial!O20*1.05),"PREÇO VÁLIDO","PREÇO INVÁLIDO")</f>
      </c>
    </row>
    <row r="21">
      <c r="N21" t="s" s="9">
        <v>27</v>
      </c>
      <c r="O21" s="10">
        <f>TRUNC(SUM(O17:O20), 2)</f>
      </c>
    </row>
    <row r="23">
      <c r="A23" t="s" s="12">
        <v>28</v>
      </c>
    </row>
    <row r="24">
      <c r="A24" s="27" t="s">
        <v>4</v>
      </c>
      <c r="B24" s="27" t="s">
        <v>5</v>
      </c>
      <c r="C24" s="27" t="s">
        <v>6</v>
      </c>
      <c r="D24" s="27" t="s">
        <v>7</v>
      </c>
      <c r="E24" s="27" t="s">
        <v>8</v>
      </c>
      <c r="F24" s="27" t="s">
        <v>9</v>
      </c>
      <c r="G24" s="27" t="s">
        <v>10</v>
      </c>
      <c r="H24" s="27" t="s">
        <v>12</v>
      </c>
      <c r="I24" s="27" t="s">
        <v>13</v>
      </c>
      <c r="J24" s="27" t="s">
        <v>14</v>
      </c>
      <c r="K24" s="27" t="s">
        <v>15</v>
      </c>
      <c r="L24" s="27" t="s">
        <v>11</v>
      </c>
      <c r="M24" s="27" t="s">
        <v>16</v>
      </c>
      <c r="N24" s="27" t="s">
        <v>17</v>
      </c>
      <c r="O24" s="27" t="s">
        <v>18</v>
      </c>
      <c r="P24" s="27" t="s">
        <v>19</v>
      </c>
      <c r="Q24" s="27" t="s">
        <v>20</v>
      </c>
    </row>
    <row r="25" ht="25.0" customHeight="true">
      <c r="A25" s="4"/>
      <c r="B25" s="4"/>
      <c r="C25" t="s" s="4">
        <v>29</v>
      </c>
      <c r="D25" s="4"/>
      <c r="E25" t="n" s="4">
        <v>0.0</v>
      </c>
      <c r="F25" s="2"/>
      <c r="G25" s="2"/>
      <c r="H25" s="4"/>
      <c r="I25" s="5"/>
      <c r="J25" s="4"/>
      <c r="K25" s="4"/>
      <c r="L25" s="4"/>
      <c r="M25" s="4"/>
      <c r="N25" s="4"/>
      <c r="O25" s="4"/>
      <c r="P25" s="4"/>
    </row>
    <row r="26" ht="25.0" customHeight="true">
      <c r="A26" t="s" s="4">
        <v>22</v>
      </c>
      <c r="B26" t="s" s="4">
        <v>30</v>
      </c>
      <c r="C26" t="s" s="4">
        <v>31</v>
      </c>
      <c r="D26" t="s" s="4">
        <v>25</v>
      </c>
      <c r="E26" t="n" s="4">
        <v>1.0</v>
      </c>
      <c r="F26" t="n" s="2">
        <v>3190.9</v>
      </c>
      <c r="G26" t="n" s="2">
        <v>0.0</v>
      </c>
      <c r="H26" s="2">
        <f>F26+G26</f>
      </c>
      <c r="I26" t="n" s="5">
        <v>21.58</v>
      </c>
      <c r="J26" s="2">
        <f>F26+(TRUNC(I26/100*F26,2))</f>
      </c>
      <c r="K26" s="2">
        <f>G26+(TRUNC(I26/100*G26,2))</f>
      </c>
      <c r="L26" s="2">
        <f>TRUNC(J26+K26,2)</f>
      </c>
      <c r="M26" s="2">
        <f>TRUNC(IF((J26+K26), (J26/(J26+K26)*O26), 0), 2)</f>
      </c>
      <c r="N26" s="2">
        <f>TRUNC(IF((J26+K26), (K26/(J26+K26)*O26), 0), 2)</f>
      </c>
      <c r="O26" s="2">
        <f>TRUNC(L26*E26,2)</f>
      </c>
      <c r="P26" s="4">
        <f>IF(O26&lt;=(Referencial!O26*1.05),"PREÇO VÁLIDO","PREÇO INVÁLIDO")</f>
      </c>
    </row>
    <row r="27" ht="25.0" customHeight="true">
      <c r="A27" t="s" s="4">
        <v>22</v>
      </c>
      <c r="B27" t="s" s="4">
        <v>32</v>
      </c>
      <c r="C27" t="s" s="4">
        <v>33</v>
      </c>
      <c r="D27" t="s" s="4">
        <v>25</v>
      </c>
      <c r="E27" t="n" s="4">
        <v>1.0</v>
      </c>
      <c r="F27" t="n" s="2">
        <v>444.78</v>
      </c>
      <c r="G27" t="n" s="2">
        <v>0.0</v>
      </c>
      <c r="H27" s="2">
        <f>F27+G27</f>
      </c>
      <c r="I27" t="n" s="5">
        <v>21.58</v>
      </c>
      <c r="J27" s="2">
        <f>F27+(TRUNC(I27/100*F27,2))</f>
      </c>
      <c r="K27" s="2">
        <f>G27+(TRUNC(I27/100*G27,2))</f>
      </c>
      <c r="L27" s="2">
        <f>TRUNC(J27+K27,2)</f>
      </c>
      <c r="M27" s="2">
        <f>TRUNC(IF((J27+K27), (J27/(J27+K27)*O27), 0), 2)</f>
      </c>
      <c r="N27" s="2">
        <f>TRUNC(IF((J27+K27), (K27/(J27+K27)*O27), 0), 2)</f>
      </c>
      <c r="O27" s="2">
        <f>TRUNC(L27*E27,2)</f>
      </c>
      <c r="P27" s="4">
        <f>IF(O27&lt;=(Referencial!O27*1.05),"PREÇO VÁLIDO","PREÇO INVÁLIDO")</f>
      </c>
    </row>
    <row r="28">
      <c r="N28" t="s" s="9">
        <v>27</v>
      </c>
      <c r="O28" s="10">
        <f>TRUNC(SUM(O23:O27), 2)</f>
      </c>
    </row>
    <row r="30">
      <c r="A30" t="s" s="12">
        <v>34</v>
      </c>
    </row>
    <row r="31">
      <c r="A31" s="27" t="s">
        <v>4</v>
      </c>
      <c r="B31" s="27" t="s">
        <v>5</v>
      </c>
      <c r="C31" s="27" t="s">
        <v>6</v>
      </c>
      <c r="D31" s="27" t="s">
        <v>7</v>
      </c>
      <c r="E31" s="27" t="s">
        <v>8</v>
      </c>
      <c r="F31" s="27" t="s">
        <v>9</v>
      </c>
      <c r="G31" s="27" t="s">
        <v>10</v>
      </c>
      <c r="H31" s="27" t="s">
        <v>12</v>
      </c>
      <c r="I31" s="27" t="s">
        <v>13</v>
      </c>
      <c r="J31" s="27" t="s">
        <v>14</v>
      </c>
      <c r="K31" s="27" t="s">
        <v>15</v>
      </c>
      <c r="L31" s="27" t="s">
        <v>11</v>
      </c>
      <c r="M31" s="27" t="s">
        <v>16</v>
      </c>
      <c r="N31" s="27" t="s">
        <v>17</v>
      </c>
      <c r="O31" s="27" t="s">
        <v>18</v>
      </c>
      <c r="P31" s="27" t="s">
        <v>19</v>
      </c>
      <c r="Q31" s="27" t="s">
        <v>20</v>
      </c>
    </row>
    <row r="32" ht="25.0" customHeight="true">
      <c r="A32" s="4"/>
      <c r="B32" s="4"/>
      <c r="C32" t="s" s="4">
        <v>35</v>
      </c>
      <c r="D32" s="4"/>
      <c r="E32" t="n" s="4">
        <v>0.0</v>
      </c>
      <c r="F32" s="2"/>
      <c r="G32" s="2"/>
      <c r="H32" s="4"/>
      <c r="I32" s="5"/>
      <c r="J32" s="4"/>
      <c r="K32" s="4"/>
      <c r="L32" s="4"/>
      <c r="M32" s="4"/>
      <c r="N32" s="4"/>
      <c r="O32" s="4"/>
      <c r="P32" s="4"/>
    </row>
    <row r="33" ht="25.0" customHeight="true">
      <c r="A33" t="s" s="4">
        <v>22</v>
      </c>
      <c r="B33" t="s" s="4">
        <v>36</v>
      </c>
      <c r="C33" t="s" s="4">
        <v>37</v>
      </c>
      <c r="D33" t="s" s="4">
        <v>38</v>
      </c>
      <c r="E33" t="n" s="4">
        <v>10.0</v>
      </c>
      <c r="F33" t="n" s="2">
        <v>1166.07</v>
      </c>
      <c r="G33" t="n" s="2">
        <v>0.0</v>
      </c>
      <c r="H33" s="2">
        <f>F33+G33</f>
      </c>
      <c r="I33" t="n" s="5">
        <v>21.58</v>
      </c>
      <c r="J33" s="2">
        <f>F33+(TRUNC(I33/100*F33,2))</f>
      </c>
      <c r="K33" s="2">
        <f>G33+(TRUNC(I33/100*G33,2))</f>
      </c>
      <c r="L33" s="2">
        <f>TRUNC(J33+K33,2)</f>
      </c>
      <c r="M33" s="2">
        <f>TRUNC(IF((J33+K33), (J33/(J33+K33)*O33), 0), 2)</f>
      </c>
      <c r="N33" s="2">
        <f>TRUNC(IF((J33+K33), (K33/(J33+K33)*O33), 0), 2)</f>
      </c>
      <c r="O33" s="2">
        <f>TRUNC(L33*E33,2)</f>
      </c>
      <c r="P33" s="4">
        <f>IF(O33&lt;=(Referencial!O33*1.05),"PREÇO VÁLIDO","PREÇO INVÁLIDO")</f>
      </c>
    </row>
    <row r="34" ht="25.0" customHeight="true">
      <c r="A34" t="s" s="4">
        <v>22</v>
      </c>
      <c r="B34" t="s" s="4">
        <v>39</v>
      </c>
      <c r="C34" t="s" s="4">
        <v>40</v>
      </c>
      <c r="D34" t="s" s="4">
        <v>38</v>
      </c>
      <c r="E34" t="n" s="4">
        <v>3.0</v>
      </c>
      <c r="F34" t="n" s="2">
        <v>1119.25</v>
      </c>
      <c r="G34" t="n" s="2">
        <v>0.0</v>
      </c>
      <c r="H34" s="2">
        <f>F34+G34</f>
      </c>
      <c r="I34" t="n" s="5">
        <v>21.58</v>
      </c>
      <c r="J34" s="2">
        <f>F34+(TRUNC(I34/100*F34,2))</f>
      </c>
      <c r="K34" s="2">
        <f>G34+(TRUNC(I34/100*G34,2))</f>
      </c>
      <c r="L34" s="2">
        <f>TRUNC(J34+K34,2)</f>
      </c>
      <c r="M34" s="2">
        <f>TRUNC(IF((J34+K34), (J34/(J34+K34)*O34), 0), 2)</f>
      </c>
      <c r="N34" s="2">
        <f>TRUNC(IF((J34+K34), (K34/(J34+K34)*O34), 0), 2)</f>
      </c>
      <c r="O34" s="2">
        <f>TRUNC(L34*E34,2)</f>
      </c>
      <c r="P34" s="4">
        <f>IF(O34&lt;=(Referencial!O34*1.05),"PREÇO VÁLIDO","PREÇO INVÁLIDO")</f>
      </c>
    </row>
    <row r="35">
      <c r="N35" t="s" s="9">
        <v>27</v>
      </c>
      <c r="O35" s="10">
        <f>TRUNC(SUM(O30:O34), 2)</f>
      </c>
    </row>
    <row r="37">
      <c r="A37" t="s" s="12">
        <v>41</v>
      </c>
    </row>
    <row r="38">
      <c r="A38" s="27" t="s">
        <v>4</v>
      </c>
      <c r="B38" s="27" t="s">
        <v>5</v>
      </c>
      <c r="C38" s="27" t="s">
        <v>6</v>
      </c>
      <c r="D38" s="27" t="s">
        <v>7</v>
      </c>
      <c r="E38" s="27" t="s">
        <v>8</v>
      </c>
      <c r="F38" s="27" t="s">
        <v>9</v>
      </c>
      <c r="G38" s="27" t="s">
        <v>10</v>
      </c>
      <c r="H38" s="27" t="s">
        <v>12</v>
      </c>
      <c r="I38" s="27" t="s">
        <v>13</v>
      </c>
      <c r="J38" s="27" t="s">
        <v>14</v>
      </c>
      <c r="K38" s="27" t="s">
        <v>15</v>
      </c>
      <c r="L38" s="27" t="s">
        <v>11</v>
      </c>
      <c r="M38" s="27" t="s">
        <v>16</v>
      </c>
      <c r="N38" s="27" t="s">
        <v>17</v>
      </c>
      <c r="O38" s="27" t="s">
        <v>18</v>
      </c>
      <c r="P38" s="27" t="s">
        <v>19</v>
      </c>
      <c r="Q38" s="27" t="s">
        <v>20</v>
      </c>
    </row>
    <row r="39" ht="25.0" customHeight="true">
      <c r="A39" s="4"/>
      <c r="B39" s="4"/>
      <c r="C39" t="s" s="4">
        <v>42</v>
      </c>
      <c r="D39" s="4"/>
      <c r="E39" t="n" s="4">
        <v>0.0</v>
      </c>
      <c r="F39" s="2"/>
      <c r="G39" s="2"/>
      <c r="H39" s="4"/>
      <c r="I39" s="5"/>
      <c r="J39" s="4"/>
      <c r="K39" s="4"/>
      <c r="L39" s="4"/>
      <c r="M39" s="4"/>
      <c r="N39" s="4"/>
      <c r="O39" s="4"/>
      <c r="P39" s="4"/>
    </row>
    <row r="40" ht="25.0" customHeight="true">
      <c r="A40" s="4"/>
      <c r="B40" s="4"/>
      <c r="C40" t="s" s="4">
        <v>43</v>
      </c>
      <c r="D40" s="4"/>
      <c r="E40" t="n" s="4">
        <v>0.0</v>
      </c>
      <c r="F40" s="2"/>
      <c r="G40" s="2"/>
      <c r="H40" s="4"/>
      <c r="I40" s="5"/>
      <c r="J40" s="4"/>
      <c r="K40" s="4"/>
      <c r="L40" s="4"/>
      <c r="M40" s="4"/>
      <c r="N40" s="4"/>
      <c r="O40" s="4"/>
      <c r="P40" s="4"/>
    </row>
    <row r="41" ht="25.0" customHeight="true">
      <c r="A41" t="s" s="4">
        <v>22</v>
      </c>
      <c r="B41" t="s" s="4">
        <v>44</v>
      </c>
      <c r="C41" t="s" s="4">
        <v>45</v>
      </c>
      <c r="D41" t="s" s="4">
        <v>46</v>
      </c>
      <c r="E41" t="n" s="4">
        <v>17.46</v>
      </c>
      <c r="F41" t="n" s="2">
        <v>35.0</v>
      </c>
      <c r="G41" t="n" s="2">
        <v>155.4</v>
      </c>
      <c r="H41" s="2">
        <f>F41+G41</f>
      </c>
      <c r="I41" t="n" s="5">
        <v>21.58</v>
      </c>
      <c r="J41" s="2">
        <f>F41+(TRUNC(I41/100*F41,2))</f>
      </c>
      <c r="K41" s="2">
        <f>G41+(TRUNC(I41/100*G41,2))</f>
      </c>
      <c r="L41" s="2">
        <f>TRUNC(J41+K41,2)</f>
      </c>
      <c r="M41" s="2">
        <f>TRUNC(IF((J41+K41), (J41/(J41+K41)*O41), 0), 2)</f>
      </c>
      <c r="N41" s="2">
        <f>TRUNC(IF((J41+K41), (K41/(J41+K41)*O41), 0), 2)</f>
      </c>
      <c r="O41" s="2">
        <f>TRUNC(L41*E41,2)</f>
      </c>
      <c r="P41" s="4">
        <f>IF(O41&lt;=(Referencial!O41*1.05),"PREÇO VÁLIDO","PREÇO INVÁLIDO")</f>
      </c>
    </row>
    <row r="42" ht="25.0" customHeight="true">
      <c r="A42" t="s" s="4">
        <v>22</v>
      </c>
      <c r="B42" t="s" s="4">
        <v>47</v>
      </c>
      <c r="C42" t="s" s="4">
        <v>48</v>
      </c>
      <c r="D42" t="s" s="4">
        <v>46</v>
      </c>
      <c r="E42" t="n" s="4">
        <v>17.2</v>
      </c>
      <c r="F42" t="n" s="2">
        <v>37.17</v>
      </c>
      <c r="G42" t="n" s="2">
        <v>198.25</v>
      </c>
      <c r="H42" s="2">
        <f>F42+G42</f>
      </c>
      <c r="I42" t="n" s="5">
        <v>21.58</v>
      </c>
      <c r="J42" s="2">
        <f>F42+(TRUNC(I42/100*F42,2))</f>
      </c>
      <c r="K42" s="2">
        <f>G42+(TRUNC(I42/100*G42,2))</f>
      </c>
      <c r="L42" s="2">
        <f>TRUNC(J42+K42,2)</f>
      </c>
      <c r="M42" s="2">
        <f>TRUNC(IF((J42+K42), (J42/(J42+K42)*O42), 0), 2)</f>
      </c>
      <c r="N42" s="2">
        <f>TRUNC(IF((J42+K42), (K42/(J42+K42)*O42), 0), 2)</f>
      </c>
      <c r="O42" s="2">
        <f>TRUNC(L42*E42,2)</f>
      </c>
      <c r="P42" s="4">
        <f>IF(O42&lt;=(Referencial!O42*1.05),"PREÇO VÁLIDO","PREÇO INVÁLIDO")</f>
      </c>
    </row>
    <row r="43" ht="25.0" customHeight="true">
      <c r="A43" t="s" s="4">
        <v>22</v>
      </c>
      <c r="B43" t="s" s="4">
        <v>49</v>
      </c>
      <c r="C43" t="s" s="4">
        <v>50</v>
      </c>
      <c r="D43" t="s" s="4">
        <v>46</v>
      </c>
      <c r="E43" t="n" s="4">
        <v>61.1</v>
      </c>
      <c r="F43" t="n" s="2">
        <v>50.3</v>
      </c>
      <c r="G43" t="n" s="2">
        <v>11.38</v>
      </c>
      <c r="H43" s="2">
        <f>F43+G43</f>
      </c>
      <c r="I43" t="n" s="5">
        <v>21.58</v>
      </c>
      <c r="J43" s="2">
        <f>F43+(TRUNC(I43/100*F43,2))</f>
      </c>
      <c r="K43" s="2">
        <f>G43+(TRUNC(I43/100*G43,2))</f>
      </c>
      <c r="L43" s="2">
        <f>TRUNC(J43+K43,2)</f>
      </c>
      <c r="M43" s="2">
        <f>TRUNC(IF((J43+K43), (J43/(J43+K43)*O43), 0), 2)</f>
      </c>
      <c r="N43" s="2">
        <f>TRUNC(IF((J43+K43), (K43/(J43+K43)*O43), 0), 2)</f>
      </c>
      <c r="O43" s="2">
        <f>TRUNC(L43*E43,2)</f>
      </c>
      <c r="P43" s="4">
        <f>IF(O43&lt;=(Referencial!O43*1.05),"PREÇO VÁLIDO","PREÇO INVÁLIDO")</f>
      </c>
    </row>
    <row r="44" ht="25.0" customHeight="true">
      <c r="A44" t="s" s="4">
        <v>22</v>
      </c>
      <c r="B44" t="s" s="4">
        <v>51</v>
      </c>
      <c r="C44" t="s" s="4">
        <v>52</v>
      </c>
      <c r="D44" t="s" s="4">
        <v>46</v>
      </c>
      <c r="E44" t="n" s="4">
        <v>95.76</v>
      </c>
      <c r="F44" t="n" s="2">
        <v>7.81</v>
      </c>
      <c r="G44" t="n" s="2">
        <v>2.45</v>
      </c>
      <c r="H44" s="2">
        <f>F44+G44</f>
      </c>
      <c r="I44" t="n" s="5">
        <v>21.58</v>
      </c>
      <c r="J44" s="2">
        <f>F44+(TRUNC(I44/100*F44,2))</f>
      </c>
      <c r="K44" s="2">
        <f>G44+(TRUNC(I44/100*G44,2))</f>
      </c>
      <c r="L44" s="2">
        <f>TRUNC(J44+K44,2)</f>
      </c>
      <c r="M44" s="2">
        <f>TRUNC(IF((J44+K44), (J44/(J44+K44)*O44), 0), 2)</f>
      </c>
      <c r="N44" s="2">
        <f>TRUNC(IF((J44+K44), (K44/(J44+K44)*O44), 0), 2)</f>
      </c>
      <c r="O44" s="2">
        <f>TRUNC(L44*E44,2)</f>
      </c>
      <c r="P44" s="4">
        <f>IF(O44&lt;=(Referencial!O44*1.05),"PREÇO VÁLIDO","PREÇO INVÁLIDO")</f>
      </c>
    </row>
    <row r="45" ht="25.0" customHeight="true">
      <c r="A45" t="s" s="4">
        <v>22</v>
      </c>
      <c r="B45" t="s" s="4">
        <v>53</v>
      </c>
      <c r="C45" t="s" s="4">
        <v>54</v>
      </c>
      <c r="D45" t="s" s="4">
        <v>55</v>
      </c>
      <c r="E45" t="n" s="4">
        <v>478.8</v>
      </c>
      <c r="F45" t="n" s="2">
        <v>2.46</v>
      </c>
      <c r="G45" t="n" s="2">
        <v>0.75</v>
      </c>
      <c r="H45" s="2">
        <f>F45+G45</f>
      </c>
      <c r="I45" t="n" s="5">
        <v>21.58</v>
      </c>
      <c r="J45" s="2">
        <f>F45+(TRUNC(I45/100*F45,2))</f>
      </c>
      <c r="K45" s="2">
        <f>G45+(TRUNC(I45/100*G45,2))</f>
      </c>
      <c r="L45" s="2">
        <f>TRUNC(J45+K45,2)</f>
      </c>
      <c r="M45" s="2">
        <f>TRUNC(IF((J45+K45), (J45/(J45+K45)*O45), 0), 2)</f>
      </c>
      <c r="N45" s="2">
        <f>TRUNC(IF((J45+K45), (K45/(J45+K45)*O45), 0), 2)</f>
      </c>
      <c r="O45" s="2">
        <f>TRUNC(L45*E45,2)</f>
      </c>
      <c r="P45" s="4">
        <f>IF(O45&lt;=(Referencial!O45*1.05),"PREÇO VÁLIDO","PREÇO INVÁLIDO")</f>
      </c>
    </row>
    <row r="46">
      <c r="N46" t="s" s="9">
        <v>27</v>
      </c>
      <c r="O46" s="10">
        <f>TRUNC(SUM(O37:O45), 2)</f>
      </c>
    </row>
    <row r="48">
      <c r="A48" t="s" s="12">
        <v>56</v>
      </c>
    </row>
    <row r="49">
      <c r="A49" s="27" t="s">
        <v>4</v>
      </c>
      <c r="B49" s="27" t="s">
        <v>5</v>
      </c>
      <c r="C49" s="27" t="s">
        <v>6</v>
      </c>
      <c r="D49" s="27" t="s">
        <v>7</v>
      </c>
      <c r="E49" s="27" t="s">
        <v>8</v>
      </c>
      <c r="F49" s="27" t="s">
        <v>9</v>
      </c>
      <c r="G49" s="27" t="s">
        <v>10</v>
      </c>
      <c r="H49" s="27" t="s">
        <v>12</v>
      </c>
      <c r="I49" s="27" t="s">
        <v>13</v>
      </c>
      <c r="J49" s="27" t="s">
        <v>14</v>
      </c>
      <c r="K49" s="27" t="s">
        <v>15</v>
      </c>
      <c r="L49" s="27" t="s">
        <v>11</v>
      </c>
      <c r="M49" s="27" t="s">
        <v>16</v>
      </c>
      <c r="N49" s="27" t="s">
        <v>17</v>
      </c>
      <c r="O49" s="27" t="s">
        <v>18</v>
      </c>
      <c r="P49" s="27" t="s">
        <v>19</v>
      </c>
      <c r="Q49" s="27" t="s">
        <v>20</v>
      </c>
    </row>
    <row r="50" ht="25.0" customHeight="true">
      <c r="A50" s="4"/>
      <c r="B50" s="4"/>
      <c r="C50" t="s" s="4">
        <v>57</v>
      </c>
      <c r="D50" s="4"/>
      <c r="E50" t="n" s="4">
        <v>0.0</v>
      </c>
      <c r="F50" s="2"/>
      <c r="G50" s="2"/>
      <c r="H50" s="4"/>
      <c r="I50" s="5"/>
      <c r="J50" s="4"/>
      <c r="K50" s="4"/>
      <c r="L50" s="4"/>
      <c r="M50" s="4"/>
      <c r="N50" s="4"/>
      <c r="O50" s="4"/>
      <c r="P50" s="4"/>
    </row>
    <row r="51" ht="25.0" customHeight="true">
      <c r="A51" s="4"/>
      <c r="B51" s="4"/>
      <c r="C51" t="s" s="4">
        <v>58</v>
      </c>
      <c r="D51" s="4"/>
      <c r="E51" t="n" s="4">
        <v>0.0</v>
      </c>
      <c r="F51" s="2"/>
      <c r="G51" s="2"/>
      <c r="H51" s="4"/>
      <c r="I51" s="5"/>
      <c r="J51" s="4"/>
      <c r="K51" s="4"/>
      <c r="L51" s="4"/>
      <c r="M51" s="4"/>
      <c r="N51" s="4"/>
      <c r="O51" s="4"/>
      <c r="P51" s="4"/>
    </row>
    <row r="52" ht="25.0" customHeight="true">
      <c r="A52" t="s" s="4">
        <v>22</v>
      </c>
      <c r="B52" t="s" s="4">
        <v>59</v>
      </c>
      <c r="C52" t="s" s="4">
        <v>60</v>
      </c>
      <c r="D52" t="s" s="4">
        <v>46</v>
      </c>
      <c r="E52" t="n" s="4">
        <v>35.0</v>
      </c>
      <c r="F52" t="n" s="2">
        <v>28.33</v>
      </c>
      <c r="G52" t="n" s="2">
        <v>14.96</v>
      </c>
      <c r="H52" s="2">
        <f>F52+G52</f>
      </c>
      <c r="I52" t="n" s="5">
        <v>21.58</v>
      </c>
      <c r="J52" s="2">
        <f>F52+(TRUNC(I52/100*F52,2))</f>
      </c>
      <c r="K52" s="2">
        <f>G52+(TRUNC(I52/100*G52,2))</f>
      </c>
      <c r="L52" s="2">
        <f>TRUNC(J52+K52,2)</f>
      </c>
      <c r="M52" s="2">
        <f>TRUNC(IF((J52+K52), (J52/(J52+K52)*O52), 0), 2)</f>
      </c>
      <c r="N52" s="2">
        <f>TRUNC(IF((J52+K52), (K52/(J52+K52)*O52), 0), 2)</f>
      </c>
      <c r="O52" s="2">
        <f>TRUNC(L52*E52,2)</f>
      </c>
      <c r="P52" s="4">
        <f>IF(O52&lt;=(Referencial!O52*1.05),"PREÇO VÁLIDO","PREÇO INVÁLIDO")</f>
      </c>
    </row>
    <row r="53" ht="25.0" customHeight="true">
      <c r="A53" t="s" s="4">
        <v>22</v>
      </c>
      <c r="B53" t="s" s="4">
        <v>61</v>
      </c>
      <c r="C53" t="s" s="4">
        <v>62</v>
      </c>
      <c r="D53" t="s" s="4">
        <v>46</v>
      </c>
      <c r="E53" t="n" s="4">
        <v>5.0</v>
      </c>
      <c r="F53" t="n" s="2">
        <v>569.04</v>
      </c>
      <c r="G53" t="n" s="2">
        <v>371.36</v>
      </c>
      <c r="H53" s="2">
        <f>F53+G53</f>
      </c>
      <c r="I53" t="n" s="5">
        <v>21.58</v>
      </c>
      <c r="J53" s="2">
        <f>F53+(TRUNC(I53/100*F53,2))</f>
      </c>
      <c r="K53" s="2">
        <f>G53+(TRUNC(I53/100*G53,2))</f>
      </c>
      <c r="L53" s="2">
        <f>TRUNC(J53+K53,2)</f>
      </c>
      <c r="M53" s="2">
        <f>TRUNC(IF((J53+K53), (J53/(J53+K53)*O53), 0), 2)</f>
      </c>
      <c r="N53" s="2">
        <f>TRUNC(IF((J53+K53), (K53/(J53+K53)*O53), 0), 2)</f>
      </c>
      <c r="O53" s="2">
        <f>TRUNC(L53*E53,2)</f>
      </c>
      <c r="P53" s="4">
        <f>IF(O53&lt;=(Referencial!O53*1.05),"PREÇO VÁLIDO","PREÇO INVÁLIDO")</f>
      </c>
    </row>
    <row r="54" ht="25.0" customHeight="true">
      <c r="A54" t="s" s="4">
        <v>22</v>
      </c>
      <c r="B54" t="s" s="4">
        <v>63</v>
      </c>
      <c r="C54" t="s" s="4">
        <v>64</v>
      </c>
      <c r="D54" t="s" s="4">
        <v>65</v>
      </c>
      <c r="E54" t="n" s="4">
        <v>1065.6</v>
      </c>
      <c r="F54" t="n" s="2">
        <v>10.19</v>
      </c>
      <c r="G54" t="n" s="2">
        <v>4.58</v>
      </c>
      <c r="H54" s="2">
        <f>F54+G54</f>
      </c>
      <c r="I54" t="n" s="5">
        <v>21.58</v>
      </c>
      <c r="J54" s="2">
        <f>F54+(TRUNC(I54/100*F54,2))</f>
      </c>
      <c r="K54" s="2">
        <f>G54+(TRUNC(I54/100*G54,2))</f>
      </c>
      <c r="L54" s="2">
        <f>TRUNC(J54+K54,2)</f>
      </c>
      <c r="M54" s="2">
        <f>TRUNC(IF((J54+K54), (J54/(J54+K54)*O54), 0), 2)</f>
      </c>
      <c r="N54" s="2">
        <f>TRUNC(IF((J54+K54), (K54/(J54+K54)*O54), 0), 2)</f>
      </c>
      <c r="O54" s="2">
        <f>TRUNC(L54*E54,2)</f>
      </c>
      <c r="P54" s="4">
        <f>IF(O54&lt;=(Referencial!O54*1.05),"PREÇO VÁLIDO","PREÇO INVÁLIDO")</f>
      </c>
    </row>
    <row r="55" ht="25.0" customHeight="true">
      <c r="A55" t="s" s="4">
        <v>22</v>
      </c>
      <c r="B55" t="s" s="4">
        <v>66</v>
      </c>
      <c r="C55" t="s" s="4">
        <v>67</v>
      </c>
      <c r="D55" t="s" s="4">
        <v>65</v>
      </c>
      <c r="E55" t="n" s="4">
        <v>15.4</v>
      </c>
      <c r="F55" t="n" s="2">
        <v>9.61</v>
      </c>
      <c r="G55" t="n" s="2">
        <v>8.59</v>
      </c>
      <c r="H55" s="2">
        <f>F55+G55</f>
      </c>
      <c r="I55" t="n" s="5">
        <v>21.58</v>
      </c>
      <c r="J55" s="2">
        <f>F55+(TRUNC(I55/100*F55,2))</f>
      </c>
      <c r="K55" s="2">
        <f>G55+(TRUNC(I55/100*G55,2))</f>
      </c>
      <c r="L55" s="2">
        <f>TRUNC(J55+K55,2)</f>
      </c>
      <c r="M55" s="2">
        <f>TRUNC(IF((J55+K55), (J55/(J55+K55)*O55), 0), 2)</f>
      </c>
      <c r="N55" s="2">
        <f>TRUNC(IF((J55+K55), (K55/(J55+K55)*O55), 0), 2)</f>
      </c>
      <c r="O55" s="2">
        <f>TRUNC(L55*E55,2)</f>
      </c>
      <c r="P55" s="4">
        <f>IF(O55&lt;=(Referencial!O55*1.05),"PREÇO VÁLIDO","PREÇO INVÁLIDO")</f>
      </c>
    </row>
    <row r="56" ht="25.0" customHeight="true">
      <c r="A56" t="s" s="4">
        <v>22</v>
      </c>
      <c r="B56" t="s" s="4">
        <v>68</v>
      </c>
      <c r="C56" t="s" s="4">
        <v>69</v>
      </c>
      <c r="D56" t="s" s="4">
        <v>38</v>
      </c>
      <c r="E56" t="n" s="4">
        <v>138.88</v>
      </c>
      <c r="F56" t="n" s="2">
        <v>42.12</v>
      </c>
      <c r="G56" t="n" s="2">
        <v>111.7</v>
      </c>
      <c r="H56" s="2">
        <f>F56+G56</f>
      </c>
      <c r="I56" t="n" s="5">
        <v>21.58</v>
      </c>
      <c r="J56" s="2">
        <f>F56+(TRUNC(I56/100*F56,2))</f>
      </c>
      <c r="K56" s="2">
        <f>G56+(TRUNC(I56/100*G56,2))</f>
      </c>
      <c r="L56" s="2">
        <f>TRUNC(J56+K56,2)</f>
      </c>
      <c r="M56" s="2">
        <f>TRUNC(IF((J56+K56), (J56/(J56+K56)*O56), 0), 2)</f>
      </c>
      <c r="N56" s="2">
        <f>TRUNC(IF((J56+K56), (K56/(J56+K56)*O56), 0), 2)</f>
      </c>
      <c r="O56" s="2">
        <f>TRUNC(L56*E56,2)</f>
      </c>
      <c r="P56" s="4">
        <f>IF(O56&lt;=(Referencial!O56*1.05),"PREÇO VÁLIDO","PREÇO INVÁLIDO")</f>
      </c>
    </row>
    <row r="57" ht="25.0" customHeight="true">
      <c r="A57" t="s" s="4">
        <v>22</v>
      </c>
      <c r="B57" t="s" s="4">
        <v>70</v>
      </c>
      <c r="C57" t="s" s="4">
        <v>71</v>
      </c>
      <c r="D57" t="s" s="4">
        <v>46</v>
      </c>
      <c r="E57" t="n" s="4">
        <v>28.18</v>
      </c>
      <c r="F57" t="n" s="2">
        <v>725.8800000000001</v>
      </c>
      <c r="G57" t="n" s="2">
        <v>0.0</v>
      </c>
      <c r="H57" s="2">
        <f>F57+G57</f>
      </c>
      <c r="I57" t="n" s="5">
        <v>21.58</v>
      </c>
      <c r="J57" s="2">
        <f>F57+(TRUNC(I57/100*F57,2))</f>
      </c>
      <c r="K57" s="2">
        <f>G57+(TRUNC(I57/100*G57,2))</f>
      </c>
      <c r="L57" s="2">
        <f>TRUNC(J57+K57,2)</f>
      </c>
      <c r="M57" s="2">
        <f>TRUNC(IF((J57+K57), (J57/(J57+K57)*O57), 0), 2)</f>
      </c>
      <c r="N57" s="2">
        <f>TRUNC(IF((J57+K57), (K57/(J57+K57)*O57), 0), 2)</f>
      </c>
      <c r="O57" s="2">
        <f>TRUNC(L57*E57,2)</f>
      </c>
      <c r="P57" s="4">
        <f>IF(O57&lt;=(Referencial!O57*1.05),"PREÇO VÁLIDO","PREÇO INVÁLIDO")</f>
      </c>
    </row>
    <row r="58" ht="25.0" customHeight="true">
      <c r="A58" s="4"/>
      <c r="B58" s="4"/>
      <c r="C58" t="s" s="4">
        <v>72</v>
      </c>
      <c r="D58" s="4"/>
      <c r="E58" t="n" s="4">
        <v>0.0</v>
      </c>
      <c r="F58" s="2"/>
      <c r="G58" s="2"/>
      <c r="H58" s="4"/>
      <c r="I58" s="5"/>
      <c r="J58" s="4"/>
      <c r="K58" s="4"/>
      <c r="L58" s="4"/>
      <c r="M58" s="4"/>
      <c r="N58" s="4"/>
      <c r="O58" s="4"/>
      <c r="P58" s="4"/>
    </row>
    <row r="59" ht="25.0" customHeight="true">
      <c r="A59" t="s" s="4">
        <v>22</v>
      </c>
      <c r="B59" t="s" s="4">
        <v>73</v>
      </c>
      <c r="C59" t="s" s="4">
        <v>74</v>
      </c>
      <c r="D59" t="s" s="4">
        <v>38</v>
      </c>
      <c r="E59" t="n" s="4">
        <v>54.72</v>
      </c>
      <c r="F59" t="n" s="2">
        <v>37.88</v>
      </c>
      <c r="G59" t="n" s="2">
        <v>83.06</v>
      </c>
      <c r="H59" s="2">
        <f>F59+G59</f>
      </c>
      <c r="I59" t="n" s="5">
        <v>21.58</v>
      </c>
      <c r="J59" s="2">
        <f>F59+(TRUNC(I59/100*F59,2))</f>
      </c>
      <c r="K59" s="2">
        <f>G59+(TRUNC(I59/100*G59,2))</f>
      </c>
      <c r="L59" s="2">
        <f>TRUNC(J59+K59,2)</f>
      </c>
      <c r="M59" s="2">
        <f>TRUNC(IF((J59+K59), (J59/(J59+K59)*O59), 0), 2)</f>
      </c>
      <c r="N59" s="2">
        <f>TRUNC(IF((J59+K59), (K59/(J59+K59)*O59), 0), 2)</f>
      </c>
      <c r="O59" s="2">
        <f>TRUNC(L59*E59,2)</f>
      </c>
      <c r="P59" s="4">
        <f>IF(O59&lt;=(Referencial!O59*1.05),"PREÇO VÁLIDO","PREÇO INVÁLIDO")</f>
      </c>
    </row>
    <row r="60" ht="25.0" customHeight="true">
      <c r="A60" t="s" s="4">
        <v>22</v>
      </c>
      <c r="B60" t="s" s="4">
        <v>75</v>
      </c>
      <c r="C60" t="s" s="4">
        <v>76</v>
      </c>
      <c r="D60" t="s" s="4">
        <v>65</v>
      </c>
      <c r="E60" t="n" s="4">
        <v>432.1</v>
      </c>
      <c r="F60" t="n" s="2">
        <v>9.27</v>
      </c>
      <c r="G60" t="n" s="2">
        <v>1.65</v>
      </c>
      <c r="H60" s="2">
        <f>F60+G60</f>
      </c>
      <c r="I60" t="n" s="5">
        <v>21.58</v>
      </c>
      <c r="J60" s="2">
        <f>F60+(TRUNC(I60/100*F60,2))</f>
      </c>
      <c r="K60" s="2">
        <f>G60+(TRUNC(I60/100*G60,2))</f>
      </c>
      <c r="L60" s="2">
        <f>TRUNC(J60+K60,2)</f>
      </c>
      <c r="M60" s="2">
        <f>TRUNC(IF((J60+K60), (J60/(J60+K60)*O60), 0), 2)</f>
      </c>
      <c r="N60" s="2">
        <f>TRUNC(IF((J60+K60), (K60/(J60+K60)*O60), 0), 2)</f>
      </c>
      <c r="O60" s="2">
        <f>TRUNC(L60*E60,2)</f>
      </c>
      <c r="P60" s="4">
        <f>IF(O60&lt;=(Referencial!O60*1.05),"PREÇO VÁLIDO","PREÇO INVÁLIDO")</f>
      </c>
    </row>
    <row r="61" ht="25.0" customHeight="true">
      <c r="A61" t="s" s="4">
        <v>22</v>
      </c>
      <c r="B61" t="s" s="4">
        <v>77</v>
      </c>
      <c r="C61" t="s" s="4">
        <v>78</v>
      </c>
      <c r="D61" t="s" s="4">
        <v>65</v>
      </c>
      <c r="E61" t="n" s="4">
        <v>134.8</v>
      </c>
      <c r="F61" t="n" s="2">
        <v>9.25</v>
      </c>
      <c r="G61" t="n" s="2">
        <v>5.72</v>
      </c>
      <c r="H61" s="2">
        <f>F61+G61</f>
      </c>
      <c r="I61" t="n" s="5">
        <v>21.58</v>
      </c>
      <c r="J61" s="2">
        <f>F61+(TRUNC(I61/100*F61,2))</f>
      </c>
      <c r="K61" s="2">
        <f>G61+(TRUNC(I61/100*G61,2))</f>
      </c>
      <c r="L61" s="2">
        <f>TRUNC(J61+K61,2)</f>
      </c>
      <c r="M61" s="2">
        <f>TRUNC(IF((J61+K61), (J61/(J61+K61)*O61), 0), 2)</f>
      </c>
      <c r="N61" s="2">
        <f>TRUNC(IF((J61+K61), (K61/(J61+K61)*O61), 0), 2)</f>
      </c>
      <c r="O61" s="2">
        <f>TRUNC(L61*E61,2)</f>
      </c>
      <c r="P61" s="4">
        <f>IF(O61&lt;=(Referencial!O61*1.05),"PREÇO VÁLIDO","PREÇO INVÁLIDO")</f>
      </c>
    </row>
    <row r="62" ht="25.0" customHeight="true">
      <c r="A62" t="s" s="4">
        <v>22</v>
      </c>
      <c r="B62" t="s" s="4">
        <v>79</v>
      </c>
      <c r="C62" t="s" s="4">
        <v>80</v>
      </c>
      <c r="D62" t="s" s="4">
        <v>46</v>
      </c>
      <c r="E62" t="n" s="4">
        <v>2.74</v>
      </c>
      <c r="F62" t="n" s="2">
        <v>734.3499999999999</v>
      </c>
      <c r="G62" t="n" s="2">
        <v>0.0</v>
      </c>
      <c r="H62" s="2">
        <f>F62+G62</f>
      </c>
      <c r="I62" t="n" s="5">
        <v>21.58</v>
      </c>
      <c r="J62" s="2">
        <f>F62+(TRUNC(I62/100*F62,2))</f>
      </c>
      <c r="K62" s="2">
        <f>G62+(TRUNC(I62/100*G62,2))</f>
      </c>
      <c r="L62" s="2">
        <f>TRUNC(J62+K62,2)</f>
      </c>
      <c r="M62" s="2">
        <f>TRUNC(IF((J62+K62), (J62/(J62+K62)*O62), 0), 2)</f>
      </c>
      <c r="N62" s="2">
        <f>TRUNC(IF((J62+K62), (K62/(J62+K62)*O62), 0), 2)</f>
      </c>
      <c r="O62" s="2">
        <f>TRUNC(L62*E62,2)</f>
      </c>
      <c r="P62" s="4">
        <f>IF(O62&lt;=(Referencial!O62*1.05),"PREÇO VÁLIDO","PREÇO INVÁLIDO")</f>
      </c>
    </row>
    <row r="63" ht="25.0" customHeight="true">
      <c r="A63" s="4"/>
      <c r="B63" s="4"/>
      <c r="C63" t="s" s="4">
        <v>81</v>
      </c>
      <c r="D63" s="4"/>
      <c r="E63" t="n" s="4">
        <v>0.0</v>
      </c>
      <c r="F63" s="2"/>
      <c r="G63" s="2"/>
      <c r="H63" s="4"/>
      <c r="I63" s="5"/>
      <c r="J63" s="4"/>
      <c r="K63" s="4"/>
      <c r="L63" s="4"/>
      <c r="M63" s="4"/>
      <c r="N63" s="4"/>
      <c r="O63" s="4"/>
      <c r="P63" s="4"/>
    </row>
    <row r="64" ht="25.0" customHeight="true">
      <c r="A64" t="s" s="4">
        <v>22</v>
      </c>
      <c r="B64" t="s" s="4">
        <v>82</v>
      </c>
      <c r="C64" t="s" s="4">
        <v>83</v>
      </c>
      <c r="D64" t="s" s="4">
        <v>38</v>
      </c>
      <c r="E64" t="n" s="4">
        <v>382.07</v>
      </c>
      <c r="F64" t="n" s="2">
        <v>28.63</v>
      </c>
      <c r="G64" t="n" s="2">
        <v>47.77</v>
      </c>
      <c r="H64" s="2">
        <f>F64+G64</f>
      </c>
      <c r="I64" t="n" s="5">
        <v>21.58</v>
      </c>
      <c r="J64" s="2">
        <f>F64+(TRUNC(I64/100*F64,2))</f>
      </c>
      <c r="K64" s="2">
        <f>G64+(TRUNC(I64/100*G64,2))</f>
      </c>
      <c r="L64" s="2">
        <f>TRUNC(J64+K64,2)</f>
      </c>
      <c r="M64" s="2">
        <f>TRUNC(IF((J64+K64), (J64/(J64+K64)*O64), 0), 2)</f>
      </c>
      <c r="N64" s="2">
        <f>TRUNC(IF((J64+K64), (K64/(J64+K64)*O64), 0), 2)</f>
      </c>
      <c r="O64" s="2">
        <f>TRUNC(L64*E64,2)</f>
      </c>
      <c r="P64" s="4">
        <f>IF(O64&lt;=(Referencial!O64*1.05),"PREÇO VÁLIDO","PREÇO INVÁLIDO")</f>
      </c>
    </row>
    <row r="65" ht="25.0" customHeight="true">
      <c r="A65" t="s" s="4">
        <v>22</v>
      </c>
      <c r="B65" t="s" s="4">
        <v>63</v>
      </c>
      <c r="C65" t="s" s="4">
        <v>64</v>
      </c>
      <c r="D65" t="s" s="4">
        <v>65</v>
      </c>
      <c r="E65" t="n" s="4">
        <v>677.1</v>
      </c>
      <c r="F65" t="n" s="2">
        <v>10.19</v>
      </c>
      <c r="G65" t="n" s="2">
        <v>4.58</v>
      </c>
      <c r="H65" s="2">
        <f>F65+G65</f>
      </c>
      <c r="I65" t="n" s="5">
        <v>21.58</v>
      </c>
      <c r="J65" s="2">
        <f>F65+(TRUNC(I65/100*F65,2))</f>
      </c>
      <c r="K65" s="2">
        <f>G65+(TRUNC(I65/100*G65,2))</f>
      </c>
      <c r="L65" s="2">
        <f>TRUNC(J65+K65,2)</f>
      </c>
      <c r="M65" s="2">
        <f>TRUNC(IF((J65+K65), (J65/(J65+K65)*O65), 0), 2)</f>
      </c>
      <c r="N65" s="2">
        <f>TRUNC(IF((J65+K65), (K65/(J65+K65)*O65), 0), 2)</f>
      </c>
      <c r="O65" s="2">
        <f>TRUNC(L65*E65,2)</f>
      </c>
      <c r="P65" s="4">
        <f>IF(O65&lt;=(Referencial!O65*1.05),"PREÇO VÁLIDO","PREÇO INVÁLIDO")</f>
      </c>
    </row>
    <row r="66" ht="25.0" customHeight="true">
      <c r="A66" t="s" s="4">
        <v>22</v>
      </c>
      <c r="B66" t="s" s="4">
        <v>84</v>
      </c>
      <c r="C66" t="s" s="4">
        <v>85</v>
      </c>
      <c r="D66" t="s" s="4">
        <v>65</v>
      </c>
      <c r="E66" t="n" s="4">
        <v>5.6</v>
      </c>
      <c r="F66" t="n" s="2">
        <v>10.1</v>
      </c>
      <c r="G66" t="n" s="2">
        <v>6.25</v>
      </c>
      <c r="H66" s="2">
        <f>F66+G66</f>
      </c>
      <c r="I66" t="n" s="5">
        <v>21.58</v>
      </c>
      <c r="J66" s="2">
        <f>F66+(TRUNC(I66/100*F66,2))</f>
      </c>
      <c r="K66" s="2">
        <f>G66+(TRUNC(I66/100*G66,2))</f>
      </c>
      <c r="L66" s="2">
        <f>TRUNC(J66+K66,2)</f>
      </c>
      <c r="M66" s="2">
        <f>TRUNC(IF((J66+K66), (J66/(J66+K66)*O66), 0), 2)</f>
      </c>
      <c r="N66" s="2">
        <f>TRUNC(IF((J66+K66), (K66/(J66+K66)*O66), 0), 2)</f>
      </c>
      <c r="O66" s="2">
        <f>TRUNC(L66*E66,2)</f>
      </c>
      <c r="P66" s="4">
        <f>IF(O66&lt;=(Referencial!O66*1.05),"PREÇO VÁLIDO","PREÇO INVÁLIDO")</f>
      </c>
    </row>
    <row r="67" ht="25.0" customHeight="true">
      <c r="A67" t="s" s="4">
        <v>22</v>
      </c>
      <c r="B67" t="s" s="4">
        <v>66</v>
      </c>
      <c r="C67" t="s" s="4">
        <v>67</v>
      </c>
      <c r="D67" t="s" s="4">
        <v>65</v>
      </c>
      <c r="E67" t="n" s="4">
        <v>303.11</v>
      </c>
      <c r="F67" t="n" s="2">
        <v>9.61</v>
      </c>
      <c r="G67" t="n" s="2">
        <v>8.59</v>
      </c>
      <c r="H67" s="2">
        <f>F67+G67</f>
      </c>
      <c r="I67" t="n" s="5">
        <v>21.58</v>
      </c>
      <c r="J67" s="2">
        <f>F67+(TRUNC(I67/100*F67,2))</f>
      </c>
      <c r="K67" s="2">
        <f>G67+(TRUNC(I67/100*G67,2))</f>
      </c>
      <c r="L67" s="2">
        <f>TRUNC(J67+K67,2)</f>
      </c>
      <c r="M67" s="2">
        <f>TRUNC(IF((J67+K67), (J67/(J67+K67)*O67), 0), 2)</f>
      </c>
      <c r="N67" s="2">
        <f>TRUNC(IF((J67+K67), (K67/(J67+K67)*O67), 0), 2)</f>
      </c>
      <c r="O67" s="2">
        <f>TRUNC(L67*E67,2)</f>
      </c>
      <c r="P67" s="4">
        <f>IF(O67&lt;=(Referencial!O67*1.05),"PREÇO VÁLIDO","PREÇO INVÁLIDO")</f>
      </c>
    </row>
    <row r="68" ht="25.0" customHeight="true">
      <c r="A68" t="s" s="4">
        <v>22</v>
      </c>
      <c r="B68" t="s" s="4">
        <v>86</v>
      </c>
      <c r="C68" t="s" s="4">
        <v>87</v>
      </c>
      <c r="D68" t="s" s="4">
        <v>46</v>
      </c>
      <c r="E68" t="n" s="4">
        <v>22.76</v>
      </c>
      <c r="F68" t="n" s="2">
        <v>828.82</v>
      </c>
      <c r="G68" t="n" s="2">
        <v>20.82</v>
      </c>
      <c r="H68" s="2">
        <f>F68+G68</f>
      </c>
      <c r="I68" t="n" s="5">
        <v>21.58</v>
      </c>
      <c r="J68" s="2">
        <f>F68+(TRUNC(I68/100*F68,2))</f>
      </c>
      <c r="K68" s="2">
        <f>G68+(TRUNC(I68/100*G68,2))</f>
      </c>
      <c r="L68" s="2">
        <f>TRUNC(J68+K68,2)</f>
      </c>
      <c r="M68" s="2">
        <f>TRUNC(IF((J68+K68), (J68/(J68+K68)*O68), 0), 2)</f>
      </c>
      <c r="N68" s="2">
        <f>TRUNC(IF((J68+K68), (K68/(J68+K68)*O68), 0), 2)</f>
      </c>
      <c r="O68" s="2">
        <f>TRUNC(L68*E68,2)</f>
      </c>
      <c r="P68" s="4">
        <f>IF(O68&lt;=(Referencial!O68*1.05),"PREÇO VÁLIDO","PREÇO INVÁLIDO")</f>
      </c>
    </row>
    <row r="69">
      <c r="N69" t="s" s="9">
        <v>27</v>
      </c>
      <c r="O69" s="10">
        <f>TRUNC(SUM(O48:O68), 2)</f>
      </c>
    </row>
    <row r="71">
      <c r="A71" t="s" s="12">
        <v>88</v>
      </c>
    </row>
    <row r="72">
      <c r="A72" s="27" t="s">
        <v>4</v>
      </c>
      <c r="B72" s="27" t="s">
        <v>5</v>
      </c>
      <c r="C72" s="27" t="s">
        <v>6</v>
      </c>
      <c r="D72" s="27" t="s">
        <v>7</v>
      </c>
      <c r="E72" s="27" t="s">
        <v>8</v>
      </c>
      <c r="F72" s="27" t="s">
        <v>9</v>
      </c>
      <c r="G72" s="27" t="s">
        <v>10</v>
      </c>
      <c r="H72" s="27" t="s">
        <v>12</v>
      </c>
      <c r="I72" s="27" t="s">
        <v>13</v>
      </c>
      <c r="J72" s="27" t="s">
        <v>14</v>
      </c>
      <c r="K72" s="27" t="s">
        <v>15</v>
      </c>
      <c r="L72" s="27" t="s">
        <v>11</v>
      </c>
      <c r="M72" s="27" t="s">
        <v>16</v>
      </c>
      <c r="N72" s="27" t="s">
        <v>17</v>
      </c>
      <c r="O72" s="27" t="s">
        <v>18</v>
      </c>
      <c r="P72" s="27" t="s">
        <v>19</v>
      </c>
      <c r="Q72" s="27" t="s">
        <v>20</v>
      </c>
    </row>
    <row r="73" ht="25.0" customHeight="true">
      <c r="A73" s="4"/>
      <c r="B73" s="4"/>
      <c r="C73" t="s" s="4">
        <v>89</v>
      </c>
      <c r="D73" s="4"/>
      <c r="E73" t="n" s="4">
        <v>0.0</v>
      </c>
      <c r="F73" s="2"/>
      <c r="G73" s="2"/>
      <c r="H73" s="4"/>
      <c r="I73" s="5"/>
      <c r="J73" s="4"/>
      <c r="K73" s="4"/>
      <c r="L73" s="4"/>
      <c r="M73" s="4"/>
      <c r="N73" s="4"/>
      <c r="O73" s="4"/>
      <c r="P73" s="4"/>
    </row>
    <row r="74" ht="25.0" customHeight="true">
      <c r="A74" t="s" s="4">
        <v>22</v>
      </c>
      <c r="B74" t="s" s="4">
        <v>90</v>
      </c>
      <c r="C74" t="s" s="4">
        <v>91</v>
      </c>
      <c r="D74" t="s" s="4">
        <v>38</v>
      </c>
      <c r="E74" t="n" s="4">
        <v>382.07</v>
      </c>
      <c r="F74" t="n" s="2">
        <v>14.74</v>
      </c>
      <c r="G74" t="n" s="2">
        <v>21.91</v>
      </c>
      <c r="H74" s="2">
        <f>F74+G74</f>
      </c>
      <c r="I74" t="n" s="5">
        <v>21.58</v>
      </c>
      <c r="J74" s="2">
        <f>F74+(TRUNC(I74/100*F74,2))</f>
      </c>
      <c r="K74" s="2">
        <f>G74+(TRUNC(I74/100*G74,2))</f>
      </c>
      <c r="L74" s="2">
        <f>TRUNC(J74+K74,2)</f>
      </c>
      <c r="M74" s="2">
        <f>TRUNC(IF((J74+K74), (J74/(J74+K74)*O74), 0), 2)</f>
      </c>
      <c r="N74" s="2">
        <f>TRUNC(IF((J74+K74), (K74/(J74+K74)*O74), 0), 2)</f>
      </c>
      <c r="O74" s="2">
        <f>TRUNC(L74*E74,2)</f>
      </c>
      <c r="P74" s="4">
        <f>IF(O74&lt;=(Referencial!O74*1.05),"PREÇO VÁLIDO","PREÇO INVÁLIDO")</f>
      </c>
    </row>
    <row r="75">
      <c r="N75" t="s" s="9">
        <v>27</v>
      </c>
      <c r="O75" s="10">
        <f>TRUNC(SUM(O71:O74), 2)</f>
      </c>
    </row>
    <row r="77">
      <c r="A77" t="s" s="12">
        <v>92</v>
      </c>
    </row>
    <row r="78">
      <c r="A78" s="27" t="s">
        <v>4</v>
      </c>
      <c r="B78" s="27" t="s">
        <v>5</v>
      </c>
      <c r="C78" s="27" t="s">
        <v>6</v>
      </c>
      <c r="D78" s="27" t="s">
        <v>7</v>
      </c>
      <c r="E78" s="27" t="s">
        <v>8</v>
      </c>
      <c r="F78" s="27" t="s">
        <v>9</v>
      </c>
      <c r="G78" s="27" t="s">
        <v>10</v>
      </c>
      <c r="H78" s="27" t="s">
        <v>12</v>
      </c>
      <c r="I78" s="27" t="s">
        <v>13</v>
      </c>
      <c r="J78" s="27" t="s">
        <v>14</v>
      </c>
      <c r="K78" s="27" t="s">
        <v>15</v>
      </c>
      <c r="L78" s="27" t="s">
        <v>11</v>
      </c>
      <c r="M78" s="27" t="s">
        <v>16</v>
      </c>
      <c r="N78" s="27" t="s">
        <v>17</v>
      </c>
      <c r="O78" s="27" t="s">
        <v>18</v>
      </c>
      <c r="P78" s="27" t="s">
        <v>19</v>
      </c>
      <c r="Q78" s="27" t="s">
        <v>20</v>
      </c>
    </row>
    <row r="79" ht="25.0" customHeight="true">
      <c r="A79" s="4"/>
      <c r="B79" s="4"/>
      <c r="C79" t="s" s="4">
        <v>93</v>
      </c>
      <c r="D79" s="4"/>
      <c r="E79" t="n" s="4">
        <v>0.0</v>
      </c>
      <c r="F79" s="2"/>
      <c r="G79" s="2"/>
      <c r="H79" s="4"/>
      <c r="I79" s="5"/>
      <c r="J79" s="4"/>
      <c r="K79" s="4"/>
      <c r="L79" s="4"/>
      <c r="M79" s="4"/>
      <c r="N79" s="4"/>
      <c r="O79" s="4"/>
      <c r="P79" s="4"/>
    </row>
    <row r="80" ht="25.0" customHeight="true">
      <c r="A80" t="s" s="4">
        <v>22</v>
      </c>
      <c r="B80" t="s" s="4">
        <v>94</v>
      </c>
      <c r="C80" t="s" s="4">
        <v>95</v>
      </c>
      <c r="D80" t="s" s="4">
        <v>25</v>
      </c>
      <c r="E80" t="n" s="4">
        <v>1.0</v>
      </c>
      <c r="F80" t="n" s="2">
        <v>2092.27</v>
      </c>
      <c r="G80" t="n" s="2">
        <v>668.34</v>
      </c>
      <c r="H80" s="2">
        <f>F80+G80</f>
      </c>
      <c r="I80" t="n" s="5">
        <v>21.58</v>
      </c>
      <c r="J80" s="2">
        <f>F80+(TRUNC(I80/100*F80,2))</f>
      </c>
      <c r="K80" s="2">
        <f>G80+(TRUNC(I80/100*G80,2))</f>
      </c>
      <c r="L80" s="2">
        <f>TRUNC(J80+K80,2)</f>
      </c>
      <c r="M80" s="2">
        <f>TRUNC(IF((J80+K80), (J80/(J80+K80)*O80), 0), 2)</f>
      </c>
      <c r="N80" s="2">
        <f>TRUNC(IF((J80+K80), (K80/(J80+K80)*O80), 0), 2)</f>
      </c>
      <c r="O80" s="2">
        <f>TRUNC(L80*E80,2)</f>
      </c>
      <c r="P80" s="4">
        <f>IF(O80&lt;=(Referencial!O80*1.05),"PREÇO VÁLIDO","PREÇO INVÁLIDO")</f>
      </c>
    </row>
    <row r="81">
      <c r="N81" t="s" s="9">
        <v>27</v>
      </c>
      <c r="O81" s="10">
        <f>TRUNC(SUM(O77:O80), 2)</f>
      </c>
    </row>
    <row r="83">
      <c r="A83" t="s" s="12">
        <v>96</v>
      </c>
    </row>
    <row r="84">
      <c r="A84" s="27" t="s">
        <v>4</v>
      </c>
      <c r="B84" s="27" t="s">
        <v>5</v>
      </c>
      <c r="C84" s="27" t="s">
        <v>6</v>
      </c>
      <c r="D84" s="27" t="s">
        <v>7</v>
      </c>
      <c r="E84" s="27" t="s">
        <v>8</v>
      </c>
      <c r="F84" s="27" t="s">
        <v>9</v>
      </c>
      <c r="G84" s="27" t="s">
        <v>10</v>
      </c>
      <c r="H84" s="27" t="s">
        <v>12</v>
      </c>
      <c r="I84" s="27" t="s">
        <v>13</v>
      </c>
      <c r="J84" s="27" t="s">
        <v>14</v>
      </c>
      <c r="K84" s="27" t="s">
        <v>15</v>
      </c>
      <c r="L84" s="27" t="s">
        <v>11</v>
      </c>
      <c r="M84" s="27" t="s">
        <v>16</v>
      </c>
      <c r="N84" s="27" t="s">
        <v>17</v>
      </c>
      <c r="O84" s="27" t="s">
        <v>18</v>
      </c>
      <c r="P84" s="27" t="s">
        <v>19</v>
      </c>
      <c r="Q84" s="27" t="s">
        <v>20</v>
      </c>
    </row>
    <row r="85" ht="25.0" customHeight="true">
      <c r="A85" s="4"/>
      <c r="B85" s="4"/>
      <c r="C85" t="s" s="4">
        <v>97</v>
      </c>
      <c r="D85" s="4"/>
      <c r="E85" t="n" s="4">
        <v>0.0</v>
      </c>
      <c r="F85" s="2"/>
      <c r="G85" s="2"/>
      <c r="H85" s="4"/>
      <c r="I85" s="5"/>
      <c r="J85" s="4"/>
      <c r="K85" s="4"/>
      <c r="L85" s="4"/>
      <c r="M85" s="4"/>
      <c r="N85" s="4"/>
      <c r="O85" s="4"/>
      <c r="P85" s="4"/>
    </row>
    <row r="86" ht="25.0" customHeight="true">
      <c r="A86" t="s" s="4">
        <v>22</v>
      </c>
      <c r="B86" t="s" s="4">
        <v>98</v>
      </c>
      <c r="C86" t="s" s="4">
        <v>99</v>
      </c>
      <c r="D86" t="s" s="4">
        <v>25</v>
      </c>
      <c r="E86" t="n" s="4">
        <v>2.0</v>
      </c>
      <c r="F86" t="n" s="2">
        <v>244.74</v>
      </c>
      <c r="G86" t="n" s="2">
        <v>131.5</v>
      </c>
      <c r="H86" s="2">
        <f>F86+G86</f>
      </c>
      <c r="I86" t="n" s="5">
        <v>21.58</v>
      </c>
      <c r="J86" s="2">
        <f>F86+(TRUNC(I86/100*F86,2))</f>
      </c>
      <c r="K86" s="2">
        <f>G86+(TRUNC(I86/100*G86,2))</f>
      </c>
      <c r="L86" s="2">
        <f>TRUNC(J86+K86,2)</f>
      </c>
      <c r="M86" s="2">
        <f>TRUNC(IF((J86+K86), (J86/(J86+K86)*O86), 0), 2)</f>
      </c>
      <c r="N86" s="2">
        <f>TRUNC(IF((J86+K86), (K86/(J86+K86)*O86), 0), 2)</f>
      </c>
      <c r="O86" s="2">
        <f>TRUNC(L86*E86,2)</f>
      </c>
      <c r="P86" s="4">
        <f>IF(O86&lt;=(Referencial!O86*1.05),"PREÇO VÁLIDO","PREÇO INVÁLIDO")</f>
      </c>
    </row>
    <row r="87">
      <c r="N87" t="s" s="9">
        <v>27</v>
      </c>
      <c r="O87" s="10">
        <f>TRUNC(SUM(O83:O86), 2)</f>
      </c>
    </row>
    <row r="89">
      <c r="A89" t="s" s="12">
        <v>100</v>
      </c>
    </row>
    <row r="90">
      <c r="A90" s="27" t="s">
        <v>4</v>
      </c>
      <c r="B90" s="27" t="s">
        <v>5</v>
      </c>
      <c r="C90" s="27" t="s">
        <v>6</v>
      </c>
      <c r="D90" s="27" t="s">
        <v>7</v>
      </c>
      <c r="E90" s="27" t="s">
        <v>8</v>
      </c>
      <c r="F90" s="27" t="s">
        <v>9</v>
      </c>
      <c r="G90" s="27" t="s">
        <v>10</v>
      </c>
      <c r="H90" s="27" t="s">
        <v>12</v>
      </c>
      <c r="I90" s="27" t="s">
        <v>13</v>
      </c>
      <c r="J90" s="27" t="s">
        <v>14</v>
      </c>
      <c r="K90" s="27" t="s">
        <v>15</v>
      </c>
      <c r="L90" s="27" t="s">
        <v>11</v>
      </c>
      <c r="M90" s="27" t="s">
        <v>16</v>
      </c>
      <c r="N90" s="27" t="s">
        <v>17</v>
      </c>
      <c r="O90" s="27" t="s">
        <v>18</v>
      </c>
      <c r="P90" s="27" t="s">
        <v>19</v>
      </c>
      <c r="Q90" s="27" t="s">
        <v>20</v>
      </c>
    </row>
    <row r="91" ht="25.0" customHeight="true">
      <c r="A91" s="4"/>
      <c r="B91" s="4"/>
      <c r="C91" t="s" s="4">
        <v>101</v>
      </c>
      <c r="D91" s="4"/>
      <c r="E91" t="n" s="4">
        <v>0.0</v>
      </c>
      <c r="F91" s="2"/>
      <c r="G91" s="2"/>
      <c r="H91" s="4"/>
      <c r="I91" s="5"/>
      <c r="J91" s="4"/>
      <c r="K91" s="4"/>
      <c r="L91" s="4"/>
      <c r="M91" s="4"/>
      <c r="N91" s="4"/>
      <c r="O91" s="4"/>
      <c r="P91" s="4"/>
    </row>
    <row r="92" ht="25.0" customHeight="true">
      <c r="A92" t="s" s="4">
        <v>22</v>
      </c>
      <c r="B92" t="s" s="4">
        <v>102</v>
      </c>
      <c r="C92" t="s" s="4">
        <v>103</v>
      </c>
      <c r="D92" t="s" s="4">
        <v>38</v>
      </c>
      <c r="E92" t="n" s="4">
        <v>3.72</v>
      </c>
      <c r="F92" t="n" s="2">
        <v>71.37</v>
      </c>
      <c r="G92" t="n" s="2">
        <v>42.87</v>
      </c>
      <c r="H92" s="2">
        <f>F92+G92</f>
      </c>
      <c r="I92" t="n" s="5">
        <v>21.58</v>
      </c>
      <c r="J92" s="2">
        <f>F92+(TRUNC(I92/100*F92,2))</f>
      </c>
      <c r="K92" s="2">
        <f>G92+(TRUNC(I92/100*G92,2))</f>
      </c>
      <c r="L92" s="2">
        <f>TRUNC(J92+K92,2)</f>
      </c>
      <c r="M92" s="2">
        <f>TRUNC(IF((J92+K92), (J92/(J92+K92)*O92), 0), 2)</f>
      </c>
      <c r="N92" s="2">
        <f>TRUNC(IF((J92+K92), (K92/(J92+K92)*O92), 0), 2)</f>
      </c>
      <c r="O92" s="2">
        <f>TRUNC(L92*E92,2)</f>
      </c>
      <c r="P92" s="4">
        <f>IF(O92&lt;=(Referencial!O92*1.05),"PREÇO VÁLIDO","PREÇO INVÁLIDO")</f>
      </c>
    </row>
    <row r="93" ht="25.0" customHeight="true">
      <c r="A93" t="s" s="4">
        <v>22</v>
      </c>
      <c r="B93" t="s" s="4">
        <v>104</v>
      </c>
      <c r="C93" t="s" s="4">
        <v>105</v>
      </c>
      <c r="D93" t="s" s="4">
        <v>38</v>
      </c>
      <c r="E93" t="n" s="4">
        <v>320.57</v>
      </c>
      <c r="F93" t="n" s="2">
        <v>47.13</v>
      </c>
      <c r="G93" t="n" s="2">
        <v>36.94</v>
      </c>
      <c r="H93" s="2">
        <f>F93+G93</f>
      </c>
      <c r="I93" t="n" s="5">
        <v>21.58</v>
      </c>
      <c r="J93" s="2">
        <f>F93+(TRUNC(I93/100*F93,2))</f>
      </c>
      <c r="K93" s="2">
        <f>G93+(TRUNC(I93/100*G93,2))</f>
      </c>
      <c r="L93" s="2">
        <f>TRUNC(J93+K93,2)</f>
      </c>
      <c r="M93" s="2">
        <f>TRUNC(IF((J93+K93), (J93/(J93+K93)*O93), 0), 2)</f>
      </c>
      <c r="N93" s="2">
        <f>TRUNC(IF((J93+K93), (K93/(J93+K93)*O93), 0), 2)</f>
      </c>
      <c r="O93" s="2">
        <f>TRUNC(L93*E93,2)</f>
      </c>
      <c r="P93" s="4">
        <f>IF(O93&lt;=(Referencial!O93*1.05),"PREÇO VÁLIDO","PREÇO INVÁLIDO")</f>
      </c>
    </row>
    <row r="94" ht="25.0" customHeight="true">
      <c r="A94" t="s" s="4">
        <v>22</v>
      </c>
      <c r="B94" t="s" s="4">
        <v>106</v>
      </c>
      <c r="C94" t="s" s="4">
        <v>107</v>
      </c>
      <c r="D94" t="s" s="4">
        <v>38</v>
      </c>
      <c r="E94" t="n" s="4">
        <v>890.64</v>
      </c>
      <c r="F94" t="n" s="2">
        <v>2.65</v>
      </c>
      <c r="G94" t="n" s="2">
        <v>5.74</v>
      </c>
      <c r="H94" s="2">
        <f>F94+G94</f>
      </c>
      <c r="I94" t="n" s="5">
        <v>21.58</v>
      </c>
      <c r="J94" s="2">
        <f>F94+(TRUNC(I94/100*F94,2))</f>
      </c>
      <c r="K94" s="2">
        <f>G94+(TRUNC(I94/100*G94,2))</f>
      </c>
      <c r="L94" s="2">
        <f>TRUNC(J94+K94,2)</f>
      </c>
      <c r="M94" s="2">
        <f>TRUNC(IF((J94+K94), (J94/(J94+K94)*O94), 0), 2)</f>
      </c>
      <c r="N94" s="2">
        <f>TRUNC(IF((J94+K94), (K94/(J94+K94)*O94), 0), 2)</f>
      </c>
      <c r="O94" s="2">
        <f>TRUNC(L94*E94,2)</f>
      </c>
      <c r="P94" s="4">
        <f>IF(O94&lt;=(Referencial!O94*1.05),"PREÇO VÁLIDO","PREÇO INVÁLIDO")</f>
      </c>
    </row>
    <row r="95" ht="25.0" customHeight="true">
      <c r="A95" t="s" s="4">
        <v>22</v>
      </c>
      <c r="B95" t="s" s="4">
        <v>108</v>
      </c>
      <c r="C95" t="s" s="4">
        <v>109</v>
      </c>
      <c r="D95" t="s" s="4">
        <v>38</v>
      </c>
      <c r="E95" t="n" s="4">
        <v>890.64</v>
      </c>
      <c r="F95" t="n" s="2">
        <v>21.39</v>
      </c>
      <c r="G95" t="n" s="2">
        <v>24.71</v>
      </c>
      <c r="H95" s="2">
        <f>F95+G95</f>
      </c>
      <c r="I95" t="n" s="5">
        <v>21.58</v>
      </c>
      <c r="J95" s="2">
        <f>F95+(TRUNC(I95/100*F95,2))</f>
      </c>
      <c r="K95" s="2">
        <f>G95+(TRUNC(I95/100*G95,2))</f>
      </c>
      <c r="L95" s="2">
        <f>TRUNC(J95+K95,2)</f>
      </c>
      <c r="M95" s="2">
        <f>TRUNC(IF((J95+K95), (J95/(J95+K95)*O95), 0), 2)</f>
      </c>
      <c r="N95" s="2">
        <f>TRUNC(IF((J95+K95), (K95/(J95+K95)*O95), 0), 2)</f>
      </c>
      <c r="O95" s="2">
        <f>TRUNC(L95*E95,2)</f>
      </c>
      <c r="P95" s="4">
        <f>IF(O95&lt;=(Referencial!O95*1.05),"PREÇO VÁLIDO","PREÇO INVÁLIDO")</f>
      </c>
    </row>
    <row r="96" ht="25.0" customHeight="true">
      <c r="A96" t="s" s="4">
        <v>22</v>
      </c>
      <c r="B96" t="s" s="4">
        <v>110</v>
      </c>
      <c r="C96" t="s" s="4">
        <v>111</v>
      </c>
      <c r="D96" t="s" s="4">
        <v>38</v>
      </c>
      <c r="E96" t="n" s="4">
        <v>540.55</v>
      </c>
      <c r="F96" t="n" s="2">
        <v>572.24</v>
      </c>
      <c r="G96" t="n" s="2">
        <v>0.0</v>
      </c>
      <c r="H96" s="2">
        <f>F96+G96</f>
      </c>
      <c r="I96" t="n" s="5">
        <v>21.58</v>
      </c>
      <c r="J96" s="2">
        <f>F96+(TRUNC(I96/100*F96,2))</f>
      </c>
      <c r="K96" s="2">
        <f>G96+(TRUNC(I96/100*G96,2))</f>
      </c>
      <c r="L96" s="2">
        <f>TRUNC(J96+K96,2)</f>
      </c>
      <c r="M96" s="2">
        <f>TRUNC(IF((J96+K96), (J96/(J96+K96)*O96), 0), 2)</f>
      </c>
      <c r="N96" s="2">
        <f>TRUNC(IF((J96+K96), (K96/(J96+K96)*O96), 0), 2)</f>
      </c>
      <c r="O96" s="2">
        <f>TRUNC(L96*E96,2)</f>
      </c>
      <c r="P96" s="4">
        <f>IF(O96&lt;=(Referencial!O96*1.05),"PREÇO VÁLIDO","PREÇO INVÁLIDO")</f>
      </c>
    </row>
    <row r="97" ht="25.0" customHeight="true">
      <c r="A97" t="s" s="4">
        <v>22</v>
      </c>
      <c r="B97" t="s" s="4">
        <v>112</v>
      </c>
      <c r="C97" t="s" s="4">
        <v>113</v>
      </c>
      <c r="D97" t="s" s="4">
        <v>38</v>
      </c>
      <c r="E97" t="n" s="4">
        <v>8.75</v>
      </c>
      <c r="F97" t="n" s="2">
        <v>723.8499999999999</v>
      </c>
      <c r="G97" t="n" s="2">
        <v>0.0</v>
      </c>
      <c r="H97" s="2">
        <f>F97+G97</f>
      </c>
      <c r="I97" t="n" s="5">
        <v>21.58</v>
      </c>
      <c r="J97" s="2">
        <f>F97+(TRUNC(I97/100*F97,2))</f>
      </c>
      <c r="K97" s="2">
        <f>G97+(TRUNC(I97/100*G97,2))</f>
      </c>
      <c r="L97" s="2">
        <f>TRUNC(J97+K97,2)</f>
      </c>
      <c r="M97" s="2">
        <f>TRUNC(IF((J97+K97), (J97/(J97+K97)*O97), 0), 2)</f>
      </c>
      <c r="N97" s="2">
        <f>TRUNC(IF((J97+K97), (K97/(J97+K97)*O97), 0), 2)</f>
      </c>
      <c r="O97" s="2">
        <f>TRUNC(L97*E97,2)</f>
      </c>
      <c r="P97" s="4">
        <f>IF(O97&lt;=(Referencial!O97*1.05),"PREÇO VÁLIDO","PREÇO INVÁLIDO")</f>
      </c>
    </row>
    <row r="98" ht="25.0" customHeight="true">
      <c r="A98" t="s" s="4">
        <v>22</v>
      </c>
      <c r="B98" t="s" s="4">
        <v>114</v>
      </c>
      <c r="C98" t="s" s="4">
        <v>115</v>
      </c>
      <c r="D98" t="s" s="4">
        <v>38</v>
      </c>
      <c r="E98" t="n" s="4">
        <v>20.0</v>
      </c>
      <c r="F98" t="n" s="2">
        <v>995.08</v>
      </c>
      <c r="G98" t="n" s="2">
        <v>0.0</v>
      </c>
      <c r="H98" s="2">
        <f>F98+G98</f>
      </c>
      <c r="I98" t="n" s="5">
        <v>21.58</v>
      </c>
      <c r="J98" s="2">
        <f>F98+(TRUNC(I98/100*F98,2))</f>
      </c>
      <c r="K98" s="2">
        <f>G98+(TRUNC(I98/100*G98,2))</f>
      </c>
      <c r="L98" s="2">
        <f>TRUNC(J98+K98,2)</f>
      </c>
      <c r="M98" s="2">
        <f>TRUNC(IF((J98+K98), (J98/(J98+K98)*O98), 0), 2)</f>
      </c>
      <c r="N98" s="2">
        <f>TRUNC(IF((J98+K98), (K98/(J98+K98)*O98), 0), 2)</f>
      </c>
      <c r="O98" s="2">
        <f>TRUNC(L98*E98,2)</f>
      </c>
      <c r="P98" s="4">
        <f>IF(O98&lt;=(Referencial!O98*1.05),"PREÇO VÁLIDO","PREÇO INVÁLIDO")</f>
      </c>
    </row>
    <row r="99">
      <c r="N99" t="s" s="9">
        <v>27</v>
      </c>
      <c r="O99" s="10">
        <f>TRUNC(SUM(O89:O98), 2)</f>
      </c>
    </row>
    <row r="101">
      <c r="A101" t="s" s="12">
        <v>116</v>
      </c>
    </row>
    <row r="102">
      <c r="A102" s="27" t="s">
        <v>4</v>
      </c>
      <c r="B102" s="27" t="s">
        <v>5</v>
      </c>
      <c r="C102" s="27" t="s">
        <v>6</v>
      </c>
      <c r="D102" s="27" t="s">
        <v>7</v>
      </c>
      <c r="E102" s="27" t="s">
        <v>8</v>
      </c>
      <c r="F102" s="27" t="s">
        <v>9</v>
      </c>
      <c r="G102" s="27" t="s">
        <v>10</v>
      </c>
      <c r="H102" s="27" t="s">
        <v>12</v>
      </c>
      <c r="I102" s="27" t="s">
        <v>13</v>
      </c>
      <c r="J102" s="27" t="s">
        <v>14</v>
      </c>
      <c r="K102" s="27" t="s">
        <v>15</v>
      </c>
      <c r="L102" s="27" t="s">
        <v>11</v>
      </c>
      <c r="M102" s="27" t="s">
        <v>16</v>
      </c>
      <c r="N102" s="27" t="s">
        <v>17</v>
      </c>
      <c r="O102" s="27" t="s">
        <v>18</v>
      </c>
      <c r="P102" s="27" t="s">
        <v>19</v>
      </c>
      <c r="Q102" s="27" t="s">
        <v>20</v>
      </c>
    </row>
    <row r="103" ht="25.0" customHeight="true">
      <c r="A103" s="4"/>
      <c r="B103" s="4"/>
      <c r="C103" t="s" s="4">
        <v>117</v>
      </c>
      <c r="D103" s="4"/>
      <c r="E103" t="n" s="4">
        <v>0.0</v>
      </c>
      <c r="F103" s="2"/>
      <c r="G103" s="2"/>
      <c r="H103" s="4"/>
      <c r="I103" s="5"/>
      <c r="J103" s="4"/>
      <c r="K103" s="4"/>
      <c r="L103" s="4"/>
      <c r="M103" s="4"/>
      <c r="N103" s="4"/>
      <c r="O103" s="4"/>
      <c r="P103" s="4"/>
    </row>
    <row r="104" ht="25.0" customHeight="true">
      <c r="A104" s="4"/>
      <c r="B104" s="4"/>
      <c r="C104" t="s" s="4">
        <v>118</v>
      </c>
      <c r="D104" s="4"/>
      <c r="E104" t="n" s="4">
        <v>0.0</v>
      </c>
      <c r="F104" s="2"/>
      <c r="G104" s="2"/>
      <c r="H104" s="4"/>
      <c r="I104" s="5"/>
      <c r="J104" s="4"/>
      <c r="K104" s="4"/>
      <c r="L104" s="4"/>
      <c r="M104" s="4"/>
      <c r="N104" s="4"/>
      <c r="O104" s="4"/>
      <c r="P104" s="4"/>
    </row>
    <row r="105" ht="25.0" customHeight="true">
      <c r="A105" t="s" s="4">
        <v>22</v>
      </c>
      <c r="B105" t="s" s="4">
        <v>73</v>
      </c>
      <c r="C105" t="s" s="4">
        <v>74</v>
      </c>
      <c r="D105" t="s" s="4">
        <v>38</v>
      </c>
      <c r="E105" t="n" s="4">
        <v>228.0</v>
      </c>
      <c r="F105" t="n" s="2">
        <v>37.88</v>
      </c>
      <c r="G105" t="n" s="2">
        <v>83.06</v>
      </c>
      <c r="H105" s="2">
        <f>F105+G105</f>
      </c>
      <c r="I105" t="n" s="5">
        <v>21.58</v>
      </c>
      <c r="J105" s="2">
        <f>F105+(TRUNC(I105/100*F105,2))</f>
      </c>
      <c r="K105" s="2">
        <f>G105+(TRUNC(I105/100*G105,2))</f>
      </c>
      <c r="L105" s="2">
        <f>TRUNC(J105+K105,2)</f>
      </c>
      <c r="M105" s="2">
        <f>TRUNC(IF((J105+K105), (J105/(J105+K105)*O105), 0), 2)</f>
      </c>
      <c r="N105" s="2">
        <f>TRUNC(IF((J105+K105), (K105/(J105+K105)*O105), 0), 2)</f>
      </c>
      <c r="O105" s="2">
        <f>TRUNC(L105*E105,2)</f>
      </c>
      <c r="P105" s="4">
        <f>IF(O105&lt;=(Referencial!O105*1.05),"PREÇO VÁLIDO","PREÇO INVÁLIDO")</f>
      </c>
    </row>
    <row r="106" ht="25.0" customHeight="true">
      <c r="A106" t="s" s="4">
        <v>22</v>
      </c>
      <c r="B106" t="s" s="4">
        <v>75</v>
      </c>
      <c r="C106" t="s" s="4">
        <v>76</v>
      </c>
      <c r="D106" t="s" s="4">
        <v>65</v>
      </c>
      <c r="E106" t="n" s="4">
        <v>694.4</v>
      </c>
      <c r="F106" t="n" s="2">
        <v>9.27</v>
      </c>
      <c r="G106" t="n" s="2">
        <v>1.65</v>
      </c>
      <c r="H106" s="2">
        <f>F106+G106</f>
      </c>
      <c r="I106" t="n" s="5">
        <v>21.58</v>
      </c>
      <c r="J106" s="2">
        <f>F106+(TRUNC(I106/100*F106,2))</f>
      </c>
      <c r="K106" s="2">
        <f>G106+(TRUNC(I106/100*G106,2))</f>
      </c>
      <c r="L106" s="2">
        <f>TRUNC(J106+K106,2)</f>
      </c>
      <c r="M106" s="2">
        <f>TRUNC(IF((J106+K106), (J106/(J106+K106)*O106), 0), 2)</f>
      </c>
      <c r="N106" s="2">
        <f>TRUNC(IF((J106+K106), (K106/(J106+K106)*O106), 0), 2)</f>
      </c>
      <c r="O106" s="2">
        <f>TRUNC(L106*E106,2)</f>
      </c>
      <c r="P106" s="4">
        <f>IF(O106&lt;=(Referencial!O106*1.05),"PREÇO VÁLIDO","PREÇO INVÁLIDO")</f>
      </c>
    </row>
    <row r="107" ht="25.0" customHeight="true">
      <c r="A107" t="s" s="4">
        <v>22</v>
      </c>
      <c r="B107" t="s" s="4">
        <v>77</v>
      </c>
      <c r="C107" t="s" s="4">
        <v>78</v>
      </c>
      <c r="D107" t="s" s="4">
        <v>65</v>
      </c>
      <c r="E107" t="n" s="4">
        <v>269.6</v>
      </c>
      <c r="F107" t="n" s="2">
        <v>9.25</v>
      </c>
      <c r="G107" t="n" s="2">
        <v>5.72</v>
      </c>
      <c r="H107" s="2">
        <f>F107+G107</f>
      </c>
      <c r="I107" t="n" s="5">
        <v>21.58</v>
      </c>
      <c r="J107" s="2">
        <f>F107+(TRUNC(I107/100*F107,2))</f>
      </c>
      <c r="K107" s="2">
        <f>G107+(TRUNC(I107/100*G107,2))</f>
      </c>
      <c r="L107" s="2">
        <f>TRUNC(J107+K107,2)</f>
      </c>
      <c r="M107" s="2">
        <f>TRUNC(IF((J107+K107), (J107/(J107+K107)*O107), 0), 2)</f>
      </c>
      <c r="N107" s="2">
        <f>TRUNC(IF((J107+K107), (K107/(J107+K107)*O107), 0), 2)</f>
      </c>
      <c r="O107" s="2">
        <f>TRUNC(L107*E107,2)</f>
      </c>
      <c r="P107" s="4">
        <f>IF(O107&lt;=(Referencial!O107*1.05),"PREÇO VÁLIDO","PREÇO INVÁLIDO")</f>
      </c>
    </row>
    <row r="108" ht="25.0" customHeight="true">
      <c r="A108" t="s" s="4">
        <v>22</v>
      </c>
      <c r="B108" t="s" s="4">
        <v>119</v>
      </c>
      <c r="C108" t="s" s="4">
        <v>120</v>
      </c>
      <c r="D108" t="s" s="4">
        <v>46</v>
      </c>
      <c r="E108" t="n" s="4">
        <v>11.4</v>
      </c>
      <c r="F108" t="n" s="2">
        <v>725.51</v>
      </c>
      <c r="G108" t="n" s="2">
        <v>41.98</v>
      </c>
      <c r="H108" s="2">
        <f>F108+G108</f>
      </c>
      <c r="I108" t="n" s="5">
        <v>21.58</v>
      </c>
      <c r="J108" s="2">
        <f>F108+(TRUNC(I108/100*F108,2))</f>
      </c>
      <c r="K108" s="2">
        <f>G108+(TRUNC(I108/100*G108,2))</f>
      </c>
      <c r="L108" s="2">
        <f>TRUNC(J108+K108,2)</f>
      </c>
      <c r="M108" s="2">
        <f>TRUNC(IF((J108+K108), (J108/(J108+K108)*O108), 0), 2)</f>
      </c>
      <c r="N108" s="2">
        <f>TRUNC(IF((J108+K108), (K108/(J108+K108)*O108), 0), 2)</f>
      </c>
      <c r="O108" s="2">
        <f>TRUNC(L108*E108,2)</f>
      </c>
      <c r="P108" s="4">
        <f>IF(O108&lt;=(Referencial!O108*1.05),"PREÇO VÁLIDO","PREÇO INVÁLIDO")</f>
      </c>
    </row>
    <row r="109" ht="25.0" customHeight="true">
      <c r="A109" s="4"/>
      <c r="B109" s="4"/>
      <c r="C109" t="s" s="4">
        <v>121</v>
      </c>
      <c r="D109" s="4"/>
      <c r="E109" t="n" s="4">
        <v>0.0</v>
      </c>
      <c r="F109" s="2"/>
      <c r="G109" s="2"/>
      <c r="H109" s="4"/>
      <c r="I109" s="5"/>
      <c r="J109" s="4"/>
      <c r="K109" s="4"/>
      <c r="L109" s="4"/>
      <c r="M109" s="4"/>
      <c r="N109" s="4"/>
      <c r="O109" s="4"/>
      <c r="P109" s="4"/>
    </row>
    <row r="110" ht="25.0" customHeight="true">
      <c r="A110" t="s" s="4">
        <v>22</v>
      </c>
      <c r="B110" t="s" s="4">
        <v>122</v>
      </c>
      <c r="C110" t="s" s="4">
        <v>123</v>
      </c>
      <c r="D110" t="s" s="4">
        <v>38</v>
      </c>
      <c r="E110" t="n" s="4">
        <v>108.38</v>
      </c>
      <c r="F110" t="n" s="2">
        <v>311.89</v>
      </c>
      <c r="G110" t="n" s="2">
        <v>37.65</v>
      </c>
      <c r="H110" s="2">
        <f>F110+G110</f>
      </c>
      <c r="I110" t="n" s="5">
        <v>21.58</v>
      </c>
      <c r="J110" s="2">
        <f>F110+(TRUNC(I110/100*F110,2))</f>
      </c>
      <c r="K110" s="2">
        <f>G110+(TRUNC(I110/100*G110,2))</f>
      </c>
      <c r="L110" s="2">
        <f>TRUNC(J110+K110,2)</f>
      </c>
      <c r="M110" s="2">
        <f>TRUNC(IF((J110+K110), (J110/(J110+K110)*O110), 0), 2)</f>
      </c>
      <c r="N110" s="2">
        <f>TRUNC(IF((J110+K110), (K110/(J110+K110)*O110), 0), 2)</f>
      </c>
      <c r="O110" s="2">
        <f>TRUNC(L110*E110,2)</f>
      </c>
      <c r="P110" s="4">
        <f>IF(O110&lt;=(Referencial!O110*1.05),"PREÇO VÁLIDO","PREÇO INVÁLIDO")</f>
      </c>
    </row>
    <row r="111" ht="25.0" customHeight="true">
      <c r="A111" t="s" s="4">
        <v>22</v>
      </c>
      <c r="B111" t="s" s="4">
        <v>124</v>
      </c>
      <c r="C111" t="s" s="4">
        <v>125</v>
      </c>
      <c r="D111" t="s" s="4">
        <v>65</v>
      </c>
      <c r="E111" t="n" s="4">
        <v>324.8</v>
      </c>
      <c r="F111" t="n" s="2">
        <v>9.93</v>
      </c>
      <c r="G111" t="n" s="2">
        <v>2.49</v>
      </c>
      <c r="H111" s="2">
        <f>F111+G111</f>
      </c>
      <c r="I111" t="n" s="5">
        <v>21.58</v>
      </c>
      <c r="J111" s="2">
        <f>F111+(TRUNC(I111/100*F111,2))</f>
      </c>
      <c r="K111" s="2">
        <f>G111+(TRUNC(I111/100*G111,2))</f>
      </c>
      <c r="L111" s="2">
        <f>TRUNC(J111+K111,2)</f>
      </c>
      <c r="M111" s="2">
        <f>TRUNC(IF((J111+K111), (J111/(J111+K111)*O111), 0), 2)</f>
      </c>
      <c r="N111" s="2">
        <f>TRUNC(IF((J111+K111), (K111/(J111+K111)*O111), 0), 2)</f>
      </c>
      <c r="O111" s="2">
        <f>TRUNC(L111*E111,2)</f>
      </c>
      <c r="P111" s="4">
        <f>IF(O111&lt;=(Referencial!O111*1.05),"PREÇO VÁLIDO","PREÇO INVÁLIDO")</f>
      </c>
    </row>
    <row r="112" ht="25.0" customHeight="true">
      <c r="A112" t="s" s="4">
        <v>22</v>
      </c>
      <c r="B112" t="s" s="4">
        <v>77</v>
      </c>
      <c r="C112" t="s" s="4">
        <v>78</v>
      </c>
      <c r="D112" t="s" s="4">
        <v>65</v>
      </c>
      <c r="E112" t="n" s="4">
        <v>220.9</v>
      </c>
      <c r="F112" t="n" s="2">
        <v>9.25</v>
      </c>
      <c r="G112" t="n" s="2">
        <v>5.72</v>
      </c>
      <c r="H112" s="2">
        <f>F112+G112</f>
      </c>
      <c r="I112" t="n" s="5">
        <v>21.58</v>
      </c>
      <c r="J112" s="2">
        <f>F112+(TRUNC(I112/100*F112,2))</f>
      </c>
      <c r="K112" s="2">
        <f>G112+(TRUNC(I112/100*G112,2))</f>
      </c>
      <c r="L112" s="2">
        <f>TRUNC(J112+K112,2)</f>
      </c>
      <c r="M112" s="2">
        <f>TRUNC(IF((J112+K112), (J112/(J112+K112)*O112), 0), 2)</f>
      </c>
      <c r="N112" s="2">
        <f>TRUNC(IF((J112+K112), (K112/(J112+K112)*O112), 0), 2)</f>
      </c>
      <c r="O112" s="2">
        <f>TRUNC(L112*E112,2)</f>
      </c>
      <c r="P112" s="4">
        <f>IF(O112&lt;=(Referencial!O112*1.05),"PREÇO VÁLIDO","PREÇO INVÁLIDO")</f>
      </c>
    </row>
    <row r="113" ht="25.0" customHeight="true">
      <c r="A113" t="s" s="4">
        <v>22</v>
      </c>
      <c r="B113" t="s" s="4">
        <v>126</v>
      </c>
      <c r="C113" t="s" s="4">
        <v>127</v>
      </c>
      <c r="D113" t="s" s="4">
        <v>46</v>
      </c>
      <c r="E113" t="n" s="4">
        <v>5.62</v>
      </c>
      <c r="F113" t="n" s="2">
        <v>817.66</v>
      </c>
      <c r="G113" t="n" s="2">
        <v>323.68</v>
      </c>
      <c r="H113" s="2">
        <f>F113+G113</f>
      </c>
      <c r="I113" t="n" s="5">
        <v>21.58</v>
      </c>
      <c r="J113" s="2">
        <f>F113+(TRUNC(I113/100*F113,2))</f>
      </c>
      <c r="K113" s="2">
        <f>G113+(TRUNC(I113/100*G113,2))</f>
      </c>
      <c r="L113" s="2">
        <f>TRUNC(J113+K113,2)</f>
      </c>
      <c r="M113" s="2">
        <f>TRUNC(IF((J113+K113), (J113/(J113+K113)*O113), 0), 2)</f>
      </c>
      <c r="N113" s="2">
        <f>TRUNC(IF((J113+K113), (K113/(J113+K113)*O113), 0), 2)</f>
      </c>
      <c r="O113" s="2">
        <f>TRUNC(L113*E113,2)</f>
      </c>
      <c r="P113" s="4">
        <f>IF(O113&lt;=(Referencial!O113*1.05),"PREÇO VÁLIDO","PREÇO INVÁLIDO")</f>
      </c>
    </row>
    <row r="114">
      <c r="N114" t="s" s="9">
        <v>27</v>
      </c>
      <c r="O114" s="10">
        <f>TRUNC(SUM(O101:O113), 2)</f>
      </c>
    </row>
    <row r="116">
      <c r="A116" t="s" s="12">
        <v>128</v>
      </c>
    </row>
    <row r="117">
      <c r="A117" s="27" t="s">
        <v>4</v>
      </c>
      <c r="B117" s="27" t="s">
        <v>5</v>
      </c>
      <c r="C117" s="27" t="s">
        <v>6</v>
      </c>
      <c r="D117" s="27" t="s">
        <v>7</v>
      </c>
      <c r="E117" s="27" t="s">
        <v>8</v>
      </c>
      <c r="F117" s="27" t="s">
        <v>9</v>
      </c>
      <c r="G117" s="27" t="s">
        <v>10</v>
      </c>
      <c r="H117" s="27" t="s">
        <v>12</v>
      </c>
      <c r="I117" s="27" t="s">
        <v>13</v>
      </c>
      <c r="J117" s="27" t="s">
        <v>14</v>
      </c>
      <c r="K117" s="27" t="s">
        <v>15</v>
      </c>
      <c r="L117" s="27" t="s">
        <v>11</v>
      </c>
      <c r="M117" s="27" t="s">
        <v>16</v>
      </c>
      <c r="N117" s="27" t="s">
        <v>17</v>
      </c>
      <c r="O117" s="27" t="s">
        <v>18</v>
      </c>
      <c r="P117" s="27" t="s">
        <v>19</v>
      </c>
      <c r="Q117" s="27" t="s">
        <v>20</v>
      </c>
    </row>
    <row r="118" ht="25.0" customHeight="true">
      <c r="A118" s="4"/>
      <c r="B118" s="4"/>
      <c r="C118" t="s" s="4">
        <v>129</v>
      </c>
      <c r="D118" s="4"/>
      <c r="E118" t="n" s="4">
        <v>0.0</v>
      </c>
      <c r="F118" s="2"/>
      <c r="G118" s="2"/>
      <c r="H118" s="4"/>
      <c r="I118" s="5"/>
      <c r="J118" s="4"/>
      <c r="K118" s="4"/>
      <c r="L118" s="4"/>
      <c r="M118" s="4"/>
      <c r="N118" s="4"/>
      <c r="O118" s="4"/>
      <c r="P118" s="4"/>
    </row>
    <row r="119" ht="25.0" customHeight="true">
      <c r="A119" t="s" s="4">
        <v>22</v>
      </c>
      <c r="B119" t="s" s="4">
        <v>130</v>
      </c>
      <c r="C119" t="s" s="4">
        <v>131</v>
      </c>
      <c r="D119" t="s" s="4">
        <v>38</v>
      </c>
      <c r="E119" t="n" s="4">
        <v>890.64</v>
      </c>
      <c r="F119" t="n" s="2">
        <v>1.86</v>
      </c>
      <c r="G119" t="n" s="2">
        <v>2.36</v>
      </c>
      <c r="H119" s="2">
        <f>F119+G119</f>
      </c>
      <c r="I119" t="n" s="5">
        <v>21.58</v>
      </c>
      <c r="J119" s="2">
        <f>F119+(TRUNC(I119/100*F119,2))</f>
      </c>
      <c r="K119" s="2">
        <f>G119+(TRUNC(I119/100*G119,2))</f>
      </c>
      <c r="L119" s="2">
        <f>TRUNC(J119+K119,2)</f>
      </c>
      <c r="M119" s="2">
        <f>TRUNC(IF((J119+K119), (J119/(J119+K119)*O119), 0), 2)</f>
      </c>
      <c r="N119" s="2">
        <f>TRUNC(IF((J119+K119), (K119/(J119+K119)*O119), 0), 2)</f>
      </c>
      <c r="O119" s="2">
        <f>TRUNC(L119*E119,2)</f>
      </c>
      <c r="P119" s="4">
        <f>IF(O119&lt;=(Referencial!O119*1.05),"PREÇO VÁLIDO","PREÇO INVÁLIDO")</f>
      </c>
    </row>
    <row r="120" ht="25.0" customHeight="true">
      <c r="A120" t="s" s="4">
        <v>22</v>
      </c>
      <c r="B120" t="s" s="4">
        <v>132</v>
      </c>
      <c r="C120" t="s" s="4">
        <v>133</v>
      </c>
      <c r="D120" t="s" s="4">
        <v>38</v>
      </c>
      <c r="E120" t="n" s="4">
        <v>890.64</v>
      </c>
      <c r="F120" t="n" s="2">
        <v>7.65</v>
      </c>
      <c r="G120" t="n" s="2">
        <v>5.82</v>
      </c>
      <c r="H120" s="2">
        <f>F120+G120</f>
      </c>
      <c r="I120" t="n" s="5">
        <v>21.58</v>
      </c>
      <c r="J120" s="2">
        <f>F120+(TRUNC(I120/100*F120,2))</f>
      </c>
      <c r="K120" s="2">
        <f>G120+(TRUNC(I120/100*G120,2))</f>
      </c>
      <c r="L120" s="2">
        <f>TRUNC(J120+K120,2)</f>
      </c>
      <c r="M120" s="2">
        <f>TRUNC(IF((J120+K120), (J120/(J120+K120)*O120), 0), 2)</f>
      </c>
      <c r="N120" s="2">
        <f>TRUNC(IF((J120+K120), (K120/(J120+K120)*O120), 0), 2)</f>
      </c>
      <c r="O120" s="2">
        <f>TRUNC(L120*E120,2)</f>
      </c>
      <c r="P120" s="4">
        <f>IF(O120&lt;=(Referencial!O120*1.05),"PREÇO VÁLIDO","PREÇO INVÁLIDO")</f>
      </c>
    </row>
    <row r="121" ht="25.0" customHeight="true">
      <c r="A121" t="s" s="4">
        <v>22</v>
      </c>
      <c r="B121" t="s" s="4">
        <v>134</v>
      </c>
      <c r="C121" t="s" s="4">
        <v>135</v>
      </c>
      <c r="D121" t="s" s="4">
        <v>38</v>
      </c>
      <c r="E121" t="n" s="4">
        <v>324.33</v>
      </c>
      <c r="F121" t="n" s="2">
        <v>9.61</v>
      </c>
      <c r="G121" t="n" s="2">
        <v>1.83</v>
      </c>
      <c r="H121" s="2">
        <f>F121+G121</f>
      </c>
      <c r="I121" t="n" s="5">
        <v>21.58</v>
      </c>
      <c r="J121" s="2">
        <f>F121+(TRUNC(I121/100*F121,2))</f>
      </c>
      <c r="K121" s="2">
        <f>G121+(TRUNC(I121/100*G121,2))</f>
      </c>
      <c r="L121" s="2">
        <f>TRUNC(J121+K121,2)</f>
      </c>
      <c r="M121" s="2">
        <f>TRUNC(IF((J121+K121), (J121/(J121+K121)*O121), 0), 2)</f>
      </c>
      <c r="N121" s="2">
        <f>TRUNC(IF((J121+K121), (K121/(J121+K121)*O121), 0), 2)</f>
      </c>
      <c r="O121" s="2">
        <f>TRUNC(L121*E121,2)</f>
      </c>
      <c r="P121" s="4">
        <f>IF(O121&lt;=(Referencial!O121*1.05),"PREÇO VÁLIDO","PREÇO INVÁLIDO")</f>
      </c>
    </row>
    <row r="122" ht="25.0" customHeight="true">
      <c r="A122" t="s" s="4">
        <v>22</v>
      </c>
      <c r="B122" t="s" s="4">
        <v>136</v>
      </c>
      <c r="C122" t="s" s="4">
        <v>137</v>
      </c>
      <c r="D122" t="s" s="4">
        <v>38</v>
      </c>
      <c r="E122" t="n" s="4">
        <v>972.99</v>
      </c>
      <c r="F122" t="n" s="2">
        <v>9.19</v>
      </c>
      <c r="G122" t="n" s="2">
        <v>1.83</v>
      </c>
      <c r="H122" s="2">
        <f>F122+G122</f>
      </c>
      <c r="I122" t="n" s="5">
        <v>21.58</v>
      </c>
      <c r="J122" s="2">
        <f>F122+(TRUNC(I122/100*F122,2))</f>
      </c>
      <c r="K122" s="2">
        <f>G122+(TRUNC(I122/100*G122,2))</f>
      </c>
      <c r="L122" s="2">
        <f>TRUNC(J122+K122,2)</f>
      </c>
      <c r="M122" s="2">
        <f>TRUNC(IF((J122+K122), (J122/(J122+K122)*O122), 0), 2)</f>
      </c>
      <c r="N122" s="2">
        <f>TRUNC(IF((J122+K122), (K122/(J122+K122)*O122), 0), 2)</f>
      </c>
      <c r="O122" s="2">
        <f>TRUNC(L122*E122,2)</f>
      </c>
      <c r="P122" s="4">
        <f>IF(O122&lt;=(Referencial!O122*1.05),"PREÇO VÁLIDO","PREÇO INVÁLIDO")</f>
      </c>
    </row>
    <row r="123">
      <c r="N123" t="s" s="9">
        <v>27</v>
      </c>
      <c r="O123" s="10">
        <f>TRUNC(SUM(O116:O122), 2)</f>
      </c>
    </row>
    <row r="125">
      <c r="A125" t="s" s="12">
        <v>138</v>
      </c>
    </row>
    <row r="126">
      <c r="A126" s="27" t="s">
        <v>4</v>
      </c>
      <c r="B126" s="27" t="s">
        <v>5</v>
      </c>
      <c r="C126" s="27" t="s">
        <v>6</v>
      </c>
      <c r="D126" s="27" t="s">
        <v>7</v>
      </c>
      <c r="E126" s="27" t="s">
        <v>8</v>
      </c>
      <c r="F126" s="27" t="s">
        <v>9</v>
      </c>
      <c r="G126" s="27" t="s">
        <v>10</v>
      </c>
      <c r="H126" s="27" t="s">
        <v>12</v>
      </c>
      <c r="I126" s="27" t="s">
        <v>13</v>
      </c>
      <c r="J126" s="27" t="s">
        <v>14</v>
      </c>
      <c r="K126" s="27" t="s">
        <v>15</v>
      </c>
      <c r="L126" s="27" t="s">
        <v>11</v>
      </c>
      <c r="M126" s="27" t="s">
        <v>16</v>
      </c>
      <c r="N126" s="27" t="s">
        <v>17</v>
      </c>
      <c r="O126" s="27" t="s">
        <v>18</v>
      </c>
      <c r="P126" s="27" t="s">
        <v>19</v>
      </c>
      <c r="Q126" s="27" t="s">
        <v>20</v>
      </c>
    </row>
    <row r="127" ht="25.0" customHeight="true">
      <c r="A127" s="4"/>
      <c r="B127" s="4"/>
      <c r="C127" t="s" s="4">
        <v>139</v>
      </c>
      <c r="D127" s="4"/>
      <c r="E127" t="n" s="4">
        <v>0.0</v>
      </c>
      <c r="F127" s="2"/>
      <c r="G127" s="2"/>
      <c r="H127" s="4"/>
      <c r="I127" s="5"/>
      <c r="J127" s="4"/>
      <c r="K127" s="4"/>
      <c r="L127" s="4"/>
      <c r="M127" s="4"/>
      <c r="N127" s="4"/>
      <c r="O127" s="4"/>
      <c r="P127" s="4"/>
    </row>
    <row r="128" ht="25.0" customHeight="true">
      <c r="A128" t="s" s="4">
        <v>22</v>
      </c>
      <c r="B128" t="s" s="4">
        <v>140</v>
      </c>
      <c r="C128" t="s" s="4">
        <v>141</v>
      </c>
      <c r="D128" t="s" s="4">
        <v>46</v>
      </c>
      <c r="E128" t="n" s="4">
        <v>23.28</v>
      </c>
      <c r="F128" t="n" s="2">
        <v>4.93</v>
      </c>
      <c r="G128" t="n" s="2">
        <v>1.63</v>
      </c>
      <c r="H128" s="2">
        <f>F128+G128</f>
      </c>
      <c r="I128" t="n" s="5">
        <v>21.58</v>
      </c>
      <c r="J128" s="2">
        <f>F128+(TRUNC(I128/100*F128,2))</f>
      </c>
      <c r="K128" s="2">
        <f>G128+(TRUNC(I128/100*G128,2))</f>
      </c>
      <c r="L128" s="2">
        <f>TRUNC(J128+K128,2)</f>
      </c>
      <c r="M128" s="2">
        <f>TRUNC(IF((J128+K128), (J128/(J128+K128)*O128), 0), 2)</f>
      </c>
      <c r="N128" s="2">
        <f>TRUNC(IF((J128+K128), (K128/(J128+K128)*O128), 0), 2)</f>
      </c>
      <c r="O128" s="2">
        <f>TRUNC(L128*E128,2)</f>
      </c>
      <c r="P128" s="4">
        <f>IF(O128&lt;=(Referencial!O128*1.05),"PREÇO VÁLIDO","PREÇO INVÁLIDO")</f>
      </c>
    </row>
    <row r="129" ht="25.0" customHeight="true">
      <c r="A129" t="s" s="4">
        <v>22</v>
      </c>
      <c r="B129" t="s" s="4">
        <v>142</v>
      </c>
      <c r="C129" t="s" s="4">
        <v>143</v>
      </c>
      <c r="D129" t="s" s="4">
        <v>144</v>
      </c>
      <c r="E129" t="n" s="4">
        <v>12.0</v>
      </c>
      <c r="F129" t="n" s="2">
        <v>27.39</v>
      </c>
      <c r="G129" t="n" s="2">
        <v>13.64</v>
      </c>
      <c r="H129" s="2">
        <f>F129+G129</f>
      </c>
      <c r="I129" t="n" s="5">
        <v>21.58</v>
      </c>
      <c r="J129" s="2">
        <f>F129+(TRUNC(I129/100*F129,2))</f>
      </c>
      <c r="K129" s="2">
        <f>G129+(TRUNC(I129/100*G129,2))</f>
      </c>
      <c r="L129" s="2">
        <f>TRUNC(J129+K129,2)</f>
      </c>
      <c r="M129" s="2">
        <f>TRUNC(IF((J129+K129), (J129/(J129+K129)*O129), 0), 2)</f>
      </c>
      <c r="N129" s="2">
        <f>TRUNC(IF((J129+K129), (K129/(J129+K129)*O129), 0), 2)</f>
      </c>
      <c r="O129" s="2">
        <f>TRUNC(L129*E129,2)</f>
      </c>
      <c r="P129" s="4">
        <f>IF(O129&lt;=(Referencial!O129*1.05),"PREÇO VÁLIDO","PREÇO INVÁLIDO")</f>
      </c>
    </row>
    <row r="130" ht="25.0" customHeight="true">
      <c r="A130" t="s" s="4">
        <v>22</v>
      </c>
      <c r="B130" t="s" s="4">
        <v>145</v>
      </c>
      <c r="C130" t="s" s="4">
        <v>146</v>
      </c>
      <c r="D130" t="s" s="4">
        <v>144</v>
      </c>
      <c r="E130" t="n" s="4">
        <v>388.0</v>
      </c>
      <c r="F130" t="n" s="2">
        <v>26.93</v>
      </c>
      <c r="G130" t="n" s="2">
        <v>10.71</v>
      </c>
      <c r="H130" s="2">
        <f>F130+G130</f>
      </c>
      <c r="I130" t="n" s="5">
        <v>21.58</v>
      </c>
      <c r="J130" s="2">
        <f>F130+(TRUNC(I130/100*F130,2))</f>
      </c>
      <c r="K130" s="2">
        <f>G130+(TRUNC(I130/100*G130,2))</f>
      </c>
      <c r="L130" s="2">
        <f>TRUNC(J130+K130,2)</f>
      </c>
      <c r="M130" s="2">
        <f>TRUNC(IF((J130+K130), (J130/(J130+K130)*O130), 0), 2)</f>
      </c>
      <c r="N130" s="2">
        <f>TRUNC(IF((J130+K130), (K130/(J130+K130)*O130), 0), 2)</f>
      </c>
      <c r="O130" s="2">
        <f>TRUNC(L130*E130,2)</f>
      </c>
      <c r="P130" s="4">
        <f>IF(O130&lt;=(Referencial!O130*1.05),"PREÇO VÁLIDO","PREÇO INVÁLIDO")</f>
      </c>
    </row>
    <row r="131" ht="25.0" customHeight="true">
      <c r="A131" t="s" s="4">
        <v>22</v>
      </c>
      <c r="B131" t="s" s="4">
        <v>147</v>
      </c>
      <c r="C131" t="s" s="4">
        <v>148</v>
      </c>
      <c r="D131" t="s" s="4">
        <v>38</v>
      </c>
      <c r="E131" t="n" s="4">
        <v>793.94</v>
      </c>
      <c r="F131" t="n" s="2">
        <v>0.75</v>
      </c>
      <c r="G131" t="n" s="2">
        <v>3.24</v>
      </c>
      <c r="H131" s="2">
        <f>F131+G131</f>
      </c>
      <c r="I131" t="n" s="5">
        <v>21.58</v>
      </c>
      <c r="J131" s="2">
        <f>F131+(TRUNC(I131/100*F131,2))</f>
      </c>
      <c r="K131" s="2">
        <f>G131+(TRUNC(I131/100*G131,2))</f>
      </c>
      <c r="L131" s="2">
        <f>TRUNC(J131+K131,2)</f>
      </c>
      <c r="M131" s="2">
        <f>TRUNC(IF((J131+K131), (J131/(J131+K131)*O131), 0), 2)</f>
      </c>
      <c r="N131" s="2">
        <f>TRUNC(IF((J131+K131), (K131/(J131+K131)*O131), 0), 2)</f>
      </c>
      <c r="O131" s="2">
        <f>TRUNC(L131*E131,2)</f>
      </c>
      <c r="P131" s="4">
        <f>IF(O131&lt;=(Referencial!O131*1.05),"PREÇO VÁLIDO","PREÇO INVÁLIDO")</f>
      </c>
    </row>
    <row r="132" ht="25.0" customHeight="true">
      <c r="A132" t="s" s="4">
        <v>22</v>
      </c>
      <c r="B132" t="s" s="4">
        <v>149</v>
      </c>
      <c r="C132" t="s" s="4">
        <v>150</v>
      </c>
      <c r="D132" t="s" s="4">
        <v>38</v>
      </c>
      <c r="E132" t="n" s="4">
        <v>793.94</v>
      </c>
      <c r="F132" t="n" s="2">
        <v>2.28</v>
      </c>
      <c r="G132" t="n" s="2">
        <v>0.53</v>
      </c>
      <c r="H132" s="2">
        <f>F132+G132</f>
      </c>
      <c r="I132" t="n" s="5">
        <v>21.58</v>
      </c>
      <c r="J132" s="2">
        <f>F132+(TRUNC(I132/100*F132,2))</f>
      </c>
      <c r="K132" s="2">
        <f>G132+(TRUNC(I132/100*G132,2))</f>
      </c>
      <c r="L132" s="2">
        <f>TRUNC(J132+K132,2)</f>
      </c>
      <c r="M132" s="2">
        <f>TRUNC(IF((J132+K132), (J132/(J132+K132)*O132), 0), 2)</f>
      </c>
      <c r="N132" s="2">
        <f>TRUNC(IF((J132+K132), (K132/(J132+K132)*O132), 0), 2)</f>
      </c>
      <c r="O132" s="2">
        <f>TRUNC(L132*E132,2)</f>
      </c>
      <c r="P132" s="4">
        <f>IF(O132&lt;=(Referencial!O132*1.05),"PREÇO VÁLIDO","PREÇO INVÁLIDO")</f>
      </c>
    </row>
    <row r="133" ht="25.0" customHeight="true">
      <c r="A133" t="s" s="4">
        <v>22</v>
      </c>
      <c r="B133" t="s" s="4">
        <v>151</v>
      </c>
      <c r="C133" t="s" s="4">
        <v>152</v>
      </c>
      <c r="D133" t="s" s="4">
        <v>46</v>
      </c>
      <c r="E133" t="n" s="4">
        <v>39.7</v>
      </c>
      <c r="F133" t="n" s="2">
        <v>166.95</v>
      </c>
      <c r="G133" t="n" s="2">
        <v>76.67</v>
      </c>
      <c r="H133" s="2">
        <f>F133+G133</f>
      </c>
      <c r="I133" t="n" s="5">
        <v>21.58</v>
      </c>
      <c r="J133" s="2">
        <f>F133+(TRUNC(I133/100*F133,2))</f>
      </c>
      <c r="K133" s="2">
        <f>G133+(TRUNC(I133/100*G133,2))</f>
      </c>
      <c r="L133" s="2">
        <f>TRUNC(J133+K133,2)</f>
      </c>
      <c r="M133" s="2">
        <f>TRUNC(IF((J133+K133), (J133/(J133+K133)*O133), 0), 2)</f>
      </c>
      <c r="N133" s="2">
        <f>TRUNC(IF((J133+K133), (K133/(J133+K133)*O133), 0), 2)</f>
      </c>
      <c r="O133" s="2">
        <f>TRUNC(L133*E133,2)</f>
      </c>
      <c r="P133" s="4">
        <f>IF(O133&lt;=(Referencial!O133*1.05),"PREÇO VÁLIDO","PREÇO INVÁLIDO")</f>
      </c>
    </row>
    <row r="134" ht="25.0" customHeight="true">
      <c r="A134" t="s" s="4">
        <v>22</v>
      </c>
      <c r="B134" t="s" s="4">
        <v>153</v>
      </c>
      <c r="C134" t="s" s="4">
        <v>154</v>
      </c>
      <c r="D134" t="s" s="4">
        <v>38</v>
      </c>
      <c r="E134" t="n" s="4">
        <v>793.94</v>
      </c>
      <c r="F134" t="n" s="2">
        <v>88.99</v>
      </c>
      <c r="G134" t="n" s="2">
        <v>11.42</v>
      </c>
      <c r="H134" s="2">
        <f>F134+G134</f>
      </c>
      <c r="I134" t="n" s="5">
        <v>21.58</v>
      </c>
      <c r="J134" s="2">
        <f>F134+(TRUNC(I134/100*F134,2))</f>
      </c>
      <c r="K134" s="2">
        <f>G134+(TRUNC(I134/100*G134,2))</f>
      </c>
      <c r="L134" s="2">
        <f>TRUNC(J134+K134,2)</f>
      </c>
      <c r="M134" s="2">
        <f>TRUNC(IF((J134+K134), (J134/(J134+K134)*O134), 0), 2)</f>
      </c>
      <c r="N134" s="2">
        <f>TRUNC(IF((J134+K134), (K134/(J134+K134)*O134), 0), 2)</f>
      </c>
      <c r="O134" s="2">
        <f>TRUNC(L134*E134,2)</f>
      </c>
      <c r="P134" s="4">
        <f>IF(O134&lt;=(Referencial!O134*1.05),"PREÇO VÁLIDO","PREÇO INVÁLIDO")</f>
      </c>
    </row>
    <row r="135" ht="25.0" customHeight="true">
      <c r="A135" t="s" s="4">
        <v>22</v>
      </c>
      <c r="B135" t="s" s="4">
        <v>155</v>
      </c>
      <c r="C135" t="s" s="4">
        <v>156</v>
      </c>
      <c r="D135" t="s" s="4">
        <v>38</v>
      </c>
      <c r="E135" t="n" s="4">
        <v>160.0</v>
      </c>
      <c r="F135" t="n" s="2">
        <v>101.2</v>
      </c>
      <c r="G135" t="n" s="2">
        <v>46.38</v>
      </c>
      <c r="H135" s="2">
        <f>F135+G135</f>
      </c>
      <c r="I135" t="n" s="5">
        <v>21.58</v>
      </c>
      <c r="J135" s="2">
        <f>F135+(TRUNC(I135/100*F135,2))</f>
      </c>
      <c r="K135" s="2">
        <f>G135+(TRUNC(I135/100*G135,2))</f>
      </c>
      <c r="L135" s="2">
        <f>TRUNC(J135+K135,2)</f>
      </c>
      <c r="M135" s="2">
        <f>TRUNC(IF((J135+K135), (J135/(J135+K135)*O135), 0), 2)</f>
      </c>
      <c r="N135" s="2">
        <f>TRUNC(IF((J135+K135), (K135/(J135+K135)*O135), 0), 2)</f>
      </c>
      <c r="O135" s="2">
        <f>TRUNC(L135*E135,2)</f>
      </c>
      <c r="P135" s="4">
        <f>IF(O135&lt;=(Referencial!O135*1.05),"PREÇO VÁLIDO","PREÇO INVÁLIDO")</f>
      </c>
    </row>
    <row r="136" ht="25.0" customHeight="true">
      <c r="A136" t="s" s="4">
        <v>22</v>
      </c>
      <c r="B136" t="s" s="4">
        <v>157</v>
      </c>
      <c r="C136" t="s" s="4">
        <v>158</v>
      </c>
      <c r="D136" t="s" s="4">
        <v>38</v>
      </c>
      <c r="E136" t="n" s="4">
        <v>998.06</v>
      </c>
      <c r="F136" t="n" s="2">
        <v>11.0</v>
      </c>
      <c r="G136" t="n" s="2">
        <v>0.0</v>
      </c>
      <c r="H136" s="2">
        <f>F136+G136</f>
      </c>
      <c r="I136" t="n" s="5">
        <v>21.58</v>
      </c>
      <c r="J136" s="2">
        <f>F136+(TRUNC(I136/100*F136,2))</f>
      </c>
      <c r="K136" s="2">
        <f>G136+(TRUNC(I136/100*G136,2))</f>
      </c>
      <c r="L136" s="2">
        <f>TRUNC(J136+K136,2)</f>
      </c>
      <c r="M136" s="2">
        <f>TRUNC(IF((J136+K136), (J136/(J136+K136)*O136), 0), 2)</f>
      </c>
      <c r="N136" s="2">
        <f>TRUNC(IF((J136+K136), (K136/(J136+K136)*O136), 0), 2)</f>
      </c>
      <c r="O136" s="2">
        <f>TRUNC(L136*E136,2)</f>
      </c>
      <c r="P136" s="4">
        <f>IF(O136&lt;=(Referencial!O136*1.05),"PREÇO VÁLIDO","PREÇO INVÁLIDO")</f>
      </c>
    </row>
    <row r="137" ht="25.0" customHeight="true">
      <c r="A137" t="s" s="4">
        <v>22</v>
      </c>
      <c r="B137" t="s" s="4">
        <v>159</v>
      </c>
      <c r="C137" t="s" s="4">
        <v>160</v>
      </c>
      <c r="D137" t="s" s="4">
        <v>38</v>
      </c>
      <c r="E137" t="n" s="4">
        <v>998.06</v>
      </c>
      <c r="F137" t="n" s="2">
        <v>80.15</v>
      </c>
      <c r="G137" t="n" s="2">
        <v>8.68</v>
      </c>
      <c r="H137" s="2">
        <f>F137+G137</f>
      </c>
      <c r="I137" t="n" s="5">
        <v>21.58</v>
      </c>
      <c r="J137" s="2">
        <f>F137+(TRUNC(I137/100*F137,2))</f>
      </c>
      <c r="K137" s="2">
        <f>G137+(TRUNC(I137/100*G137,2))</f>
      </c>
      <c r="L137" s="2">
        <f>TRUNC(J137+K137,2)</f>
      </c>
      <c r="M137" s="2">
        <f>TRUNC(IF((J137+K137), (J137/(J137+K137)*O137), 0), 2)</f>
      </c>
      <c r="N137" s="2">
        <f>TRUNC(IF((J137+K137), (K137/(J137+K137)*O137), 0), 2)</f>
      </c>
      <c r="O137" s="2">
        <f>TRUNC(L137*E137,2)</f>
      </c>
      <c r="P137" s="4">
        <f>IF(O137&lt;=(Referencial!O137*1.05),"PREÇO VÁLIDO","PREÇO INVÁLIDO")</f>
      </c>
    </row>
    <row r="138">
      <c r="N138" t="s" s="9">
        <v>27</v>
      </c>
      <c r="O138" s="10">
        <f>TRUNC(SUM(O125:O137), 2)</f>
      </c>
    </row>
    <row r="139">
      <c r="N139" t="s" s="9">
        <v>161</v>
      </c>
      <c r="O139" s="10">
        <f>TRUNC(SUM(O21,O28,O35,O46,O69,O75,O81,O87,O99,O114,O123,O138), 2)</f>
      </c>
    </row>
    <row r="141">
      <c r="A141">
        <f>CONCATENATE("Importa o presente valor total proposto em: ", TEXT(SUM(O21,O28,O35,O46,O69,O75,O81,O87,O99,O114,O123,O138), "R$ #.###,#0"))</f>
      </c>
    </row>
    <row r="143">
      <c r="B143" t="s" s="12">
        <v>162</v>
      </c>
    </row>
    <row r="144">
      <c r="B144" t="s" s="12">
        <v>163</v>
      </c>
    </row>
  </sheetData>
  <sheetProtection password="E889" sheet="true" scenarios="true" objects="true" selectLockedCells="true"/>
  <autoFilter ref="A18:Q137"/>
  <mergeCells>
    <mergeCell ref="B1:F1"/>
    <mergeCell ref="B2:F2"/>
    <mergeCell ref="B3:F3"/>
    <mergeCell ref="A4:G4"/>
    <mergeCell ref="B6:D6"/>
    <mergeCell ref="B13:C13"/>
  </mergeCells>
  <pageMargins bottom="0.4" footer="0.3" header="0.3" left="0.4" right="0.4" top="0.4"/>
  <pageSetup orientation="landscape" paperSize="9"/>
  <headerFooter>
    <oddFooter>&amp;Lteste</oddFooter>
  </headerFooter>
  <drawing r:id="rId1"/>
  <legacyDrawing r:id="rId3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2026-03-17T19:47:44Z</dcterms:created>
  <dc:creator>Apache POI</dc:creator>
</cp:coreProperties>
</file>