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agoretore\Downloads\"/>
    </mc:Choice>
  </mc:AlternateContent>
  <xr:revisionPtr revIDLastSave="0" documentId="8_{F22DE1A5-2307-4E1B-BCC7-1B16CF75C4B9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Proposta" sheetId="1" r:id="rId1"/>
  </sheets>
  <definedNames>
    <definedName name="_xlnm._FilterDatabase" localSheetId="0" hidden="1">Proposta!$A$18:$O$20</definedName>
  </definedNames>
  <calcPr calcId="191029"/>
</workbook>
</file>

<file path=xl/calcChain.xml><?xml version="1.0" encoding="utf-8"?>
<calcChain xmlns="http://schemas.openxmlformats.org/spreadsheetml/2006/main">
  <c r="K20" i="1" l="1"/>
  <c r="J20" i="1"/>
  <c r="N20" i="1" s="1"/>
  <c r="H20" i="1"/>
  <c r="L20" i="1" l="1"/>
  <c r="O20" i="1" s="1"/>
  <c r="M20" i="1"/>
  <c r="O21" i="1" l="1"/>
  <c r="O22" i="1" l="1"/>
  <c r="A24" i="1"/>
  <c r="I10" i="1" l="1"/>
  <c r="H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9" authorId="0" shapeId="0" xr:uid="{00000000-0006-0000-0000-000001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  <comment ref="F20" authorId="0" shapeId="0" xr:uid="{00000000-0006-0000-0000-000002000000}">
      <text>
        <r>
          <rPr>
            <sz val="11"/>
            <color indexed="8"/>
            <rFont val="Calibri"/>
            <family val="2"/>
            <scheme val="minor"/>
          </rPr>
          <t xml:space="preserve">Material: R$ 0,00
Equipamento: R$ 0,00
Incidencia: R$ 0,00
Subserviço: R$ 0,00
</t>
        </r>
      </text>
    </comment>
  </commentList>
</comments>
</file>

<file path=xl/sharedStrings.xml><?xml version="1.0" encoding="utf-8"?>
<sst xmlns="http://schemas.openxmlformats.org/spreadsheetml/2006/main" count="48" uniqueCount="41">
  <si>
    <t xml:space="preserve">      </t>
  </si>
  <si>
    <t xml:space="preserve">      ESTADO DE SANTA CATARINA</t>
  </si>
  <si>
    <t xml:space="preserve">      PROPOSTA DAS LICITANTES</t>
  </si>
  <si>
    <t>201 - Serviços Técnicos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</si>
  <si>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</si>
  <si>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</si>
  <si>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</si>
  <si>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</si>
  <si>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</si>
  <si>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</si>
  <si>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</si>
  <si>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</si>
  <si>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</si>
  <si>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</si>
  <si>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</si>
  <si>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</si>
  <si>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</si>
  <si>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</si>
  <si>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</si>
  <si>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Serviços Técnicos</t>
  </si>
  <si>
    <t>Tabela Referencial de Preço SINAPI 2025 JUNHO Onerada</t>
  </si>
  <si>
    <t>CPU154624</t>
  </si>
  <si>
    <t>Contratação de empresa especializada em serviços de engenharia, projeto executivo, para realização de avaliação estrutural e sintomatológica da caixa da água, inspeção e produção de projeto e precificação de serviços.</t>
  </si>
  <si>
    <t>UN</t>
  </si>
  <si>
    <t/>
  </si>
  <si>
    <t xml:space="preserve">Total do Grupo: </t>
  </si>
  <si>
    <t xml:space="preserve">Total da Proposta: </t>
  </si>
  <si>
    <t>Sistema Integrado de Controle de Obras Públicas</t>
  </si>
  <si>
    <t>Emitido em: 14/05/2026</t>
  </si>
  <si>
    <t>Obra:</t>
  </si>
  <si>
    <t>Contratação de empresa especializada em serviços de engenharia, projeto executivo, para realização de avaliação estrutural e sintomatológica da caixa da água, cisterna e abrigo do quadro de comando elétrico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</si>
  <si>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</si>
  <si>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</si>
  <si>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</si>
  <si>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</si>
  <si>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</si>
  <si>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</si>
  <si>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</si>
  <si>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</si>
  <si>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</si>
  <si>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266 - TABELA SINAPI ONERADA DEZEMBRO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</si>
</sst>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5" fontId="1" fillId="0" borderId="1" xfId="0" applyNumberFormat="1" applyFont="1" applyBorder="1" applyAlignment="1" applyProtection="1">
      <alignment wrapText="1"/>
      <protection locked="0"/>
    </xf>
    <xf numFmtId="0" fontId="1" fillId="4" borderId="2" xfId="0" applyFont="1" applyFill="1" applyBorder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0" fillId="0" borderId="0" xfId="0" applyProtection="1"/>
    <xf numFmtId="0" fontId="3" fillId="3" borderId="1" xfId="0" applyFont="1" applyFill="1" applyBorder="1" applyAlignment="1" applyProtection="1">
      <alignment horizontal="center"/>
    </xf>
    <xf numFmtId="0" fontId="1" fillId="0" borderId="1" xfId="0" applyFont="1" applyBorder="1" applyAlignment="1" applyProtection="1">
      <alignment wrapText="1"/>
    </xf>
    <xf numFmtId="164" fontId="1" fillId="2" borderId="1" xfId="0" applyNumberFormat="1" applyFont="1" applyFill="1" applyBorder="1" applyAlignment="1" applyProtection="1">
      <alignment horizontal="right"/>
    </xf>
    <xf numFmtId="0" fontId="0" fillId="4" borderId="2" xfId="0" applyFill="1" applyBorder="1" applyAlignment="1" applyProtection="1">
      <alignment horizontal="left"/>
    </xf>
    <xf numFmtId="164" fontId="0" fillId="4" borderId="2" xfId="0" applyNumberFormat="1" applyFill="1" applyBorder="1" applyAlignment="1" applyProtection="1">
      <alignment horizontal="left"/>
    </xf>
    <xf numFmtId="0" fontId="3" fillId="0" borderId="0" xfId="0" applyFont="1" applyProtection="1"/>
    <xf numFmtId="0" fontId="1" fillId="4" borderId="2" xfId="0" applyFont="1" applyFill="1" applyBorder="1" applyAlignment="1" applyProtection="1">
      <alignment horizontal="left" wrapText="1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1" fillId="4" borderId="2" xfId="0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400000</xdr:colOff>
      <xdr:row>25</xdr:row>
      <xdr:rowOff>200000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"/>
  <sheetViews>
    <sheetView tabSelected="1" workbookViewId="0">
      <selection activeCell="I20" sqref="I20"/>
    </sheetView>
  </sheetViews>
  <sheetFormatPr defaultRowHeight="15"/>
  <cols>
    <col min="1" max="1" width="31.140625" style="8" customWidth="1"/>
    <col min="2" max="2" width="13.42578125" style="8" customWidth="1"/>
    <col min="3" max="3" width="55.7109375" style="8" customWidth="1"/>
    <col min="4" max="5" width="13.42578125" style="8" customWidth="1"/>
    <col min="6" max="7" width="24.42578125" style="6" customWidth="1"/>
    <col min="8" max="8" width="29" style="8" customWidth="1"/>
    <col min="9" max="9" width="29" style="6" customWidth="1"/>
    <col min="10" max="15" width="24.42578125" style="8" customWidth="1"/>
    <col min="16" max="16384" width="9.140625" style="8"/>
  </cols>
  <sheetData>
    <row r="1" spans="1:9" s="6" customFormat="1">
      <c r="B1" s="17" t="s">
        <v>0</v>
      </c>
      <c r="C1" s="16"/>
      <c r="D1" s="16"/>
      <c r="E1" s="16"/>
      <c r="F1" s="16"/>
    </row>
    <row r="2" spans="1:9" s="6" customFormat="1">
      <c r="B2" s="17" t="s">
        <v>1</v>
      </c>
      <c r="C2" s="16"/>
      <c r="D2" s="16"/>
      <c r="E2" s="16"/>
      <c r="F2" s="16"/>
    </row>
    <row r="3" spans="1:9" s="6" customFormat="1">
      <c r="B3" s="17" t="s">
        <v>0</v>
      </c>
      <c r="C3" s="16"/>
      <c r="D3" s="16"/>
      <c r="E3" s="16"/>
      <c r="F3" s="16"/>
    </row>
    <row r="4" spans="1:9" s="6" customFormat="1" ht="18">
      <c r="A4" s="18" t="s">
        <v>2</v>
      </c>
      <c r="B4" s="16"/>
      <c r="C4" s="16"/>
      <c r="D4" s="16"/>
      <c r="E4" s="16"/>
      <c r="F4" s="16"/>
      <c r="G4" s="16"/>
    </row>
    <row r="5" spans="1:9" s="6" customFormat="1"/>
    <row r="6" spans="1:9" s="6" customFormat="1">
      <c r="A6" s="4" t="s">
        <v>29</v>
      </c>
      <c r="B6" s="19" t="s">
        <v>30</v>
      </c>
      <c r="C6" s="19"/>
      <c r="D6" s="19"/>
      <c r="H6" s="4" t="s">
        <v>37</v>
      </c>
    </row>
    <row r="7" spans="1:9" s="6" customFormat="1">
      <c r="A7" s="4" t="s">
        <v>31</v>
      </c>
      <c r="B7" s="3"/>
    </row>
    <row r="8" spans="1:9" s="6" customFormat="1">
      <c r="A8" s="4" t="s">
        <v>32</v>
      </c>
      <c r="B8" s="3"/>
    </row>
    <row r="9" spans="1:9" s="6" customFormat="1">
      <c r="A9" s="4" t="s">
        <v>33</v>
      </c>
      <c r="B9" s="3"/>
      <c r="H9" s="5" t="s">
        <v>38</v>
      </c>
      <c r="I9" s="5" t="s">
        <v>39</v>
      </c>
    </row>
    <row r="10" spans="1:9" s="6" customFormat="1">
      <c r="A10" s="4" t="s">
        <v>34</v>
      </c>
      <c r="B10" s="5" t="s">
        <v>24</v>
      </c>
      <c r="D10" s="4" t="s">
        <v>35</v>
      </c>
      <c r="E10" s="5" t="s">
        <v>24</v>
      </c>
      <c r="H10" s="5" t="e">
        <f>SUM(M:M)/O22</f>
        <v>#VALUE!</v>
      </c>
      <c r="I10" s="5" t="e">
        <f>SUM(N:N)/O22</f>
        <v>#VALUE!</v>
      </c>
    </row>
    <row r="11" spans="1:9" s="6" customFormat="1">
      <c r="A11" s="4" t="s">
        <v>35</v>
      </c>
      <c r="B11" s="5">
        <v>0.23530000000000001</v>
      </c>
      <c r="D11" s="4" t="s">
        <v>36</v>
      </c>
      <c r="E11" s="5" t="s">
        <v>24</v>
      </c>
    </row>
    <row r="12" spans="1:9" s="6" customFormat="1"/>
    <row r="13" spans="1:9" s="6" customFormat="1" ht="24.95" customHeight="1">
      <c r="A13" s="4" t="s">
        <v>4</v>
      </c>
      <c r="B13" s="15" t="s">
        <v>40</v>
      </c>
      <c r="C13" s="16"/>
    </row>
    <row r="14" spans="1:9" s="6" customFormat="1"/>
    <row r="15" spans="1:9" s="6" customFormat="1"/>
    <row r="16" spans="1:9" s="6" customFormat="1"/>
    <row r="17" spans="1:15">
      <c r="A17" s="14" t="s">
        <v>3</v>
      </c>
    </row>
    <row r="18" spans="1:15">
      <c r="A18" s="9" t="s">
        <v>4</v>
      </c>
      <c r="B18" s="9" t="s">
        <v>5</v>
      </c>
      <c r="C18" s="9" t="s">
        <v>6</v>
      </c>
      <c r="D18" s="9" t="s">
        <v>7</v>
      </c>
      <c r="E18" s="9" t="s">
        <v>8</v>
      </c>
      <c r="F18" s="1" t="s">
        <v>9</v>
      </c>
      <c r="G18" s="1" t="s">
        <v>10</v>
      </c>
      <c r="H18" s="9" t="s">
        <v>12</v>
      </c>
      <c r="I18" s="7" t="s">
        <v>13</v>
      </c>
      <c r="J18" s="9" t="s">
        <v>14</v>
      </c>
      <c r="K18" s="9" t="s">
        <v>15</v>
      </c>
      <c r="L18" s="9" t="s">
        <v>11</v>
      </c>
      <c r="M18" s="9" t="s">
        <v>16</v>
      </c>
      <c r="N18" s="9" t="s">
        <v>17</v>
      </c>
      <c r="O18" s="9" t="s">
        <v>18</v>
      </c>
    </row>
    <row r="19" spans="1:15" ht="24.95" customHeight="1">
      <c r="A19" s="10"/>
      <c r="B19" s="10"/>
      <c r="C19" s="10" t="s">
        <v>19</v>
      </c>
      <c r="D19" s="10"/>
      <c r="E19" s="10">
        <v>0</v>
      </c>
      <c r="F19" s="1"/>
      <c r="G19" s="1"/>
      <c r="H19" s="10"/>
      <c r="I19" s="2"/>
      <c r="J19" s="10"/>
      <c r="K19" s="10"/>
      <c r="L19" s="10"/>
      <c r="M19" s="10"/>
      <c r="N19" s="10"/>
      <c r="O19" s="10"/>
    </row>
    <row r="20" spans="1:15" ht="24.95" customHeight="1">
      <c r="A20" s="10" t="s">
        <v>20</v>
      </c>
      <c r="B20" s="10" t="s">
        <v>21</v>
      </c>
      <c r="C20" s="10" t="s">
        <v>22</v>
      </c>
      <c r="D20" s="10" t="s">
        <v>23</v>
      </c>
      <c r="E20" s="10">
        <v>1</v>
      </c>
      <c r="F20" s="1" t="s">
        <v>24</v>
      </c>
      <c r="G20" s="1" t="s">
        <v>24</v>
      </c>
      <c r="H20" s="11" t="e">
        <f>F20+G20</f>
        <v>#VALUE!</v>
      </c>
      <c r="I20" s="2">
        <v>23.53</v>
      </c>
      <c r="J20" s="11" t="e">
        <f>F20+(TRUNC(I20/100*F20,2))</f>
        <v>#VALUE!</v>
      </c>
      <c r="K20" s="11" t="e">
        <f>G20+(TRUNC(I20/100*G20,2))</f>
        <v>#VALUE!</v>
      </c>
      <c r="L20" s="11" t="e">
        <f>TRUNC(J20+K20,2)</f>
        <v>#VALUE!</v>
      </c>
      <c r="M20" s="11" t="e">
        <f>TRUNC(IF((J20+K20), (J20/(J20+K20)*O20), 0), 2)</f>
        <v>#VALUE!</v>
      </c>
      <c r="N20" s="11" t="e">
        <f>TRUNC(IF((J20+K20), (K20/(J20+K20)*O20), 0), 2)</f>
        <v>#VALUE!</v>
      </c>
      <c r="O20" s="11" t="e">
        <f>TRUNC(L20*E20,2)</f>
        <v>#VALUE!</v>
      </c>
    </row>
    <row r="21" spans="1:15">
      <c r="N21" s="12" t="s">
        <v>25</v>
      </c>
      <c r="O21" s="13" t="e">
        <f>TRUNC(SUM(O17:O20), 2)</f>
        <v>#VALUE!</v>
      </c>
    </row>
    <row r="22" spans="1:15">
      <c r="N22" s="12" t="s">
        <v>26</v>
      </c>
      <c r="O22" s="13" t="e">
        <f>TRUNC(SUM(O21), 2)</f>
        <v>#VALUE!</v>
      </c>
    </row>
    <row r="24" spans="1:15">
      <c r="A24" s="8" t="e">
        <f>CONCATENATE("Importa o presente valor total proposto em: ", TEXT(SUM(O21), "R$ #.###,#0"))</f>
        <v>#VALUE!</v>
      </c>
    </row>
    <row r="26" spans="1:15">
      <c r="B26" s="14" t="s">
        <v>27</v>
      </c>
    </row>
    <row r="27" spans="1:15">
      <c r="B27" s="14" t="s">
        <v>28</v>
      </c>
    </row>
  </sheetData>
  <sheetProtection algorithmName="SHA-512" hashValue="t/zdjpNVponMYJdwv/TQkWhUlA8e9oH6wLh/5n2PvCW2ltRBpX9B/Exaba4w2rkPtZnjw+bxBw2RsiiqGOEa8Q==" saltValue="N29UXD7qHNK26hEo5ObHjw==" spinCount="100000" sheet="1" objects="1" scenarios="1" selectLockedCells="1"/>
  <autoFilter ref="A18:O20" xr:uid="{00000000-0009-0000-0000-000000000000}"/>
  <mergeCells count="6">
    <mergeCell ref="B13:C13"/>
    <mergeCell ref="B1:F1"/>
    <mergeCell ref="B2:F2"/>
    <mergeCell ref="B3:F3"/>
    <mergeCell ref="A4:G4"/>
    <mergeCell ref="B6:D6"/>
  </mergeCells>
  <pageMargins left="0.4" right="0.4" top="0.4" bottom="0.4" header="0.3" footer="0.3"/>
  <pageSetup paperSize="9" orientation="landscape" r:id="rId1"/>
  <headerFooter>
    <oddFooter>&amp;Lteste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Proposta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Thiago Nery Retore</cp:lastModifiedBy>
  <dcterms:created xsi:type="dcterms:W3CDTF">2026-05-14T20:19:02Z</dcterms:created>
  <dcterms:modified xsi:type="dcterms:W3CDTF">2026-07-06T16:50:11Z</dcterms:modified>
</cp:coreProperties>
</file>