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O:\Geral\SP-Daniel\01.Projetos\02.Reforma CENTRO COMUNITÁRIO BAIRRO COLATO\05.Documentos\"/>
    </mc:Choice>
  </mc:AlternateContent>
  <xr:revisionPtr revIDLastSave="0" documentId="8_{57A2FDA1-E9BB-4E70-B4BD-302AC74B9BD0}" xr6:coauthVersionLast="47" xr6:coauthVersionMax="47" xr10:uidLastSave="{00000000-0000-0000-0000-000000000000}"/>
  <bookViews>
    <workbookView xWindow="-110" yWindow="-110" windowWidth="38620" windowHeight="21100" xr2:uid="{B4026020-0D58-494C-9AFE-7394699ADCB9}"/>
  </bookViews>
  <sheets>
    <sheet name="Orçamento" sheetId="1" r:id="rId1"/>
    <sheet name="Cronograma" sheetId="2" r:id="rId2"/>
  </sheets>
  <definedNames>
    <definedName name="_xlnm.Print_Area" localSheetId="1">Cronograma!$A$2:$DT$15</definedName>
    <definedName name="_xlnm.Print_Area" localSheetId="0">Orçamento!$B$2:$L$412</definedName>
    <definedName name="_xlnm.Print_Titles" localSheetId="1">Cronograma!$A:$D,Cronograma!$2:$8</definedName>
    <definedName name="_xlnm.Print_Titles" localSheetId="0">Orçamento!$2:$7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12" i="1" l="1"/>
  <c r="M409" i="1"/>
  <c r="K409" i="1" s="1"/>
  <c r="K408" i="1"/>
  <c r="M407" i="1"/>
  <c r="K407" i="1" s="1"/>
  <c r="M405" i="1"/>
  <c r="K405" i="1"/>
  <c r="M404" i="1"/>
  <c r="K404" i="1"/>
  <c r="M403" i="1"/>
  <c r="K403" i="1" s="1"/>
  <c r="M402" i="1"/>
  <c r="K402" i="1" s="1"/>
  <c r="M401" i="1"/>
  <c r="K401" i="1"/>
  <c r="M400" i="1"/>
  <c r="K400" i="1" s="1"/>
  <c r="M399" i="1"/>
  <c r="K399" i="1"/>
  <c r="M396" i="1"/>
  <c r="K396" i="1"/>
  <c r="M395" i="1"/>
  <c r="K395" i="1" s="1"/>
  <c r="M394" i="1"/>
  <c r="K394" i="1"/>
  <c r="M393" i="1"/>
  <c r="K393" i="1" s="1"/>
  <c r="M392" i="1"/>
  <c r="K392" i="1" s="1"/>
  <c r="M391" i="1"/>
  <c r="K391" i="1"/>
  <c r="M390" i="1"/>
  <c r="K390" i="1" s="1"/>
  <c r="M389" i="1"/>
  <c r="K389" i="1"/>
  <c r="M388" i="1"/>
  <c r="K388" i="1"/>
  <c r="M387" i="1"/>
  <c r="K387" i="1"/>
  <c r="M386" i="1"/>
  <c r="K386" i="1"/>
  <c r="M385" i="1"/>
  <c r="K385" i="1"/>
  <c r="M384" i="1"/>
  <c r="K384" i="1"/>
  <c r="M383" i="1"/>
  <c r="K383" i="1"/>
  <c r="M382" i="1"/>
  <c r="K382" i="1"/>
  <c r="M381" i="1"/>
  <c r="K381" i="1" s="1"/>
  <c r="M380" i="1"/>
  <c r="K380" i="1"/>
  <c r="M379" i="1"/>
  <c r="K379" i="1" s="1"/>
  <c r="M376" i="1"/>
  <c r="K376" i="1" s="1"/>
  <c r="M375" i="1"/>
  <c r="K375" i="1"/>
  <c r="M374" i="1"/>
  <c r="K374" i="1" s="1"/>
  <c r="M373" i="1"/>
  <c r="K373" i="1" s="1"/>
  <c r="M372" i="1"/>
  <c r="K372" i="1"/>
  <c r="M370" i="1"/>
  <c r="K370" i="1"/>
  <c r="M369" i="1"/>
  <c r="K369" i="1"/>
  <c r="M368" i="1"/>
  <c r="K368" i="1"/>
  <c r="M367" i="1"/>
  <c r="K367" i="1"/>
  <c r="K366" i="1"/>
  <c r="M364" i="1"/>
  <c r="K364" i="1" s="1"/>
  <c r="M363" i="1"/>
  <c r="K363" i="1"/>
  <c r="M362" i="1"/>
  <c r="K362" i="1" s="1"/>
  <c r="M361" i="1"/>
  <c r="K361" i="1"/>
  <c r="M360" i="1"/>
  <c r="K360" i="1" s="1"/>
  <c r="M359" i="1"/>
  <c r="K359" i="1" s="1"/>
  <c r="M358" i="1"/>
  <c r="K358" i="1"/>
  <c r="M357" i="1"/>
  <c r="K357" i="1" s="1"/>
  <c r="M356" i="1"/>
  <c r="K356" i="1"/>
  <c r="M355" i="1"/>
  <c r="K355" i="1"/>
  <c r="M354" i="1"/>
  <c r="K354" i="1"/>
  <c r="M353" i="1"/>
  <c r="K353" i="1" s="1"/>
  <c r="M352" i="1"/>
  <c r="K352" i="1"/>
  <c r="M351" i="1"/>
  <c r="K351" i="1" s="1"/>
  <c r="M350" i="1"/>
  <c r="K350" i="1"/>
  <c r="M349" i="1"/>
  <c r="K349" i="1"/>
  <c r="M348" i="1"/>
  <c r="K348" i="1"/>
  <c r="M346" i="1"/>
  <c r="K346" i="1" s="1"/>
  <c r="M345" i="1"/>
  <c r="K345" i="1" s="1"/>
  <c r="M344" i="1"/>
  <c r="K344" i="1" s="1"/>
  <c r="M343" i="1"/>
  <c r="K343" i="1"/>
  <c r="M342" i="1"/>
  <c r="K342" i="1"/>
  <c r="M341" i="1"/>
  <c r="K341" i="1"/>
  <c r="M340" i="1"/>
  <c r="K340" i="1"/>
  <c r="K339" i="1" s="1"/>
  <c r="M338" i="1"/>
  <c r="K338" i="1"/>
  <c r="M337" i="1"/>
  <c r="K337" i="1"/>
  <c r="M336" i="1"/>
  <c r="K336" i="1"/>
  <c r="M335" i="1"/>
  <c r="K335" i="1"/>
  <c r="M334" i="1"/>
  <c r="K334" i="1"/>
  <c r="M333" i="1"/>
  <c r="K333" i="1"/>
  <c r="M332" i="1"/>
  <c r="K332" i="1"/>
  <c r="M331" i="1"/>
  <c r="K331" i="1" s="1"/>
  <c r="M329" i="1"/>
  <c r="K329" i="1"/>
  <c r="K328" i="1"/>
  <c r="M327" i="1"/>
  <c r="K327" i="1" s="1"/>
  <c r="M326" i="1"/>
  <c r="K326" i="1" s="1"/>
  <c r="M325" i="1"/>
  <c r="K325" i="1"/>
  <c r="K324" i="1"/>
  <c r="M323" i="1"/>
  <c r="K323" i="1"/>
  <c r="M322" i="1"/>
  <c r="K322" i="1" s="1"/>
  <c r="M320" i="1"/>
  <c r="K320" i="1" s="1"/>
  <c r="M319" i="1"/>
  <c r="K319" i="1" s="1"/>
  <c r="M318" i="1"/>
  <c r="K318" i="1"/>
  <c r="M317" i="1"/>
  <c r="K317" i="1" s="1"/>
  <c r="M315" i="1"/>
  <c r="K315" i="1" s="1"/>
  <c r="K314" i="1" s="1"/>
  <c r="M313" i="1"/>
  <c r="K313" i="1"/>
  <c r="M312" i="1"/>
  <c r="K312" i="1"/>
  <c r="K311" i="1"/>
  <c r="M310" i="1"/>
  <c r="K310" i="1" s="1"/>
  <c r="M309" i="1"/>
  <c r="K309" i="1"/>
  <c r="M308" i="1"/>
  <c r="K308" i="1"/>
  <c r="M307" i="1"/>
  <c r="K307" i="1"/>
  <c r="M305" i="1"/>
  <c r="K305" i="1"/>
  <c r="M304" i="1"/>
  <c r="K304" i="1" s="1"/>
  <c r="K303" i="1"/>
  <c r="M302" i="1"/>
  <c r="K302" i="1" s="1"/>
  <c r="M301" i="1"/>
  <c r="K301" i="1"/>
  <c r="M300" i="1"/>
  <c r="K300" i="1" s="1"/>
  <c r="M299" i="1"/>
  <c r="K299" i="1"/>
  <c r="M298" i="1"/>
  <c r="K298" i="1"/>
  <c r="M297" i="1"/>
  <c r="K297" i="1" s="1"/>
  <c r="M295" i="1"/>
  <c r="K295" i="1" s="1"/>
  <c r="K294" i="1"/>
  <c r="M293" i="1"/>
  <c r="K293" i="1" s="1"/>
  <c r="M292" i="1"/>
  <c r="K292" i="1"/>
  <c r="M291" i="1"/>
  <c r="K291" i="1" s="1"/>
  <c r="M289" i="1"/>
  <c r="K289" i="1"/>
  <c r="M288" i="1"/>
  <c r="K288" i="1" s="1"/>
  <c r="M285" i="1"/>
  <c r="K285" i="1" s="1"/>
  <c r="M284" i="1"/>
  <c r="K284" i="1"/>
  <c r="M282" i="1"/>
  <c r="K282" i="1"/>
  <c r="M281" i="1"/>
  <c r="K281" i="1" s="1"/>
  <c r="M280" i="1"/>
  <c r="K280" i="1"/>
  <c r="K279" i="1"/>
  <c r="M278" i="1"/>
  <c r="K278" i="1" s="1"/>
  <c r="K277" i="1" s="1"/>
  <c r="M276" i="1"/>
  <c r="K276" i="1"/>
  <c r="M275" i="1"/>
  <c r="K275" i="1"/>
  <c r="K274" i="1" s="1"/>
  <c r="M273" i="1"/>
  <c r="K273" i="1"/>
  <c r="M272" i="1"/>
  <c r="K272" i="1"/>
  <c r="M271" i="1"/>
  <c r="K271" i="1"/>
  <c r="K270" i="1" s="1"/>
  <c r="M268" i="1"/>
  <c r="K268" i="1" s="1"/>
  <c r="M267" i="1"/>
  <c r="K267" i="1"/>
  <c r="K266" i="1"/>
  <c r="M265" i="1"/>
  <c r="K265" i="1" s="1"/>
  <c r="M264" i="1"/>
  <c r="K264" i="1"/>
  <c r="M263" i="1"/>
  <c r="K263" i="1" s="1"/>
  <c r="M262" i="1"/>
  <c r="K262" i="1"/>
  <c r="M261" i="1"/>
  <c r="K261" i="1" s="1"/>
  <c r="M260" i="1"/>
  <c r="K260" i="1"/>
  <c r="M259" i="1"/>
  <c r="K259" i="1"/>
  <c r="M258" i="1"/>
  <c r="K258" i="1"/>
  <c r="M257" i="1"/>
  <c r="K257" i="1" s="1"/>
  <c r="M255" i="1"/>
  <c r="K255" i="1"/>
  <c r="M254" i="1"/>
  <c r="K254" i="1" s="1"/>
  <c r="M253" i="1"/>
  <c r="K253" i="1"/>
  <c r="M252" i="1"/>
  <c r="K252" i="1" s="1"/>
  <c r="M251" i="1"/>
  <c r="K251" i="1" s="1"/>
  <c r="M250" i="1"/>
  <c r="K250" i="1"/>
  <c r="M249" i="1"/>
  <c r="K249" i="1" s="1"/>
  <c r="M248" i="1"/>
  <c r="K248" i="1"/>
  <c r="M247" i="1"/>
  <c r="K247" i="1"/>
  <c r="M246" i="1"/>
  <c r="K246" i="1" s="1"/>
  <c r="M245" i="1"/>
  <c r="K245" i="1"/>
  <c r="M244" i="1"/>
  <c r="K244" i="1" s="1"/>
  <c r="M243" i="1"/>
  <c r="K243" i="1"/>
  <c r="M242" i="1"/>
  <c r="K242" i="1"/>
  <c r="M240" i="1"/>
  <c r="K240" i="1"/>
  <c r="M239" i="1"/>
  <c r="K239" i="1"/>
  <c r="K236" i="1" s="1"/>
  <c r="M238" i="1"/>
  <c r="K238" i="1"/>
  <c r="M237" i="1"/>
  <c r="K237" i="1"/>
  <c r="M235" i="1"/>
  <c r="K235" i="1" s="1"/>
  <c r="M234" i="1"/>
  <c r="K234" i="1"/>
  <c r="K233" i="1" s="1"/>
  <c r="M232" i="1"/>
  <c r="K232" i="1" s="1"/>
  <c r="M231" i="1"/>
  <c r="K231" i="1"/>
  <c r="M229" i="1"/>
  <c r="K229" i="1" s="1"/>
  <c r="M228" i="1"/>
  <c r="K228" i="1" s="1"/>
  <c r="M227" i="1"/>
  <c r="K227" i="1"/>
  <c r="M226" i="1"/>
  <c r="K226" i="1" s="1"/>
  <c r="M223" i="1"/>
  <c r="K223" i="1"/>
  <c r="M222" i="1"/>
  <c r="K222" i="1"/>
  <c r="M221" i="1"/>
  <c r="K221" i="1"/>
  <c r="K220" i="1" s="1"/>
  <c r="M219" i="1"/>
  <c r="K219" i="1"/>
  <c r="M218" i="1"/>
  <c r="K218" i="1" s="1"/>
  <c r="M216" i="1"/>
  <c r="K216" i="1"/>
  <c r="M215" i="1"/>
  <c r="K215" i="1" s="1"/>
  <c r="M214" i="1"/>
  <c r="K214" i="1"/>
  <c r="M212" i="1"/>
  <c r="K212" i="1"/>
  <c r="M211" i="1"/>
  <c r="K211" i="1" s="1"/>
  <c r="M210" i="1"/>
  <c r="K210" i="1"/>
  <c r="K209" i="1"/>
  <c r="M208" i="1"/>
  <c r="K208" i="1" s="1"/>
  <c r="M207" i="1"/>
  <c r="K207" i="1" s="1"/>
  <c r="M205" i="1"/>
  <c r="K205" i="1"/>
  <c r="K204" i="1"/>
  <c r="M203" i="1"/>
  <c r="K203" i="1"/>
  <c r="K202" i="1" s="1"/>
  <c r="M200" i="1"/>
  <c r="K200" i="1"/>
  <c r="K199" i="1"/>
  <c r="M198" i="1"/>
  <c r="K198" i="1" s="1"/>
  <c r="M197" i="1"/>
  <c r="K197" i="1"/>
  <c r="M196" i="1"/>
  <c r="K196" i="1"/>
  <c r="M194" i="1"/>
  <c r="K194" i="1"/>
  <c r="M193" i="1"/>
  <c r="K193" i="1"/>
  <c r="M191" i="1"/>
  <c r="K191" i="1"/>
  <c r="M190" i="1"/>
  <c r="K190" i="1" s="1"/>
  <c r="K189" i="1"/>
  <c r="M188" i="1"/>
  <c r="K188" i="1" s="1"/>
  <c r="M187" i="1"/>
  <c r="K187" i="1"/>
  <c r="K186" i="1"/>
  <c r="M185" i="1"/>
  <c r="K185" i="1" s="1"/>
  <c r="M184" i="1"/>
  <c r="K184" i="1" s="1"/>
  <c r="K183" i="1" s="1"/>
  <c r="M181" i="1"/>
  <c r="K181" i="1"/>
  <c r="M180" i="1"/>
  <c r="K180" i="1"/>
  <c r="M178" i="1"/>
  <c r="K178" i="1"/>
  <c r="M177" i="1"/>
  <c r="K177" i="1"/>
  <c r="M175" i="1"/>
  <c r="K175" i="1" s="1"/>
  <c r="M174" i="1"/>
  <c r="K174" i="1"/>
  <c r="M173" i="1"/>
  <c r="K173" i="1" s="1"/>
  <c r="K172" i="1"/>
  <c r="M171" i="1"/>
  <c r="K171" i="1" s="1"/>
  <c r="M167" i="1"/>
  <c r="K167" i="1" s="1"/>
  <c r="M166" i="1"/>
  <c r="K166" i="1"/>
  <c r="M165" i="1"/>
  <c r="K165" i="1" s="1"/>
  <c r="M163" i="1"/>
  <c r="K163" i="1"/>
  <c r="M162" i="1"/>
  <c r="K162" i="1" s="1"/>
  <c r="M161" i="1"/>
  <c r="K161" i="1"/>
  <c r="M160" i="1"/>
  <c r="K160" i="1" s="1"/>
  <c r="M159" i="1"/>
  <c r="K159" i="1"/>
  <c r="M158" i="1"/>
  <c r="K158" i="1" s="1"/>
  <c r="M157" i="1"/>
  <c r="K157" i="1"/>
  <c r="M155" i="1"/>
  <c r="K155" i="1"/>
  <c r="M154" i="1"/>
  <c r="K154" i="1" s="1"/>
  <c r="M153" i="1"/>
  <c r="K153" i="1" s="1"/>
  <c r="M152" i="1"/>
  <c r="K152" i="1"/>
  <c r="M151" i="1"/>
  <c r="K151" i="1" s="1"/>
  <c r="M150" i="1"/>
  <c r="K150" i="1"/>
  <c r="M149" i="1"/>
  <c r="K149" i="1"/>
  <c r="M148" i="1"/>
  <c r="K148" i="1"/>
  <c r="M147" i="1"/>
  <c r="K147" i="1"/>
  <c r="M146" i="1"/>
  <c r="K146" i="1" s="1"/>
  <c r="M145" i="1"/>
  <c r="K145" i="1"/>
  <c r="M144" i="1"/>
  <c r="K144" i="1"/>
  <c r="M143" i="1"/>
  <c r="K143" i="1"/>
  <c r="M142" i="1"/>
  <c r="K142" i="1"/>
  <c r="M141" i="1"/>
  <c r="K141" i="1"/>
  <c r="M140" i="1"/>
  <c r="K140" i="1"/>
  <c r="M139" i="1"/>
  <c r="K139" i="1"/>
  <c r="M138" i="1"/>
  <c r="K138" i="1" s="1"/>
  <c r="M137" i="1"/>
  <c r="K137" i="1"/>
  <c r="M136" i="1"/>
  <c r="K136" i="1"/>
  <c r="M134" i="1"/>
  <c r="K134" i="1"/>
  <c r="M133" i="1"/>
  <c r="K133" i="1" s="1"/>
  <c r="M131" i="1"/>
  <c r="K131" i="1"/>
  <c r="M130" i="1"/>
  <c r="K130" i="1" s="1"/>
  <c r="M129" i="1"/>
  <c r="K129" i="1"/>
  <c r="M128" i="1"/>
  <c r="K128" i="1"/>
  <c r="M127" i="1"/>
  <c r="K127" i="1"/>
  <c r="M126" i="1"/>
  <c r="K126" i="1"/>
  <c r="M125" i="1"/>
  <c r="K125" i="1"/>
  <c r="M123" i="1"/>
  <c r="K123" i="1" s="1"/>
  <c r="M122" i="1"/>
  <c r="K122" i="1"/>
  <c r="K121" i="1"/>
  <c r="M120" i="1"/>
  <c r="K120" i="1"/>
  <c r="K119" i="1"/>
  <c r="M117" i="1"/>
  <c r="K117" i="1"/>
  <c r="M116" i="1"/>
  <c r="K116" i="1"/>
  <c r="K115" i="1" s="1"/>
  <c r="M114" i="1"/>
  <c r="K114" i="1"/>
  <c r="M113" i="1"/>
  <c r="K113" i="1"/>
  <c r="K112" i="1"/>
  <c r="M111" i="1"/>
  <c r="K111" i="1"/>
  <c r="M110" i="1"/>
  <c r="K110" i="1" s="1"/>
  <c r="K109" i="1"/>
  <c r="M108" i="1"/>
  <c r="K108" i="1"/>
  <c r="M107" i="1"/>
  <c r="K107" i="1" s="1"/>
  <c r="K106" i="1" s="1"/>
  <c r="M105" i="1"/>
  <c r="K105" i="1"/>
  <c r="M104" i="1"/>
  <c r="K104" i="1" s="1"/>
  <c r="M103" i="1"/>
  <c r="K103" i="1" s="1"/>
  <c r="M102" i="1"/>
  <c r="K102" i="1"/>
  <c r="K101" i="1"/>
  <c r="M99" i="1"/>
  <c r="K99" i="1"/>
  <c r="M98" i="1"/>
  <c r="K98" i="1" s="1"/>
  <c r="K97" i="1" s="1"/>
  <c r="M96" i="1"/>
  <c r="K96" i="1"/>
  <c r="K95" i="1" s="1"/>
  <c r="M94" i="1"/>
  <c r="K94" i="1"/>
  <c r="K93" i="1"/>
  <c r="M92" i="1"/>
  <c r="K92" i="1"/>
  <c r="M91" i="1"/>
  <c r="K91" i="1" s="1"/>
  <c r="M90" i="1"/>
  <c r="K90" i="1"/>
  <c r="M88" i="1"/>
  <c r="K88" i="1"/>
  <c r="M84" i="1"/>
  <c r="K84" i="1"/>
  <c r="M83" i="1"/>
  <c r="K83" i="1"/>
  <c r="M82" i="1"/>
  <c r="K82" i="1"/>
  <c r="M81" i="1"/>
  <c r="K81" i="1"/>
  <c r="M79" i="1"/>
  <c r="K79" i="1"/>
  <c r="M78" i="1"/>
  <c r="K78" i="1" s="1"/>
  <c r="M77" i="1"/>
  <c r="K77" i="1"/>
  <c r="M76" i="1"/>
  <c r="K76" i="1"/>
  <c r="M75" i="1"/>
  <c r="K75" i="1"/>
  <c r="M74" i="1"/>
  <c r="K74" i="1"/>
  <c r="M73" i="1"/>
  <c r="K73" i="1" s="1"/>
  <c r="M72" i="1"/>
  <c r="K72" i="1"/>
  <c r="M71" i="1"/>
  <c r="K71" i="1"/>
  <c r="M70" i="1"/>
  <c r="K70" i="1" s="1"/>
  <c r="M69" i="1"/>
  <c r="K69" i="1"/>
  <c r="M68" i="1"/>
  <c r="K68" i="1" s="1"/>
  <c r="M67" i="1"/>
  <c r="K67" i="1"/>
  <c r="M66" i="1"/>
  <c r="K66" i="1" s="1"/>
  <c r="M65" i="1"/>
  <c r="K65" i="1"/>
  <c r="M64" i="1"/>
  <c r="K64" i="1"/>
  <c r="M63" i="1"/>
  <c r="K63" i="1"/>
  <c r="M62" i="1"/>
  <c r="K62" i="1" s="1"/>
  <c r="M60" i="1"/>
  <c r="K60" i="1"/>
  <c r="K59" i="1" s="1"/>
  <c r="M58" i="1"/>
  <c r="K58" i="1"/>
  <c r="M57" i="1"/>
  <c r="K57" i="1" s="1"/>
  <c r="M56" i="1"/>
  <c r="K56" i="1"/>
  <c r="K55" i="1"/>
  <c r="M54" i="1"/>
  <c r="K54" i="1"/>
  <c r="M53" i="1"/>
  <c r="K53" i="1"/>
  <c r="M52" i="1"/>
  <c r="K52" i="1" s="1"/>
  <c r="M50" i="1"/>
  <c r="K50" i="1"/>
  <c r="M49" i="1"/>
  <c r="K49" i="1" s="1"/>
  <c r="M48" i="1"/>
  <c r="K48" i="1"/>
  <c r="M47" i="1"/>
  <c r="K47" i="1"/>
  <c r="M46" i="1"/>
  <c r="K46" i="1"/>
  <c r="M45" i="1"/>
  <c r="K45" i="1" s="1"/>
  <c r="M44" i="1"/>
  <c r="K44" i="1"/>
  <c r="M43" i="1"/>
  <c r="K43" i="1"/>
  <c r="M42" i="1"/>
  <c r="K42" i="1"/>
  <c r="M41" i="1"/>
  <c r="K41" i="1"/>
  <c r="K40" i="1"/>
  <c r="M39" i="1"/>
  <c r="K39" i="1"/>
  <c r="M38" i="1"/>
  <c r="K38" i="1" s="1"/>
  <c r="M37" i="1"/>
  <c r="K37" i="1"/>
  <c r="M36" i="1"/>
  <c r="K36" i="1"/>
  <c r="M35" i="1"/>
  <c r="K35" i="1" s="1"/>
  <c r="M34" i="1"/>
  <c r="K34" i="1" s="1"/>
  <c r="M33" i="1"/>
  <c r="K33" i="1"/>
  <c r="K32" i="1"/>
  <c r="M31" i="1"/>
  <c r="K31" i="1" s="1"/>
  <c r="M30" i="1"/>
  <c r="K30" i="1"/>
  <c r="M29" i="1"/>
  <c r="K29" i="1" s="1"/>
  <c r="M28" i="1"/>
  <c r="K28" i="1"/>
  <c r="M25" i="1"/>
  <c r="K25" i="1"/>
  <c r="M24" i="1"/>
  <c r="K24" i="1"/>
  <c r="K23" i="1" s="1"/>
  <c r="M22" i="1"/>
  <c r="K22" i="1"/>
  <c r="K21" i="1"/>
  <c r="K20" i="1"/>
  <c r="M19" i="1"/>
  <c r="K19" i="1"/>
  <c r="K18" i="1" s="1"/>
  <c r="M17" i="1"/>
  <c r="K17" i="1" s="1"/>
  <c r="K16" i="1"/>
  <c r="M15" i="1"/>
  <c r="K15" i="1" s="1"/>
  <c r="K14" i="1"/>
  <c r="M13" i="1"/>
  <c r="K13" i="1" s="1"/>
  <c r="K12" i="1"/>
  <c r="M10" i="1"/>
  <c r="K10" i="1"/>
  <c r="M9" i="1"/>
  <c r="K9" i="1"/>
  <c r="K290" i="1" l="1"/>
  <c r="K170" i="1"/>
  <c r="K61" i="1"/>
  <c r="C13" i="2"/>
  <c r="K306" i="1"/>
  <c r="K330" i="1"/>
  <c r="K100" i="1"/>
  <c r="K316" i="1"/>
  <c r="K406" i="1"/>
  <c r="K11" i="1"/>
  <c r="K256" i="1"/>
  <c r="K398" i="1"/>
  <c r="K378" i="1"/>
  <c r="K87" i="1"/>
  <c r="K89" i="1"/>
  <c r="K176" i="1"/>
  <c r="K213" i="1"/>
  <c r="K135" i="1"/>
  <c r="K179" i="1"/>
  <c r="K192" i="1"/>
  <c r="K225" i="1"/>
  <c r="K287" i="1"/>
  <c r="K321" i="1"/>
  <c r="K132" i="1"/>
  <c r="K217" i="1"/>
  <c r="K80" i="1"/>
  <c r="K230" i="1"/>
  <c r="K296" i="1"/>
  <c r="K269" i="1"/>
  <c r="K27" i="1"/>
  <c r="K156" i="1"/>
  <c r="K241" i="1"/>
  <c r="K124" i="1"/>
  <c r="K164" i="1"/>
  <c r="K347" i="1"/>
  <c r="K283" i="1"/>
  <c r="K195" i="1"/>
  <c r="K371" i="1"/>
  <c r="K206" i="1"/>
  <c r="K51" i="1"/>
  <c r="K224" i="1" l="1"/>
  <c r="K86" i="1"/>
  <c r="K182" i="1"/>
  <c r="V13" i="2"/>
  <c r="BJ13" i="2"/>
  <c r="CX13" i="2"/>
  <c r="X13" i="2"/>
  <c r="BL13" i="2"/>
  <c r="CZ13" i="2"/>
  <c r="BR13" i="2"/>
  <c r="Z13" i="2"/>
  <c r="BN13" i="2"/>
  <c r="DB13" i="2"/>
  <c r="AB13" i="2"/>
  <c r="BP13" i="2"/>
  <c r="DD13" i="2"/>
  <c r="AD13" i="2"/>
  <c r="DF13" i="2"/>
  <c r="AJ13" i="2"/>
  <c r="BX13" i="2"/>
  <c r="DL13" i="2"/>
  <c r="BB13" i="2"/>
  <c r="DN13" i="2"/>
  <c r="BD13" i="2"/>
  <c r="DP13" i="2"/>
  <c r="H13" i="2"/>
  <c r="BH13" i="2"/>
  <c r="F13" i="2"/>
  <c r="BF13" i="2"/>
  <c r="DR13" i="2"/>
  <c r="DT13" i="2"/>
  <c r="J13" i="2"/>
  <c r="BT13" i="2"/>
  <c r="P13" i="2"/>
  <c r="CB13" i="2"/>
  <c r="R13" i="2"/>
  <c r="CP13" i="2"/>
  <c r="AH13" i="2"/>
  <c r="AN13" i="2"/>
  <c r="T13" i="2"/>
  <c r="CR13" i="2"/>
  <c r="AF13" i="2"/>
  <c r="CT13" i="2"/>
  <c r="CV13" i="2"/>
  <c r="AL13" i="2"/>
  <c r="DH13" i="2"/>
  <c r="DJ13" i="2"/>
  <c r="AP13" i="2"/>
  <c r="AR13" i="2"/>
  <c r="AV13" i="2"/>
  <c r="AX13" i="2"/>
  <c r="AT13" i="2"/>
  <c r="CH13" i="2"/>
  <c r="CJ13" i="2"/>
  <c r="L13" i="2"/>
  <c r="N13" i="2"/>
  <c r="CD13" i="2"/>
  <c r="AZ13" i="2"/>
  <c r="BV13" i="2"/>
  <c r="BZ13" i="2"/>
  <c r="CL13" i="2"/>
  <c r="CF13" i="2"/>
  <c r="CN13" i="2"/>
  <c r="K377" i="1"/>
  <c r="K365" i="1" s="1"/>
  <c r="K397" i="1"/>
  <c r="K169" i="1"/>
  <c r="K26" i="1"/>
  <c r="K286" i="1"/>
  <c r="K118" i="1"/>
  <c r="K201" i="1"/>
  <c r="C12" i="2" l="1"/>
  <c r="K8" i="1"/>
  <c r="K85" i="1"/>
  <c r="K168" i="1"/>
  <c r="C11" i="2" l="1"/>
  <c r="C10" i="2"/>
  <c r="C9" i="2"/>
  <c r="E6" i="1"/>
  <c r="Z12" i="2"/>
  <c r="BN12" i="2"/>
  <c r="DB12" i="2"/>
  <c r="AB12" i="2"/>
  <c r="BP12" i="2"/>
  <c r="DD12" i="2"/>
  <c r="AD12" i="2"/>
  <c r="BR12" i="2"/>
  <c r="DF12" i="2"/>
  <c r="AF12" i="2"/>
  <c r="BT12" i="2"/>
  <c r="DH12" i="2"/>
  <c r="AH12" i="2"/>
  <c r="BV12" i="2"/>
  <c r="DJ12" i="2"/>
  <c r="AN12" i="2"/>
  <c r="CB12" i="2"/>
  <c r="DP12" i="2"/>
  <c r="J12" i="2"/>
  <c r="BJ12" i="2"/>
  <c r="L12" i="2"/>
  <c r="BL12" i="2"/>
  <c r="P12" i="2"/>
  <c r="N12" i="2"/>
  <c r="BX12" i="2"/>
  <c r="BZ12" i="2"/>
  <c r="R12" i="2"/>
  <c r="CD12" i="2"/>
  <c r="X12" i="2"/>
  <c r="CJ12" i="2"/>
  <c r="BB12" i="2"/>
  <c r="CH12" i="2"/>
  <c r="BD12" i="2"/>
  <c r="BF12" i="2"/>
  <c r="BH12" i="2"/>
  <c r="CF12" i="2"/>
  <c r="CL12" i="2"/>
  <c r="CN12" i="2"/>
  <c r="F12" i="2"/>
  <c r="H12" i="2"/>
  <c r="CR12" i="2"/>
  <c r="DR12" i="2"/>
  <c r="AJ12" i="2"/>
  <c r="CV12" i="2"/>
  <c r="DT12" i="2"/>
  <c r="V12" i="2"/>
  <c r="T12" i="2"/>
  <c r="AX12" i="2"/>
  <c r="CT12" i="2"/>
  <c r="AT12" i="2"/>
  <c r="CP12" i="2"/>
  <c r="AL12" i="2"/>
  <c r="AP12" i="2"/>
  <c r="AR12" i="2"/>
  <c r="CZ12" i="2"/>
  <c r="AZ12" i="2"/>
  <c r="CX12" i="2"/>
  <c r="AV12" i="2"/>
  <c r="DN12" i="2"/>
  <c r="DL12" i="2"/>
  <c r="L401" i="1" l="1"/>
  <c r="L384" i="1"/>
  <c r="L375" i="1"/>
  <c r="L282" i="1"/>
  <c r="L188" i="1"/>
  <c r="L318" i="1"/>
  <c r="L301" i="1"/>
  <c r="L264" i="1"/>
  <c r="L383" i="1"/>
  <c r="L263" i="1"/>
  <c r="L165" i="1"/>
  <c r="L326" i="1"/>
  <c r="L33" i="1"/>
  <c r="L362" i="1"/>
  <c r="L226" i="1"/>
  <c r="L207" i="1"/>
  <c r="L34" i="1"/>
  <c r="L113" i="1"/>
  <c r="L317" i="1"/>
  <c r="L123" i="1"/>
  <c r="L105" i="1"/>
  <c r="L344" i="1"/>
  <c r="L400" i="1"/>
  <c r="L122" i="1"/>
  <c r="L95" i="1"/>
  <c r="L243" i="1"/>
  <c r="L70" i="1"/>
  <c r="L38" i="1"/>
  <c r="L45" i="1"/>
  <c r="L151" i="1"/>
  <c r="L291" i="1"/>
  <c r="L278" i="1"/>
  <c r="L48" i="1"/>
  <c r="L103" i="1"/>
  <c r="L153" i="1"/>
  <c r="L379" i="1"/>
  <c r="L281" i="1"/>
  <c r="L98" i="1"/>
  <c r="L161" i="1"/>
  <c r="L31" i="1"/>
  <c r="L238" i="1"/>
  <c r="L162" i="1"/>
  <c r="L268" i="1"/>
  <c r="L409" i="1"/>
  <c r="L374" i="1"/>
  <c r="L288" i="1"/>
  <c r="L261" i="1"/>
  <c r="L154" i="1"/>
  <c r="L228" i="1"/>
  <c r="L364" i="1"/>
  <c r="L211" i="1"/>
  <c r="L173" i="1"/>
  <c r="L107" i="1"/>
  <c r="L395" i="1"/>
  <c r="L349" i="1"/>
  <c r="L266" i="1"/>
  <c r="L233" i="1"/>
  <c r="L184" i="1"/>
  <c r="L63" i="1"/>
  <c r="L181" i="1"/>
  <c r="L143" i="1"/>
  <c r="L346" i="1"/>
  <c r="L313" i="1"/>
  <c r="L20" i="1"/>
  <c r="L212" i="1"/>
  <c r="L381" i="1"/>
  <c r="L352" i="1"/>
  <c r="L236" i="1"/>
  <c r="L253" i="1"/>
  <c r="L145" i="1"/>
  <c r="L284" i="1"/>
  <c r="L16" i="1"/>
  <c r="L402" i="1"/>
  <c r="L96" i="1"/>
  <c r="L299" i="1"/>
  <c r="L24" i="1"/>
  <c r="L166" i="1"/>
  <c r="L160" i="1"/>
  <c r="L119" i="1"/>
  <c r="L405" i="1"/>
  <c r="L203" i="1"/>
  <c r="L279" i="1"/>
  <c r="L193" i="1"/>
  <c r="L120" i="1"/>
  <c r="L356" i="1"/>
  <c r="L126" i="1"/>
  <c r="L229" i="1"/>
  <c r="L50" i="1"/>
  <c r="L337" i="1"/>
  <c r="L116" i="1"/>
  <c r="L297" i="1"/>
  <c r="L215" i="1"/>
  <c r="L197" i="1"/>
  <c r="L396" i="1"/>
  <c r="L92" i="1"/>
  <c r="L382" i="1"/>
  <c r="L146" i="1"/>
  <c r="L393" i="1"/>
  <c r="L292" i="1"/>
  <c r="L209" i="1"/>
  <c r="L136" i="1"/>
  <c r="L186" i="1"/>
  <c r="L204" i="1"/>
  <c r="L14" i="1"/>
  <c r="L251" i="1"/>
  <c r="L134" i="1"/>
  <c r="L403" i="1"/>
  <c r="L218" i="1"/>
  <c r="L17" i="1"/>
  <c r="L392" i="1"/>
  <c r="L338" i="1"/>
  <c r="L127" i="1"/>
  <c r="L53" i="1"/>
  <c r="L56" i="1"/>
  <c r="L309" i="1"/>
  <c r="L93" i="1"/>
  <c r="L138" i="1"/>
  <c r="L274" i="1"/>
  <c r="L78" i="1"/>
  <c r="L389" i="1"/>
  <c r="L242" i="1"/>
  <c r="L117" i="1"/>
  <c r="L114" i="1"/>
  <c r="L387" i="1"/>
  <c r="L102" i="1"/>
  <c r="L158" i="1"/>
  <c r="L227" i="1"/>
  <c r="L22" i="1"/>
  <c r="L219" i="1"/>
  <c r="L30" i="1"/>
  <c r="L125" i="1"/>
  <c r="L177" i="1"/>
  <c r="L399" i="1"/>
  <c r="L244" i="1"/>
  <c r="L285" i="1"/>
  <c r="L308" i="1"/>
  <c r="L142" i="1"/>
  <c r="L172" i="1"/>
  <c r="L202" i="1"/>
  <c r="L245" i="1"/>
  <c r="L331" i="1"/>
  <c r="L373" i="1"/>
  <c r="L73" i="1"/>
  <c r="L267" i="1"/>
  <c r="L271" i="1"/>
  <c r="L13" i="1"/>
  <c r="L121" i="1"/>
  <c r="L272" i="1"/>
  <c r="L304" i="1"/>
  <c r="L216" i="1"/>
  <c r="L167" i="1"/>
  <c r="L171" i="1"/>
  <c r="L196" i="1"/>
  <c r="L187" i="1"/>
  <c r="L339" i="1"/>
  <c r="L149" i="1"/>
  <c r="L133" i="1"/>
  <c r="L115" i="1"/>
  <c r="L320" i="1"/>
  <c r="L257" i="1"/>
  <c r="L190" i="1"/>
  <c r="L369" i="1"/>
  <c r="L390" i="1"/>
  <c r="L128" i="1"/>
  <c r="L106" i="1"/>
  <c r="L214" i="1"/>
  <c r="L314" i="1"/>
  <c r="L259" i="1"/>
  <c r="L239" i="1"/>
  <c r="L157" i="1"/>
  <c r="L104" i="1"/>
  <c r="L343" i="1"/>
  <c r="L10" i="1"/>
  <c r="L55" i="1"/>
  <c r="L345" i="1"/>
  <c r="L294" i="1"/>
  <c r="L131" i="1"/>
  <c r="L273" i="1"/>
  <c r="L361" i="1"/>
  <c r="L315" i="1"/>
  <c r="L302" i="1"/>
  <c r="L140" i="1"/>
  <c r="L163" i="1"/>
  <c r="L68" i="1"/>
  <c r="L64" i="1"/>
  <c r="L189" i="1"/>
  <c r="L148" i="1"/>
  <c r="L336" i="1"/>
  <c r="L29" i="1"/>
  <c r="L84" i="1"/>
  <c r="L159" i="1"/>
  <c r="L240" i="1"/>
  <c r="L54" i="1"/>
  <c r="L174" i="1"/>
  <c r="L232" i="1"/>
  <c r="L329" i="1"/>
  <c r="L199" i="1"/>
  <c r="L340" i="1"/>
  <c r="L83" i="1"/>
  <c r="L35" i="1"/>
  <c r="L307" i="1"/>
  <c r="L74" i="1"/>
  <c r="L144" i="1"/>
  <c r="L82" i="1"/>
  <c r="L101" i="1"/>
  <c r="L324" i="1"/>
  <c r="L40" i="1"/>
  <c r="L36" i="1"/>
  <c r="L39" i="1"/>
  <c r="L37" i="1"/>
  <c r="L66" i="1"/>
  <c r="L380" i="1"/>
  <c r="L358" i="1"/>
  <c r="L15" i="1"/>
  <c r="L260" i="1"/>
  <c r="L333" i="1"/>
  <c r="L323" i="1"/>
  <c r="L178" i="1"/>
  <c r="L69" i="1"/>
  <c r="L155" i="1"/>
  <c r="L58" i="1"/>
  <c r="L94" i="1"/>
  <c r="L79" i="1"/>
  <c r="L109" i="1"/>
  <c r="L350" i="1"/>
  <c r="L280" i="1"/>
  <c r="L21" i="1"/>
  <c r="L150" i="1"/>
  <c r="L289" i="1"/>
  <c r="L360" i="1"/>
  <c r="L52" i="1"/>
  <c r="L404" i="1"/>
  <c r="L235" i="1"/>
  <c r="L222" i="1"/>
  <c r="L407" i="1"/>
  <c r="L42" i="1"/>
  <c r="L75" i="1"/>
  <c r="L262" i="1"/>
  <c r="L28" i="1"/>
  <c r="L348" i="1"/>
  <c r="L322" i="1"/>
  <c r="L81" i="1"/>
  <c r="L60" i="1"/>
  <c r="L332" i="1"/>
  <c r="L210" i="1"/>
  <c r="L342" i="1"/>
  <c r="L252" i="1"/>
  <c r="L370" i="1"/>
  <c r="L394" i="1"/>
  <c r="L43" i="1"/>
  <c r="L276" i="1"/>
  <c r="L62" i="1"/>
  <c r="L44" i="1"/>
  <c r="L237" i="1"/>
  <c r="L265" i="1"/>
  <c r="L328" i="1"/>
  <c r="L19" i="1"/>
  <c r="L32" i="1"/>
  <c r="L335" i="1"/>
  <c r="L200" i="1"/>
  <c r="L152" i="1"/>
  <c r="L270" i="1"/>
  <c r="L254" i="1"/>
  <c r="L185" i="1"/>
  <c r="L91" i="1"/>
  <c r="L65" i="1"/>
  <c r="L67" i="1"/>
  <c r="L47" i="1"/>
  <c r="L408" i="1"/>
  <c r="L198" i="1"/>
  <c r="L49" i="1"/>
  <c r="L357" i="1"/>
  <c r="L385" i="1"/>
  <c r="L311" i="1"/>
  <c r="L183" i="1"/>
  <c r="L191" i="1"/>
  <c r="L108" i="1"/>
  <c r="L220" i="1"/>
  <c r="L341" i="1"/>
  <c r="L310" i="1"/>
  <c r="L180" i="1"/>
  <c r="L141" i="1"/>
  <c r="L175" i="1"/>
  <c r="L298" i="1"/>
  <c r="L359" i="1"/>
  <c r="L305" i="1"/>
  <c r="L293" i="1"/>
  <c r="L59" i="1"/>
  <c r="L300" i="1"/>
  <c r="L25" i="1"/>
  <c r="L137" i="1"/>
  <c r="L255" i="1"/>
  <c r="L234" i="1"/>
  <c r="L231" i="1"/>
  <c r="L355" i="1"/>
  <c r="L23" i="1"/>
  <c r="L46" i="1"/>
  <c r="L250" i="1"/>
  <c r="L129" i="1"/>
  <c r="L97" i="1"/>
  <c r="L139" i="1"/>
  <c r="L9" i="1"/>
  <c r="L77" i="1"/>
  <c r="L386" i="1"/>
  <c r="L112" i="1"/>
  <c r="L367" i="1"/>
  <c r="L57" i="1"/>
  <c r="L71" i="1"/>
  <c r="L275" i="1"/>
  <c r="L110" i="1"/>
  <c r="L327" i="1"/>
  <c r="L248" i="1"/>
  <c r="L372" i="1"/>
  <c r="L388" i="1"/>
  <c r="L376" i="1"/>
  <c r="L353" i="1"/>
  <c r="L303" i="1"/>
  <c r="L319" i="1"/>
  <c r="L312" i="1"/>
  <c r="L147" i="1"/>
  <c r="L354" i="1"/>
  <c r="L277" i="1"/>
  <c r="L221" i="1"/>
  <c r="L208" i="1"/>
  <c r="L41" i="1"/>
  <c r="L18" i="1"/>
  <c r="L351" i="1"/>
  <c r="L247" i="1"/>
  <c r="L88" i="1"/>
  <c r="L334" i="1"/>
  <c r="L76" i="1"/>
  <c r="L194" i="1"/>
  <c r="L205" i="1"/>
  <c r="L12" i="1"/>
  <c r="L258" i="1"/>
  <c r="L111" i="1"/>
  <c r="L366" i="1"/>
  <c r="L246" i="1"/>
  <c r="L295" i="1"/>
  <c r="L363" i="1"/>
  <c r="L99" i="1"/>
  <c r="L368" i="1"/>
  <c r="L72" i="1"/>
  <c r="L223" i="1"/>
  <c r="L249" i="1"/>
  <c r="L391" i="1"/>
  <c r="L90" i="1"/>
  <c r="L130" i="1"/>
  <c r="L325" i="1"/>
  <c r="L371" i="1"/>
  <c r="L176" i="1"/>
  <c r="L378" i="1"/>
  <c r="L132" i="1"/>
  <c r="L398" i="1"/>
  <c r="L135" i="1"/>
  <c r="L217" i="1"/>
  <c r="L87" i="1"/>
  <c r="L213" i="1"/>
  <c r="L287" i="1"/>
  <c r="L89" i="1"/>
  <c r="L330" i="1"/>
  <c r="L321" i="1"/>
  <c r="L306" i="1"/>
  <c r="L296" i="1"/>
  <c r="L156" i="1"/>
  <c r="L225" i="1"/>
  <c r="L206" i="1"/>
  <c r="L256" i="1"/>
  <c r="L11" i="1"/>
  <c r="L170" i="1"/>
  <c r="L164" i="1"/>
  <c r="L192" i="1"/>
  <c r="L27" i="1"/>
  <c r="L316" i="1"/>
  <c r="L241" i="1"/>
  <c r="L230" i="1"/>
  <c r="L283" i="1"/>
  <c r="L269" i="1"/>
  <c r="L179" i="1"/>
  <c r="L347" i="1"/>
  <c r="L124" i="1"/>
  <c r="L51" i="1"/>
  <c r="L290" i="1"/>
  <c r="L80" i="1"/>
  <c r="L100" i="1"/>
  <c r="L61" i="1"/>
  <c r="L406" i="1"/>
  <c r="L195" i="1"/>
  <c r="L182" i="1"/>
  <c r="L397" i="1"/>
  <c r="L201" i="1"/>
  <c r="L224" i="1"/>
  <c r="L365" i="1"/>
  <c r="L26" i="1"/>
  <c r="L86" i="1"/>
  <c r="L118" i="1"/>
  <c r="L286" i="1"/>
  <c r="L377" i="1"/>
  <c r="L169" i="1"/>
  <c r="L85" i="1"/>
  <c r="AH10" i="2"/>
  <c r="BV10" i="2"/>
  <c r="DJ10" i="2"/>
  <c r="AJ10" i="2"/>
  <c r="BX10" i="2"/>
  <c r="DL10" i="2"/>
  <c r="AL10" i="2"/>
  <c r="BZ10" i="2"/>
  <c r="DN10" i="2"/>
  <c r="AN10" i="2"/>
  <c r="CB10" i="2"/>
  <c r="DP10" i="2"/>
  <c r="AP10" i="2"/>
  <c r="CD10" i="2"/>
  <c r="DR10" i="2"/>
  <c r="H10" i="2"/>
  <c r="AV10" i="2"/>
  <c r="CJ10" i="2"/>
  <c r="Z10" i="2"/>
  <c r="CL10" i="2"/>
  <c r="AB10" i="2"/>
  <c r="CN10" i="2"/>
  <c r="AF10" i="2"/>
  <c r="CR10" i="2"/>
  <c r="AD10" i="2"/>
  <c r="CP10" i="2"/>
  <c r="AR10" i="2"/>
  <c r="CT10" i="2"/>
  <c r="AZ10" i="2"/>
  <c r="CZ10" i="2"/>
  <c r="BJ10" i="2"/>
  <c r="BP10" i="2"/>
  <c r="BT10" i="2"/>
  <c r="BL10" i="2"/>
  <c r="BN10" i="2"/>
  <c r="D10" i="2"/>
  <c r="BR10" i="2"/>
  <c r="F10" i="2"/>
  <c r="J10" i="2"/>
  <c r="CF10" i="2"/>
  <c r="L10" i="2"/>
  <c r="CH10" i="2"/>
  <c r="N10" i="2"/>
  <c r="P10" i="2"/>
  <c r="CX10" i="2"/>
  <c r="BF10" i="2"/>
  <c r="DF10" i="2"/>
  <c r="BH10" i="2"/>
  <c r="DD10" i="2"/>
  <c r="X10" i="2"/>
  <c r="CV10" i="2"/>
  <c r="DB10" i="2"/>
  <c r="T10" i="2"/>
  <c r="R10" i="2"/>
  <c r="V10" i="2"/>
  <c r="AX10" i="2"/>
  <c r="DH10" i="2"/>
  <c r="DT10" i="2"/>
  <c r="AT10" i="2"/>
  <c r="BB10" i="2"/>
  <c r="BD10" i="2"/>
  <c r="L8" i="1"/>
  <c r="AD11" i="2"/>
  <c r="BR11" i="2"/>
  <c r="DF11" i="2"/>
  <c r="AF11" i="2"/>
  <c r="BT11" i="2"/>
  <c r="DH11" i="2"/>
  <c r="AH11" i="2"/>
  <c r="BV11" i="2"/>
  <c r="DJ11" i="2"/>
  <c r="BZ11" i="2"/>
  <c r="AJ11" i="2"/>
  <c r="BX11" i="2"/>
  <c r="DL11" i="2"/>
  <c r="AL11" i="2"/>
  <c r="DN11" i="2"/>
  <c r="D11" i="2"/>
  <c r="AR11" i="2"/>
  <c r="CF11" i="2"/>
  <c r="DT11" i="2"/>
  <c r="R11" i="2"/>
  <c r="CB11" i="2"/>
  <c r="T11" i="2"/>
  <c r="CD11" i="2"/>
  <c r="X11" i="2"/>
  <c r="CJ11" i="2"/>
  <c r="V11" i="2"/>
  <c r="CH11" i="2"/>
  <c r="Z11" i="2"/>
  <c r="CL11" i="2"/>
  <c r="AP11" i="2"/>
  <c r="CR11" i="2"/>
  <c r="N11" i="2"/>
  <c r="CX11" i="2"/>
  <c r="P11" i="2"/>
  <c r="CZ11" i="2"/>
  <c r="DD11" i="2"/>
  <c r="DR11" i="2"/>
  <c r="AB11" i="2"/>
  <c r="DB11" i="2"/>
  <c r="AN11" i="2"/>
  <c r="AT11" i="2"/>
  <c r="DP11" i="2"/>
  <c r="AV11" i="2"/>
  <c r="AX11" i="2"/>
  <c r="AZ11" i="2"/>
  <c r="BB11" i="2"/>
  <c r="BD11" i="2"/>
  <c r="CP11" i="2"/>
  <c r="BL11" i="2"/>
  <c r="BN11" i="2"/>
  <c r="CT11" i="2"/>
  <c r="CV11" i="2"/>
  <c r="L11" i="2"/>
  <c r="BF11" i="2"/>
  <c r="J11" i="2"/>
  <c r="BH11" i="2"/>
  <c r="F11" i="2"/>
  <c r="BJ11" i="2"/>
  <c r="H11" i="2"/>
  <c r="BP11" i="2"/>
  <c r="CN11" i="2"/>
  <c r="C15" i="2"/>
  <c r="AL9" i="2"/>
  <c r="BZ9" i="2"/>
  <c r="DN9" i="2"/>
  <c r="AN9" i="2"/>
  <c r="CB9" i="2"/>
  <c r="DP9" i="2"/>
  <c r="AP9" i="2"/>
  <c r="CD9" i="2"/>
  <c r="DR9" i="2"/>
  <c r="D9" i="2"/>
  <c r="AR9" i="2"/>
  <c r="CF9" i="2"/>
  <c r="DT9" i="2"/>
  <c r="F9" i="2"/>
  <c r="AT9" i="2"/>
  <c r="CH9" i="2"/>
  <c r="CH14" i="2" s="1"/>
  <c r="L9" i="2"/>
  <c r="AZ9" i="2"/>
  <c r="CN9" i="2"/>
  <c r="CN14" i="2" s="1"/>
  <c r="AH9" i="2"/>
  <c r="CT9" i="2"/>
  <c r="AJ9" i="2"/>
  <c r="CV9" i="2"/>
  <c r="AX9" i="2"/>
  <c r="CZ9" i="2"/>
  <c r="AV9" i="2"/>
  <c r="CX9" i="2"/>
  <c r="BB9" i="2"/>
  <c r="DB9" i="2"/>
  <c r="DB14" i="2" s="1"/>
  <c r="BH9" i="2"/>
  <c r="DH9" i="2"/>
  <c r="V9" i="2"/>
  <c r="V14" i="2" s="1"/>
  <c r="DD9" i="2"/>
  <c r="AF9" i="2"/>
  <c r="AF14" i="2" s="1"/>
  <c r="X9" i="2"/>
  <c r="X14" i="2" s="1"/>
  <c r="DF9" i="2"/>
  <c r="DF14" i="2" s="1"/>
  <c r="Z9" i="2"/>
  <c r="DJ9" i="2"/>
  <c r="AB9" i="2"/>
  <c r="DL9" i="2"/>
  <c r="AD9" i="2"/>
  <c r="AD14" i="2" s="1"/>
  <c r="BD9" i="2"/>
  <c r="BD14" i="2" s="1"/>
  <c r="BF9" i="2"/>
  <c r="BJ9" i="2"/>
  <c r="BL9" i="2"/>
  <c r="R9" i="2"/>
  <c r="BT9" i="2"/>
  <c r="T9" i="2"/>
  <c r="BR9" i="2"/>
  <c r="BN9" i="2"/>
  <c r="BP9" i="2"/>
  <c r="BP14" i="2" s="1"/>
  <c r="J9" i="2"/>
  <c r="CL9" i="2"/>
  <c r="CR9" i="2"/>
  <c r="CR14" i="2" s="1"/>
  <c r="H9" i="2"/>
  <c r="H14" i="2" s="1"/>
  <c r="BV9" i="2"/>
  <c r="BV14" i="2" s="1"/>
  <c r="BX9" i="2"/>
  <c r="CJ9" i="2"/>
  <c r="CP9" i="2"/>
  <c r="P9" i="2"/>
  <c r="N9" i="2"/>
  <c r="L168" i="1"/>
  <c r="DD14" i="2" l="1"/>
  <c r="CQ14" i="2"/>
  <c r="T14" i="2"/>
  <c r="AV14" i="2"/>
  <c r="CZ14" i="2"/>
  <c r="BJ14" i="2"/>
  <c r="AX14" i="2"/>
  <c r="AN14" i="2"/>
  <c r="BU14" i="2"/>
  <c r="CL14" i="2"/>
  <c r="DA14" i="2"/>
  <c r="DP14" i="2"/>
  <c r="BL14" i="2"/>
  <c r="CB14" i="2"/>
  <c r="BF14" i="2"/>
  <c r="CV14" i="2"/>
  <c r="DN14" i="2"/>
  <c r="AE14" i="2"/>
  <c r="DT14" i="2"/>
  <c r="AR14" i="2"/>
  <c r="DR14" i="2"/>
  <c r="CD14" i="2"/>
  <c r="CX14" i="2"/>
  <c r="AC14" i="2"/>
  <c r="AL14" i="2"/>
  <c r="P14" i="2"/>
  <c r="DL14" i="2"/>
  <c r="AH14" i="2"/>
  <c r="D13" i="2"/>
  <c r="D12" i="2"/>
  <c r="D15" i="2" s="1"/>
  <c r="W14" i="2"/>
  <c r="F14" i="2"/>
  <c r="BN14" i="2"/>
  <c r="BH14" i="2"/>
  <c r="R14" i="2"/>
  <c r="BC14" i="2"/>
  <c r="BZ14" i="2"/>
  <c r="N14" i="2"/>
  <c r="CP14" i="2"/>
  <c r="AB14" i="2"/>
  <c r="CM14" i="2"/>
  <c r="CG14" i="2"/>
  <c r="U14" i="2"/>
  <c r="DH14" i="2"/>
  <c r="BT14" i="2"/>
  <c r="CT14" i="2"/>
  <c r="CJ14" i="2"/>
  <c r="DJ14" i="2"/>
  <c r="AZ14" i="2"/>
  <c r="DE14" i="2"/>
  <c r="G14" i="2"/>
  <c r="AT14" i="2"/>
  <c r="J14" i="2"/>
  <c r="CF14" i="2"/>
  <c r="BO14" i="2"/>
  <c r="BR14" i="2"/>
  <c r="BB14" i="2"/>
  <c r="AP14" i="2"/>
  <c r="AJ14" i="2"/>
  <c r="BX14" i="2"/>
  <c r="Z14" i="2"/>
  <c r="L14" i="2"/>
  <c r="DM14" i="2" l="1"/>
  <c r="E14" i="2"/>
  <c r="E15" i="2" s="1"/>
  <c r="F15" i="2"/>
  <c r="H15" i="2" s="1"/>
  <c r="CS14" i="2"/>
  <c r="DG14" i="2"/>
  <c r="AI14" i="2"/>
  <c r="AO14" i="2"/>
  <c r="O14" i="2"/>
  <c r="AM14" i="2"/>
  <c r="BG14" i="2"/>
  <c r="BM14" i="2"/>
  <c r="BE14" i="2"/>
  <c r="K14" i="2"/>
  <c r="BS14" i="2"/>
  <c r="Y14" i="2"/>
  <c r="DO14" i="2"/>
  <c r="BW14" i="2"/>
  <c r="BA14" i="2"/>
  <c r="BQ14" i="2"/>
  <c r="AK14" i="2"/>
  <c r="CW14" i="2"/>
  <c r="CC14" i="2"/>
  <c r="DQ14" i="2"/>
  <c r="DS14" i="2"/>
  <c r="CU14" i="2"/>
  <c r="BK14" i="2"/>
  <c r="CK14" i="2"/>
  <c r="AW14" i="2"/>
  <c r="CO14" i="2"/>
  <c r="I14" i="2"/>
  <c r="J15" i="2"/>
  <c r="L15" i="2" s="1"/>
  <c r="N15" i="2" s="1"/>
  <c r="P15" i="2" s="1"/>
  <c r="R15" i="2" s="1"/>
  <c r="T15" i="2" s="1"/>
  <c r="V15" i="2" s="1"/>
  <c r="X15" i="2" s="1"/>
  <c r="Z15" i="2" s="1"/>
  <c r="AB15" i="2" s="1"/>
  <c r="AD15" i="2" s="1"/>
  <c r="AF15" i="2" s="1"/>
  <c r="AH15" i="2" s="1"/>
  <c r="AJ15" i="2" s="1"/>
  <c r="AL15" i="2" s="1"/>
  <c r="AN15" i="2" s="1"/>
  <c r="AP15" i="2" s="1"/>
  <c r="AR15" i="2" s="1"/>
  <c r="AT15" i="2" s="1"/>
  <c r="AV15" i="2" s="1"/>
  <c r="AX15" i="2" s="1"/>
  <c r="AZ15" i="2" s="1"/>
  <c r="BB15" i="2" s="1"/>
  <c r="BD15" i="2" s="1"/>
  <c r="BF15" i="2" s="1"/>
  <c r="BH15" i="2" s="1"/>
  <c r="BJ15" i="2" s="1"/>
  <c r="BL15" i="2" s="1"/>
  <c r="BN15" i="2" s="1"/>
  <c r="BP15" i="2" s="1"/>
  <c r="BR15" i="2" s="1"/>
  <c r="BT15" i="2" s="1"/>
  <c r="BV15" i="2" s="1"/>
  <c r="BX15" i="2" s="1"/>
  <c r="BZ15" i="2" s="1"/>
  <c r="CB15" i="2" s="1"/>
  <c r="CD15" i="2" s="1"/>
  <c r="CF15" i="2" s="1"/>
  <c r="CH15" i="2" s="1"/>
  <c r="CJ15" i="2" s="1"/>
  <c r="CL15" i="2" s="1"/>
  <c r="CN15" i="2" s="1"/>
  <c r="CP15" i="2" s="1"/>
  <c r="CR15" i="2" s="1"/>
  <c r="CT15" i="2" s="1"/>
  <c r="CV15" i="2" s="1"/>
  <c r="CX15" i="2" s="1"/>
  <c r="CZ15" i="2" s="1"/>
  <c r="DB15" i="2" s="1"/>
  <c r="DD15" i="2" s="1"/>
  <c r="DF15" i="2" s="1"/>
  <c r="DH15" i="2" s="1"/>
  <c r="DJ15" i="2" s="1"/>
  <c r="DL15" i="2" s="1"/>
  <c r="DN15" i="2" s="1"/>
  <c r="DP15" i="2" s="1"/>
  <c r="DR15" i="2" s="1"/>
  <c r="DT15" i="2" s="1"/>
  <c r="CY14" i="2"/>
  <c r="BY14" i="2"/>
  <c r="AQ14" i="2"/>
  <c r="G15" i="2"/>
  <c r="Q14" i="2"/>
  <c r="AY14" i="2"/>
  <c r="DI14" i="2"/>
  <c r="CI14" i="2"/>
  <c r="CA14" i="2"/>
  <c r="AG14" i="2"/>
  <c r="DK14" i="2"/>
  <c r="AA14" i="2"/>
  <c r="CE14" i="2"/>
  <c r="BI14" i="2"/>
  <c r="M14" i="2"/>
  <c r="AS14" i="2"/>
  <c r="AU14" i="2"/>
  <c r="S14" i="2"/>
  <c r="DC14" i="2"/>
  <c r="M15" i="2" l="1"/>
  <c r="O15" i="2" s="1"/>
  <c r="Q15" i="2" s="1"/>
  <c r="S15" i="2" s="1"/>
  <c r="U15" i="2" s="1"/>
  <c r="W15" i="2" s="1"/>
  <c r="Y15" i="2" s="1"/>
  <c r="AA15" i="2" s="1"/>
  <c r="AC15" i="2" s="1"/>
  <c r="AE15" i="2" s="1"/>
  <c r="AG15" i="2" s="1"/>
  <c r="AI15" i="2" s="1"/>
  <c r="AK15" i="2" s="1"/>
  <c r="AM15" i="2" s="1"/>
  <c r="AO15" i="2" s="1"/>
  <c r="AQ15" i="2" s="1"/>
  <c r="AS15" i="2" s="1"/>
  <c r="AU15" i="2" s="1"/>
  <c r="AW15" i="2" s="1"/>
  <c r="AY15" i="2" s="1"/>
  <c r="BA15" i="2" s="1"/>
  <c r="BC15" i="2" s="1"/>
  <c r="BE15" i="2" s="1"/>
  <c r="BG15" i="2" s="1"/>
  <c r="BI15" i="2" s="1"/>
  <c r="BK15" i="2" s="1"/>
  <c r="BM15" i="2" s="1"/>
  <c r="BO15" i="2" s="1"/>
  <c r="BQ15" i="2" s="1"/>
  <c r="BS15" i="2" s="1"/>
  <c r="BU15" i="2" s="1"/>
  <c r="BW15" i="2" s="1"/>
  <c r="BY15" i="2" s="1"/>
  <c r="CA15" i="2" s="1"/>
  <c r="CC15" i="2" s="1"/>
  <c r="CE15" i="2" s="1"/>
  <c r="CG15" i="2" s="1"/>
  <c r="CI15" i="2" s="1"/>
  <c r="CK15" i="2" s="1"/>
  <c r="CM15" i="2" s="1"/>
  <c r="CO15" i="2" s="1"/>
  <c r="CQ15" i="2" s="1"/>
  <c r="CS15" i="2" s="1"/>
  <c r="CU15" i="2" s="1"/>
  <c r="CW15" i="2" s="1"/>
  <c r="CY15" i="2" s="1"/>
  <c r="DA15" i="2" s="1"/>
  <c r="DC15" i="2" s="1"/>
  <c r="DE15" i="2" s="1"/>
  <c r="DG15" i="2" s="1"/>
  <c r="DI15" i="2" s="1"/>
  <c r="DK15" i="2" s="1"/>
  <c r="DM15" i="2" s="1"/>
  <c r="DO15" i="2" s="1"/>
  <c r="DQ15" i="2" s="1"/>
  <c r="DS15" i="2" s="1"/>
  <c r="I15" i="2"/>
  <c r="K15" i="2"/>
</calcChain>
</file>

<file path=xl/sharedStrings.xml><?xml version="1.0" encoding="utf-8"?>
<sst xmlns="http://schemas.openxmlformats.org/spreadsheetml/2006/main" count="2683" uniqueCount="937">
  <si>
    <t>PREENCHER "EMPRESA", "CNPJ", "FONE", "BDI", OS PREÇOS UNITÁRIOS, "CIDADE" E, OPCIONALMENTE, A DATA.</t>
  </si>
  <si>
    <t>ORÇAMENTO</t>
  </si>
  <si>
    <t>OBRA:</t>
  </si>
  <si>
    <t>REFORMA CENTRO COMUNITÁRIO COLATTO</t>
  </si>
  <si>
    <t>LOCAL:</t>
  </si>
  <si>
    <t>RUA QUILOMBO, 22E - EFAPI - CHAPECÓ/SC</t>
  </si>
  <si>
    <t>ÁREA:</t>
  </si>
  <si>
    <t>1210,6 m2</t>
  </si>
  <si>
    <t>PREÇO:</t>
  </si>
  <si>
    <t>EMPRESA:</t>
  </si>
  <si>
    <t>CNPJ:</t>
  </si>
  <si>
    <t>FONE:</t>
  </si>
  <si>
    <t>BDI:</t>
  </si>
  <si>
    <t>ITEM</t>
  </si>
  <si>
    <t>FONTE</t>
  </si>
  <si>
    <t>CÓDIGO</t>
  </si>
  <si>
    <t>DESCRIÇÃO DOS SERVIÇOS</t>
  </si>
  <si>
    <t>UN</t>
  </si>
  <si>
    <t>QTD</t>
  </si>
  <si>
    <t>PREÇO SEM BDI</t>
  </si>
  <si>
    <t>BDI</t>
  </si>
  <si>
    <t>PREÇO UNIT</t>
  </si>
  <si>
    <t>TOTAL</t>
  </si>
  <si>
    <t>%</t>
  </si>
  <si>
    <t>Nível 1</t>
  </si>
  <si>
    <t>1</t>
  </si>
  <si>
    <t/>
  </si>
  <si>
    <t>SERVIÇOS PRELIMINARES</t>
  </si>
  <si>
    <t>Serviço</t>
  </si>
  <si>
    <t>1.1</t>
  </si>
  <si>
    <t>SINAPI</t>
  </si>
  <si>
    <t>103689</t>
  </si>
  <si>
    <t>FORNECIMENTO E INSTALAÇÃO DE PLACA DE OBRA COM CHAPA GALVANIZADA E ESTRUTURA DE MADEIRA. AF_03/2022_PS</t>
  </si>
  <si>
    <t>M2</t>
  </si>
  <si>
    <t>BDI 1</t>
  </si>
  <si>
    <t>1.2</t>
  </si>
  <si>
    <t>COMPOSIÇÃO</t>
  </si>
  <si>
    <t>1028</t>
  </si>
  <si>
    <t>RECOMPOSIÇÃO DA ESTRUTURA E TAPUME COM TELHA METÁLICA</t>
  </si>
  <si>
    <t>Nível 2</t>
  </si>
  <si>
    <t>PROJETOS</t>
  </si>
  <si>
    <t>Nível 3</t>
  </si>
  <si>
    <t>1.1.1</t>
  </si>
  <si>
    <t>PROJETO DE REFORÇO METÁLICO DA ESTRUTURA DE CONCRETO PRÉ-MOLDADO</t>
  </si>
  <si>
    <t>1.1.1.1</t>
  </si>
  <si>
    <t>EMBASA</t>
  </si>
  <si>
    <t>B540000057</t>
  </si>
  <si>
    <t>ENGENHEIRO MECANICO</t>
  </si>
  <si>
    <t>MÊS</t>
  </si>
  <si>
    <t>1.1.2</t>
  </si>
  <si>
    <t>PROJETO DA ESTRUTURA METÁLICA PARA COBERTURA DA CHURRASQUEIRA, DEPÓSITO E HALL</t>
  </si>
  <si>
    <t>1.1.2.1</t>
  </si>
  <si>
    <t>1.1.3</t>
  </si>
  <si>
    <t>PROJETO PARA ADEQUAÇÃO DAS LIGAÇÕES HIDROSSANITÁRIA E TESTE DE VENTILAÇÃO DE ESGOTO</t>
  </si>
  <si>
    <t>1.1.3.1</t>
  </si>
  <si>
    <t>SINAPI-I</t>
  </si>
  <si>
    <t>2707</t>
  </si>
  <si>
    <t>ENGENHEIRO CIVIL DE OBRA PLENO (HORISTA)</t>
  </si>
  <si>
    <t>H</t>
  </si>
  <si>
    <t>1.1.4</t>
  </si>
  <si>
    <t>ELABORAÇÃO DE PROJETO ELÉTRICO</t>
  </si>
  <si>
    <t>1.1.4.1</t>
  </si>
  <si>
    <t>B540000060</t>
  </si>
  <si>
    <t>ENGENHEIRO ELETRICISTA</t>
  </si>
  <si>
    <t>DEMOLIÇÕES</t>
  </si>
  <si>
    <t>1.2.1</t>
  </si>
  <si>
    <t>REVESTIMENTO DE PAREDE DA COPA 2</t>
  </si>
  <si>
    <t>1.2.1.1</t>
  </si>
  <si>
    <t>97634</t>
  </si>
  <si>
    <t>DEMOLIÇÃO DE REVESTIMENTO CERÂMICO, DE FORMA MECANIZADA COM MARTELETE, SEM REAPROVEITAMENTO. AF_09/2023</t>
  </si>
  <si>
    <t>1.2.2</t>
  </si>
  <si>
    <t>SANITÁRIO FEMININO PAVTO SUPERIOR</t>
  </si>
  <si>
    <t>1.2.2.1</t>
  </si>
  <si>
    <t>97622</t>
  </si>
  <si>
    <t>DEMOLIÇÃO DE ALVENARIA DE BLOCO FURADO, DE FORMA MANUAL, SEM REAPROVEITAMENTO. AF_09/2023</t>
  </si>
  <si>
    <t>M3</t>
  </si>
  <si>
    <t>1.2.2.2</t>
  </si>
  <si>
    <t>1.3</t>
  </si>
  <si>
    <t>REVISÃO</t>
  </si>
  <si>
    <t>1.3.1</t>
  </si>
  <si>
    <t>RECUPERAÇÃO DE FERRAGEM EXPOSTA E RECOMPOSIÇÃO DAS VIGOTAS DA LAJE</t>
  </si>
  <si>
    <t>1.3.1.1</t>
  </si>
  <si>
    <t>99814</t>
  </si>
  <si>
    <t>LIMPEZA DE SUPERFÍCIE PISO OU PAREDE COM JATO DE ALTA PRESSÃO. AF_10/2025</t>
  </si>
  <si>
    <t>1.3.1.2</t>
  </si>
  <si>
    <t>1026</t>
  </si>
  <si>
    <t>LIXAMENTO DA FERRAGEM EXPOSTA E CORROIDA DE VIGOTA COM ESCOVA DE AÇO</t>
  </si>
  <si>
    <t>M</t>
  </si>
  <si>
    <t>1.3.1.3</t>
  </si>
  <si>
    <t>1025</t>
  </si>
  <si>
    <t>APLICAÇÃO DE CONVERTEDOR DE FERRUGEM (PCF) E FERRAGEM DE VIGOTA</t>
  </si>
  <si>
    <t>1.3.1.4</t>
  </si>
  <si>
    <t>1024</t>
  </si>
  <si>
    <t>APLICAÇÃO DE ARGAMASSA POLIMÉRICA DE REPARO ESTRUTURAL, ESPESSURA ATÉ 40 MM - INCLUSO ARGAMASSA E MÃO DE OBRA</t>
  </si>
  <si>
    <t>1.3.2</t>
  </si>
  <si>
    <t>APOIO/REFORÇO METÁLICO DOS CONSOLES DA ESTRUTURA PRÉ-MOLDADA EM CONCRETO (4 UN)</t>
  </si>
  <si>
    <t>1.3.2.1</t>
  </si>
  <si>
    <t>1334</t>
  </si>
  <si>
    <t>CHAPA DE ACO GROSSA, ASTM A36, E = 5/8" (15,88 MM) 124,49 KG/M2</t>
  </si>
  <si>
    <t>KG</t>
  </si>
  <si>
    <t>1.3.2.2</t>
  </si>
  <si>
    <t>1333</t>
  </si>
  <si>
    <t>CHAPA DE ACO GROSSA, ASTM A36, E = 1/2" (12,70 MM) 99,59 KG/M2</t>
  </si>
  <si>
    <t>1.3.2.3</t>
  </si>
  <si>
    <t>13279</t>
  </si>
  <si>
    <t>CHUMBADOR DE ACO TIPO PARABOLT, * 5/8" X 200* MM, COM PORCA E ARRUELA</t>
  </si>
  <si>
    <t>1.3.2.4</t>
  </si>
  <si>
    <t>09.30.25</t>
  </si>
  <si>
    <t>SOLDAGEM COM ELETRODO REVESTIDO EM ESTRUTURA METÁLICA</t>
  </si>
  <si>
    <t>1.3.2.5</t>
  </si>
  <si>
    <t>SICRO</t>
  </si>
  <si>
    <t>1416142</t>
  </si>
  <si>
    <t>Corte de chapas de aço com espessura de 16,0 mm com maçarico oxiacetileno</t>
  </si>
  <si>
    <t>m</t>
  </si>
  <si>
    <t>1.3.2.6</t>
  </si>
  <si>
    <t>88315</t>
  </si>
  <si>
    <t>SERRALHEIRO COM ENCARGOS COMPLEMENTARES</t>
  </si>
  <si>
    <t>1.3.2.7</t>
  </si>
  <si>
    <t>88251</t>
  </si>
  <si>
    <t>AUXILIAR DE SERRALHEIRO COM ENCARGOS COMPLEMENTARES</t>
  </si>
  <si>
    <t>1.3.3</t>
  </si>
  <si>
    <t>RECOMPOSIÇÃO DE VIGA, COM ESCORAMENTO E CONCRETAGEM</t>
  </si>
  <si>
    <t>1.3.3.1</t>
  </si>
  <si>
    <t>TCPO</t>
  </si>
  <si>
    <t>2Q 50 16 23 26 60 60</t>
  </si>
  <si>
    <t>ESCORA METÁLICA COMPRIMENTO REGULÁVEL 2 A 3,2M</t>
  </si>
  <si>
    <t>LOC/UN/MÊS</t>
  </si>
  <si>
    <t>1.3.3.2</t>
  </si>
  <si>
    <t>97626</t>
  </si>
  <si>
    <t>DEMOLIÇÃO DE PILARES E VIGAS EM CONCRETO ARMADO, DE FORMA MANUAL, SEM REAPROVEITAMENTO. AF_09/2023</t>
  </si>
  <si>
    <t>1.3.3.3</t>
  </si>
  <si>
    <t>92446</t>
  </si>
  <si>
    <t>MONTAGEM E DESMONTAGEM DE FÔRMA DE VIGA, ESCORAMENTO COM PONTALETE DE MADEIRA, PÉ-DIREITO SIMPLES, EM MADEIRA SERRADA, 1 UTILIZAÇÃO. AF_09/2020</t>
  </si>
  <si>
    <t>1.3.3.4</t>
  </si>
  <si>
    <t>92763</t>
  </si>
  <si>
    <t>ARMAÇÃO DE PILAR OU VIGA DE ESTRUTURA CONVENCIONAL DE CONCRETO ARMADO UTILIZANDO AÇO CA-50 DE 12,5 MM - MONTAGEM. AF_06/2022</t>
  </si>
  <si>
    <t>1.3.3.5</t>
  </si>
  <si>
    <t>92760</t>
  </si>
  <si>
    <t>ARMAÇÃO DE PILAR OU VIGA DE ESTRUTURA CONVENCIONAL DE CONCRETO ARMADO UTILIZANDO AÇO CA-50 DE 6,3 MM - MONTAGEM. AF_06/2022</t>
  </si>
  <si>
    <t>1.3.3.6</t>
  </si>
  <si>
    <t>103682</t>
  </si>
  <si>
    <t>CONCRETAGEM DE VIGAS E LAJES, FCK=25 MPA, PARA QUALQUER TIPO DE LAJE COM BALDES EM EDIFICAÇÃO TÉRREA - LANÇAMENTO, ADENSAMENTO E ACABAMENTO. AF_02/2022</t>
  </si>
  <si>
    <t>1.3.3.7</t>
  </si>
  <si>
    <t>1.3.3.8</t>
  </si>
  <si>
    <t>103330</t>
  </si>
  <si>
    <t>ALVENARIA DE VEDAÇÃO DE BLOCOS CERÂMICOS FURADOS NA HORIZONTAL DE 11,5X19X19 CM (ESPESSURA 11,5 CM) E ARGAMASSA DE ASSENTAMENTO COM PREPARO EM BETONEIRA. AF_12/2021</t>
  </si>
  <si>
    <t>1.3.3.9</t>
  </si>
  <si>
    <t>87878</t>
  </si>
  <si>
    <t>CHAPISCO APLICADO EM ALVENARIAS E ESTRUTURAS DE CONCRETO INTERNAS, COM COLHER DE PEDREIRO. ARGAMASSA TRAÇO 1:3 COM PREPARO MANUAL. AF_10/2022</t>
  </si>
  <si>
    <t>1.3.3.10</t>
  </si>
  <si>
    <t>87794</t>
  </si>
  <si>
    <t>EMBOÇO OU MASSA ÚNICA EM ARGAMASSA TRAÇO 1:2:8, PREPARO MANUAL, APLICADA MANUALMENTE EM PANOS CEGOS DE FACHADA (SEM PRESENÇA DE VÃOS), ESPESSURA DE 25 MM. AF_09/2022</t>
  </si>
  <si>
    <t>1.3.4</t>
  </si>
  <si>
    <t>COBERTURA DA COZINHA E COPA DO PAVIMENTO INFERIOR</t>
  </si>
  <si>
    <t>1.3.4.1</t>
  </si>
  <si>
    <t>DEINFRA</t>
  </si>
  <si>
    <t>42745</t>
  </si>
  <si>
    <t>REVISÃO DE COBERTURA - INCLUSO TROCA DE PEÇAS DESGASTADAS, RUFOS, CALHAS, ALGEROZAS, TELHAS E CALAFETAGEM</t>
  </si>
  <si>
    <t>1.3.4.2</t>
  </si>
  <si>
    <t>94227</t>
  </si>
  <si>
    <t>CALHA EM CHAPA DE AÇO GALVANIZADO NÚMERO 24, DESENVOLVIMENTO DE 33 CM, INCLUSO TRANSPORTE VERTICAL. AF_07/2019</t>
  </si>
  <si>
    <t>1.3.4.3</t>
  </si>
  <si>
    <t>94231</t>
  </si>
  <si>
    <t>RUFO EM CHAPA DE AÇO GALVANIZADO NÚMERO 24, CORTE DE 25 CM, INCLUSO TRANSPORTE VERTICAL. AF_07/2019</t>
  </si>
  <si>
    <t>1.3.5</t>
  </si>
  <si>
    <t>COBERTURA DA COZINHA E COPA PAVTO SUPERIOR</t>
  </si>
  <si>
    <t>1.3.5.1</t>
  </si>
  <si>
    <t>1.3.5.2</t>
  </si>
  <si>
    <t>1.3.5.3</t>
  </si>
  <si>
    <t>1.3.6</t>
  </si>
  <si>
    <t>COBERTURA DO HALL SUPERIOR</t>
  </si>
  <si>
    <t>1.3.6.1</t>
  </si>
  <si>
    <t>1.3.7</t>
  </si>
  <si>
    <t>RELOCAÇÃO DO MEDIDOR DE ENERGIA</t>
  </si>
  <si>
    <t>1.3.7.1</t>
  </si>
  <si>
    <t>91933</t>
  </si>
  <si>
    <t>CABO DE COBRE FLEXÍVEL ISOLADO, 10 MM², ANTI-CHAMA 0,6/1,0 KV, PARA CIRCUITOS TERMINAIS - FORNECIMENTO E INSTALAÇÃO. AF_03/2023</t>
  </si>
  <si>
    <t>1.3.7.2</t>
  </si>
  <si>
    <t>93673</t>
  </si>
  <si>
    <t>DISJUNTOR TRIPOLAR TIPO DIN, CORRENTE NOMINAL DE 50A - FORNECIMENTO E INSTALAÇÃO. AF_07/2025</t>
  </si>
  <si>
    <t>1.3.7.3</t>
  </si>
  <si>
    <t>1062</t>
  </si>
  <si>
    <t>CAIXA INTERNA/EXTERNA DE MEDICAO PARA 1 MEDIDOR TRIFASICO, COM VISOR, EM CHAPA DE ACO 18 USG (PADRAO DA CONCESSIONARIA LOCAL)</t>
  </si>
  <si>
    <t>1.3.7.4</t>
  </si>
  <si>
    <t>39472</t>
  </si>
  <si>
    <t>DISPOSITIVO DPS CLASSE II, 1 POLO, TENSAO MAXIMA DE 275 V, CORRENTE MAXIMA DE *90* KA (TIPO AC)</t>
  </si>
  <si>
    <t>1.3.7.5</t>
  </si>
  <si>
    <t>101538</t>
  </si>
  <si>
    <t>ARMAÇÃO SECUNDÁRIA, COM 1 ESTRIBO E 1 ISOLADOR - FORNECIMENTO E INSTALAÇÃO. AF_12/2025</t>
  </si>
  <si>
    <t>1.3.7.6</t>
  </si>
  <si>
    <t>98111</t>
  </si>
  <si>
    <t>CAIXA DE INSPEÇÃO PARA ATERRAMENTO, CIRCULAR, EM POLIETILENO, DIÂMETRO INTERNO = 0,3 M. AF_12/2020</t>
  </si>
  <si>
    <t>1.3.7.7</t>
  </si>
  <si>
    <t>96985</t>
  </si>
  <si>
    <t>HASTE DE ATERRAMENTO, DIÂMETRO 5/8", COM 3 METROS - FORNECIMENTO E INSTALAÇÃO. AF_08/2023</t>
  </si>
  <si>
    <t>1.3.7.8</t>
  </si>
  <si>
    <t>104749</t>
  </si>
  <si>
    <t>CONECTOR GRAMPO METÁLICO TIPO OLHAL, PARA SPDA, PARA HASTE DE ATERRAMENTO DE 3/4'' E CABOS DE 10 A 50 MM2 - FORNECIMENTO E INSTALAÇÃO. AF_08/2023</t>
  </si>
  <si>
    <t>1.3.7.9</t>
  </si>
  <si>
    <t>91872</t>
  </si>
  <si>
    <t>ELETRODUTO RÍGIDO ROSCÁVEL, PVC, DN 32 MM (1"), PARA CIRCUITOS TERMINAIS, INSTALADO EM PAREDE - FORNECIMENTO E INSTALAÇÃO. AF_03/2023</t>
  </si>
  <si>
    <t>1.3.7.10</t>
  </si>
  <si>
    <t>91917</t>
  </si>
  <si>
    <t>CURVA 90 GRAUS PARA ELETRODUTO, PVC, ROSCÁVEL, DN 32 MM (1"), PARA CIRCUITOS TERMINAIS, INSTALADA EM PAREDE - FORNECIMENTO E INSTALAÇÃO. AF_03/2023</t>
  </si>
  <si>
    <t>1.3.7.11</t>
  </si>
  <si>
    <t>93008</t>
  </si>
  <si>
    <t>ELETRODUTO RÍGIDO ROSCÁVEL, PVC, DN 50 MM (1 1/2"), PARA REDE ENTERRADA DE DISTRIBUIÇÃO DE ENERGIA ELÉTRICA - FORNECIMENTO E INSTALAÇÃO. AF_12/2021</t>
  </si>
  <si>
    <t>1.3.7.12</t>
  </si>
  <si>
    <t>1875</t>
  </si>
  <si>
    <t>CURVA 90 GRAUS, LONGA, DE PVC RIGIDO ROSCAVEL, DE 1 1/2", PARA ELETRODUTO</t>
  </si>
  <si>
    <t>1.3.7.13</t>
  </si>
  <si>
    <t>104759</t>
  </si>
  <si>
    <t>FURO MANUAL EM ALVENARIA, PARA INSTALAÇÕES ELÉTRICAS, DIÂMETROS MAIORES QUE 40 MM E MENORES OU IGUAIS A 75 MM. AF_09/2023</t>
  </si>
  <si>
    <t>1.3.7.14</t>
  </si>
  <si>
    <t>103352</t>
  </si>
  <si>
    <t>ALVENARIA DE VEDAÇÃO DE BLOCOS CERÂMICOS FURADOS NA HORIZONTAL DE 9X14X24 CM (ESPESSURA 9 CM) E ARGAMASSA DE ASSENTAMENTO COM PREPARO EM BETONEIRA. AF_12/2021</t>
  </si>
  <si>
    <t>1.3.7.15</t>
  </si>
  <si>
    <t>1.3.7.16</t>
  </si>
  <si>
    <t>1.3.7.17</t>
  </si>
  <si>
    <t>88412</t>
  </si>
  <si>
    <t>APLICAÇÃO MANUAL DE FUNDO SELADOR ACRÍLICO EM PANOS CEGOS DE FACHADA (SEM PRESENÇA DE VÃOS) DE EDIFÍCIOS DE MÚLTIPLOS PAVIMENTOS. AF_03/2024</t>
  </si>
  <si>
    <t>1.3.7.18</t>
  </si>
  <si>
    <t>88423</t>
  </si>
  <si>
    <t>APLICAÇÃO MANUAL DE PINTURA COM TINTA TEXTURIZADA ACRÍLICA EM PAREDES EXTERNAS DE CASAS, UMA COR. AF_03/2024</t>
  </si>
  <si>
    <t>1.3.8</t>
  </si>
  <si>
    <t>RECOMPOSIÇÃO DA FIAÇÃO DO SISTEMA ELÉTRICO</t>
  </si>
  <si>
    <t>1.3.8.1</t>
  </si>
  <si>
    <t>1.3.8.2</t>
  </si>
  <si>
    <t>91931</t>
  </si>
  <si>
    <t>CABO DE COBRE FLEXÍVEL ISOLADO, 6 MM², ANTI-CHAMA 0,6/1,0 KV, PARA CIRCUITOS TERMINAIS - FORNECIMENTO E INSTALAÇÃO. AF_03/2023</t>
  </si>
  <si>
    <t>1.3.8.3</t>
  </si>
  <si>
    <t>91927</t>
  </si>
  <si>
    <t>CABO DE COBRE FLEXÍVEL ISOLADO, 2,5 MM², ANTI-CHAMA 0,6/1,0 KV, PARA CIRCUITOS TERMINAIS - FORNECIMENTO E INSTALAÇÃO. AF_03/2023</t>
  </si>
  <si>
    <t>1.3.8.4</t>
  </si>
  <si>
    <t>91925</t>
  </si>
  <si>
    <t>CABO DE COBRE FLEXÍVEL ISOLADO, 1,5 MM², ANTI-CHAMA 0,6/1,0 KV, PARA CIRCUITOS TERMINAIS - FORNECIMENTO E INSTALAÇÃO. AF_03/2023</t>
  </si>
  <si>
    <t>2</t>
  </si>
  <si>
    <t>PAVIMENTO INFERIOR</t>
  </si>
  <si>
    <t>2.1</t>
  </si>
  <si>
    <t>COZINHA E COPAS</t>
  </si>
  <si>
    <t>2.1.1</t>
  </si>
  <si>
    <t>PISO CERÂMICO</t>
  </si>
  <si>
    <t>2.1.1.1</t>
  </si>
  <si>
    <t>1027</t>
  </si>
  <si>
    <t>REVESTIMENTO CERÂMICO PARA PISO COM PLACAS TIPO PORCELANATO DE DIMENSÕES 60X60 CM APLICADA SOBRE ARGAMASSA - EXCLUSIVE PISO CERAMICO</t>
  </si>
  <si>
    <t>2.1.2</t>
  </si>
  <si>
    <t>REVESTIMENTO PAREDE COPA 2</t>
  </si>
  <si>
    <t>2.1.2.1</t>
  </si>
  <si>
    <t>87905</t>
  </si>
  <si>
    <t>CHAPISCO APLICADO EM ALVENARIA (COM PRESENÇA DE VÃOS) E ESTRUTURAS DE CONCRETO DE FACHADA, COM COLHER DE PEDREIRO. ARGAMASSA TRAÇO 1:3 COM PREPARO EM BETONEIRA 400L. AF_10/2022</t>
  </si>
  <si>
    <t>2.1.2.2</t>
  </si>
  <si>
    <t>104235</t>
  </si>
  <si>
    <t>EMBOÇO OU MASSA ÚNICA EM ARGAMASSA INDUSTRIALIZADA, PREPARO MECÂNICA E APLICAÇÃO COM EQUIPAMENTO DE MISTURA E PROJEÇÃO DE 1,5 M3/H DE ARGAMASSA EM PANOS DE FACHADA SEM PRESENÇA DE VÃOS, ESPESSURA DE 25 MM, ACESSO POR ANDAIME. AF_08/2022</t>
  </si>
  <si>
    <t>2.1.2.3</t>
  </si>
  <si>
    <t>104612</t>
  </si>
  <si>
    <t>REVESTIMENTO CERÂMICO PARA PAREDES INTERNAS COM PLACAS TIPO ESMALTADA DE DIMENSÕES 60X60 CM APLICADAS A MEIA ALTURA DAS PAREDES. AF_02/2023_PE</t>
  </si>
  <si>
    <t>2.1.3</t>
  </si>
  <si>
    <t>BANCADAS</t>
  </si>
  <si>
    <t>2.1.3.1</t>
  </si>
  <si>
    <t>1002</t>
  </si>
  <si>
    <t>BANCADA DE GRANITO CINZA POLIDO ESP.:2,5cm - FORNECIMENTO E INSTALAÇÃO</t>
  </si>
  <si>
    <t>2.1.4</t>
  </si>
  <si>
    <t>REJUNTE</t>
  </si>
  <si>
    <t>2.1.4.1</t>
  </si>
  <si>
    <t>1001</t>
  </si>
  <si>
    <t>REJUNTE APLICADO EM PAREDES E PISOS</t>
  </si>
  <si>
    <t>2.1.5</t>
  </si>
  <si>
    <t>FORRO</t>
  </si>
  <si>
    <t>2.1.5.1</t>
  </si>
  <si>
    <t>96111</t>
  </si>
  <si>
    <t>FORRO EM RÉGUAS DE PVC, FRISADO, PARA AMBIENTES RESIDENCIAIS, INCLUSIVE ESTRUTURA UNIDIRECIONAL DE FIXAÇÃO. AF_08/2023_PS</t>
  </si>
  <si>
    <t>2.1.5.2</t>
  </si>
  <si>
    <t>36250</t>
  </si>
  <si>
    <t>RODAFORRO EM PVC, PARA FORRO DE PVC, COMPRIMENTO 6 M</t>
  </si>
  <si>
    <t>2.2</t>
  </si>
  <si>
    <t>SALÃO</t>
  </si>
  <si>
    <t>2.2.1</t>
  </si>
  <si>
    <t>RECUPERAÇÃO E NIVELAMENTO DO PISO EM CONCRETO</t>
  </si>
  <si>
    <t>2.2.1.1</t>
  </si>
  <si>
    <t>88476</t>
  </si>
  <si>
    <t>CONTRAPISO COM ARGAMASSA AUTONIVELANTE, APLICADO SOBRE LAJE, ADERIDO, ESPESSURA 2CM. AF_07/2021</t>
  </si>
  <si>
    <t>2.2.1.2</t>
  </si>
  <si>
    <t>102491</t>
  </si>
  <si>
    <t>PINTURA DE PISO COM TINTA ACRÍLICA, APLICAÇÃO MANUAL, 2 DEMÃOS, INCLUSO FUNDO PREPARADOR. AF_05/2021</t>
  </si>
  <si>
    <t>2.2.1.3</t>
  </si>
  <si>
    <t>SETOP</t>
  </si>
  <si>
    <t>ED-50464</t>
  </si>
  <si>
    <t>PINTURA COM RESINA ACRÍLICA EM PISO CIMENTADOS, DUAS (2) DEMÃOS, COM APLICAÇÃO MANUAL, INCLUSIVE PREPARAÇÃO E LIMPEZA DA SUPERFÍCIE</t>
  </si>
  <si>
    <t>2.2.1.4</t>
  </si>
  <si>
    <t>2.2.2</t>
  </si>
  <si>
    <t>PINTURA E APLICAÇÃO DE RESINA NO PISO</t>
  </si>
  <si>
    <t>2.2.2.1</t>
  </si>
  <si>
    <t>2.2.2.2</t>
  </si>
  <si>
    <t>2.2.3</t>
  </si>
  <si>
    <t>REVESTIMENTO DOS PILARES</t>
  </si>
  <si>
    <t>2.2.3.1</t>
  </si>
  <si>
    <t>87546</t>
  </si>
  <si>
    <t>EMBOÇO, EM ARGAMASSA TRAÇO 1:2:8, PREPARO MANUAL, APLICADO MANUALMENTE EM PAREDES INTERNAS, PARA AMBIENTES COM ÁREA MENOR QUE 5M², E = 10MM, COM TALISCAS. AF_03/2024</t>
  </si>
  <si>
    <t>2.2.3.2</t>
  </si>
  <si>
    <t>SCO</t>
  </si>
  <si>
    <t>RV 10.15.0420</t>
  </si>
  <si>
    <t>REVESTIMENTO COM PASTILHA DE VIDRO VITROCOLORI OU SIMILAR, NAS CORES AZUL, VERDE MARROM, ROSADO, CARAMELO, BEGE, CINZA, PRETO, PEROLA, LILAS E BRANCO, (2X2)CM, INCLUSIVE A SUPERFICIE CHAPISCADA, EMBOCADA COM ARGAMASSA DE CIMENTO E SAIBRO NO TRACO 1:4, ASSENTADAS E REJUNTADAS COM PASTA DE CIMENTO BRANCO. FORNECIMENTO E ASSENTAMENTO</t>
  </si>
  <si>
    <t>2.2.4</t>
  </si>
  <si>
    <t>REVESTIMENTO PAREDES</t>
  </si>
  <si>
    <t>2.2.4.1</t>
  </si>
  <si>
    <t>95305</t>
  </si>
  <si>
    <t>TEXTURA ACRÍLICA, APLICAÇÃO MANUAL EM PAREDE, UMA DEMÃO. AF_04/2023</t>
  </si>
  <si>
    <t>2.2.4.2</t>
  </si>
  <si>
    <t>88489</t>
  </si>
  <si>
    <t>PINTURA LÁTEX ACRÍLICA PREMIUM, APLICAÇÃO MANUAL EM PAREDES, DUAS DEMÃOS. AF_04/2023</t>
  </si>
  <si>
    <t>2.2.5</t>
  </si>
  <si>
    <t>2.2.5.1</t>
  </si>
  <si>
    <t>96485</t>
  </si>
  <si>
    <t>FORRO EM RÉGUAS DE PVC, LISO, PARA AMBIENTES RESIDENCIAIS, INCLUSIVE ESTRUTURA UNIDIRECIONAL DE FIXAÇÃO. AF_08/2023_PS</t>
  </si>
  <si>
    <t>2.2.5.2</t>
  </si>
  <si>
    <t>2.3</t>
  </si>
  <si>
    <t>BANHEIROS E FRALDÁRIO</t>
  </si>
  <si>
    <t>2.3.1</t>
  </si>
  <si>
    <t>RAMPAS ACESSO</t>
  </si>
  <si>
    <t>2.3.1.1</t>
  </si>
  <si>
    <t>105004</t>
  </si>
  <si>
    <t>RAMPA DE ACESSIBILIDADE EM CONCRETO MOLDADO IN LOCO, EM CALÇADA NOVA COM LARGURA MENOR À 3,00 M, FCK 25MPA, COM PISO PODOTÁTIL. AF_03/2024</t>
  </si>
  <si>
    <t>2.3.2</t>
  </si>
  <si>
    <t>2.3.2.1</t>
  </si>
  <si>
    <t>2.3.2.2</t>
  </si>
  <si>
    <t>2.3.3</t>
  </si>
  <si>
    <t>ABERTURAS E DIVISÓRIAS</t>
  </si>
  <si>
    <t>2.3.3.1</t>
  </si>
  <si>
    <t>100701</t>
  </si>
  <si>
    <t>PORTA DE FERRO, DE ABRIR, TIPO GRADE COM CHAPA, COM GUARNIÇÕES. AF_10/2025</t>
  </si>
  <si>
    <t>2.3.3.2</t>
  </si>
  <si>
    <t>100723</t>
  </si>
  <si>
    <t>PINTURA COM TINTA ALQUÍDICA DE FUNDO E ACABAMENTO (ESMALTE SINTÉTICO GRAFITE) PULVERIZADA SOBRE PERFIL METÁLICO EXECUTADO EM FÁBRICA (POR DEMÃO). AF_01/2020_PE</t>
  </si>
  <si>
    <t>2.3.3.3</t>
  </si>
  <si>
    <t>91341</t>
  </si>
  <si>
    <t>PORTA EM ALUMÍNIO DE ABRIR TIPO VENEZIANA COM GUARNIÇÃO, FIXAÇÃO COM PARAFUSOS - FORNECIMENTO E INSTALAÇÃO. AF_10/2025</t>
  </si>
  <si>
    <t>2.3.3.4</t>
  </si>
  <si>
    <t>1031</t>
  </si>
  <si>
    <t>DIVISORIA SANITÁRIA, EM GRANITO CINZA POLIDO, ESP = 20mm ASSENTADO COM ARGAMASSA COLANTE AC III-E</t>
  </si>
  <si>
    <t>2.3.3.5</t>
  </si>
  <si>
    <t>SIURB</t>
  </si>
  <si>
    <t>08-002-043</t>
  </si>
  <si>
    <t>CAIXILHO EM PERFIL DE CHAPA DOBRADA, VENEZIANA, FIXO COM VENTILAÇÃO PERMANENTE</t>
  </si>
  <si>
    <t>2.3.3.6</t>
  </si>
  <si>
    <t>SUDECAP</t>
  </si>
  <si>
    <t>13.38.04</t>
  </si>
  <si>
    <t>GRADE EM FERRO FIXADO EM VÃOS DE JANELAS ADP REF99861</t>
  </si>
  <si>
    <t>2.3.3.7</t>
  </si>
  <si>
    <t>100740</t>
  </si>
  <si>
    <t>PINTURA COM TINTA ALQUÍDICA DE ACABAMENTO (ESMALTE SINTÉTICO ACETINADO) APLICADA A ROLO OU PINCEL SOBRE PERFIL METÁLICO EXECUTADO EM FÁBRICA (POR DEMÃO). AF_01/2020</t>
  </si>
  <si>
    <t>2.3.4</t>
  </si>
  <si>
    <t>2.3.4.1</t>
  </si>
  <si>
    <t>2.3.4.2</t>
  </si>
  <si>
    <t>2.3.5</t>
  </si>
  <si>
    <t>LOUÇAS E ACESSÓRIOS</t>
  </si>
  <si>
    <t>2.3.5.1</t>
  </si>
  <si>
    <t>86932</t>
  </si>
  <si>
    <t>BACIA SANITÁRIA COM CAIXA ACOPLADA LOUÇA BRANCA - PADRÃO MÉDIO, INCLUSO ENGATE FLEXÍVEL EM METAL CROMADO, 1/2" X 40 CM - FORNECIMENTO E INSTALAÇÃO. AF_02/2026</t>
  </si>
  <si>
    <t>2.3.5.2</t>
  </si>
  <si>
    <t>1029</t>
  </si>
  <si>
    <t>INSTALAÇÃO DE BACIA SANITÁRIA COM CAIXA ACOPLADA LOUÇA BRANCA - PADRÃO MÉDIO, INCLUSO ENGATE FLEXÍVEL EM METAL CROMADO, 1/2" X 40 CM - EXCLUSIVE BACIA SANITÁRIA</t>
  </si>
  <si>
    <t>2.3.5.3</t>
  </si>
  <si>
    <t>95471</t>
  </si>
  <si>
    <t>BACIA SANITÁRIA EM LOUÇA BRANCA PARA PCD SEM FURO FRONTAL, COM TUBO DE LIGAÇÃO CROMADO, SEM ASSENTO - FORNECIMENTO E INSTALAÇÃO. AF_02/2026_PS</t>
  </si>
  <si>
    <t>2.3.5.4</t>
  </si>
  <si>
    <t>100849</t>
  </si>
  <si>
    <t>ASSENTO SANITÁRIO CONVENCIONAL - FORNECIMENTO E INSTALAÇÃO. AF_02/2026</t>
  </si>
  <si>
    <t>2.3.5.5</t>
  </si>
  <si>
    <t>100858</t>
  </si>
  <si>
    <t>MICTÓRIO SIFONADO COM VÁLVULA DE DESCARGA EM LOUÇA BRANCA - PADRÃO MÉDIO - FORNECIMENTO E INSTALAÇÃO. AF_02/2026</t>
  </si>
  <si>
    <t>2.3.5.6</t>
  </si>
  <si>
    <t>1003</t>
  </si>
  <si>
    <t>BANCADA PARA PIA DE BANHEIRO EM GRANITO CINZA POLIDO DIM.:4,7x0,5m, COM RODAPIA DE 10cm DE ALTURA, 6 CUBAS COM TORNEIRA COM TEMPORIZADOR DE MESA , SIFÃO PVC FLEXÍVEL INSTALADA SOBRE ALVENARIA - FORNECIMENTO E INSTALAÇÃO.</t>
  </si>
  <si>
    <t>2.3.5.7</t>
  </si>
  <si>
    <t>1004</t>
  </si>
  <si>
    <t>BANCADA PARA PIA DE BANHEIRO EM GRANITO CINZA POLIDO DIM.:2,75x0,5m, COM RODAPIA DE 10cm DE ALTURA, 4 CUBAS COM TORNEIRA COM TEMPORIZADOR DE BANCADA, SIFÃO PVC FLEXÍVEL INSTALADA SOBRE ALVENARIA - FORNECIMENTO E INSTALAÇÃO.</t>
  </si>
  <si>
    <t>2.3.5.8</t>
  </si>
  <si>
    <t>1005</t>
  </si>
  <si>
    <t>BANCADA PARA PIA DO FRALDÁRIO EM GRANITO CINZA POLIDO DIM.:1,2x0,5m, COM RODAPIA DE 10cm DE ALTURA, UMA CUBA COM TORNEIRA COM TEMPORIZADOR DE BANCADA, SIFÃO PVC FLEXÍVEL INSTALADA SOBRE ALVENARIA - FORNECIMENTO E INSTALAÇÃO.</t>
  </si>
  <si>
    <t>2.3.5.9</t>
  </si>
  <si>
    <t>1006</t>
  </si>
  <si>
    <t>BANCADA PARA APOIO DO FRALDÁRIO EM GRANITO CINZA POLIDO DIM.:2,1x0,6m INSTALADO SOBRE ALVENARIA - FORNECIMENTO E INSTALAÇÃO.</t>
  </si>
  <si>
    <t>2.3.5.10</t>
  </si>
  <si>
    <t>1015</t>
  </si>
  <si>
    <t xml:space="preserve">LAVATÓRIO LOUÇA BRANCA SUSPENSO, 29,5 X 39CM OU EQUIVALENTE, PADRÃO POPULAR, INCLUSO SIFÃO TIPO GARRAFA, VÁLVULA, ENGATE FLEXÍVEL 40CM E TORNEIRA COM ACIONAMENTO POR ALAVANCA TODOS EM METAL - FORNECIMENTO E INSTALAÇÃO. </t>
  </si>
  <si>
    <t>2.3.5.11</t>
  </si>
  <si>
    <t>100875</t>
  </si>
  <si>
    <t>BANCO ARTICULADO, EM AÇO INOX, PARA PCD, FIXADO NA PAREDE - FORNECIMENTO E INSTALAÇÃO. AF_02/2026</t>
  </si>
  <si>
    <t>2.3.5.12</t>
  </si>
  <si>
    <t>100874</t>
  </si>
  <si>
    <t>PUXADOR PARA PCD, FIXADO NA PORTA - FORNECIMENTO E INSTALAÇÃO. AF_02/2026</t>
  </si>
  <si>
    <t>2.3.5.13</t>
  </si>
  <si>
    <t>1030</t>
  </si>
  <si>
    <t>BARRA DE ACESSIBILIDADE COMPRIMENTO DE 40cm FIXAÇÃO EM PAREDE DIÂMETRO ENTRE 30 E 45mm EM INOX</t>
  </si>
  <si>
    <t>2.3.5.14</t>
  </si>
  <si>
    <t>100867</t>
  </si>
  <si>
    <t>BARRA DE APOIO RETA, EM AÇO INOX POLIDO, COMPRIMENTO 70 CM, FIXADA NA PAREDE - FORNECIMENTO E INSTALAÇÃO. AF_02/2026</t>
  </si>
  <si>
    <t>2.3.5.15</t>
  </si>
  <si>
    <t>100868</t>
  </si>
  <si>
    <t>BARRA DE APOIO RETA, EM AÇO INOX POLIDO, COMPRIMENTO 80 CM, FIXADA NA PAREDE - FORNECIMENTO E INSTALAÇÃO. AF_02/2026</t>
  </si>
  <si>
    <t>2.3.5.16</t>
  </si>
  <si>
    <t>95544</t>
  </si>
  <si>
    <t>PAPELEIRA DE PAREDE EM METAL CROMADO SEM TAMPA, INCLUSO FIXAÇÃO. AF_02/2026</t>
  </si>
  <si>
    <t>2.3.5.17</t>
  </si>
  <si>
    <t>10-14-91</t>
  </si>
  <si>
    <t>SABONETEIRA PARA SABÃO LÍQUIDO</t>
  </si>
  <si>
    <t>2.3.5.18</t>
  </si>
  <si>
    <t>43808</t>
  </si>
  <si>
    <t>PORTA TOALHA DE PAPEL - CROMADO</t>
  </si>
  <si>
    <t>2.3.5.19</t>
  </si>
  <si>
    <t>95543</t>
  </si>
  <si>
    <t>PORTA TOALHA BANHO EM METAL CROMADO, TIPO BARRA, INCLUSO FIXAÇÃO. AF_02/2026</t>
  </si>
  <si>
    <t>2.3.5.20</t>
  </si>
  <si>
    <t>14-01-70</t>
  </si>
  <si>
    <t>ESPELHO COMUM - ESPESSURA 3mm</t>
  </si>
  <si>
    <t>2.3.6</t>
  </si>
  <si>
    <t>INSTAÇÕES ELÉTRICA</t>
  </si>
  <si>
    <t>2.3.6.1</t>
  </si>
  <si>
    <t>103782</t>
  </si>
  <si>
    <t>LUMINÁRIA TIPO PLAFON CIRCULAR, DE SOBREPOR, COM LED DE 12/13 W - FORNECIMENTO E INSTALAÇÃO. AF_09/2024</t>
  </si>
  <si>
    <t>2.3.6.2</t>
  </si>
  <si>
    <t>2.3.6.3</t>
  </si>
  <si>
    <t>2.3.6.4</t>
  </si>
  <si>
    <t>95726</t>
  </si>
  <si>
    <t>ELETRODUTO RÍGIDO SOLDÁVEL, PVC, DN 20 MM (1/2"), APARENTE - FORNECIMENTO E INSTALAÇÃO. AF_01/2026</t>
  </si>
  <si>
    <t>2.3.6.5</t>
  </si>
  <si>
    <t>104395</t>
  </si>
  <si>
    <t>CONDULETE DE PVC, TIPO E, PARA ELETRODUTO DE PVC SOLDÁVEL DN 20 MM (1/2''), APARENTE - FORNECIMENTO E INSTALAÇÃO. AF_01/2026</t>
  </si>
  <si>
    <t>2.3.6.6</t>
  </si>
  <si>
    <t>38092</t>
  </si>
  <si>
    <t>ESPELHO / PLACA DE 1 POSTO 4" X 2", PARA INSTALACAO DE TOMADAS E INTERRUPTORES</t>
  </si>
  <si>
    <t>2.3.6.7</t>
  </si>
  <si>
    <t>38101</t>
  </si>
  <si>
    <t>TOMADA 2P+T 10A, 250V (APENAS MODULO)</t>
  </si>
  <si>
    <t>2.3.7</t>
  </si>
  <si>
    <t>PREVENTIVO</t>
  </si>
  <si>
    <t>2.3.7.1</t>
  </si>
  <si>
    <t>37539</t>
  </si>
  <si>
    <t>PLACA DE SINALIZACAO DE SEGURANCA CONTRA INCENDIO, FOTOLUMINESCENTE, RETANGULAR, *13 X 26* CM, EM PVC *2* MM ANTI-CHAMAS (SIMBOLOS, CORES E PICTOGRAMAS CONFORME NBR 16820)</t>
  </si>
  <si>
    <t>2.3.7.2</t>
  </si>
  <si>
    <t>97599</t>
  </si>
  <si>
    <t>LUMINÁRIA DE EMERGÊNCIA, COM 30 LÂMPADAS LED DE 2 W, SEM REATOR - FORNECIMENTO E INSTALAÇÃO. AF_09/2024</t>
  </si>
  <si>
    <t>2.3.7.3</t>
  </si>
  <si>
    <t>10891</t>
  </si>
  <si>
    <t>EXTINTOR DE INCENDIO PORTATIL COM CARGA DE PO QUIMICO SECO (PQS) DE 4 KG, CLASSE BC</t>
  </si>
  <si>
    <t>3</t>
  </si>
  <si>
    <t>PAVIMENTO SUPERIOR</t>
  </si>
  <si>
    <t>3.1</t>
  </si>
  <si>
    <t>3.1.1</t>
  </si>
  <si>
    <t>3.1.1.1</t>
  </si>
  <si>
    <t>3.1.2</t>
  </si>
  <si>
    <t>RECUPERAÇÃO E NIVELAMENTO DO PISO</t>
  </si>
  <si>
    <t>3.1.2.1</t>
  </si>
  <si>
    <t>3.1.2.2</t>
  </si>
  <si>
    <t>3.1.2.3</t>
  </si>
  <si>
    <t>3.1.3</t>
  </si>
  <si>
    <t>3.1.3.1</t>
  </si>
  <si>
    <t>3.1.3.2</t>
  </si>
  <si>
    <t>3.1.4</t>
  </si>
  <si>
    <t>RECOMPOSIÇÃO DO GUARDA CORPO</t>
  </si>
  <si>
    <t>3.1.4.1</t>
  </si>
  <si>
    <t>1032</t>
  </si>
  <si>
    <t>RECONSTITUIÇÃO DE GUARDA-CORPO COM RECOLOCAÇÃO DAS PEÇAS EXISTENTES COM 4 PONTOS DE SOLDA PARA RECOMPOSIÇÃO DOS GUARDA-CORPOS COM PINTURA</t>
  </si>
  <si>
    <t>3.1.4.2</t>
  </si>
  <si>
    <t>1033</t>
  </si>
  <si>
    <t>FIXAÇÃO DE TUBO Ø1 1/2" COM PINTURA E SUPORTE COM BARRA CHATA DE 3/8" X 1" DE 5cm DE ALTURA SOBRE O GUARDA-CORPO - INCLUSO MATERIAL E MÃO DE OBRA</t>
  </si>
  <si>
    <t>3.2</t>
  </si>
  <si>
    <t>HALL</t>
  </si>
  <si>
    <t>3.2.1</t>
  </si>
  <si>
    <t>REVESTIMENTO PISO/ESCADA</t>
  </si>
  <si>
    <t>3.2.1.1</t>
  </si>
  <si>
    <t>3.2.1.2</t>
  </si>
  <si>
    <t>87261</t>
  </si>
  <si>
    <t>REVESTIMENTO CERÂMICO PARA PISO COM PLACAS TIPO PORCELANATO DE DIMENSÕES 60X60 CM APLICADA EM AMBIENTES DE ÁREA MENOR QUE 5 M². AF_02/2023_PE</t>
  </si>
  <si>
    <t>3.2.2</t>
  </si>
  <si>
    <t>3.2.2.1</t>
  </si>
  <si>
    <t>88495</t>
  </si>
  <si>
    <t>EMASSAMENTO COM MASSA LÁTEX, APLICAÇÃO EM PAREDE, UMA DEMÃO, LIXAMENTO MANUAL. AF_04/2023</t>
  </si>
  <si>
    <t>3.2.2.2</t>
  </si>
  <si>
    <t>3.2.3</t>
  </si>
  <si>
    <t>3.2.3.1</t>
  </si>
  <si>
    <t>3.2.3.2</t>
  </si>
  <si>
    <t>3.2.4</t>
  </si>
  <si>
    <t>GUARDA-CORPO E CORRIMÃO</t>
  </si>
  <si>
    <t>3.2.4.1</t>
  </si>
  <si>
    <t>99855</t>
  </si>
  <si>
    <t>CORRIMÃO SIMPLES FIXADO EM PAREDE, DIÂMETRO EXTERNO = 1 1/2", EM AÇO GALVANIZADO. AF_10/2025_PS</t>
  </si>
  <si>
    <t>3.2.4.2</t>
  </si>
  <si>
    <t>99851</t>
  </si>
  <si>
    <t>GUARDA-CORPO DE AÇO GALVANIZADO DE 1,10M, DUPLO CORRIMÃO, MONTANTES TUBULARES DE 1.1/4" ESPAÇADOS DE 1,20M, TRAVESSA SUPERIOR DE 1.1/2", GRADIL EM TUBOS HORIZONTAIS DE 1" E VERTICAIS DE 3/4", FIXADO COM ADESIVO ESTRUTURAL EPOXI. AF_10/2025</t>
  </si>
  <si>
    <t>3.2.5</t>
  </si>
  <si>
    <t>INSTALAÇÕES ELÉTRICA</t>
  </si>
  <si>
    <t>3.2.5.1</t>
  </si>
  <si>
    <t>09-009-051</t>
  </si>
  <si>
    <t>LUMINÁRIA COMERCIAL DE SOBREPOR COM DIFUSOR TRANSPARENTE OU FOSCO PARA 2 LÂMPADAS TUBULARES DE LED 18/20W - COMPLETA</t>
  </si>
  <si>
    <t>3.2.5.2</t>
  </si>
  <si>
    <t>3.2.5.3</t>
  </si>
  <si>
    <t>91834</t>
  </si>
  <si>
    <t>ELETRODUTO FLEXÍVEL CORRUGADO, PVC, DN 25 MM (3/4"), PARA CIRCUITOS TERMINAIS, INSTALADO EM FORRO - FORNECIMENTO E INSTALAÇÃO. AF_03/2023</t>
  </si>
  <si>
    <t>3.2.6</t>
  </si>
  <si>
    <t>RUFO</t>
  </si>
  <si>
    <t>3.2.6.1</t>
  </si>
  <si>
    <t>3.3</t>
  </si>
  <si>
    <t>SALA DE CARNES</t>
  </si>
  <si>
    <t>3.3.1</t>
  </si>
  <si>
    <t>BANCADA DE INOX</t>
  </si>
  <si>
    <t>3.3.1.1</t>
  </si>
  <si>
    <t>COTAÇÃO</t>
  </si>
  <si>
    <t>02</t>
  </si>
  <si>
    <t>BANCADA EM AÇO INOX 304, CHAPA 1,5 ESCOVADO COM BORDA MOLHADA 80mm</t>
  </si>
  <si>
    <t>3.3.2</t>
  </si>
  <si>
    <t>REVESTIMENTO CERÂMICO EM PAREDE</t>
  </si>
  <si>
    <t>3.3.2.1</t>
  </si>
  <si>
    <t>3.3.3</t>
  </si>
  <si>
    <t>3.3.3.1</t>
  </si>
  <si>
    <t>3.3.3.2</t>
  </si>
  <si>
    <t>3.3.4</t>
  </si>
  <si>
    <t>ESTRUTURA METÁLICA DA COBERTURA</t>
  </si>
  <si>
    <t>3.3.4.1</t>
  </si>
  <si>
    <t>100378</t>
  </si>
  <si>
    <t>FABRICAÇÃO E INSTALAÇÃO DE TESOURA (INTEIRA OU MEIA) EM AÇO, VÃOS MAIORES OU IGUAIS A 6,0 M E MENORES OU IGUAIS A 12,0 M, INCLUSO IÇAMENTO, EXCLUSIVE PINTURA. AF_10/2025</t>
  </si>
  <si>
    <t>3.3.4.2</t>
  </si>
  <si>
    <t>104314</t>
  </si>
  <si>
    <t>TRAMA DE AÇO COMPOSTA POR TERÇAS PARA TELHADOS DE ATÉ 2 ÁGUAS PARA TELHA ONDULADA DE FIBROCIMENTO, METÁLICA, PLÁSTICA OU TERMOACÚSTICA, INCLUSO TRANSPORTE VERTICAL (EM KG). EXCLUSIVE PINTURA. AF_10/2025_PS</t>
  </si>
  <si>
    <t>3.3.4.3</t>
  </si>
  <si>
    <t>100747</t>
  </si>
  <si>
    <t>PINTURA COM TINTA ALQUÍDICA DE ACABAMENTO (ESMALTE SINTÉTICO FOSCO) PULVERIZADA SOBRE PERFIL METÁLICO EXECUTADO EM FÁBRICA (POR DEMÃO). AF_01/2020_PE</t>
  </si>
  <si>
    <t>3.3.5</t>
  </si>
  <si>
    <t>FECHAMENTO DOS VÃOS DAS TESOURAS</t>
  </si>
  <si>
    <t>3.3.5.1</t>
  </si>
  <si>
    <t>103333</t>
  </si>
  <si>
    <t>ALVENARIA DE VEDAÇÃO DE BLOCOS CERÂMICOS FURADOS NA HORIZONTAL DE 9X14X19 CM (ESPESSURA 9 CM) E ARGAMASSA DE ASSENTAMENTO COM PREPARO MANUAL. AF_12/2021</t>
  </si>
  <si>
    <t>3.3.5.2</t>
  </si>
  <si>
    <t>3.3.5.3</t>
  </si>
  <si>
    <t>3.3.6</t>
  </si>
  <si>
    <t>COBERTURA</t>
  </si>
  <si>
    <t>3.3.6.1</t>
  </si>
  <si>
    <t>94213</t>
  </si>
  <si>
    <t>TELHAMENTO COM TELHA DE AÇO/ALUMÍNIO E = 0,5 MM, COM ATÉ 2 ÁGUAS, INCLUSO IÇAMENTO. AF_07/2019</t>
  </si>
  <si>
    <t>3.3.6.2</t>
  </si>
  <si>
    <t>3.3.7</t>
  </si>
  <si>
    <t>3.3.7.1</t>
  </si>
  <si>
    <t>3.3.7.2</t>
  </si>
  <si>
    <t>3.3.7.3</t>
  </si>
  <si>
    <t>3.4</t>
  </si>
  <si>
    <t>SANITÁRIOS</t>
  </si>
  <si>
    <t>3.4.1</t>
  </si>
  <si>
    <t>VEDAÇÕES</t>
  </si>
  <si>
    <t>3.4.1.1</t>
  </si>
  <si>
    <t>3.4.1.2</t>
  </si>
  <si>
    <t>103355</t>
  </si>
  <si>
    <t>ALVENARIA DE VEDAÇÃO DE BLOCOS CERÂMICOS FURADOS NA HORIZONTAL DE 11,5X14X24 CM (ESPESSURA 11,5 CM) E ARGAMASSA DE ASSENTAMENTO COM PREPARO MANUAL. AF_12/2021</t>
  </si>
  <si>
    <t>3.4.1.3</t>
  </si>
  <si>
    <t>3.4.1.4</t>
  </si>
  <si>
    <t>3.4.2</t>
  </si>
  <si>
    <t>3.4.2.1</t>
  </si>
  <si>
    <t>3.4.2.2</t>
  </si>
  <si>
    <t>3.4.3</t>
  </si>
  <si>
    <t>3.4.3.1</t>
  </si>
  <si>
    <t>3.4.3.2</t>
  </si>
  <si>
    <t>3.4.4</t>
  </si>
  <si>
    <t>3.4.4.1</t>
  </si>
  <si>
    <t>3.4.4.2</t>
  </si>
  <si>
    <t>94569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</si>
  <si>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</si>
  <si>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3.4.4.3</t>
  </si>
  <si>
    <t>3.4.4.4</t>
  </si>
  <si>
    <t>3.4.5</t>
  </si>
  <si>
    <t>3.4.5.1</t>
  </si>
  <si>
    <t>3.4.5.2</t>
  </si>
  <si>
    <t>3.4.5.3</t>
  </si>
  <si>
    <t>3.4.5.4</t>
  </si>
  <si>
    <t>1019</t>
  </si>
  <si>
    <t>BANCADA PARA PIA DE BANHEIRO EM GRANITO CINZA POLIDO DIM.:1,5x0,5m, COM RODAPIA DE 10cm DE ALTURA, 2 CUBAS COM TORNEIRA COM TEMPORIZADOR DE MESA , SIFÃO PVC FLEXÍVEL INSTALADA SOBRE ALVENARIA - FORNECIMENTO E INSTALAÇÃO.</t>
  </si>
  <si>
    <t>3.4.5.5</t>
  </si>
  <si>
    <t>1020</t>
  </si>
  <si>
    <t>BANCADA PARA PIA DE BANHEIRO EM GRANITO CINZA POLIDO DIM.:2x0,5m, COM RODAPIA DE 10cm DE ALTURA, 3 CUBAS COM TORNEIRA COM TEMPORIZADOR DE MESA , SIFÃO PVC FLEXÍVEL INSTALADA SOBRE ALVENARIA - FORNECIMENTO E INSTALAÇÃO.</t>
  </si>
  <si>
    <t>3.4.5.6</t>
  </si>
  <si>
    <t>3.4.5.7</t>
  </si>
  <si>
    <t>3.4.5.8</t>
  </si>
  <si>
    <t>100866</t>
  </si>
  <si>
    <t>BARRA DE APOIO RETA, EM AÇO INOX POLIDO, COMPRIMENTO 60 CM, FIXADA NA PAREDE - FORNECIMENTO E INSTALAÇÃO. AF_02/2026</t>
  </si>
  <si>
    <t>3.4.5.9</t>
  </si>
  <si>
    <t>3.4.5.10</t>
  </si>
  <si>
    <t>3.4.5.11</t>
  </si>
  <si>
    <t>3.4.5.12</t>
  </si>
  <si>
    <t>3.4.5.13</t>
  </si>
  <si>
    <t>3.4.5.14</t>
  </si>
  <si>
    <t>3.4.6</t>
  </si>
  <si>
    <t>3.4.6.1</t>
  </si>
  <si>
    <t>3.4.6.2</t>
  </si>
  <si>
    <t>3.4.6.3</t>
  </si>
  <si>
    <t>91854</t>
  </si>
  <si>
    <t>ELETRODUTO FLEXÍVEL CORRUGADO, PVC, DN 25 MM (3/4"), PARA CIRCUITOS TERMINAIS, INSTALADO EM PAREDE - FORNECIMENTO E INSTALAÇÃO. AF_03/2023</t>
  </si>
  <si>
    <t>3.4.6.4</t>
  </si>
  <si>
    <t>3.4.6.5</t>
  </si>
  <si>
    <t>3.4.6.6</t>
  </si>
  <si>
    <t>3.4.6.7</t>
  </si>
  <si>
    <t>3.4.6.8</t>
  </si>
  <si>
    <t>3.4.6.9</t>
  </si>
  <si>
    <t>3.4.7</t>
  </si>
  <si>
    <t>3.4.7.1</t>
  </si>
  <si>
    <t>3.4.7.2</t>
  </si>
  <si>
    <t>3.5</t>
  </si>
  <si>
    <t>DEPÓSITO</t>
  </si>
  <si>
    <t>3.5.1</t>
  </si>
  <si>
    <t>ESTRUTURA METÁLICA DA COBERTURA DO DEPÓSITO</t>
  </si>
  <si>
    <t>3.5.1.1</t>
  </si>
  <si>
    <t>3.5.1.2</t>
  </si>
  <si>
    <t>3.5.1.3</t>
  </si>
  <si>
    <t>3.5.2</t>
  </si>
  <si>
    <t>COBERTURA DO DEPÓSITO</t>
  </si>
  <si>
    <t>3.5.2.1</t>
  </si>
  <si>
    <t>3.5.2.2</t>
  </si>
  <si>
    <t>3.5.3</t>
  </si>
  <si>
    <t>CALHA</t>
  </si>
  <si>
    <t>3.5.3.1</t>
  </si>
  <si>
    <t>3.5.4</t>
  </si>
  <si>
    <t>3.5.4.1</t>
  </si>
  <si>
    <t>3.5.4.2</t>
  </si>
  <si>
    <t>3.5.4.3</t>
  </si>
  <si>
    <t>3.5.5</t>
  </si>
  <si>
    <t>3.5.5.1</t>
  </si>
  <si>
    <t>1022</t>
  </si>
  <si>
    <t>LAMPADA TUBULAR LED T8 FIXADA POR ABRAÇADEIRA</t>
  </si>
  <si>
    <t>3.5.5.2</t>
  </si>
  <si>
    <t>3.6</t>
  </si>
  <si>
    <t>ÁREA DA CHURRASQUEIRA</t>
  </si>
  <si>
    <t>3.6.1</t>
  </si>
  <si>
    <t>FECHAMENTO COM GRADE METÁLICA LATERAL DO ACESSO</t>
  </si>
  <si>
    <t>3.6.1.1</t>
  </si>
  <si>
    <t>IOPES</t>
  </si>
  <si>
    <t>071105</t>
  </si>
  <si>
    <t>GRADE DE FERRO EM BARRA CHATA, INCLUSIVE CHUMBAMENTO</t>
  </si>
  <si>
    <t>3.6.1.2</t>
  </si>
  <si>
    <t>3.6.2</t>
  </si>
  <si>
    <t>REFORMA DAS CHURRASQUEIRAS</t>
  </si>
  <si>
    <t>3.6.2.1</t>
  </si>
  <si>
    <t>88485</t>
  </si>
  <si>
    <t>FUNDO SELADOR ACRÍLICO, APLICAÇÃO MANUAL EM PAREDE, UMA DEMÃO. AF_04/2023</t>
  </si>
  <si>
    <t>3.6.2.2</t>
  </si>
  <si>
    <t>3.6.2.3</t>
  </si>
  <si>
    <t>3.6.3</t>
  </si>
  <si>
    <t>REVESTIMENTO INTERNO DA CHURRASQUEIRA COM TIJOLO REFRATÁRIO</t>
  </si>
  <si>
    <t>3.6.3.1</t>
  </si>
  <si>
    <t>1034</t>
  </si>
  <si>
    <t>REVESTIMENTO INTERNO EM CHURRASQUEIRA COM TIJOLO REFRATÁRIO ESP.:63mm COM ARGAMASSA ESPECÍFICA - FORNECIMENTO E EXECUÇÃO</t>
  </si>
  <si>
    <t>3.6.4</t>
  </si>
  <si>
    <t>BANCADA EM CONCRETO COM TAMPO EM INOX</t>
  </si>
  <si>
    <t>3.6.4.1</t>
  </si>
  <si>
    <t>89306</t>
  </si>
  <si>
    <t>ALVENARIA ESTRUTURAL DE BLOCOS CERÂMICOS 14X19X29, (ESPESSURA DE 14 CM), UTILIZANDO COLHER DE PEDREIRO E ARGAMASSA DE ASSENTAMENTO COM PREPARO EM BETONEIRA. AF_03/2023</t>
  </si>
  <si>
    <t>3.6.4.2</t>
  </si>
  <si>
    <t>3.6.4.3</t>
  </si>
  <si>
    <t>3.6.4.4</t>
  </si>
  <si>
    <t>92267</t>
  </si>
  <si>
    <t>FABRICAÇÃO DE FÔRMA PARA LAJES, EM CHAPA DE MADEIRA COMPENSADA RESINADA, E = 17 MM. AF_09/2020</t>
  </si>
  <si>
    <t>3.6.4.5</t>
  </si>
  <si>
    <t>100066</t>
  </si>
  <si>
    <t>ARMAÇÃO DO SISTEMA DE PAREDES DE CONCRETO, EXECUTADA COMO ARMADURA POSITIVA DE LAJES, TELA Q-196. AF_12/2024</t>
  </si>
  <si>
    <t>3.6.4.6</t>
  </si>
  <si>
    <t>3.6.5</t>
  </si>
  <si>
    <t>PAVIMENTAÇÃO</t>
  </si>
  <si>
    <t>3.6.5.1</t>
  </si>
  <si>
    <t>92397</t>
  </si>
  <si>
    <t>EXECUÇÃO DE PAVIMENTO EM PISO INTERTRAVADO, COM BLOCO RETANGULAR COR NATURAL DE 20 X 10 CM, ESPESSURA 6 CM. AF_10/2022</t>
  </si>
  <si>
    <t>3.6.5.2</t>
  </si>
  <si>
    <t>98519</t>
  </si>
  <si>
    <t>REVOLVIMENTO E LIMPEZA MANUAL DE SOLO. AF_07/2024</t>
  </si>
  <si>
    <t>3.6.6</t>
  </si>
  <si>
    <t>RAMPAS E ESCADAS</t>
  </si>
  <si>
    <t>3.6.6.1</t>
  </si>
  <si>
    <t>1007</t>
  </si>
  <si>
    <t>RAMPA E PATAMAR EM MURETA COM ATERRO INCLINAÇÃO DE 8,33% PISO EM CONCRETO MOLDADO IN LOCO C25 COM 6cm DE ESPESSURA ACABAMENTO CONVENCIONAL - EXECUÇÃO E FORNECIMENTO, EXCETO MATERIAL DE ATERRO.</t>
  </si>
  <si>
    <t>3.6.6.2</t>
  </si>
  <si>
    <t>102488</t>
  </si>
  <si>
    <t>PREPARO DO PISO CIMENTADO PARA PINTURA - LIXAMENTO E LIMPEZA. AF_05/2021</t>
  </si>
  <si>
    <t>3.6.6.3</t>
  </si>
  <si>
    <t>3.6.6.4</t>
  </si>
  <si>
    <t>17.01.34</t>
  </si>
  <si>
    <t>PP.38 - PORTÃO DE FERRO PERFILADO, TIPO PARQUE (GP.5/GPM1) 2,00M, 1 FOLHA</t>
  </si>
  <si>
    <t>3.6.7</t>
  </si>
  <si>
    <t>3.6.7.1</t>
  </si>
  <si>
    <t>3.6.7.2</t>
  </si>
  <si>
    <t>3.6.8</t>
  </si>
  <si>
    <t>GRADIL METÁLICO - RECUPERAÇÃO</t>
  </si>
  <si>
    <t>3.6.8.1</t>
  </si>
  <si>
    <t>1013</t>
  </si>
  <si>
    <t>RECUPERAÇÃO DO GRADIL METÁLICO, COM REMOÇÃO DA PINTURA, LIXAMENTO, PINTURA E FIXAÇÃO</t>
  </si>
  <si>
    <t>3.6.9</t>
  </si>
  <si>
    <t>ESTRUTURA METÁLICA DA COBERTURA DA CHURRASQUEIRA</t>
  </si>
  <si>
    <t>3.6.9.1</t>
  </si>
  <si>
    <t>1009</t>
  </si>
  <si>
    <t>SUPORTE EM CHAPA DE AÇO 1/8" FIXADO COM CHUMBADOR PARABOLT PARA APOIO DAS TESOURAS FIXADO NA PAREDE</t>
  </si>
  <si>
    <t>3.6.9.2</t>
  </si>
  <si>
    <t>3.6.9.3</t>
  </si>
  <si>
    <t>3.6.9.4</t>
  </si>
  <si>
    <t>3.6.10</t>
  </si>
  <si>
    <t>COBERTURA CHURRASQUEIRA</t>
  </si>
  <si>
    <t>3.6.10.1</t>
  </si>
  <si>
    <t>3.6.10.2</t>
  </si>
  <si>
    <t>94449</t>
  </si>
  <si>
    <t>TELHAMENTO COM TELHA ONDULADA DE FIBRA DE VIDRO E = 0,6 MM, PARA TELHADO COM INCLINAÇÃO MAIOR QUE 10°, COM ATÉ 2 ÁGUAS, INCLUSO IÇAMENTO. AF_07/2019</t>
  </si>
  <si>
    <t>3.6.11</t>
  </si>
  <si>
    <t>ESTRUTURA METÁLICA DA COBERTURA DA CHAMINÉ</t>
  </si>
  <si>
    <t>3.6.11.1</t>
  </si>
  <si>
    <t>100377</t>
  </si>
  <si>
    <t>FABRICAÇÃO E INSTALAÇÃO DE TESOURA (INTEIRA OU MEIA) EM AÇO, VÃOS MAIORES OU IGUAIS A 3,0 M E MENORES QUE 6,0 M, INCLUSO IÇAMENTO, EXCLUSIVE PINTURA. AF_10/2025</t>
  </si>
  <si>
    <t>3.6.11.2</t>
  </si>
  <si>
    <t>3.6.11.3</t>
  </si>
  <si>
    <t>3.6.12</t>
  </si>
  <si>
    <t>COBERTURA DA CHAMINÉ</t>
  </si>
  <si>
    <t>3.6.12.1</t>
  </si>
  <si>
    <t>3.6.13</t>
  </si>
  <si>
    <t>ÁGUA PLUVIAL - NOVO TELHADO</t>
  </si>
  <si>
    <t>3.6.13.1</t>
  </si>
  <si>
    <t>94228</t>
  </si>
  <si>
    <t>CALHA EM CHAPA DE AÇO GALVANIZADO NÚMERO 24, DESENVOLVIMENTO DE 50 CM, INCLUSO TRANSPORTE VERTICAL. AF_07/2019</t>
  </si>
  <si>
    <t>3.6.13.2</t>
  </si>
  <si>
    <t>89580</t>
  </si>
  <si>
    <t>TUBO PVC, SÉRIE R, ÁGUA PLUVIAL, DN 150 MM, FORNECIDO E INSTALADO EM CONDUTORES VERTICAIS DE ÁGUAS PLUVIAIS. AF_06/2022</t>
  </si>
  <si>
    <t>3.6.13.3</t>
  </si>
  <si>
    <t>93358</t>
  </si>
  <si>
    <t>ESCAVAÇÃO MANUAL DE VALA. AF_09/2024</t>
  </si>
  <si>
    <t>3.6.13.4</t>
  </si>
  <si>
    <t>89592</t>
  </si>
  <si>
    <t>CURVA 87 GRAUS E 30 MINUTOS, PVC, SERIE R, ÁGUA PLUVIAL, DN 150 MM, JUNTA ELÁSTICA, FORNECIDO E INSTALADO EM CONDUTORES VERTICAIS DE ÁGUAS PLUVIAIS. AF_06/2022</t>
  </si>
  <si>
    <t>3.6.13.5</t>
  </si>
  <si>
    <t>89591</t>
  </si>
  <si>
    <t>JOELHO 45 GRAUS, PVC, SERIE R, ÁGUA PLUVIAL, DN 150 MM, JUNTA ELÁSTICA, FORNECIDO E INSTALADO EM CONDUTORES VERTICAIS DE ÁGUAS PLUVIAIS. AF_06/2022</t>
  </si>
  <si>
    <t>3.6.13.6</t>
  </si>
  <si>
    <t>104166</t>
  </si>
  <si>
    <t>TUBO PVC, SÉRIE R, ÁGUA PLUVIAL, DN 150 MM, FORNECIDO E INSTALADO EM RAMAL DE ENCAMINHAMENTO. AF_06/2022</t>
  </si>
  <si>
    <t>3.6.13.7</t>
  </si>
  <si>
    <t>102988</t>
  </si>
  <si>
    <t>RECOMPOSIÇÃO DE PAVIMENTO EM PISO INTERTRAVADO, COM REAPROVEITAMENTO DOS BLOCOS INTERTRAVADOS, PARA FECHAMENTO DE VALAS - INCLUSO RETIRADA E COLOCAÇÃO DO MATERIAL. AF_12/2020</t>
  </si>
  <si>
    <t>3.6.13.8</t>
  </si>
  <si>
    <t>94992</t>
  </si>
  <si>
    <t>EXECUÇÃO DE PASSEIO (CALÇADA) OU PISO DE CONCRETO COM CONCRETO MOLDADO IN LOCO, FEITO EM OBRA, ACABAMENTO CONVENCIONAL, ESPESSURA 6 CM, ARMADO. AF_08/2022</t>
  </si>
  <si>
    <t>3.6.14</t>
  </si>
  <si>
    <t>ENCAMINHAMENTO PLUVIAL - TELHADO EXISTENTE</t>
  </si>
  <si>
    <t>3.6.14.1</t>
  </si>
  <si>
    <t>89578</t>
  </si>
  <si>
    <t>TUBO PVC, SÉRIE R, ÁGUA PLUVIAL, DN 100 MM, FORNECIDO E INSTALADO EM CONDUTORES VERTICAIS DE ÁGUAS PLUVIAIS. AF_06/2022</t>
  </si>
  <si>
    <t>3.6.14.2</t>
  </si>
  <si>
    <t>89512</t>
  </si>
  <si>
    <t>TUBO PVC, SÉRIE R, ÁGUA PLUVIAL, DN 100 MM, FORNECIDO E INSTALADO EM RAMAL DE ENCAMINHAMENTO. AF_06/2022</t>
  </si>
  <si>
    <t>3.6.14.3</t>
  </si>
  <si>
    <t>95694</t>
  </si>
  <si>
    <t>CURVA 90 GRAUS, PVC, SERIE R, ÁGUA PLUVIAL, DN 100 MM, JUNTA ELÁSTICA, FORNECIDO E INSTALADO EM RAMAL DE ENCAMINHAMENTO. AF_06/2022</t>
  </si>
  <si>
    <t>3.6.14.4</t>
  </si>
  <si>
    <t>89535</t>
  </si>
  <si>
    <t>CURVA 87 GRAUS E 30 MINUTOS, PVC, SERIE R, ÁGUA PLUVIAL, DN 100 MM, JUNTA ELÁSTICA, FORNECIDO E INSTALADO EM RAMAL DE ENCAMINHAMENTO. AF_06/2022</t>
  </si>
  <si>
    <t>3.6.14.5</t>
  </si>
  <si>
    <t>89571</t>
  </si>
  <si>
    <t>TÊ, PVC, SERIE R, ÁGUA PLUVIAL, DN 100 X 100 MM, JUNTA ELÁSTICA, FORNECIDO E INSTALADO EM RAMAL DE ENCAMINHAMENTO. AF_06/2022</t>
  </si>
  <si>
    <t>3.6.14.6</t>
  </si>
  <si>
    <t>3.6.14.7</t>
  </si>
  <si>
    <t>3.6.15</t>
  </si>
  <si>
    <t>3.6.15.1</t>
  </si>
  <si>
    <t>3.6.15.2</t>
  </si>
  <si>
    <t>39387</t>
  </si>
  <si>
    <t>LAMPADA LED TUBULAR BIVOLT 18/20 W, BASE G13</t>
  </si>
  <si>
    <t>3.6.15.3</t>
  </si>
  <si>
    <t>40134</t>
  </si>
  <si>
    <t>LUMINÁRIA TIPO SPOT PARA DUAS LÂMPADAS</t>
  </si>
  <si>
    <t>3.6.15.4</t>
  </si>
  <si>
    <t>97610</t>
  </si>
  <si>
    <t>LÂMPADA COMPACTA DE LED 10 W, BASE E27 - FORNECIMENTO E INSTALAÇÃO. AF_09/2024</t>
  </si>
  <si>
    <t>3.6.15.5</t>
  </si>
  <si>
    <t>104780</t>
  </si>
  <si>
    <t>RASGO LINEAR MECANIZADO EM ALVENARIA, PARA ELETRODUTOS, DIÂMETROS MENORES OU IGUAIS A 40 MM. AF_09/2023</t>
  </si>
  <si>
    <t>3.6.15.6</t>
  </si>
  <si>
    <t>101876</t>
  </si>
  <si>
    <t>QUADRO DE DISTRIBUIÇÃO DE ENERGIA EM PVC, DE EMBUTIR, SEM BARRAMENTO, PARA 6 DISJUNTORES - FORNECIMENTO E INSTALAÇÃO. AF_07/2025</t>
  </si>
  <si>
    <t>3.6.15.7</t>
  </si>
  <si>
    <t>93653</t>
  </si>
  <si>
    <t>DISJUNTOR MONOPOLAR TIPO DIN, CORRENTE NOMINAL DE 10A - FORNECIMENTO E INSTALAÇÃO. AF_07/2025</t>
  </si>
  <si>
    <t>3.6.15.8</t>
  </si>
  <si>
    <t>93654</t>
  </si>
  <si>
    <t>DISJUNTOR MONOPOLAR TIPO DIN, CORRENTE NOMINAL DE 16A - FORNECIMENTO E INSTALAÇÃO. AF_07/2025</t>
  </si>
  <si>
    <t>3.6.15.9</t>
  </si>
  <si>
    <t>3.6.15.10</t>
  </si>
  <si>
    <t>95727</t>
  </si>
  <si>
    <t>ELETRODUTO RÍGIDO SOLDÁVEL, PVC, DN 25 MM (3/4"), APARENTE - FORNECIMENTO E INSTALAÇÃO. AF_01/2026</t>
  </si>
  <si>
    <t>3.6.15.11</t>
  </si>
  <si>
    <t>95811</t>
  </si>
  <si>
    <t>CONDULETE DE PVC, TIPO LB, PARA ELETRODUTO DE PVC SOLDÁVEL DN 25 MM (3/4''), APARENTE - FORNECIMENTO E INSTALAÇÃO. AF_01/2026</t>
  </si>
  <si>
    <t>3.6.15.12</t>
  </si>
  <si>
    <t>95808</t>
  </si>
  <si>
    <t>CONDULETE DE PVC, TIPO LL, PARA ELETRODUTO DE PVC SOLDÁVEL DN 25 MM (3/4''), APARENTE - FORNECIMENTO E INSTALAÇÃO. AF_01/2026</t>
  </si>
  <si>
    <t>3.6.15.13</t>
  </si>
  <si>
    <t>95814</t>
  </si>
  <si>
    <t>CONDULETE DE PVC, TIPO TB, PARA ELETRODUTO DE PVC SOLDÁVEL DN 25 MM (3/4''), APARENTE - FORNECIMENTO E INSTALAÇÃO. AF_01/2026</t>
  </si>
  <si>
    <t>3.6.15.14</t>
  </si>
  <si>
    <t>104399</t>
  </si>
  <si>
    <t>CONDULETE DE PVC, TIPO LR, PARA ELETRODUTO DE PVC SOLDÁVEL DN 25 MM (3/4''), APARENTE - FORNECIMENTO E INSTALAÇÃO. AF_01/2026</t>
  </si>
  <si>
    <t>3.6.15.15</t>
  </si>
  <si>
    <t>104404</t>
  </si>
  <si>
    <t>CONDULETE DE PVC, TIPO T, PARA ELETRODUTO DE PVC SOLDÁVEL DN 25 MM (3/4''), APARENTE - FORNECIMENTO E INSTALAÇÃO. AF_01/2026</t>
  </si>
  <si>
    <t>3.6.15.16</t>
  </si>
  <si>
    <t>3.6.15.17</t>
  </si>
  <si>
    <t>4</t>
  </si>
  <si>
    <t>HIDROSSANITÁRIO</t>
  </si>
  <si>
    <t>4.1</t>
  </si>
  <si>
    <t>INTERVENÇÃO EM TUBULAÇÕES HIDRÁULICA</t>
  </si>
  <si>
    <t>4.1.1</t>
  </si>
  <si>
    <t>89401</t>
  </si>
  <si>
    <t>TUBO, PVC, SOLDÁVEL, DE 20MM, INSTALADO EM RAMAL DE DISTRIBUIÇÃO DE ÁGUA - FORNECIMENTO E INSTALAÇÃO. AF_06/2022</t>
  </si>
  <si>
    <t>4.1.2</t>
  </si>
  <si>
    <t>89402</t>
  </si>
  <si>
    <t>TUBO, PVC, SOLDÁVEL, DE 25MM, INSTALADO EM RAMAL DE DISTRIBUIÇÃO DE ÁGUA - FORNECIMENTO E INSTALAÇÃO. AF_06/2022</t>
  </si>
  <si>
    <t>4.1.3</t>
  </si>
  <si>
    <t>89405</t>
  </si>
  <si>
    <t>JOELHO 45 GRAUS, PVC, SOLDÁVEL, DN 20MM, INSTALADO EM RAMAL DE DISTRIBUIÇÃO DE ÁGUA - FORNECIMENTO E INSTALAÇÃO. AF_06/2022</t>
  </si>
  <si>
    <t>4.1.4</t>
  </si>
  <si>
    <t>89409</t>
  </si>
  <si>
    <t>JOELHO 45 GRAUS, PVC, SOLDÁVEL, DN 25MM, INSTALADO EM RAMAL DE DISTRIBUIÇÃO DE ÁGUA - FORNECIMENTO E INSTALAÇÃO. AF_06/2022</t>
  </si>
  <si>
    <t>4.2</t>
  </si>
  <si>
    <t>INTERVENÇÃO EM PISOS E LAJES</t>
  </si>
  <si>
    <t>4.2.1</t>
  </si>
  <si>
    <t>104762</t>
  </si>
  <si>
    <t>FURO MECANIZADO EM CONCRETO, COM MARTELO DEMOLIDOR, PARA INSTALAÇÕES ELÉTRICAS, DIÂMETROS MAIORES QUE 40 MM E MENORES OU IGUAIS A 75 MM. AF_09/2023</t>
  </si>
  <si>
    <t>4.2.2</t>
  </si>
  <si>
    <t>104763</t>
  </si>
  <si>
    <t>FURO MECANIZADO EM CONCRETO, COM MARTELO DEMOLIDOR, PARA INSTALAÇÕES ELÉTRICAS, DIÂMETROS MAIORES QUE 75 MM E MENORES OU IGUAIS A 150 MM. AF_09/2023</t>
  </si>
  <si>
    <t>4.2.3</t>
  </si>
  <si>
    <t>104788</t>
  </si>
  <si>
    <t>RASGO LINEAR MECANIZADO EM CONCRETO, PARA RAMAIS/ DISTRIBUIÇÃO DE INSTALAÇÕES HIDRÁULICAS, DIÂMETROS MAIORES QUE 75 MM E MENORES OU IGUAIS A 100 MM. AF_09/2023</t>
  </si>
  <si>
    <t>4.2.4</t>
  </si>
  <si>
    <t>88626</t>
  </si>
  <si>
    <t>ARGAMASSA TRAÇO 1:0,5:4,5 (EM VOLUME DE CIMENTO, CAL E AREIA MÉDIA ÚMIDA), PREPARO MECÂNICO COM BETONEIRA 400 L. AF_08/2019</t>
  </si>
  <si>
    <t>4.2.5</t>
  </si>
  <si>
    <t>103332</t>
  </si>
  <si>
    <t>ALVENARIA DE VEDAÇÃO DE BLOCOS CERÂMICOS FURADOS NA HORIZONTAL DE 9X14X19 CM (ESPESSURA 9 CM) E ARGAMASSA DE ASSENTAMENTO COM PREPARO EM BETONEIRA. AF_12/2021</t>
  </si>
  <si>
    <t>4.3</t>
  </si>
  <si>
    <t>ESGOTO</t>
  </si>
  <si>
    <t>4.3.1</t>
  </si>
  <si>
    <t>TUBOS E CONEXÕES</t>
  </si>
  <si>
    <t>4.3.1.1</t>
  </si>
  <si>
    <t>89711</t>
  </si>
  <si>
    <t>TUBO PVC, SERIE NORMAL, ESGOTO PREDIAL, DN 40 MM, FORNECIDO E INSTALADO EM RAMAL DE DESCARGA OU RAMAL DE ESGOTO SANITÁRIO. AF_08/2022</t>
  </si>
  <si>
    <t>4.3.1.2</t>
  </si>
  <si>
    <t>89712</t>
  </si>
  <si>
    <t>TUBO PVC, SERIE NORMAL, ESGOTO PREDIAL, DN 50 MM, FORNECIDO E INSTALADO EM RAMAL DE DESCARGA OU RAMAL DE ESGOTO SANITÁRIO. AF_08/2022</t>
  </si>
  <si>
    <t>4.3.1.3</t>
  </si>
  <si>
    <t>89714</t>
  </si>
  <si>
    <t>TUBO PVC, SERIE NORMAL, ESGOTO PREDIAL, DN 100 MM, FORNECIDO E INSTALADO EM RAMAL DE DESCARGA OU RAMAL DE ESGOTO SANITÁRIO. AF_08/2022</t>
  </si>
  <si>
    <t>4.3.1.4</t>
  </si>
  <si>
    <t>89482</t>
  </si>
  <si>
    <t>CAIXA SIFONADA, PVC, DN 100 X 100 X 50 MM, FORNECIDA E INSTALADA EM RAMAIS DE ENCAMINHAMENTO DE ÁGUA PLUVIAL. AF_06/2022</t>
  </si>
  <si>
    <t>4.3.1.5</t>
  </si>
  <si>
    <t>89746</t>
  </si>
  <si>
    <t>JOELHO 45 GRAUS, PVC, SERIE NORMAL, ESGOTO PREDIAL, DN 100 MM, JUNTA ELÁSTICA, FORNECIDO E INSTALADO EM RAMAL DE DESCARGA OU RAMAL DE ESGOTO SANITÁRIO. AF_08/2022</t>
  </si>
  <si>
    <t>4.3.1.6</t>
  </si>
  <si>
    <t>89732</t>
  </si>
  <si>
    <t>JOELHO 45 GRAUS, PVC, SERIE NORMAL, ESGOTO PREDIAL, DN 50 MM, JUNTA ELÁSTICA, FORNECIDO E INSTALADO EM RAMAL DE DESCARGA OU RAMAL DE ESGOTO SANITÁRIO. AF_08/2022</t>
  </si>
  <si>
    <t>4.3.1.7</t>
  </si>
  <si>
    <t>89726</t>
  </si>
  <si>
    <t>JOELHO 45 GRAUS, PVC, SERIE NORMAL, ESGOTO PREDIAL, DN 40 MM, JUNTA SOLDÁVEL, FORNECIDO E INSTALADO EM RAMAL DE DESCARGA OU RAMAL DE ESGOTO SANITÁRIO. AF_08/2022</t>
  </si>
  <si>
    <t>4.3.1.8</t>
  </si>
  <si>
    <t>89731</t>
  </si>
  <si>
    <t>JOELHO 90 GRAUS, PVC, SERIE NORMAL, ESGOTO PREDIAL, DN 50 MM, JUNTA ELÁSTICA, FORNECIDO E INSTALADO EM RAMAL DE DESCARGA OU RAMAL DE ESGOTO SANITÁRIO. AF_08/2022</t>
  </si>
  <si>
    <t>4.3.1.9</t>
  </si>
  <si>
    <t>89744</t>
  </si>
  <si>
    <t>JOELHO 90 GRAUS, PVC, SERIE NORMAL, ESGOTO PREDIAL, DN 100 MM, JUNTA ELÁSTICA, FORNECIDO E INSTALADO EM RAMAL DE DESCARGA OU RAMAL DE ESGOTO SANITÁRIO. AF_08/2022</t>
  </si>
  <si>
    <t>4.3.1.10</t>
  </si>
  <si>
    <t>89724</t>
  </si>
  <si>
    <t>JOELHO 90 GRAUS, PVC, SERIE NORMAL, ESGOTO PREDIAL, DN 40 MM, JUNTA SOLDÁVEL, FORNECIDO E INSTALADO EM RAMAL DE DESCARGA OU RAMAL DE ESGOTO SANITÁRIO. AF_08/2022</t>
  </si>
  <si>
    <t>4.3.1.11</t>
  </si>
  <si>
    <t>89827</t>
  </si>
  <si>
    <t>JUNÇÃO SIMPLES, PVC, SERIE NORMAL, ESGOTO PREDIAL, DN 50 X 50 MM, JUNTA ELÁSTICA, FORNECIDO E INSTALADO EM PRUMADA DE ESGOTO SANITÁRIO OU VENTILAÇÃO. AF_08/2022</t>
  </si>
  <si>
    <t>4.3.1.12</t>
  </si>
  <si>
    <t>104353</t>
  </si>
  <si>
    <t>JUNÇÃO DE REDUÇÃO INVERTIDA, PVC, SÉRIE NORMAL, ESGOTO PREDIAL, DN 100 X 50 MM, JUNTA ELÁSTICA, FORNECIDO E INSTALADO EM PRUMADA DE ESGOTO SANITÁRIO OU VENTILAÇÃO. AF_08/2022</t>
  </si>
  <si>
    <t>4.3.1.13</t>
  </si>
  <si>
    <t>89783</t>
  </si>
  <si>
    <t>JUNÇÃO SIMPLES, PVC, SERIE NORMAL, ESGOTO PREDIAL, DN 40 MM, JUNTA SOLDÁVEL, FORNECIDO E INSTALADO EM RAMAL DE DESCARGA OU RAMAL DE ESGOTO SANITÁRIO. AF_08/2022</t>
  </si>
  <si>
    <t>4.3.1.14</t>
  </si>
  <si>
    <t>104345</t>
  </si>
  <si>
    <t>JUNÇÃO DE REDUÇÃO INVERTIDA, PVC, SÉRIE NORMAL, ESGOTO PREDIAL, DN 100 X 50 MM, JUNTA ELÁSTICA, FORNECIDO E INSTALADO EM RAMAL DE DESCARGA OU RAMAL DE ESGOTO SANITÁRIO. AF_08/2022</t>
  </si>
  <si>
    <t>4.3.1.15</t>
  </si>
  <si>
    <t>104341</t>
  </si>
  <si>
    <t>BUCHA DE REDUÇÃO LONGA, PVC, SÉRIE NORMAL, ESGOTO PREDIAL, DN 50 X 40 MM, JUNTA SOLDÁVEL E ELÁSTICA, FORNECIDO E INSTALADO EM RAMAL DE DESCARGA OU RAMAL DE ESGOTO SANITÁRIO. AF_08/2022</t>
  </si>
  <si>
    <t>4.3.1.16</t>
  </si>
  <si>
    <t>20043</t>
  </si>
  <si>
    <t>REDUCAO EXCENTRICA PVC, DN 100 X 50 MM, PARA ESGOTO PREDIAL</t>
  </si>
  <si>
    <t>4.3.1.17</t>
  </si>
  <si>
    <t>89784</t>
  </si>
  <si>
    <t>TE, PVC, SERIE NORMAL, ESGOTO PREDIAL, DN 50 X 50 MM, JUNTA ELÁSTICA, FORNECIDO E INSTALADO EM RAMAL DE DESCARGA OU RAMAL DE ESGOTO SANITÁRIO. AF_08/2022</t>
  </si>
  <si>
    <t>4.3.1.18</t>
  </si>
  <si>
    <t>89796</t>
  </si>
  <si>
    <t>TE, PVC, SERIE NORMAL, ESGOTO PREDIAL, DN 100 X 100 MM, JUNTA ELÁSTICA, FORNECIDO E INSTALADO EM RAMAL DE DESCARGA OU RAMAL DE ESGOTO SANITÁRIO. AF_08/2022</t>
  </si>
  <si>
    <t>4.4</t>
  </si>
  <si>
    <t>HIDRÁULICA</t>
  </si>
  <si>
    <t>4.4.1</t>
  </si>
  <si>
    <t>4.4.1.1</t>
  </si>
  <si>
    <t>4.4.1.2</t>
  </si>
  <si>
    <t>103978</t>
  </si>
  <si>
    <t>TUBO, PVC, SOLDÁVEL, DE 40MM, INSTALADO EM RAMAL DE DISTRIBUIÇÃO DE ÁGUA - FORNECIMENTO E INSTALAÇÃO. AF_06/2022</t>
  </si>
  <si>
    <t>4.4.1.3</t>
  </si>
  <si>
    <t>89485</t>
  </si>
  <si>
    <t>JOELHO 45 GRAUS, PVC, SOLDÁVEL, DN 25MM, INSTALADO EM PRUMADA DE ÁGUA - FORNECIMENTO E INSTALAÇÃO. AF_06/2022</t>
  </si>
  <si>
    <t>4.4.1.4</t>
  </si>
  <si>
    <t>103981</t>
  </si>
  <si>
    <t>JOELHO 45 GRAUS, PVC, SOLDÁVEL, DN 40MM, INSTALADO EM RAMAL DE DISTRIBUIÇÃO DE ÁGUA - FORNECIMENTO E INSTALAÇÃO. AF_06/2022</t>
  </si>
  <si>
    <t>4.4.1.5</t>
  </si>
  <si>
    <t>90373</t>
  </si>
  <si>
    <t>JOELHO 90 GRAUS COM BUCHA DE LATÃO, PVC, SOLDÁVEL, DN 25MM, X 1/2 INSTALADO EM RAMAL OU SUB-RAMAL DE ÁGUA - FORNECIMENTO E INSTALAÇÃO. AF_06/2022</t>
  </si>
  <si>
    <t>4.4.1.6</t>
  </si>
  <si>
    <t>94688</t>
  </si>
  <si>
    <t>TÊ, PVC, SOLDÁVEL, DN 25 MM INSTALADO EM RESERVAÇÃO PREDIAL DE ÁGUA - FORNECIMENTO E INSTALAÇÃO. AF_04/2024</t>
  </si>
  <si>
    <t>4.4.1.7</t>
  </si>
  <si>
    <t>ORSE</t>
  </si>
  <si>
    <t>02572</t>
  </si>
  <si>
    <t>TE 90° REDUÇÃO PVC RÍGIDO SOLDÁVEL, MARROM, DN 40x25mm</t>
  </si>
  <si>
    <t>4.4.2</t>
  </si>
  <si>
    <t>REGISTRO</t>
  </si>
  <si>
    <t>4.4.2.1</t>
  </si>
  <si>
    <t>89987</t>
  </si>
  <si>
    <t>REGISTRO DE GAVETA BRUTO, LATÃO, ROSCÁVEL, 3/4", COM ACABAMENTO E CANOPLA CROMADOS - FORNECIMENTO E INSTALAÇÃO. AF_08/2021</t>
  </si>
  <si>
    <t>5</t>
  </si>
  <si>
    <t>SERVIÇOS COMPLEMENTARES</t>
  </si>
  <si>
    <t>5.1</t>
  </si>
  <si>
    <t>42846</t>
  </si>
  <si>
    <t>LIMPEZA DA OBRA</t>
  </si>
  <si>
    <t>Chapecó, SC</t>
  </si>
  <si>
    <t>NÃO É NECESSÁRIO ALTERAR O CRONOGRAMA, PORÉM, É POSSÍVEL EDITAR AS PORCENTAGENS NAS CÉLULAS AMARELAS.</t>
  </si>
  <si>
    <t>CRONOGRAMA FÍSICO-FINANCEIRO</t>
  </si>
  <si>
    <t>Obra: REFORMA CENTRO COMUNITÁRIO COLATTO</t>
  </si>
  <si>
    <t>Local: RUA QUILOMBO, 22E - EFAPI - CHAPECÓ/SC</t>
  </si>
  <si>
    <t>Área: 1210,6 m2</t>
  </si>
  <si>
    <t>DESCRIÇÃO</t>
  </si>
  <si>
    <t>PREÇO</t>
  </si>
  <si>
    <t>R$</t>
  </si>
  <si>
    <t>Período</t>
  </si>
  <si>
    <t>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</si>
</sst>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$&quot;\ #,##0.00"/>
    <numFmt numFmtId="165" formatCode="0.0%"/>
    <numFmt numFmtId="166" formatCode="dd\ &quot; de &quot;\ mmmm\ &quot; de &quot;yyyy"/>
  </numFmts>
  <fonts count="13" x14ac:knownFonts="1">
    <font>
      <sz val="10"/>
      <color theme="1"/>
      <name val="Arial Narrow"/>
      <family val="2"/>
    </font>
    <font>
      <b/>
      <sz val="16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9"/>
      <color rgb="FF000000"/>
      <name val="Arial"/>
      <family val="2"/>
    </font>
    <font>
      <sz val="13"/>
      <color rgb="FF000000"/>
      <name val="Arial"/>
      <family val="2"/>
    </font>
    <font>
      <i/>
      <sz val="10"/>
      <color rgb="FF000000"/>
      <name val="Arial"/>
      <family val="2"/>
    </font>
    <font>
      <sz val="10"/>
      <color theme="1"/>
      <name val="Arial"/>
      <family val="2"/>
    </font>
    <font>
      <sz val="18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8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/>
      <top/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/>
      <diagonal/>
    </border>
    <border>
      <left style="medium">
        <color rgb="FFA6A6A6"/>
      </left>
      <right/>
      <top/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/>
      <diagonal/>
    </border>
    <border>
      <left/>
      <right style="medium">
        <color rgb="FFA6A6A6"/>
      </right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/>
      <bottom style="thin">
        <color theme="0" tint="-0.34998626667073579"/>
      </bottom>
      <diagonal/>
    </border>
    <border>
      <left style="medium">
        <color rgb="FFA6A6A6"/>
      </left>
      <right/>
      <top/>
      <bottom style="thin">
        <color theme="0" tint="-0.34998626667073579"/>
      </bottom>
      <diagonal/>
    </border>
    <border>
      <left/>
      <right style="medium">
        <color rgb="FFA6A6A6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A6A6A6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rgb="FFA6A6A6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medium">
        <color rgb="FFA6A6A6"/>
      </left>
      <right/>
      <top style="thin">
        <color theme="0" tint="-0.34998626667073579"/>
      </top>
      <bottom/>
      <diagonal/>
    </border>
    <border>
      <left/>
      <right style="medium">
        <color rgb="FFA6A6A6"/>
      </right>
      <top style="thin">
        <color theme="0" tint="-0.34998626667073579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/>
    <xf numFmtId="49" fontId="1" fillId="2" borderId="0" xfId="0" applyNumberFormat="1" applyFont="1" applyFill="1" applyAlignment="1" applyProtection="1">
      <alignment horizontal="center" vertical="center"/>
    </xf>
    <xf numFmtId="49" fontId="4" fillId="2" borderId="0" xfId="0" applyNumberFormat="1" applyFont="1" applyFill="1" applyAlignment="1" applyProtection="1">
      <alignment horizontal="center" vertical="center"/>
    </xf>
    <xf numFmtId="49" fontId="2" fillId="2" borderId="0" xfId="0" applyNumberFormat="1" applyFont="1" applyFill="1" applyBorder="1" applyAlignment="1" applyProtection="1">
      <alignment horizontal="right" vertical="center"/>
    </xf>
    <xf numFmtId="49" fontId="2" fillId="2" borderId="0" xfId="0" applyNumberFormat="1" applyFont="1" applyFill="1" applyBorder="1" applyAlignment="1" applyProtection="1"/>
    <xf numFmtId="49" fontId="2" fillId="2" borderId="0" xfId="0" applyNumberFormat="1" applyFont="1" applyFill="1" applyBorder="1" applyAlignment="1" applyProtection="1">
      <alignment horizontal="left" vertical="center"/>
    </xf>
    <xf numFmtId="49" fontId="2" fillId="2" borderId="0" xfId="0" applyNumberFormat="1" applyFont="1" applyFill="1" applyBorder="1" applyAlignment="1" applyProtection="1">
      <alignment horizontal="right" vertical="center"/>
    </xf>
    <xf numFmtId="0" fontId="0" fillId="0" borderId="0" xfId="0" applyBorder="1"/>
    <xf numFmtId="49" fontId="2" fillId="3" borderId="0" xfId="0" applyNumberFormat="1" applyFont="1" applyFill="1" applyBorder="1" applyAlignment="1" applyProtection="1">
      <alignment horizontal="left" vertical="center"/>
      <protection locked="0"/>
    </xf>
    <xf numFmtId="49" fontId="2" fillId="2" borderId="1" xfId="0" applyNumberFormat="1" applyFont="1" applyFill="1" applyBorder="1" applyAlignment="1" applyProtection="1">
      <alignment horizontal="right" vertical="center"/>
    </xf>
    <xf numFmtId="49" fontId="2" fillId="2" borderId="1" xfId="0" applyNumberFormat="1" applyFont="1" applyFill="1" applyBorder="1" applyAlignment="1" applyProtection="1"/>
    <xf numFmtId="49" fontId="2" fillId="2" borderId="1" xfId="0" applyNumberFormat="1" applyFont="1" applyFill="1" applyBorder="1" applyAlignment="1" applyProtection="1">
      <alignment horizontal="left" vertical="center"/>
    </xf>
    <xf numFmtId="49" fontId="2" fillId="2" borderId="1" xfId="0" applyNumberFormat="1" applyFont="1" applyFill="1" applyBorder="1" applyAlignment="1" applyProtection="1">
      <alignment horizontal="right" vertical="center"/>
    </xf>
    <xf numFmtId="0" fontId="0" fillId="0" borderId="1" xfId="0" applyBorder="1"/>
    <xf numFmtId="49" fontId="2" fillId="3" borderId="1" xfId="0" applyNumberFormat="1" applyFont="1" applyFill="1" applyBorder="1" applyAlignment="1" applyProtection="1">
      <alignment horizontal="left" vertical="center"/>
      <protection locked="0"/>
    </xf>
    <xf numFmtId="49" fontId="2" fillId="2" borderId="2" xfId="0" applyNumberFormat="1" applyFont="1" applyFill="1" applyBorder="1" applyAlignment="1" applyProtection="1">
      <alignment horizontal="right" vertical="center"/>
    </xf>
    <xf numFmtId="49" fontId="2" fillId="2" borderId="2" xfId="0" applyNumberFormat="1" applyFont="1" applyFill="1" applyBorder="1" applyAlignment="1" applyProtection="1"/>
    <xf numFmtId="164" fontId="2" fillId="2" borderId="2" xfId="0" applyNumberFormat="1" applyFont="1" applyFill="1" applyBorder="1" applyAlignment="1" applyProtection="1">
      <alignment horizontal="left" vertical="center"/>
    </xf>
    <xf numFmtId="49" fontId="2" fillId="2" borderId="2" xfId="0" applyNumberFormat="1" applyFont="1" applyFill="1" applyBorder="1" applyAlignment="1" applyProtection="1">
      <alignment horizontal="right" vertical="center"/>
    </xf>
    <xf numFmtId="0" fontId="0" fillId="0" borderId="2" xfId="0" applyBorder="1"/>
    <xf numFmtId="49" fontId="2" fillId="3" borderId="2" xfId="0" applyNumberFormat="1" applyFont="1" applyFill="1" applyBorder="1" applyAlignment="1" applyProtection="1">
      <alignment horizontal="left" vertical="center"/>
      <protection locked="0"/>
    </xf>
    <xf numFmtId="49" fontId="5" fillId="2" borderId="0" xfId="0" applyNumberFormat="1" applyFont="1" applyFill="1" applyAlignment="1" applyProtection="1">
      <alignment horizontal="left"/>
    </xf>
    <xf numFmtId="4" fontId="5" fillId="2" borderId="0" xfId="0" applyNumberFormat="1" applyFont="1" applyFill="1" applyAlignment="1" applyProtection="1">
      <alignment horizontal="right" vertical="center"/>
    </xf>
    <xf numFmtId="49" fontId="5" fillId="2" borderId="4" xfId="0" applyNumberFormat="1" applyFont="1" applyFill="1" applyBorder="1" applyAlignment="1" applyProtection="1">
      <alignment horizontal="left" vertical="center"/>
    </xf>
    <xf numFmtId="49" fontId="5" fillId="2" borderId="4" xfId="0" applyNumberFormat="1" applyFont="1" applyFill="1" applyBorder="1" applyAlignment="1" applyProtection="1">
      <alignment horizontal="left" vertical="center" shrinkToFit="1"/>
    </xf>
    <xf numFmtId="4" fontId="5" fillId="2" borderId="4" xfId="0" applyNumberFormat="1" applyFont="1" applyFill="1" applyBorder="1" applyAlignment="1" applyProtection="1">
      <alignment horizontal="right" vertical="center" shrinkToFit="1"/>
    </xf>
    <xf numFmtId="165" fontId="5" fillId="2" borderId="4" xfId="0" applyNumberFormat="1" applyFont="1" applyFill="1" applyBorder="1" applyAlignment="1" applyProtection="1">
      <alignment horizontal="right" vertical="center" shrinkToFit="1"/>
    </xf>
    <xf numFmtId="49" fontId="6" fillId="4" borderId="3" xfId="0" applyNumberFormat="1" applyFont="1" applyFill="1" applyBorder="1" applyAlignment="1" applyProtection="1">
      <alignment horizontal="left" vertical="center" shrinkToFit="1"/>
    </xf>
    <xf numFmtId="49" fontId="6" fillId="4" borderId="3" xfId="0" applyNumberFormat="1" applyFont="1" applyFill="1" applyBorder="1" applyAlignment="1" applyProtection="1">
      <alignment horizontal="left" vertical="center"/>
    </xf>
    <xf numFmtId="4" fontId="6" fillId="4" borderId="3" xfId="0" applyNumberFormat="1" applyFont="1" applyFill="1" applyBorder="1" applyAlignment="1" applyProtection="1">
      <alignment horizontal="right" vertical="center" shrinkToFit="1"/>
    </xf>
    <xf numFmtId="165" fontId="6" fillId="4" borderId="3" xfId="0" applyNumberFormat="1" applyFont="1" applyFill="1" applyBorder="1" applyAlignment="1" applyProtection="1">
      <alignment horizontal="right" vertical="center" shrinkToFit="1"/>
    </xf>
    <xf numFmtId="4" fontId="5" fillId="3" borderId="4" xfId="0" applyNumberFormat="1" applyFont="1" applyFill="1" applyBorder="1" applyAlignment="1" applyProtection="1">
      <alignment horizontal="right" vertical="center" shrinkToFit="1"/>
      <protection locked="0"/>
    </xf>
    <xf numFmtId="49" fontId="3" fillId="5" borderId="4" xfId="0" applyNumberFormat="1" applyFont="1" applyFill="1" applyBorder="1" applyAlignment="1" applyProtection="1">
      <alignment horizontal="left" vertical="center" shrinkToFit="1"/>
    </xf>
    <xf numFmtId="49" fontId="3" fillId="5" borderId="4" xfId="0" applyNumberFormat="1" applyFont="1" applyFill="1" applyBorder="1" applyAlignment="1" applyProtection="1">
      <alignment horizontal="left" vertical="center"/>
    </xf>
    <xf numFmtId="4" fontId="3" fillId="5" borderId="4" xfId="0" applyNumberFormat="1" applyFont="1" applyFill="1" applyBorder="1" applyAlignment="1" applyProtection="1">
      <alignment horizontal="right" vertical="center" shrinkToFit="1"/>
    </xf>
    <xf numFmtId="165" fontId="3" fillId="5" borderId="4" xfId="0" applyNumberFormat="1" applyFont="1" applyFill="1" applyBorder="1" applyAlignment="1" applyProtection="1">
      <alignment horizontal="right" vertical="center" shrinkToFit="1"/>
    </xf>
    <xf numFmtId="49" fontId="7" fillId="6" borderId="4" xfId="0" applyNumberFormat="1" applyFont="1" applyFill="1" applyBorder="1" applyAlignment="1" applyProtection="1">
      <alignment horizontal="left" vertical="center" shrinkToFit="1"/>
    </xf>
    <xf numFmtId="49" fontId="7" fillId="6" borderId="4" xfId="0" applyNumberFormat="1" applyFont="1" applyFill="1" applyBorder="1" applyAlignment="1" applyProtection="1">
      <alignment horizontal="left" vertical="center"/>
    </xf>
    <xf numFmtId="4" fontId="7" fillId="6" borderId="4" xfId="0" applyNumberFormat="1" applyFont="1" applyFill="1" applyBorder="1" applyAlignment="1" applyProtection="1">
      <alignment horizontal="right" vertical="center" shrinkToFit="1"/>
    </xf>
    <xf numFmtId="165" fontId="7" fillId="6" borderId="4" xfId="0" applyNumberFormat="1" applyFont="1" applyFill="1" applyBorder="1" applyAlignment="1" applyProtection="1">
      <alignment horizontal="right" vertical="center" shrinkToFit="1"/>
    </xf>
    <xf numFmtId="49" fontId="6" fillId="4" borderId="4" xfId="0" applyNumberFormat="1" applyFont="1" applyFill="1" applyBorder="1" applyAlignment="1" applyProtection="1">
      <alignment horizontal="left" vertical="center" shrinkToFit="1"/>
    </xf>
    <xf numFmtId="49" fontId="6" fillId="4" borderId="4" xfId="0" applyNumberFormat="1" applyFont="1" applyFill="1" applyBorder="1" applyAlignment="1" applyProtection="1">
      <alignment horizontal="left" vertical="center"/>
    </xf>
    <xf numFmtId="4" fontId="6" fillId="4" borderId="4" xfId="0" applyNumberFormat="1" applyFont="1" applyFill="1" applyBorder="1" applyAlignment="1" applyProtection="1">
      <alignment horizontal="right" vertical="center" shrinkToFit="1"/>
    </xf>
    <xf numFmtId="165" fontId="6" fillId="4" borderId="4" xfId="0" applyNumberFormat="1" applyFont="1" applyFill="1" applyBorder="1" applyAlignment="1" applyProtection="1">
      <alignment horizontal="right" vertical="center" shrinkToFit="1"/>
    </xf>
    <xf numFmtId="166" fontId="8" fillId="3" borderId="0" xfId="0" applyNumberFormat="1" applyFont="1" applyFill="1" applyAlignment="1" applyProtection="1">
      <alignment horizontal="right" vertical="center"/>
      <protection locked="0"/>
    </xf>
    <xf numFmtId="49" fontId="6" fillId="4" borderId="3" xfId="0" applyNumberFormat="1" applyFont="1" applyFill="1" applyBorder="1" applyAlignment="1" applyProtection="1">
      <alignment horizontal="left" vertical="center" wrapText="1"/>
    </xf>
    <xf numFmtId="49" fontId="5" fillId="2" borderId="4" xfId="0" applyNumberFormat="1" applyFont="1" applyFill="1" applyBorder="1" applyAlignment="1" applyProtection="1">
      <alignment horizontal="left" vertical="center" wrapText="1"/>
    </xf>
    <xf numFmtId="49" fontId="3" fillId="5" borderId="4" xfId="0" applyNumberFormat="1" applyFont="1" applyFill="1" applyBorder="1" applyAlignment="1" applyProtection="1">
      <alignment horizontal="left" vertical="center" wrapText="1"/>
    </xf>
    <xf numFmtId="49" fontId="7" fillId="6" borderId="4" xfId="0" applyNumberFormat="1" applyFont="1" applyFill="1" applyBorder="1" applyAlignment="1" applyProtection="1">
      <alignment horizontal="left" vertical="center" wrapText="1"/>
    </xf>
    <xf numFmtId="49" fontId="6" fillId="4" borderId="4" xfId="0" applyNumberFormat="1" applyFont="1" applyFill="1" applyBorder="1" applyAlignment="1" applyProtection="1">
      <alignment horizontal="left" vertical="center" wrapText="1"/>
    </xf>
    <xf numFmtId="0" fontId="9" fillId="0" borderId="0" xfId="0" applyFont="1" applyProtection="1"/>
    <xf numFmtId="49" fontId="10" fillId="0" borderId="0" xfId="0" applyNumberFormat="1" applyFont="1" applyProtection="1"/>
    <xf numFmtId="0" fontId="11" fillId="0" borderId="0" xfId="0" applyFont="1" applyProtection="1"/>
    <xf numFmtId="0" fontId="12" fillId="0" borderId="0" xfId="0" applyFont="1" applyProtection="1"/>
    <xf numFmtId="0" fontId="12" fillId="0" borderId="0" xfId="0" applyFont="1" applyAlignment="1" applyProtection="1">
      <alignment horizontal="right" vertical="center"/>
    </xf>
    <xf numFmtId="0" fontId="11" fillId="0" borderId="0" xfId="0" applyFont="1" applyAlignment="1" applyProtection="1">
      <alignment horizontal="center" vertical="center"/>
    </xf>
    <xf numFmtId="0" fontId="8" fillId="0" borderId="0" xfId="0" applyFont="1" applyProtection="1"/>
    <xf numFmtId="4" fontId="8" fillId="0" borderId="0" xfId="0" applyNumberFormat="1" applyFont="1" applyProtection="1"/>
    <xf numFmtId="10" fontId="8" fillId="0" borderId="0" xfId="0" applyNumberFormat="1" applyFont="1" applyAlignment="1" applyProtection="1">
      <alignment horizontal="right" vertical="center"/>
    </xf>
    <xf numFmtId="0" fontId="11" fillId="0" borderId="0" xfId="0" applyFont="1" applyBorder="1" applyAlignment="1" applyProtection="1">
      <alignment horizontal="center" vertical="center"/>
    </xf>
    <xf numFmtId="4" fontId="8" fillId="0" borderId="0" xfId="0" applyNumberFormat="1" applyFont="1" applyBorder="1" applyAlignment="1" applyProtection="1">
      <alignment horizontal="right" vertical="center"/>
    </xf>
    <xf numFmtId="4" fontId="8" fillId="0" borderId="5" xfId="0" applyNumberFormat="1" applyFont="1" applyBorder="1" applyAlignment="1" applyProtection="1">
      <alignment horizontal="right" vertical="center"/>
    </xf>
    <xf numFmtId="0" fontId="11" fillId="0" borderId="7" xfId="0" applyFont="1" applyBorder="1" applyAlignment="1" applyProtection="1">
      <alignment horizontal="center" vertical="center"/>
    </xf>
    <xf numFmtId="10" fontId="8" fillId="0" borderId="7" xfId="0" applyNumberFormat="1" applyFont="1" applyBorder="1" applyAlignment="1" applyProtection="1">
      <alignment horizontal="right" vertical="center"/>
    </xf>
    <xf numFmtId="10" fontId="8" fillId="0" borderId="8" xfId="0" applyNumberFormat="1" applyFont="1" applyBorder="1" applyAlignment="1" applyProtection="1">
      <alignment horizontal="right" vertical="center"/>
    </xf>
    <xf numFmtId="0" fontId="11" fillId="0" borderId="10" xfId="0" applyFont="1" applyBorder="1" applyAlignment="1" applyProtection="1">
      <alignment horizontal="center" vertical="center"/>
    </xf>
    <xf numFmtId="4" fontId="8" fillId="0" borderId="10" xfId="0" applyNumberFormat="1" applyFont="1" applyBorder="1" applyAlignment="1" applyProtection="1">
      <alignment horizontal="right" vertical="center"/>
    </xf>
    <xf numFmtId="4" fontId="8" fillId="0" borderId="11" xfId="0" applyNumberFormat="1" applyFont="1" applyBorder="1" applyAlignment="1" applyProtection="1">
      <alignment horizontal="right" vertical="center"/>
    </xf>
    <xf numFmtId="0" fontId="12" fillId="0" borderId="12" xfId="0" applyFont="1" applyBorder="1" applyProtection="1"/>
    <xf numFmtId="4" fontId="8" fillId="0" borderId="12" xfId="0" applyNumberFormat="1" applyFont="1" applyBorder="1" applyAlignment="1" applyProtection="1">
      <alignment horizontal="right" vertical="center"/>
    </xf>
    <xf numFmtId="10" fontId="8" fillId="0" borderId="12" xfId="0" applyNumberFormat="1" applyFont="1" applyBorder="1" applyAlignment="1" applyProtection="1">
      <alignment horizontal="right" vertical="center"/>
    </xf>
    <xf numFmtId="10" fontId="8" fillId="3" borderId="13" xfId="0" applyNumberFormat="1" applyFont="1" applyFill="1" applyBorder="1" applyAlignment="1" applyProtection="1">
      <alignment horizontal="right" vertical="center"/>
      <protection locked="0"/>
    </xf>
    <xf numFmtId="4" fontId="8" fillId="0" borderId="14" xfId="0" applyNumberFormat="1" applyFont="1" applyBorder="1" applyAlignment="1" applyProtection="1">
      <alignment horizontal="right" vertical="center"/>
    </xf>
    <xf numFmtId="0" fontId="12" fillId="0" borderId="15" xfId="0" applyFont="1" applyBorder="1" applyProtection="1"/>
    <xf numFmtId="4" fontId="8" fillId="0" borderId="15" xfId="0" applyNumberFormat="1" applyFont="1" applyBorder="1" applyAlignment="1" applyProtection="1">
      <alignment horizontal="right" vertical="center"/>
    </xf>
    <xf numFmtId="10" fontId="8" fillId="0" borderId="15" xfId="0" applyNumberFormat="1" applyFont="1" applyBorder="1" applyAlignment="1" applyProtection="1">
      <alignment horizontal="right" vertical="center"/>
    </xf>
    <xf numFmtId="10" fontId="8" fillId="3" borderId="16" xfId="0" applyNumberFormat="1" applyFont="1" applyFill="1" applyBorder="1" applyAlignment="1" applyProtection="1">
      <alignment horizontal="right" vertical="center"/>
      <protection locked="0"/>
    </xf>
    <xf numFmtId="4" fontId="8" fillId="0" borderId="17" xfId="0" applyNumberFormat="1" applyFont="1" applyBorder="1" applyAlignment="1" applyProtection="1">
      <alignment horizontal="right" vertical="center"/>
    </xf>
    <xf numFmtId="0" fontId="12" fillId="0" borderId="18" xfId="0" applyFont="1" applyBorder="1" applyProtection="1"/>
    <xf numFmtId="4" fontId="8" fillId="0" borderId="18" xfId="0" applyNumberFormat="1" applyFont="1" applyBorder="1" applyAlignment="1" applyProtection="1">
      <alignment horizontal="right" vertical="center"/>
    </xf>
    <xf numFmtId="10" fontId="8" fillId="0" borderId="18" xfId="0" applyNumberFormat="1" applyFont="1" applyBorder="1" applyAlignment="1" applyProtection="1">
      <alignment horizontal="right" vertical="center"/>
    </xf>
    <xf numFmtId="10" fontId="8" fillId="3" borderId="19" xfId="0" applyNumberFormat="1" applyFont="1" applyFill="1" applyBorder="1" applyAlignment="1" applyProtection="1">
      <alignment horizontal="right" vertical="center"/>
      <protection locked="0"/>
    </xf>
    <xf numFmtId="4" fontId="8" fillId="0" borderId="20" xfId="0" applyNumberFormat="1" applyFont="1" applyBorder="1" applyAlignment="1" applyProtection="1">
      <alignment horizontal="right" vertical="center"/>
    </xf>
    <xf numFmtId="49" fontId="12" fillId="0" borderId="12" xfId="0" applyNumberFormat="1" applyFont="1" applyBorder="1" applyAlignment="1" applyProtection="1">
      <alignment horizontal="left" vertical="center"/>
    </xf>
    <xf numFmtId="49" fontId="12" fillId="0" borderId="15" xfId="0" applyNumberFormat="1" applyFont="1" applyBorder="1" applyAlignment="1" applyProtection="1">
      <alignment horizontal="left" vertical="center"/>
    </xf>
    <xf numFmtId="49" fontId="12" fillId="0" borderId="18" xfId="0" applyNumberFormat="1" applyFont="1" applyBorder="1" applyAlignment="1" applyProtection="1">
      <alignment horizontal="left" vertical="center"/>
    </xf>
    <xf numFmtId="0" fontId="11" fillId="0" borderId="6" xfId="0" applyFont="1" applyBorder="1" applyAlignment="1" applyProtection="1">
      <alignment horizontal="center" vertical="center"/>
    </xf>
    <xf numFmtId="0" fontId="11" fillId="0" borderId="9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55D27-88B9-48B2-B4C6-B547A4827920}">
  <dimension ref="A1:M412"/>
  <sheetViews>
    <sheetView showGridLines="0" tabSelected="1" topLeftCell="B1" workbookViewId="0">
      <selection activeCell="U16" sqref="U16"/>
    </sheetView>
  </sheetViews>
  <sheetFormatPr defaultRowHeight="13" x14ac:dyDescent="0.3"/>
  <cols>
    <col min="1" max="1" width="0" hidden="1" customWidth="1"/>
    <col min="3" max="4" width="0" hidden="1" customWidth="1"/>
    <col min="5" max="5" width="60.77734375" customWidth="1"/>
    <col min="8" max="9" width="0" hidden="1" customWidth="1"/>
    <col min="10" max="11" width="16.77734375" customWidth="1"/>
    <col min="13" max="13" width="0" hidden="1" customWidth="1"/>
  </cols>
  <sheetData>
    <row r="1" spans="1:13" x14ac:dyDescent="0.3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30" customHeight="1" x14ac:dyDescent="0.3"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x14ac:dyDescent="0.3">
      <c r="B3" s="10" t="s">
        <v>2</v>
      </c>
      <c r="C3" s="11"/>
      <c r="D3" s="11"/>
      <c r="E3" s="12" t="s">
        <v>3</v>
      </c>
      <c r="F3" s="13" t="s">
        <v>9</v>
      </c>
      <c r="G3" s="13"/>
      <c r="H3" s="14"/>
      <c r="I3" s="14"/>
      <c r="J3" s="15"/>
      <c r="K3" s="15"/>
      <c r="L3" s="15"/>
    </row>
    <row r="4" spans="1:13" x14ac:dyDescent="0.3">
      <c r="B4" s="4" t="s">
        <v>4</v>
      </c>
      <c r="C4" s="5"/>
      <c r="D4" s="5"/>
      <c r="E4" s="6" t="s">
        <v>5</v>
      </c>
      <c r="F4" s="7" t="s">
        <v>10</v>
      </c>
      <c r="G4" s="7"/>
      <c r="H4" s="8"/>
      <c r="I4" s="8"/>
      <c r="J4" s="9"/>
      <c r="K4" s="9"/>
      <c r="L4" s="9"/>
    </row>
    <row r="5" spans="1:13" x14ac:dyDescent="0.3">
      <c r="B5" s="4" t="s">
        <v>6</v>
      </c>
      <c r="C5" s="5"/>
      <c r="D5" s="5"/>
      <c r="E5" s="6" t="s">
        <v>7</v>
      </c>
      <c r="F5" s="7" t="s">
        <v>11</v>
      </c>
      <c r="G5" s="7"/>
      <c r="H5" s="8"/>
      <c r="I5" s="8"/>
      <c r="J5" s="9"/>
      <c r="K5" s="9"/>
      <c r="L5" s="9"/>
    </row>
    <row r="6" spans="1:13" x14ac:dyDescent="0.3">
      <c r="B6" s="16" t="s">
        <v>8</v>
      </c>
      <c r="C6" s="17"/>
      <c r="D6" s="17"/>
      <c r="E6" s="18">
        <f>SUBTOTAL(9, $K$8:$K$409)</f>
        <v>713114.81000000075</v>
      </c>
      <c r="F6" s="19" t="s">
        <v>12</v>
      </c>
      <c r="G6" s="19"/>
      <c r="H6" s="20"/>
      <c r="I6" s="20"/>
      <c r="J6" s="21"/>
      <c r="K6" s="21"/>
      <c r="L6" s="21"/>
    </row>
    <row r="7" spans="1:13" ht="30" customHeight="1" x14ac:dyDescent="0.3">
      <c r="B7" s="3" t="s">
        <v>13</v>
      </c>
      <c r="C7" s="3" t="s">
        <v>14</v>
      </c>
      <c r="D7" s="3" t="s">
        <v>15</v>
      </c>
      <c r="E7" s="3" t="s">
        <v>16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  <c r="L7" s="3" t="s">
        <v>23</v>
      </c>
    </row>
    <row r="8" spans="1:13" ht="16.5" x14ac:dyDescent="0.3">
      <c r="A8" s="22" t="s">
        <v>24</v>
      </c>
      <c r="B8" s="28" t="s">
        <v>25</v>
      </c>
      <c r="C8" s="29"/>
      <c r="D8" s="29" t="s">
        <v>26</v>
      </c>
      <c r="E8" s="46" t="s">
        <v>27</v>
      </c>
      <c r="F8" s="28"/>
      <c r="G8" s="30"/>
      <c r="H8" s="30"/>
      <c r="I8" s="30"/>
      <c r="J8" s="30"/>
      <c r="K8" s="30">
        <f>SUBTOTAL(9, $K$9:$K$84)</f>
        <v>62368.989999999983</v>
      </c>
      <c r="L8" s="31">
        <f>ROUND($K$8/$E$6,3)</f>
        <v>8.6999999999999994E-2</v>
      </c>
      <c r="M8" s="23">
        <v>0</v>
      </c>
    </row>
    <row r="9" spans="1:13" ht="34.5" x14ac:dyDescent="0.3">
      <c r="A9" s="22" t="s">
        <v>28</v>
      </c>
      <c r="B9" s="25" t="s">
        <v>29</v>
      </c>
      <c r="C9" s="24" t="s">
        <v>30</v>
      </c>
      <c r="D9" s="24" t="s">
        <v>31</v>
      </c>
      <c r="E9" s="47" t="s">
        <v>32</v>
      </c>
      <c r="F9" s="25" t="s">
        <v>33</v>
      </c>
      <c r="G9" s="26">
        <v>2</v>
      </c>
      <c r="H9" s="26">
        <v>502.41</v>
      </c>
      <c r="I9" s="26" t="s">
        <v>34</v>
      </c>
      <c r="J9" s="32">
        <v>613.54</v>
      </c>
      <c r="K9" s="26">
        <f>ROUND($G$9*$M$9,2)</f>
        <v>1227.08</v>
      </c>
      <c r="L9" s="27">
        <f>ROUND($K$9/$E$6,3)</f>
        <v>2E-3</v>
      </c>
      <c r="M9" s="23">
        <f>ROUND($J$9,2)</f>
        <v>613.54</v>
      </c>
    </row>
    <row r="10" spans="1:13" ht="23" x14ac:dyDescent="0.3">
      <c r="A10" s="22" t="s">
        <v>28</v>
      </c>
      <c r="B10" s="25" t="s">
        <v>35</v>
      </c>
      <c r="C10" s="24" t="s">
        <v>36</v>
      </c>
      <c r="D10" s="24" t="s">
        <v>37</v>
      </c>
      <c r="E10" s="47" t="s">
        <v>38</v>
      </c>
      <c r="F10" s="25" t="s">
        <v>33</v>
      </c>
      <c r="G10" s="26">
        <v>76</v>
      </c>
      <c r="H10" s="26">
        <v>36.19</v>
      </c>
      <c r="I10" s="26" t="s">
        <v>34</v>
      </c>
      <c r="J10" s="32">
        <v>44.2</v>
      </c>
      <c r="K10" s="26">
        <f>ROUND($G$10*$M$10,2)</f>
        <v>3359.2</v>
      </c>
      <c r="L10" s="27">
        <f>ROUND($K$10/$E$6,3)</f>
        <v>5.0000000000000001E-3</v>
      </c>
      <c r="M10" s="23">
        <f>ROUND($J$10,2)</f>
        <v>44.2</v>
      </c>
    </row>
    <row r="11" spans="1:13" ht="14" x14ac:dyDescent="0.3">
      <c r="A11" s="22" t="s">
        <v>39</v>
      </c>
      <c r="B11" s="33" t="s">
        <v>29</v>
      </c>
      <c r="C11" s="34"/>
      <c r="D11" s="34" t="s">
        <v>26</v>
      </c>
      <c r="E11" s="48" t="s">
        <v>40</v>
      </c>
      <c r="F11" s="33"/>
      <c r="G11" s="35"/>
      <c r="H11" s="35"/>
      <c r="I11" s="35"/>
      <c r="J11" s="35"/>
      <c r="K11" s="35">
        <f>SUBTOTAL(9, $K$12:$K$19)</f>
        <v>10050.07</v>
      </c>
      <c r="L11" s="36">
        <f>ROUND($K$11/$E$6,3)</f>
        <v>1.4E-2</v>
      </c>
      <c r="M11" s="23">
        <v>0</v>
      </c>
    </row>
    <row r="12" spans="1:13" ht="26" x14ac:dyDescent="0.3">
      <c r="A12" s="22" t="s">
        <v>41</v>
      </c>
      <c r="B12" s="37" t="s">
        <v>42</v>
      </c>
      <c r="C12" s="38"/>
      <c r="D12" s="38" t="s">
        <v>26</v>
      </c>
      <c r="E12" s="49" t="s">
        <v>43</v>
      </c>
      <c r="F12" s="37"/>
      <c r="G12" s="39"/>
      <c r="H12" s="39"/>
      <c r="I12" s="39"/>
      <c r="J12" s="39"/>
      <c r="K12" s="39">
        <f>SUBTOTAL(9, $K$13:$K$13)</f>
        <v>1957.25</v>
      </c>
      <c r="L12" s="40">
        <f>ROUND($K$12/$E$6,3)</f>
        <v>3.0000000000000001E-3</v>
      </c>
      <c r="M12" s="23">
        <v>0</v>
      </c>
    </row>
    <row r="13" spans="1:13" x14ac:dyDescent="0.3">
      <c r="A13" s="22" t="s">
        <v>28</v>
      </c>
      <c r="B13" s="25" t="s">
        <v>44</v>
      </c>
      <c r="C13" s="24" t="s">
        <v>45</v>
      </c>
      <c r="D13" s="24" t="s">
        <v>46</v>
      </c>
      <c r="E13" s="47" t="s">
        <v>47</v>
      </c>
      <c r="F13" s="25" t="s">
        <v>48</v>
      </c>
      <c r="G13" s="26">
        <v>0.12</v>
      </c>
      <c r="H13" s="26">
        <v>13356.03</v>
      </c>
      <c r="I13" s="26" t="s">
        <v>34</v>
      </c>
      <c r="J13" s="32">
        <v>16310.38</v>
      </c>
      <c r="K13" s="26">
        <f>ROUND($G$13*$M$13,2)</f>
        <v>1957.25</v>
      </c>
      <c r="L13" s="27">
        <f>ROUND($K$13/$E$6,3)</f>
        <v>3.0000000000000001E-3</v>
      </c>
      <c r="M13" s="23">
        <f>ROUND($J$13,2)</f>
        <v>16310.38</v>
      </c>
    </row>
    <row r="14" spans="1:13" ht="26" x14ac:dyDescent="0.3">
      <c r="A14" s="22" t="s">
        <v>41</v>
      </c>
      <c r="B14" s="37" t="s">
        <v>49</v>
      </c>
      <c r="C14" s="38"/>
      <c r="D14" s="38" t="s">
        <v>26</v>
      </c>
      <c r="E14" s="49" t="s">
        <v>50</v>
      </c>
      <c r="F14" s="37"/>
      <c r="G14" s="39"/>
      <c r="H14" s="39"/>
      <c r="I14" s="39"/>
      <c r="J14" s="39"/>
      <c r="K14" s="39">
        <f>SUBTOTAL(9, $K$15:$K$15)</f>
        <v>2935.87</v>
      </c>
      <c r="L14" s="40">
        <f>ROUND($K$14/$E$6,3)</f>
        <v>4.0000000000000001E-3</v>
      </c>
      <c r="M14" s="23">
        <v>0</v>
      </c>
    </row>
    <row r="15" spans="1:13" x14ac:dyDescent="0.3">
      <c r="A15" s="22" t="s">
        <v>28</v>
      </c>
      <c r="B15" s="25" t="s">
        <v>51</v>
      </c>
      <c r="C15" s="24" t="s">
        <v>45</v>
      </c>
      <c r="D15" s="24" t="s">
        <v>46</v>
      </c>
      <c r="E15" s="47" t="s">
        <v>47</v>
      </c>
      <c r="F15" s="25" t="s">
        <v>48</v>
      </c>
      <c r="G15" s="26">
        <v>0.18</v>
      </c>
      <c r="H15" s="26">
        <v>13356.03</v>
      </c>
      <c r="I15" s="26" t="s">
        <v>34</v>
      </c>
      <c r="J15" s="32">
        <v>16310.38</v>
      </c>
      <c r="K15" s="26">
        <f>ROUND($G$15*$M$15,2)</f>
        <v>2935.87</v>
      </c>
      <c r="L15" s="27">
        <f>ROUND($K$15/$E$6,3)</f>
        <v>4.0000000000000001E-3</v>
      </c>
      <c r="M15" s="23">
        <f>ROUND($J$15,2)</f>
        <v>16310.38</v>
      </c>
    </row>
    <row r="16" spans="1:13" ht="39" x14ac:dyDescent="0.3">
      <c r="A16" s="22" t="s">
        <v>41</v>
      </c>
      <c r="B16" s="37" t="s">
        <v>52</v>
      </c>
      <c r="C16" s="38"/>
      <c r="D16" s="38" t="s">
        <v>26</v>
      </c>
      <c r="E16" s="49" t="s">
        <v>53</v>
      </c>
      <c r="F16" s="37"/>
      <c r="G16" s="39"/>
      <c r="H16" s="39"/>
      <c r="I16" s="39"/>
      <c r="J16" s="39"/>
      <c r="K16" s="39">
        <f>SUBTOTAL(9, $K$17:$K$17)</f>
        <v>2221.08</v>
      </c>
      <c r="L16" s="40">
        <f>ROUND($K$16/$E$6,3)</f>
        <v>3.0000000000000001E-3</v>
      </c>
      <c r="M16" s="23">
        <v>0</v>
      </c>
    </row>
    <row r="17" spans="1:13" x14ac:dyDescent="0.3">
      <c r="A17" s="22" t="s">
        <v>28</v>
      </c>
      <c r="B17" s="25" t="s">
        <v>54</v>
      </c>
      <c r="C17" s="24" t="s">
        <v>55</v>
      </c>
      <c r="D17" s="24" t="s">
        <v>56</v>
      </c>
      <c r="E17" s="47" t="s">
        <v>57</v>
      </c>
      <c r="F17" s="25" t="s">
        <v>58</v>
      </c>
      <c r="G17" s="26">
        <v>12</v>
      </c>
      <c r="H17" s="26">
        <v>151.56</v>
      </c>
      <c r="I17" s="26" t="s">
        <v>34</v>
      </c>
      <c r="J17" s="32">
        <v>185.09</v>
      </c>
      <c r="K17" s="26">
        <f>ROUND($G$17*$M$17,2)</f>
        <v>2221.08</v>
      </c>
      <c r="L17" s="27">
        <f>ROUND($K$17/$E$6,3)</f>
        <v>3.0000000000000001E-3</v>
      </c>
      <c r="M17" s="23">
        <f>ROUND($J$17,2)</f>
        <v>185.09</v>
      </c>
    </row>
    <row r="18" spans="1:13" x14ac:dyDescent="0.3">
      <c r="A18" s="22" t="s">
        <v>41</v>
      </c>
      <c r="B18" s="37" t="s">
        <v>59</v>
      </c>
      <c r="C18" s="38"/>
      <c r="D18" s="38" t="s">
        <v>26</v>
      </c>
      <c r="E18" s="49" t="s">
        <v>60</v>
      </c>
      <c r="F18" s="37"/>
      <c r="G18" s="39"/>
      <c r="H18" s="39"/>
      <c r="I18" s="39"/>
      <c r="J18" s="39"/>
      <c r="K18" s="39">
        <f>SUBTOTAL(9, $K$19:$K$19)</f>
        <v>2935.87</v>
      </c>
      <c r="L18" s="40">
        <f>ROUND($K$18/$E$6,3)</f>
        <v>4.0000000000000001E-3</v>
      </c>
      <c r="M18" s="23">
        <v>0</v>
      </c>
    </row>
    <row r="19" spans="1:13" x14ac:dyDescent="0.3">
      <c r="A19" s="22" t="s">
        <v>28</v>
      </c>
      <c r="B19" s="25" t="s">
        <v>61</v>
      </c>
      <c r="C19" s="24" t="s">
        <v>45</v>
      </c>
      <c r="D19" s="24" t="s">
        <v>62</v>
      </c>
      <c r="E19" s="47" t="s">
        <v>63</v>
      </c>
      <c r="F19" s="25" t="s">
        <v>48</v>
      </c>
      <c r="G19" s="26">
        <v>0.18</v>
      </c>
      <c r="H19" s="26">
        <v>13356.03</v>
      </c>
      <c r="I19" s="26" t="s">
        <v>34</v>
      </c>
      <c r="J19" s="32">
        <v>16310.38</v>
      </c>
      <c r="K19" s="26">
        <f>ROUND($G$19*$M$19,2)</f>
        <v>2935.87</v>
      </c>
      <c r="L19" s="27">
        <f>ROUND($K$19/$E$6,3)</f>
        <v>4.0000000000000001E-3</v>
      </c>
      <c r="M19" s="23">
        <f>ROUND($J$19,2)</f>
        <v>16310.38</v>
      </c>
    </row>
    <row r="20" spans="1:13" ht="14" x14ac:dyDescent="0.3">
      <c r="A20" s="22" t="s">
        <v>39</v>
      </c>
      <c r="B20" s="33" t="s">
        <v>35</v>
      </c>
      <c r="C20" s="34"/>
      <c r="D20" s="34" t="s">
        <v>26</v>
      </c>
      <c r="E20" s="48" t="s">
        <v>64</v>
      </c>
      <c r="F20" s="33"/>
      <c r="G20" s="35"/>
      <c r="H20" s="35"/>
      <c r="I20" s="35"/>
      <c r="J20" s="35"/>
      <c r="K20" s="35">
        <f>SUBTOTAL(9, $K$21:$K$25)</f>
        <v>476.52</v>
      </c>
      <c r="L20" s="36">
        <f>ROUND($K$20/$E$6,3)</f>
        <v>1E-3</v>
      </c>
      <c r="M20" s="23">
        <v>0</v>
      </c>
    </row>
    <row r="21" spans="1:13" x14ac:dyDescent="0.3">
      <c r="A21" s="22" t="s">
        <v>41</v>
      </c>
      <c r="B21" s="37" t="s">
        <v>65</v>
      </c>
      <c r="C21" s="38"/>
      <c r="D21" s="38" t="s">
        <v>26</v>
      </c>
      <c r="E21" s="49" t="s">
        <v>66</v>
      </c>
      <c r="F21" s="37"/>
      <c r="G21" s="39"/>
      <c r="H21" s="39"/>
      <c r="I21" s="39"/>
      <c r="J21" s="39"/>
      <c r="K21" s="39">
        <f>SUBTOTAL(9, $K$22:$K$22)</f>
        <v>373.12</v>
      </c>
      <c r="L21" s="40">
        <f>ROUND($K$21/$E$6,3)</f>
        <v>1E-3</v>
      </c>
      <c r="M21" s="23">
        <v>0</v>
      </c>
    </row>
    <row r="22" spans="1:13" ht="34.5" x14ac:dyDescent="0.3">
      <c r="A22" s="22" t="s">
        <v>28</v>
      </c>
      <c r="B22" s="25" t="s">
        <v>67</v>
      </c>
      <c r="C22" s="24" t="s">
        <v>30</v>
      </c>
      <c r="D22" s="24" t="s">
        <v>68</v>
      </c>
      <c r="E22" s="47" t="s">
        <v>69</v>
      </c>
      <c r="F22" s="25" t="s">
        <v>33</v>
      </c>
      <c r="G22" s="26">
        <v>35.200000000000003</v>
      </c>
      <c r="H22" s="26">
        <v>8.68</v>
      </c>
      <c r="I22" s="26" t="s">
        <v>34</v>
      </c>
      <c r="J22" s="32">
        <v>10.6</v>
      </c>
      <c r="K22" s="26">
        <f>ROUND($G$22*$M$22,2)</f>
        <v>373.12</v>
      </c>
      <c r="L22" s="27">
        <f>ROUND($K$22/$E$6,3)</f>
        <v>1E-3</v>
      </c>
      <c r="M22" s="23">
        <f>ROUND($J$22,2)</f>
        <v>10.6</v>
      </c>
    </row>
    <row r="23" spans="1:13" x14ac:dyDescent="0.3">
      <c r="A23" s="22" t="s">
        <v>41</v>
      </c>
      <c r="B23" s="37" t="s">
        <v>70</v>
      </c>
      <c r="C23" s="38"/>
      <c r="D23" s="38" t="s">
        <v>26</v>
      </c>
      <c r="E23" s="49" t="s">
        <v>71</v>
      </c>
      <c r="F23" s="37"/>
      <c r="G23" s="39"/>
      <c r="H23" s="39"/>
      <c r="I23" s="39"/>
      <c r="J23" s="39"/>
      <c r="K23" s="39">
        <f>SUBTOTAL(9, $K$24:$K$25)</f>
        <v>103.4</v>
      </c>
      <c r="L23" s="40">
        <f>ROUND($K$23/$E$6,3)</f>
        <v>0</v>
      </c>
      <c r="M23" s="23">
        <v>0</v>
      </c>
    </row>
    <row r="24" spans="1:13" ht="23" x14ac:dyDescent="0.3">
      <c r="A24" s="22" t="s">
        <v>28</v>
      </c>
      <c r="B24" s="25" t="s">
        <v>72</v>
      </c>
      <c r="C24" s="24" t="s">
        <v>30</v>
      </c>
      <c r="D24" s="24" t="s">
        <v>73</v>
      </c>
      <c r="E24" s="47" t="s">
        <v>74</v>
      </c>
      <c r="F24" s="25" t="s">
        <v>75</v>
      </c>
      <c r="G24" s="26">
        <v>0.65</v>
      </c>
      <c r="H24" s="26">
        <v>71.510000000000005</v>
      </c>
      <c r="I24" s="26" t="s">
        <v>34</v>
      </c>
      <c r="J24" s="32">
        <v>87.33</v>
      </c>
      <c r="K24" s="26">
        <f>ROUND($G$24*$M$24,2)</f>
        <v>56.76</v>
      </c>
      <c r="L24" s="27">
        <f>ROUND($K$24/$E$6,3)</f>
        <v>0</v>
      </c>
      <c r="M24" s="23">
        <f>ROUND($J$24,2)</f>
        <v>87.33</v>
      </c>
    </row>
    <row r="25" spans="1:13" ht="34.5" x14ac:dyDescent="0.3">
      <c r="A25" s="22" t="s">
        <v>28</v>
      </c>
      <c r="B25" s="25" t="s">
        <v>76</v>
      </c>
      <c r="C25" s="24" t="s">
        <v>30</v>
      </c>
      <c r="D25" s="24" t="s">
        <v>68</v>
      </c>
      <c r="E25" s="47" t="s">
        <v>69</v>
      </c>
      <c r="F25" s="25" t="s">
        <v>33</v>
      </c>
      <c r="G25" s="26">
        <v>4.4000000000000004</v>
      </c>
      <c r="H25" s="26">
        <v>8.68</v>
      </c>
      <c r="I25" s="26" t="s">
        <v>34</v>
      </c>
      <c r="J25" s="32">
        <v>10.6</v>
      </c>
      <c r="K25" s="26">
        <f>ROUND($G$25*$M$25,2)</f>
        <v>46.64</v>
      </c>
      <c r="L25" s="27">
        <f>ROUND($K$25/$E$6,3)</f>
        <v>0</v>
      </c>
      <c r="M25" s="23">
        <f>ROUND($J$25,2)</f>
        <v>10.6</v>
      </c>
    </row>
    <row r="26" spans="1:13" ht="14" x14ac:dyDescent="0.3">
      <c r="A26" s="22" t="s">
        <v>39</v>
      </c>
      <c r="B26" s="33" t="s">
        <v>77</v>
      </c>
      <c r="C26" s="34"/>
      <c r="D26" s="34" t="s">
        <v>26</v>
      </c>
      <c r="E26" s="48" t="s">
        <v>78</v>
      </c>
      <c r="F26" s="33"/>
      <c r="G26" s="35"/>
      <c r="H26" s="35"/>
      <c r="I26" s="35"/>
      <c r="J26" s="35"/>
      <c r="K26" s="35">
        <f>SUBTOTAL(9, $K$27:$K$84)</f>
        <v>47256.12</v>
      </c>
      <c r="L26" s="36">
        <f>ROUND($K$26/$E$6,3)</f>
        <v>6.6000000000000003E-2</v>
      </c>
      <c r="M26" s="23">
        <v>0</v>
      </c>
    </row>
    <row r="27" spans="1:13" ht="26" x14ac:dyDescent="0.3">
      <c r="A27" s="22" t="s">
        <v>41</v>
      </c>
      <c r="B27" s="37" t="s">
        <v>79</v>
      </c>
      <c r="C27" s="38"/>
      <c r="D27" s="38" t="s">
        <v>26</v>
      </c>
      <c r="E27" s="49" t="s">
        <v>80</v>
      </c>
      <c r="F27" s="37"/>
      <c r="G27" s="39"/>
      <c r="H27" s="39"/>
      <c r="I27" s="39"/>
      <c r="J27" s="39"/>
      <c r="K27" s="39">
        <f>SUBTOTAL(9, $K$28:$K$31)</f>
        <v>593.44000000000005</v>
      </c>
      <c r="L27" s="40">
        <f>ROUND($K$27/$E$6,3)</f>
        <v>1E-3</v>
      </c>
      <c r="M27" s="23">
        <v>0</v>
      </c>
    </row>
    <row r="28" spans="1:13" ht="23" x14ac:dyDescent="0.3">
      <c r="A28" s="22" t="s">
        <v>28</v>
      </c>
      <c r="B28" s="25" t="s">
        <v>81</v>
      </c>
      <c r="C28" s="24" t="s">
        <v>30</v>
      </c>
      <c r="D28" s="24" t="s">
        <v>82</v>
      </c>
      <c r="E28" s="47" t="s">
        <v>83</v>
      </c>
      <c r="F28" s="25" t="s">
        <v>33</v>
      </c>
      <c r="G28" s="26">
        <v>2</v>
      </c>
      <c r="H28" s="26">
        <v>1.86</v>
      </c>
      <c r="I28" s="26" t="s">
        <v>34</v>
      </c>
      <c r="J28" s="32">
        <v>2.27</v>
      </c>
      <c r="K28" s="26">
        <f>ROUND($G$28*$M$28,2)</f>
        <v>4.54</v>
      </c>
      <c r="L28" s="27">
        <f>ROUND($K$28/$E$6,3)</f>
        <v>0</v>
      </c>
      <c r="M28" s="23">
        <f>ROUND($J$28,2)</f>
        <v>2.27</v>
      </c>
    </row>
    <row r="29" spans="1:13" ht="23" x14ac:dyDescent="0.3">
      <c r="A29" s="22" t="s">
        <v>28</v>
      </c>
      <c r="B29" s="25" t="s">
        <v>84</v>
      </c>
      <c r="C29" s="24" t="s">
        <v>36</v>
      </c>
      <c r="D29" s="24" t="s">
        <v>85</v>
      </c>
      <c r="E29" s="47" t="s">
        <v>86</v>
      </c>
      <c r="F29" s="25" t="s">
        <v>87</v>
      </c>
      <c r="G29" s="26">
        <v>10</v>
      </c>
      <c r="H29" s="26">
        <v>5.33</v>
      </c>
      <c r="I29" s="26" t="s">
        <v>34</v>
      </c>
      <c r="J29" s="32">
        <v>6.51</v>
      </c>
      <c r="K29" s="26">
        <f>ROUND($G$29*$M$29,2)</f>
        <v>65.099999999999994</v>
      </c>
      <c r="L29" s="27">
        <f>ROUND($K$29/$E$6,3)</f>
        <v>0</v>
      </c>
      <c r="M29" s="23">
        <f>ROUND($J$29,2)</f>
        <v>6.51</v>
      </c>
    </row>
    <row r="30" spans="1:13" ht="23" x14ac:dyDescent="0.3">
      <c r="A30" s="22" t="s">
        <v>28</v>
      </c>
      <c r="B30" s="25" t="s">
        <v>88</v>
      </c>
      <c r="C30" s="24" t="s">
        <v>36</v>
      </c>
      <c r="D30" s="24" t="s">
        <v>89</v>
      </c>
      <c r="E30" s="47" t="s">
        <v>90</v>
      </c>
      <c r="F30" s="25" t="s">
        <v>87</v>
      </c>
      <c r="G30" s="26">
        <v>10</v>
      </c>
      <c r="H30" s="26">
        <v>8.16</v>
      </c>
      <c r="I30" s="26" t="s">
        <v>34</v>
      </c>
      <c r="J30" s="32">
        <v>9.9600000000000009</v>
      </c>
      <c r="K30" s="26">
        <f>ROUND($G$30*$M$30,2)</f>
        <v>99.6</v>
      </c>
      <c r="L30" s="27">
        <f>ROUND($K$30/$E$6,3)</f>
        <v>0</v>
      </c>
      <c r="M30" s="23">
        <f>ROUND($J$30,2)</f>
        <v>9.9600000000000009</v>
      </c>
    </row>
    <row r="31" spans="1:13" ht="34.5" x14ac:dyDescent="0.3">
      <c r="A31" s="22" t="s">
        <v>28</v>
      </c>
      <c r="B31" s="25" t="s">
        <v>91</v>
      </c>
      <c r="C31" s="24" t="s">
        <v>36</v>
      </c>
      <c r="D31" s="24" t="s">
        <v>92</v>
      </c>
      <c r="E31" s="47" t="s">
        <v>93</v>
      </c>
      <c r="F31" s="25" t="s">
        <v>87</v>
      </c>
      <c r="G31" s="26">
        <v>10</v>
      </c>
      <c r="H31" s="26">
        <v>34.74</v>
      </c>
      <c r="I31" s="26" t="s">
        <v>34</v>
      </c>
      <c r="J31" s="32">
        <v>42.42</v>
      </c>
      <c r="K31" s="26">
        <f>ROUND($G$31*$M$31,2)</f>
        <v>424.2</v>
      </c>
      <c r="L31" s="27">
        <f>ROUND($K$31/$E$6,3)</f>
        <v>1E-3</v>
      </c>
      <c r="M31" s="23">
        <f>ROUND($J$31,2)</f>
        <v>42.42</v>
      </c>
    </row>
    <row r="32" spans="1:13" ht="26" x14ac:dyDescent="0.3">
      <c r="A32" s="22" t="s">
        <v>41</v>
      </c>
      <c r="B32" s="37" t="s">
        <v>94</v>
      </c>
      <c r="C32" s="38"/>
      <c r="D32" s="38" t="s">
        <v>26</v>
      </c>
      <c r="E32" s="49" t="s">
        <v>95</v>
      </c>
      <c r="F32" s="37"/>
      <c r="G32" s="39"/>
      <c r="H32" s="39"/>
      <c r="I32" s="39"/>
      <c r="J32" s="39"/>
      <c r="K32" s="39">
        <f>SUBTOTAL(9, $K$33:$K$39)</f>
        <v>3149.96</v>
      </c>
      <c r="L32" s="40">
        <f>ROUND($K$32/$E$6,3)</f>
        <v>4.0000000000000001E-3</v>
      </c>
      <c r="M32" s="23">
        <v>0</v>
      </c>
    </row>
    <row r="33" spans="1:13" ht="23" x14ac:dyDescent="0.3">
      <c r="A33" s="22" t="s">
        <v>28</v>
      </c>
      <c r="B33" s="25" t="s">
        <v>96</v>
      </c>
      <c r="C33" s="24" t="s">
        <v>55</v>
      </c>
      <c r="D33" s="24" t="s">
        <v>97</v>
      </c>
      <c r="E33" s="47" t="s">
        <v>98</v>
      </c>
      <c r="F33" s="25" t="s">
        <v>99</v>
      </c>
      <c r="G33" s="26">
        <v>67.5</v>
      </c>
      <c r="H33" s="26">
        <v>9.9</v>
      </c>
      <c r="I33" s="26" t="s">
        <v>34</v>
      </c>
      <c r="J33" s="32">
        <v>12.09</v>
      </c>
      <c r="K33" s="26">
        <f>ROUND($G$33*$M$33,2)</f>
        <v>816.08</v>
      </c>
      <c r="L33" s="27">
        <f>ROUND($K$33/$E$6,3)</f>
        <v>1E-3</v>
      </c>
      <c r="M33" s="23">
        <f>ROUND($J$33,2)</f>
        <v>12.09</v>
      </c>
    </row>
    <row r="34" spans="1:13" ht="23" x14ac:dyDescent="0.3">
      <c r="A34" s="22" t="s">
        <v>28</v>
      </c>
      <c r="B34" s="25" t="s">
        <v>100</v>
      </c>
      <c r="C34" s="24" t="s">
        <v>55</v>
      </c>
      <c r="D34" s="24" t="s">
        <v>101</v>
      </c>
      <c r="E34" s="47" t="s">
        <v>102</v>
      </c>
      <c r="F34" s="25" t="s">
        <v>99</v>
      </c>
      <c r="G34" s="26">
        <v>20</v>
      </c>
      <c r="H34" s="26">
        <v>8.7899999999999991</v>
      </c>
      <c r="I34" s="26" t="s">
        <v>34</v>
      </c>
      <c r="J34" s="32">
        <v>10.73</v>
      </c>
      <c r="K34" s="26">
        <f>ROUND($G$34*$M$34,2)</f>
        <v>214.6</v>
      </c>
      <c r="L34" s="27">
        <f>ROUND($K$34/$E$6,3)</f>
        <v>0</v>
      </c>
      <c r="M34" s="23">
        <f>ROUND($J$34,2)</f>
        <v>10.73</v>
      </c>
    </row>
    <row r="35" spans="1:13" ht="23" x14ac:dyDescent="0.3">
      <c r="A35" s="22" t="s">
        <v>28</v>
      </c>
      <c r="B35" s="25" t="s">
        <v>103</v>
      </c>
      <c r="C35" s="24" t="s">
        <v>55</v>
      </c>
      <c r="D35" s="24" t="s">
        <v>104</v>
      </c>
      <c r="E35" s="47" t="s">
        <v>105</v>
      </c>
      <c r="F35" s="25" t="s">
        <v>99</v>
      </c>
      <c r="G35" s="26">
        <v>16</v>
      </c>
      <c r="H35" s="26">
        <v>25.06</v>
      </c>
      <c r="I35" s="26" t="s">
        <v>34</v>
      </c>
      <c r="J35" s="32">
        <v>30.6</v>
      </c>
      <c r="K35" s="26">
        <f>ROUND($G$35*$M$35,2)</f>
        <v>489.6</v>
      </c>
      <c r="L35" s="27">
        <f>ROUND($K$35/$E$6,3)</f>
        <v>1E-3</v>
      </c>
      <c r="M35" s="23">
        <f>ROUND($J$35,2)</f>
        <v>30.6</v>
      </c>
    </row>
    <row r="36" spans="1:13" ht="23" x14ac:dyDescent="0.3">
      <c r="A36" s="22" t="s">
        <v>28</v>
      </c>
      <c r="B36" s="25" t="s">
        <v>106</v>
      </c>
      <c r="C36" s="24" t="s">
        <v>45</v>
      </c>
      <c r="D36" s="24" t="s">
        <v>107</v>
      </c>
      <c r="E36" s="47" t="s">
        <v>108</v>
      </c>
      <c r="F36" s="25" t="s">
        <v>87</v>
      </c>
      <c r="G36" s="26">
        <v>6.6</v>
      </c>
      <c r="H36" s="26">
        <v>12.04</v>
      </c>
      <c r="I36" s="26" t="s">
        <v>34</v>
      </c>
      <c r="J36" s="32">
        <v>14.7</v>
      </c>
      <c r="K36" s="26">
        <f>ROUND($G$36*$M$36,2)</f>
        <v>97.02</v>
      </c>
      <c r="L36" s="27">
        <f>ROUND($K$36/$E$6,3)</f>
        <v>0</v>
      </c>
      <c r="M36" s="23">
        <f>ROUND($J$36,2)</f>
        <v>14.7</v>
      </c>
    </row>
    <row r="37" spans="1:13" ht="23" x14ac:dyDescent="0.3">
      <c r="A37" s="22" t="s">
        <v>28</v>
      </c>
      <c r="B37" s="25" t="s">
        <v>109</v>
      </c>
      <c r="C37" s="24" t="s">
        <v>110</v>
      </c>
      <c r="D37" s="24" t="s">
        <v>111</v>
      </c>
      <c r="E37" s="47" t="s">
        <v>112</v>
      </c>
      <c r="F37" s="25" t="s">
        <v>113</v>
      </c>
      <c r="G37" s="26">
        <v>16.600000000000001</v>
      </c>
      <c r="H37" s="26">
        <v>5.6</v>
      </c>
      <c r="I37" s="26" t="s">
        <v>34</v>
      </c>
      <c r="J37" s="32">
        <v>6.84</v>
      </c>
      <c r="K37" s="26">
        <f>ROUND($G$37*$M$37,2)</f>
        <v>113.54</v>
      </c>
      <c r="L37" s="27">
        <f>ROUND($K$37/$E$6,3)</f>
        <v>0</v>
      </c>
      <c r="M37" s="23">
        <f>ROUND($J$37,2)</f>
        <v>6.84</v>
      </c>
    </row>
    <row r="38" spans="1:13" x14ac:dyDescent="0.3">
      <c r="A38" s="22" t="s">
        <v>28</v>
      </c>
      <c r="B38" s="25" t="s">
        <v>114</v>
      </c>
      <c r="C38" s="24" t="s">
        <v>30</v>
      </c>
      <c r="D38" s="24" t="s">
        <v>115</v>
      </c>
      <c r="E38" s="47" t="s">
        <v>116</v>
      </c>
      <c r="F38" s="25" t="s">
        <v>58</v>
      </c>
      <c r="G38" s="26">
        <v>18</v>
      </c>
      <c r="H38" s="26">
        <v>35.93</v>
      </c>
      <c r="I38" s="26" t="s">
        <v>34</v>
      </c>
      <c r="J38" s="32">
        <v>43.88</v>
      </c>
      <c r="K38" s="26">
        <f>ROUND($G$38*$M$38,2)</f>
        <v>789.84</v>
      </c>
      <c r="L38" s="27">
        <f>ROUND($K$38/$E$6,3)</f>
        <v>1E-3</v>
      </c>
      <c r="M38" s="23">
        <f>ROUND($J$38,2)</f>
        <v>43.88</v>
      </c>
    </row>
    <row r="39" spans="1:13" ht="23" x14ac:dyDescent="0.3">
      <c r="A39" s="22" t="s">
        <v>28</v>
      </c>
      <c r="B39" s="25" t="s">
        <v>117</v>
      </c>
      <c r="C39" s="24" t="s">
        <v>30</v>
      </c>
      <c r="D39" s="24" t="s">
        <v>118</v>
      </c>
      <c r="E39" s="47" t="s">
        <v>119</v>
      </c>
      <c r="F39" s="25" t="s">
        <v>58</v>
      </c>
      <c r="G39" s="26">
        <v>18</v>
      </c>
      <c r="H39" s="26">
        <v>28.63</v>
      </c>
      <c r="I39" s="26" t="s">
        <v>34</v>
      </c>
      <c r="J39" s="32">
        <v>34.96</v>
      </c>
      <c r="K39" s="26">
        <f>ROUND($G$39*$M$39,2)</f>
        <v>629.28</v>
      </c>
      <c r="L39" s="27">
        <f>ROUND($K$39/$E$6,3)</f>
        <v>1E-3</v>
      </c>
      <c r="M39" s="23">
        <f>ROUND($J$39,2)</f>
        <v>34.96</v>
      </c>
    </row>
    <row r="40" spans="1:13" ht="26" x14ac:dyDescent="0.3">
      <c r="A40" s="22" t="s">
        <v>41</v>
      </c>
      <c r="B40" s="37" t="s">
        <v>120</v>
      </c>
      <c r="C40" s="38"/>
      <c r="D40" s="38" t="s">
        <v>26</v>
      </c>
      <c r="E40" s="49" t="s">
        <v>121</v>
      </c>
      <c r="F40" s="37"/>
      <c r="G40" s="39"/>
      <c r="H40" s="39"/>
      <c r="I40" s="39"/>
      <c r="J40" s="39"/>
      <c r="K40" s="39">
        <f>SUBTOTAL(9, $K$41:$K$50)</f>
        <v>4962.72</v>
      </c>
      <c r="L40" s="40">
        <f>ROUND($K$40/$E$6,3)</f>
        <v>7.0000000000000001E-3</v>
      </c>
      <c r="M40" s="23">
        <v>0</v>
      </c>
    </row>
    <row r="41" spans="1:13" x14ac:dyDescent="0.3">
      <c r="A41" s="22" t="s">
        <v>28</v>
      </c>
      <c r="B41" s="25" t="s">
        <v>122</v>
      </c>
      <c r="C41" s="24" t="s">
        <v>123</v>
      </c>
      <c r="D41" s="24" t="s">
        <v>124</v>
      </c>
      <c r="E41" s="47" t="s">
        <v>125</v>
      </c>
      <c r="F41" s="25" t="s">
        <v>126</v>
      </c>
      <c r="G41" s="26">
        <v>16</v>
      </c>
      <c r="H41" s="26">
        <v>22.58</v>
      </c>
      <c r="I41" s="26" t="s">
        <v>34</v>
      </c>
      <c r="J41" s="32">
        <v>27.57</v>
      </c>
      <c r="K41" s="26">
        <f>ROUND($G$41*$M$41,2)</f>
        <v>441.12</v>
      </c>
      <c r="L41" s="27">
        <f>ROUND($K$41/$E$6,3)</f>
        <v>1E-3</v>
      </c>
      <c r="M41" s="23">
        <f>ROUND($J$41,2)</f>
        <v>27.57</v>
      </c>
    </row>
    <row r="42" spans="1:13" ht="23" x14ac:dyDescent="0.3">
      <c r="A42" s="22" t="s">
        <v>28</v>
      </c>
      <c r="B42" s="25" t="s">
        <v>127</v>
      </c>
      <c r="C42" s="24" t="s">
        <v>30</v>
      </c>
      <c r="D42" s="24" t="s">
        <v>128</v>
      </c>
      <c r="E42" s="47" t="s">
        <v>129</v>
      </c>
      <c r="F42" s="25" t="s">
        <v>75</v>
      </c>
      <c r="G42" s="26">
        <v>0.28999999999999998</v>
      </c>
      <c r="H42" s="26">
        <v>718.65</v>
      </c>
      <c r="I42" s="26" t="s">
        <v>34</v>
      </c>
      <c r="J42" s="32">
        <v>877.62</v>
      </c>
      <c r="K42" s="26">
        <f>ROUND($G$42*$M$42,2)</f>
        <v>254.51</v>
      </c>
      <c r="L42" s="27">
        <f>ROUND($K$42/$E$6,3)</f>
        <v>0</v>
      </c>
      <c r="M42" s="23">
        <f>ROUND($J$42,2)</f>
        <v>877.62</v>
      </c>
    </row>
    <row r="43" spans="1:13" ht="46" x14ac:dyDescent="0.3">
      <c r="A43" s="22" t="s">
        <v>28</v>
      </c>
      <c r="B43" s="25" t="s">
        <v>130</v>
      </c>
      <c r="C43" s="24" t="s">
        <v>30</v>
      </c>
      <c r="D43" s="24" t="s">
        <v>131</v>
      </c>
      <c r="E43" s="47" t="s">
        <v>132</v>
      </c>
      <c r="F43" s="25" t="s">
        <v>33</v>
      </c>
      <c r="G43" s="26">
        <v>4.2</v>
      </c>
      <c r="H43" s="26">
        <v>534.45000000000005</v>
      </c>
      <c r="I43" s="26" t="s">
        <v>34</v>
      </c>
      <c r="J43" s="32">
        <v>652.66999999999996</v>
      </c>
      <c r="K43" s="26">
        <f>ROUND($G$43*$M$43,2)</f>
        <v>2741.21</v>
      </c>
      <c r="L43" s="27">
        <f>ROUND($K$43/$E$6,3)</f>
        <v>4.0000000000000001E-3</v>
      </c>
      <c r="M43" s="23">
        <f>ROUND($J$43,2)</f>
        <v>652.66999999999996</v>
      </c>
    </row>
    <row r="44" spans="1:13" ht="34.5" x14ac:dyDescent="0.3">
      <c r="A44" s="22" t="s">
        <v>28</v>
      </c>
      <c r="B44" s="25" t="s">
        <v>133</v>
      </c>
      <c r="C44" s="24" t="s">
        <v>30</v>
      </c>
      <c r="D44" s="24" t="s">
        <v>134</v>
      </c>
      <c r="E44" s="47" t="s">
        <v>135</v>
      </c>
      <c r="F44" s="25" t="s">
        <v>99</v>
      </c>
      <c r="G44" s="26">
        <v>29.28</v>
      </c>
      <c r="H44" s="26">
        <v>8.9700000000000006</v>
      </c>
      <c r="I44" s="26" t="s">
        <v>34</v>
      </c>
      <c r="J44" s="32">
        <v>10.95</v>
      </c>
      <c r="K44" s="26">
        <f>ROUND($G$44*$M$44,2)</f>
        <v>320.62</v>
      </c>
      <c r="L44" s="27">
        <f>ROUND($K$44/$E$6,3)</f>
        <v>0</v>
      </c>
      <c r="M44" s="23">
        <f>ROUND($J$44,2)</f>
        <v>10.95</v>
      </c>
    </row>
    <row r="45" spans="1:13" ht="34.5" x14ac:dyDescent="0.3">
      <c r="A45" s="22" t="s">
        <v>28</v>
      </c>
      <c r="B45" s="25" t="s">
        <v>136</v>
      </c>
      <c r="C45" s="24" t="s">
        <v>30</v>
      </c>
      <c r="D45" s="24" t="s">
        <v>137</v>
      </c>
      <c r="E45" s="47" t="s">
        <v>138</v>
      </c>
      <c r="F45" s="25" t="s">
        <v>99</v>
      </c>
      <c r="G45" s="26">
        <v>12.13</v>
      </c>
      <c r="H45" s="26">
        <v>13.54</v>
      </c>
      <c r="I45" s="26" t="s">
        <v>34</v>
      </c>
      <c r="J45" s="32">
        <v>16.54</v>
      </c>
      <c r="K45" s="26">
        <f>ROUND($G$45*$M$45,2)</f>
        <v>200.63</v>
      </c>
      <c r="L45" s="27">
        <f>ROUND($K$45/$E$6,3)</f>
        <v>0</v>
      </c>
      <c r="M45" s="23">
        <f>ROUND($J$45,2)</f>
        <v>16.54</v>
      </c>
    </row>
    <row r="46" spans="1:13" ht="46" x14ac:dyDescent="0.3">
      <c r="A46" s="22" t="s">
        <v>28</v>
      </c>
      <c r="B46" s="25" t="s">
        <v>139</v>
      </c>
      <c r="C46" s="24" t="s">
        <v>30</v>
      </c>
      <c r="D46" s="24" t="s">
        <v>140</v>
      </c>
      <c r="E46" s="47" t="s">
        <v>141</v>
      </c>
      <c r="F46" s="25" t="s">
        <v>75</v>
      </c>
      <c r="G46" s="26">
        <v>0.28999999999999998</v>
      </c>
      <c r="H46" s="26">
        <v>1143.3699999999999</v>
      </c>
      <c r="I46" s="26" t="s">
        <v>34</v>
      </c>
      <c r="J46" s="32">
        <v>1396.28</v>
      </c>
      <c r="K46" s="26">
        <f>ROUND($G$46*$M$46,2)</f>
        <v>404.92</v>
      </c>
      <c r="L46" s="27">
        <f>ROUND($K$46/$E$6,3)</f>
        <v>1E-3</v>
      </c>
      <c r="M46" s="23">
        <f>ROUND($J$46,2)</f>
        <v>1396.28</v>
      </c>
    </row>
    <row r="47" spans="1:13" ht="23" x14ac:dyDescent="0.3">
      <c r="A47" s="22" t="s">
        <v>28</v>
      </c>
      <c r="B47" s="25" t="s">
        <v>142</v>
      </c>
      <c r="C47" s="24" t="s">
        <v>30</v>
      </c>
      <c r="D47" s="24" t="s">
        <v>73</v>
      </c>
      <c r="E47" s="47" t="s">
        <v>74</v>
      </c>
      <c r="F47" s="25" t="s">
        <v>75</v>
      </c>
      <c r="G47" s="26">
        <v>0.56000000000000005</v>
      </c>
      <c r="H47" s="26">
        <v>71.510000000000005</v>
      </c>
      <c r="I47" s="26" t="s">
        <v>34</v>
      </c>
      <c r="J47" s="32">
        <v>87.33</v>
      </c>
      <c r="K47" s="26">
        <f>ROUND($G$47*$M$47,2)</f>
        <v>48.9</v>
      </c>
      <c r="L47" s="27">
        <f>ROUND($K$47/$E$6,3)</f>
        <v>0</v>
      </c>
      <c r="M47" s="23">
        <f>ROUND($J$47,2)</f>
        <v>87.33</v>
      </c>
    </row>
    <row r="48" spans="1:13" ht="46" x14ac:dyDescent="0.3">
      <c r="A48" s="22" t="s">
        <v>28</v>
      </c>
      <c r="B48" s="25" t="s">
        <v>143</v>
      </c>
      <c r="C48" s="24" t="s">
        <v>30</v>
      </c>
      <c r="D48" s="24" t="s">
        <v>144</v>
      </c>
      <c r="E48" s="47" t="s">
        <v>145</v>
      </c>
      <c r="F48" s="25" t="s">
        <v>33</v>
      </c>
      <c r="G48" s="26">
        <v>2.8</v>
      </c>
      <c r="H48" s="26">
        <v>102.97</v>
      </c>
      <c r="I48" s="26" t="s">
        <v>34</v>
      </c>
      <c r="J48" s="32">
        <v>125.75</v>
      </c>
      <c r="K48" s="26">
        <f>ROUND($G$48*$M$48,2)</f>
        <v>352.1</v>
      </c>
      <c r="L48" s="27">
        <f>ROUND($K$48/$E$6,3)</f>
        <v>0</v>
      </c>
      <c r="M48" s="23">
        <f>ROUND($J$48,2)</f>
        <v>125.75</v>
      </c>
    </row>
    <row r="49" spans="1:13" ht="46" x14ac:dyDescent="0.3">
      <c r="A49" s="22" t="s">
        <v>28</v>
      </c>
      <c r="B49" s="25" t="s">
        <v>146</v>
      </c>
      <c r="C49" s="24" t="s">
        <v>30</v>
      </c>
      <c r="D49" s="24" t="s">
        <v>147</v>
      </c>
      <c r="E49" s="47" t="s">
        <v>148</v>
      </c>
      <c r="F49" s="25" t="s">
        <v>33</v>
      </c>
      <c r="G49" s="26">
        <v>2.8</v>
      </c>
      <c r="H49" s="26">
        <v>6.13</v>
      </c>
      <c r="I49" s="26" t="s">
        <v>34</v>
      </c>
      <c r="J49" s="32">
        <v>7.49</v>
      </c>
      <c r="K49" s="26">
        <f>ROUND($G$49*$M$49,2)</f>
        <v>20.97</v>
      </c>
      <c r="L49" s="27">
        <f>ROUND($K$49/$E$6,3)</f>
        <v>0</v>
      </c>
      <c r="M49" s="23">
        <f>ROUND($J$49,2)</f>
        <v>7.49</v>
      </c>
    </row>
    <row r="50" spans="1:13" ht="46" x14ac:dyDescent="0.3">
      <c r="A50" s="22" t="s">
        <v>28</v>
      </c>
      <c r="B50" s="25" t="s">
        <v>149</v>
      </c>
      <c r="C50" s="24" t="s">
        <v>30</v>
      </c>
      <c r="D50" s="24" t="s">
        <v>150</v>
      </c>
      <c r="E50" s="47" t="s">
        <v>151</v>
      </c>
      <c r="F50" s="25" t="s">
        <v>33</v>
      </c>
      <c r="G50" s="26">
        <v>2.8</v>
      </c>
      <c r="H50" s="26">
        <v>51.98</v>
      </c>
      <c r="I50" s="26" t="s">
        <v>34</v>
      </c>
      <c r="J50" s="32">
        <v>63.48</v>
      </c>
      <c r="K50" s="26">
        <f>ROUND($G$50*$M$50,2)</f>
        <v>177.74</v>
      </c>
      <c r="L50" s="27">
        <f>ROUND($K$50/$E$6,3)</f>
        <v>0</v>
      </c>
      <c r="M50" s="23">
        <f>ROUND($J$50,2)</f>
        <v>63.48</v>
      </c>
    </row>
    <row r="51" spans="1:13" ht="26" x14ac:dyDescent="0.3">
      <c r="A51" s="22" t="s">
        <v>41</v>
      </c>
      <c r="B51" s="37" t="s">
        <v>152</v>
      </c>
      <c r="C51" s="38"/>
      <c r="D51" s="38" t="s">
        <v>26</v>
      </c>
      <c r="E51" s="49" t="s">
        <v>153</v>
      </c>
      <c r="F51" s="37"/>
      <c r="G51" s="39"/>
      <c r="H51" s="39"/>
      <c r="I51" s="39"/>
      <c r="J51" s="39"/>
      <c r="K51" s="39">
        <f>SUBTOTAL(9, $K$52:$K$54)</f>
        <v>4753.54</v>
      </c>
      <c r="L51" s="40">
        <f>ROUND($K$51/$E$6,3)</f>
        <v>7.0000000000000001E-3</v>
      </c>
      <c r="M51" s="23">
        <v>0</v>
      </c>
    </row>
    <row r="52" spans="1:13" ht="34.5" x14ac:dyDescent="0.3">
      <c r="A52" s="22" t="s">
        <v>28</v>
      </c>
      <c r="B52" s="25" t="s">
        <v>154</v>
      </c>
      <c r="C52" s="24" t="s">
        <v>155</v>
      </c>
      <c r="D52" s="24" t="s">
        <v>156</v>
      </c>
      <c r="E52" s="47" t="s">
        <v>157</v>
      </c>
      <c r="F52" s="25" t="s">
        <v>33</v>
      </c>
      <c r="G52" s="26">
        <v>107.3</v>
      </c>
      <c r="H52" s="26">
        <v>7.89</v>
      </c>
      <c r="I52" s="26" t="s">
        <v>34</v>
      </c>
      <c r="J52" s="32">
        <v>9.64</v>
      </c>
      <c r="K52" s="26">
        <f>ROUND($G$52*$M$52,2)</f>
        <v>1034.3699999999999</v>
      </c>
      <c r="L52" s="27">
        <f>ROUND($K$52/$E$6,3)</f>
        <v>1E-3</v>
      </c>
      <c r="M52" s="23">
        <f>ROUND($J$52,2)</f>
        <v>9.64</v>
      </c>
    </row>
    <row r="53" spans="1:13" ht="34.5" x14ac:dyDescent="0.3">
      <c r="A53" s="22" t="s">
        <v>28</v>
      </c>
      <c r="B53" s="25" t="s">
        <v>158</v>
      </c>
      <c r="C53" s="24" t="s">
        <v>30</v>
      </c>
      <c r="D53" s="24" t="s">
        <v>159</v>
      </c>
      <c r="E53" s="47" t="s">
        <v>160</v>
      </c>
      <c r="F53" s="25" t="s">
        <v>87</v>
      </c>
      <c r="G53" s="26">
        <v>23.5</v>
      </c>
      <c r="H53" s="26">
        <v>62.41</v>
      </c>
      <c r="I53" s="26" t="s">
        <v>34</v>
      </c>
      <c r="J53" s="32">
        <v>76.22</v>
      </c>
      <c r="K53" s="26">
        <f>ROUND($G$53*$M$53,2)</f>
        <v>1791.17</v>
      </c>
      <c r="L53" s="27">
        <f>ROUND($K$53/$E$6,3)</f>
        <v>3.0000000000000001E-3</v>
      </c>
      <c r="M53" s="23">
        <f>ROUND($J$53,2)</f>
        <v>76.22</v>
      </c>
    </row>
    <row r="54" spans="1:13" ht="34.5" x14ac:dyDescent="0.3">
      <c r="A54" s="22" t="s">
        <v>28</v>
      </c>
      <c r="B54" s="25" t="s">
        <v>161</v>
      </c>
      <c r="C54" s="24" t="s">
        <v>30</v>
      </c>
      <c r="D54" s="24" t="s">
        <v>162</v>
      </c>
      <c r="E54" s="47" t="s">
        <v>163</v>
      </c>
      <c r="F54" s="25" t="s">
        <v>87</v>
      </c>
      <c r="G54" s="26">
        <v>32</v>
      </c>
      <c r="H54" s="26">
        <v>49.34</v>
      </c>
      <c r="I54" s="26" t="s">
        <v>34</v>
      </c>
      <c r="J54" s="32">
        <v>60.25</v>
      </c>
      <c r="K54" s="26">
        <f>ROUND($G$54*$M$54,2)</f>
        <v>1928</v>
      </c>
      <c r="L54" s="27">
        <f>ROUND($K$54/$E$6,3)</f>
        <v>3.0000000000000001E-3</v>
      </c>
      <c r="M54" s="23">
        <f>ROUND($J$54,2)</f>
        <v>60.25</v>
      </c>
    </row>
    <row r="55" spans="1:13" x14ac:dyDescent="0.3">
      <c r="A55" s="22" t="s">
        <v>41</v>
      </c>
      <c r="B55" s="37" t="s">
        <v>164</v>
      </c>
      <c r="C55" s="38"/>
      <c r="D55" s="38" t="s">
        <v>26</v>
      </c>
      <c r="E55" s="49" t="s">
        <v>165</v>
      </c>
      <c r="F55" s="37"/>
      <c r="G55" s="39"/>
      <c r="H55" s="39"/>
      <c r="I55" s="39"/>
      <c r="J55" s="39"/>
      <c r="K55" s="39">
        <f>SUBTOTAL(9, $K$56:$K$58)</f>
        <v>5549.61</v>
      </c>
      <c r="L55" s="40">
        <f>ROUND($K$55/$E$6,3)</f>
        <v>8.0000000000000002E-3</v>
      </c>
      <c r="M55" s="23">
        <v>0</v>
      </c>
    </row>
    <row r="56" spans="1:13" ht="34.5" x14ac:dyDescent="0.3">
      <c r="A56" s="22" t="s">
        <v>28</v>
      </c>
      <c r="B56" s="25" t="s">
        <v>166</v>
      </c>
      <c r="C56" s="24" t="s">
        <v>155</v>
      </c>
      <c r="D56" s="24" t="s">
        <v>156</v>
      </c>
      <c r="E56" s="47" t="s">
        <v>157</v>
      </c>
      <c r="F56" s="25" t="s">
        <v>33</v>
      </c>
      <c r="G56" s="26">
        <v>47.41</v>
      </c>
      <c r="H56" s="26">
        <v>7.89</v>
      </c>
      <c r="I56" s="26" t="s">
        <v>34</v>
      </c>
      <c r="J56" s="32">
        <v>9.64</v>
      </c>
      <c r="K56" s="26">
        <f>ROUND($G$56*$M$56,2)</f>
        <v>457.03</v>
      </c>
      <c r="L56" s="27">
        <f>ROUND($K$56/$E$6,3)</f>
        <v>1E-3</v>
      </c>
      <c r="M56" s="23">
        <f>ROUND($J$56,2)</f>
        <v>9.64</v>
      </c>
    </row>
    <row r="57" spans="1:13" ht="34.5" x14ac:dyDescent="0.3">
      <c r="A57" s="22" t="s">
        <v>28</v>
      </c>
      <c r="B57" s="25" t="s">
        <v>167</v>
      </c>
      <c r="C57" s="24" t="s">
        <v>30</v>
      </c>
      <c r="D57" s="24" t="s">
        <v>159</v>
      </c>
      <c r="E57" s="47" t="s">
        <v>160</v>
      </c>
      <c r="F57" s="25" t="s">
        <v>87</v>
      </c>
      <c r="G57" s="26">
        <v>43.1</v>
      </c>
      <c r="H57" s="26">
        <v>62.41</v>
      </c>
      <c r="I57" s="26" t="s">
        <v>34</v>
      </c>
      <c r="J57" s="32">
        <v>76.22</v>
      </c>
      <c r="K57" s="26">
        <f>ROUND($G$57*$M$57,2)</f>
        <v>3285.08</v>
      </c>
      <c r="L57" s="27">
        <f>ROUND($K$57/$E$6,3)</f>
        <v>5.0000000000000001E-3</v>
      </c>
      <c r="M57" s="23">
        <f>ROUND($J$57,2)</f>
        <v>76.22</v>
      </c>
    </row>
    <row r="58" spans="1:13" ht="34.5" x14ac:dyDescent="0.3">
      <c r="A58" s="22" t="s">
        <v>28</v>
      </c>
      <c r="B58" s="25" t="s">
        <v>168</v>
      </c>
      <c r="C58" s="24" t="s">
        <v>30</v>
      </c>
      <c r="D58" s="24" t="s">
        <v>162</v>
      </c>
      <c r="E58" s="47" t="s">
        <v>163</v>
      </c>
      <c r="F58" s="25" t="s">
        <v>87</v>
      </c>
      <c r="G58" s="26">
        <v>30</v>
      </c>
      <c r="H58" s="26">
        <v>49.34</v>
      </c>
      <c r="I58" s="26" t="s">
        <v>34</v>
      </c>
      <c r="J58" s="32">
        <v>60.25</v>
      </c>
      <c r="K58" s="26">
        <f>ROUND($G$58*$M$58,2)</f>
        <v>1807.5</v>
      </c>
      <c r="L58" s="27">
        <f>ROUND($K$58/$E$6,3)</f>
        <v>3.0000000000000001E-3</v>
      </c>
      <c r="M58" s="23">
        <f>ROUND($J$58,2)</f>
        <v>60.25</v>
      </c>
    </row>
    <row r="59" spans="1:13" x14ac:dyDescent="0.3">
      <c r="A59" s="22" t="s">
        <v>41</v>
      </c>
      <c r="B59" s="37" t="s">
        <v>169</v>
      </c>
      <c r="C59" s="38"/>
      <c r="D59" s="38" t="s">
        <v>26</v>
      </c>
      <c r="E59" s="49" t="s">
        <v>170</v>
      </c>
      <c r="F59" s="37"/>
      <c r="G59" s="39"/>
      <c r="H59" s="39"/>
      <c r="I59" s="39"/>
      <c r="J59" s="39"/>
      <c r="K59" s="39">
        <f>SUBTOTAL(9, $K$60:$K$60)</f>
        <v>1266.7</v>
      </c>
      <c r="L59" s="40">
        <f>ROUND($K$59/$E$6,3)</f>
        <v>2E-3</v>
      </c>
      <c r="M59" s="23">
        <v>0</v>
      </c>
    </row>
    <row r="60" spans="1:13" ht="34.5" x14ac:dyDescent="0.3">
      <c r="A60" s="22" t="s">
        <v>28</v>
      </c>
      <c r="B60" s="25" t="s">
        <v>171</v>
      </c>
      <c r="C60" s="24" t="s">
        <v>155</v>
      </c>
      <c r="D60" s="24" t="s">
        <v>156</v>
      </c>
      <c r="E60" s="47" t="s">
        <v>157</v>
      </c>
      <c r="F60" s="25" t="s">
        <v>33</v>
      </c>
      <c r="G60" s="26">
        <v>131.4</v>
      </c>
      <c r="H60" s="26">
        <v>7.89</v>
      </c>
      <c r="I60" s="26" t="s">
        <v>34</v>
      </c>
      <c r="J60" s="32">
        <v>9.64</v>
      </c>
      <c r="K60" s="26">
        <f>ROUND($G$60*$M$60,2)</f>
        <v>1266.7</v>
      </c>
      <c r="L60" s="27">
        <f>ROUND($K$60/$E$6,3)</f>
        <v>2E-3</v>
      </c>
      <c r="M60" s="23">
        <f>ROUND($J$60,2)</f>
        <v>9.64</v>
      </c>
    </row>
    <row r="61" spans="1:13" x14ac:dyDescent="0.3">
      <c r="A61" s="22" t="s">
        <v>41</v>
      </c>
      <c r="B61" s="37" t="s">
        <v>172</v>
      </c>
      <c r="C61" s="38"/>
      <c r="D61" s="38" t="s">
        <v>26</v>
      </c>
      <c r="E61" s="49" t="s">
        <v>173</v>
      </c>
      <c r="F61" s="37"/>
      <c r="G61" s="39"/>
      <c r="H61" s="39"/>
      <c r="I61" s="39"/>
      <c r="J61" s="39"/>
      <c r="K61" s="39">
        <f>SUBTOTAL(9, $K$62:$K$79)</f>
        <v>3268.15</v>
      </c>
      <c r="L61" s="40">
        <f>ROUND($K$61/$E$6,3)</f>
        <v>5.0000000000000001E-3</v>
      </c>
      <c r="M61" s="23">
        <v>0</v>
      </c>
    </row>
    <row r="62" spans="1:13" ht="34.5" x14ac:dyDescent="0.3">
      <c r="A62" s="22" t="s">
        <v>28</v>
      </c>
      <c r="B62" s="25" t="s">
        <v>174</v>
      </c>
      <c r="C62" s="24" t="s">
        <v>30</v>
      </c>
      <c r="D62" s="24" t="s">
        <v>175</v>
      </c>
      <c r="E62" s="47" t="s">
        <v>176</v>
      </c>
      <c r="F62" s="25" t="s">
        <v>87</v>
      </c>
      <c r="G62" s="26">
        <v>33</v>
      </c>
      <c r="H62" s="26">
        <v>20.010000000000002</v>
      </c>
      <c r="I62" s="26" t="s">
        <v>34</v>
      </c>
      <c r="J62" s="32">
        <v>24.44</v>
      </c>
      <c r="K62" s="26">
        <f>ROUND($G$62*$M$62,2)</f>
        <v>806.52</v>
      </c>
      <c r="L62" s="27">
        <f>ROUND($K$62/$E$6,3)</f>
        <v>1E-3</v>
      </c>
      <c r="M62" s="23">
        <f>ROUND($J$62,2)</f>
        <v>24.44</v>
      </c>
    </row>
    <row r="63" spans="1:13" ht="23" x14ac:dyDescent="0.3">
      <c r="A63" s="22" t="s">
        <v>28</v>
      </c>
      <c r="B63" s="25" t="s">
        <v>177</v>
      </c>
      <c r="C63" s="24" t="s">
        <v>30</v>
      </c>
      <c r="D63" s="24" t="s">
        <v>178</v>
      </c>
      <c r="E63" s="47" t="s">
        <v>179</v>
      </c>
      <c r="F63" s="25" t="s">
        <v>17</v>
      </c>
      <c r="G63" s="26">
        <v>1</v>
      </c>
      <c r="H63" s="26">
        <v>105.07</v>
      </c>
      <c r="I63" s="26" t="s">
        <v>34</v>
      </c>
      <c r="J63" s="32">
        <v>128.31</v>
      </c>
      <c r="K63" s="26">
        <f>ROUND($G$63*$M$63,2)</f>
        <v>128.31</v>
      </c>
      <c r="L63" s="27">
        <f>ROUND($K$63/$E$6,3)</f>
        <v>0</v>
      </c>
      <c r="M63" s="23">
        <f>ROUND($J$63,2)</f>
        <v>128.31</v>
      </c>
    </row>
    <row r="64" spans="1:13" ht="34.5" x14ac:dyDescent="0.3">
      <c r="A64" s="22" t="s">
        <v>28</v>
      </c>
      <c r="B64" s="25" t="s">
        <v>180</v>
      </c>
      <c r="C64" s="24" t="s">
        <v>55</v>
      </c>
      <c r="D64" s="24" t="s">
        <v>181</v>
      </c>
      <c r="E64" s="47" t="s">
        <v>182</v>
      </c>
      <c r="F64" s="25" t="s">
        <v>17</v>
      </c>
      <c r="G64" s="26">
        <v>1</v>
      </c>
      <c r="H64" s="26">
        <v>250.66</v>
      </c>
      <c r="I64" s="26" t="s">
        <v>34</v>
      </c>
      <c r="J64" s="32">
        <v>306.11</v>
      </c>
      <c r="K64" s="26">
        <f>ROUND($G$64*$M$64,2)</f>
        <v>306.11</v>
      </c>
      <c r="L64" s="27">
        <f>ROUND($K$64/$E$6,3)</f>
        <v>0</v>
      </c>
      <c r="M64" s="23">
        <f>ROUND($J$64,2)</f>
        <v>306.11</v>
      </c>
    </row>
    <row r="65" spans="1:13" ht="23" x14ac:dyDescent="0.3">
      <c r="A65" s="22" t="s">
        <v>28</v>
      </c>
      <c r="B65" s="25" t="s">
        <v>183</v>
      </c>
      <c r="C65" s="24" t="s">
        <v>55</v>
      </c>
      <c r="D65" s="24" t="s">
        <v>184</v>
      </c>
      <c r="E65" s="47" t="s">
        <v>185</v>
      </c>
      <c r="F65" s="25" t="s">
        <v>17</v>
      </c>
      <c r="G65" s="26">
        <v>3</v>
      </c>
      <c r="H65" s="26">
        <v>169.11</v>
      </c>
      <c r="I65" s="26" t="s">
        <v>34</v>
      </c>
      <c r="J65" s="32">
        <v>206.52</v>
      </c>
      <c r="K65" s="26">
        <f>ROUND($G$65*$M$65,2)</f>
        <v>619.55999999999995</v>
      </c>
      <c r="L65" s="27">
        <f>ROUND($K$65/$E$6,3)</f>
        <v>1E-3</v>
      </c>
      <c r="M65" s="23">
        <f>ROUND($J$65,2)</f>
        <v>206.52</v>
      </c>
    </row>
    <row r="66" spans="1:13" ht="23" x14ac:dyDescent="0.3">
      <c r="A66" s="22" t="s">
        <v>28</v>
      </c>
      <c r="B66" s="25" t="s">
        <v>186</v>
      </c>
      <c r="C66" s="24" t="s">
        <v>30</v>
      </c>
      <c r="D66" s="24" t="s">
        <v>187</v>
      </c>
      <c r="E66" s="47" t="s">
        <v>188</v>
      </c>
      <c r="F66" s="25" t="s">
        <v>17</v>
      </c>
      <c r="G66" s="26">
        <v>2</v>
      </c>
      <c r="H66" s="26">
        <v>65.900000000000006</v>
      </c>
      <c r="I66" s="26" t="s">
        <v>34</v>
      </c>
      <c r="J66" s="32">
        <v>80.48</v>
      </c>
      <c r="K66" s="26">
        <f>ROUND($G$66*$M$66,2)</f>
        <v>160.96</v>
      </c>
      <c r="L66" s="27">
        <f>ROUND($K$66/$E$6,3)</f>
        <v>0</v>
      </c>
      <c r="M66" s="23">
        <f>ROUND($J$66,2)</f>
        <v>80.48</v>
      </c>
    </row>
    <row r="67" spans="1:13" ht="23" x14ac:dyDescent="0.3">
      <c r="A67" s="22" t="s">
        <v>28</v>
      </c>
      <c r="B67" s="25" t="s">
        <v>189</v>
      </c>
      <c r="C67" s="24" t="s">
        <v>30</v>
      </c>
      <c r="D67" s="24" t="s">
        <v>190</v>
      </c>
      <c r="E67" s="47" t="s">
        <v>191</v>
      </c>
      <c r="F67" s="25" t="s">
        <v>17</v>
      </c>
      <c r="G67" s="26">
        <v>1</v>
      </c>
      <c r="H67" s="26">
        <v>57.89</v>
      </c>
      <c r="I67" s="26" t="s">
        <v>34</v>
      </c>
      <c r="J67" s="32">
        <v>70.7</v>
      </c>
      <c r="K67" s="26">
        <f>ROUND($G$67*$M$67,2)</f>
        <v>70.7</v>
      </c>
      <c r="L67" s="27">
        <f>ROUND($K$67/$E$6,3)</f>
        <v>0</v>
      </c>
      <c r="M67" s="23">
        <f>ROUND($J$67,2)</f>
        <v>70.7</v>
      </c>
    </row>
    <row r="68" spans="1:13" ht="23" x14ac:dyDescent="0.3">
      <c r="A68" s="22" t="s">
        <v>28</v>
      </c>
      <c r="B68" s="25" t="s">
        <v>192</v>
      </c>
      <c r="C68" s="24" t="s">
        <v>30</v>
      </c>
      <c r="D68" s="24" t="s">
        <v>193</v>
      </c>
      <c r="E68" s="47" t="s">
        <v>194</v>
      </c>
      <c r="F68" s="25" t="s">
        <v>17</v>
      </c>
      <c r="G68" s="26">
        <v>1</v>
      </c>
      <c r="H68" s="26">
        <v>79.5</v>
      </c>
      <c r="I68" s="26" t="s">
        <v>34</v>
      </c>
      <c r="J68" s="32">
        <v>97.09</v>
      </c>
      <c r="K68" s="26">
        <f>ROUND($G$68*$M$68,2)</f>
        <v>97.09</v>
      </c>
      <c r="L68" s="27">
        <f>ROUND($K$68/$E$6,3)</f>
        <v>0</v>
      </c>
      <c r="M68" s="23">
        <f>ROUND($J$68,2)</f>
        <v>97.09</v>
      </c>
    </row>
    <row r="69" spans="1:13" ht="34.5" x14ac:dyDescent="0.3">
      <c r="A69" s="22" t="s">
        <v>28</v>
      </c>
      <c r="B69" s="25" t="s">
        <v>195</v>
      </c>
      <c r="C69" s="24" t="s">
        <v>30</v>
      </c>
      <c r="D69" s="24" t="s">
        <v>196</v>
      </c>
      <c r="E69" s="47" t="s">
        <v>197</v>
      </c>
      <c r="F69" s="25" t="s">
        <v>17</v>
      </c>
      <c r="G69" s="26">
        <v>1</v>
      </c>
      <c r="H69" s="26">
        <v>23.43</v>
      </c>
      <c r="I69" s="26" t="s">
        <v>34</v>
      </c>
      <c r="J69" s="32">
        <v>28.61</v>
      </c>
      <c r="K69" s="26">
        <f>ROUND($G$69*$M$69,2)</f>
        <v>28.61</v>
      </c>
      <c r="L69" s="27">
        <f>ROUND($K$69/$E$6,3)</f>
        <v>0</v>
      </c>
      <c r="M69" s="23">
        <f>ROUND($J$69,2)</f>
        <v>28.61</v>
      </c>
    </row>
    <row r="70" spans="1:13" ht="34.5" x14ac:dyDescent="0.3">
      <c r="A70" s="22" t="s">
        <v>28</v>
      </c>
      <c r="B70" s="25" t="s">
        <v>198</v>
      </c>
      <c r="C70" s="24" t="s">
        <v>30</v>
      </c>
      <c r="D70" s="24" t="s">
        <v>199</v>
      </c>
      <c r="E70" s="47" t="s">
        <v>200</v>
      </c>
      <c r="F70" s="25" t="s">
        <v>87</v>
      </c>
      <c r="G70" s="26">
        <v>2</v>
      </c>
      <c r="H70" s="26">
        <v>22.87</v>
      </c>
      <c r="I70" s="26" t="s">
        <v>34</v>
      </c>
      <c r="J70" s="32">
        <v>27.93</v>
      </c>
      <c r="K70" s="26">
        <f>ROUND($G$70*$M$70,2)</f>
        <v>55.86</v>
      </c>
      <c r="L70" s="27">
        <f>ROUND($K$70/$E$6,3)</f>
        <v>0</v>
      </c>
      <c r="M70" s="23">
        <f>ROUND($J$70,2)</f>
        <v>27.93</v>
      </c>
    </row>
    <row r="71" spans="1:13" ht="34.5" x14ac:dyDescent="0.3">
      <c r="A71" s="22" t="s">
        <v>28</v>
      </c>
      <c r="B71" s="25" t="s">
        <v>201</v>
      </c>
      <c r="C71" s="24" t="s">
        <v>30</v>
      </c>
      <c r="D71" s="24" t="s">
        <v>202</v>
      </c>
      <c r="E71" s="47" t="s">
        <v>203</v>
      </c>
      <c r="F71" s="25" t="s">
        <v>17</v>
      </c>
      <c r="G71" s="26">
        <v>2</v>
      </c>
      <c r="H71" s="26">
        <v>28.35</v>
      </c>
      <c r="I71" s="26" t="s">
        <v>34</v>
      </c>
      <c r="J71" s="32">
        <v>34.619999999999997</v>
      </c>
      <c r="K71" s="26">
        <f>ROUND($G$71*$M$71,2)</f>
        <v>69.239999999999995</v>
      </c>
      <c r="L71" s="27">
        <f>ROUND($K$71/$E$6,3)</f>
        <v>0</v>
      </c>
      <c r="M71" s="23">
        <f>ROUND($J$71,2)</f>
        <v>34.619999999999997</v>
      </c>
    </row>
    <row r="72" spans="1:13" ht="34.5" x14ac:dyDescent="0.3">
      <c r="A72" s="22" t="s">
        <v>28</v>
      </c>
      <c r="B72" s="25" t="s">
        <v>204</v>
      </c>
      <c r="C72" s="24" t="s">
        <v>30</v>
      </c>
      <c r="D72" s="24" t="s">
        <v>205</v>
      </c>
      <c r="E72" s="47" t="s">
        <v>206</v>
      </c>
      <c r="F72" s="25" t="s">
        <v>87</v>
      </c>
      <c r="G72" s="26">
        <v>22</v>
      </c>
      <c r="H72" s="26">
        <v>21.03</v>
      </c>
      <c r="I72" s="26" t="s">
        <v>34</v>
      </c>
      <c r="J72" s="32">
        <v>25.68</v>
      </c>
      <c r="K72" s="26">
        <f>ROUND($G$72*$M$72,2)</f>
        <v>564.96</v>
      </c>
      <c r="L72" s="27">
        <f>ROUND($K$72/$E$6,3)</f>
        <v>1E-3</v>
      </c>
      <c r="M72" s="23">
        <f>ROUND($J$72,2)</f>
        <v>25.68</v>
      </c>
    </row>
    <row r="73" spans="1:13" ht="23" x14ac:dyDescent="0.3">
      <c r="A73" s="22" t="s">
        <v>28</v>
      </c>
      <c r="B73" s="25" t="s">
        <v>207</v>
      </c>
      <c r="C73" s="24" t="s">
        <v>55</v>
      </c>
      <c r="D73" s="24" t="s">
        <v>208</v>
      </c>
      <c r="E73" s="47" t="s">
        <v>209</v>
      </c>
      <c r="F73" s="25" t="s">
        <v>17</v>
      </c>
      <c r="G73" s="26">
        <v>4</v>
      </c>
      <c r="H73" s="26">
        <v>4.7</v>
      </c>
      <c r="I73" s="26" t="s">
        <v>34</v>
      </c>
      <c r="J73" s="32">
        <v>5.74</v>
      </c>
      <c r="K73" s="26">
        <f>ROUND($G$73*$M$73,2)</f>
        <v>22.96</v>
      </c>
      <c r="L73" s="27">
        <f>ROUND($K$73/$E$6,3)</f>
        <v>0</v>
      </c>
      <c r="M73" s="23">
        <f>ROUND($J$73,2)</f>
        <v>5.74</v>
      </c>
    </row>
    <row r="74" spans="1:13" ht="34.5" x14ac:dyDescent="0.3">
      <c r="A74" s="22" t="s">
        <v>28</v>
      </c>
      <c r="B74" s="25" t="s">
        <v>210</v>
      </c>
      <c r="C74" s="24" t="s">
        <v>30</v>
      </c>
      <c r="D74" s="24" t="s">
        <v>211</v>
      </c>
      <c r="E74" s="47" t="s">
        <v>212</v>
      </c>
      <c r="F74" s="25" t="s">
        <v>17</v>
      </c>
      <c r="G74" s="26">
        <v>1</v>
      </c>
      <c r="H74" s="26">
        <v>63.92</v>
      </c>
      <c r="I74" s="26" t="s">
        <v>34</v>
      </c>
      <c r="J74" s="32">
        <v>78.06</v>
      </c>
      <c r="K74" s="26">
        <f>ROUND($G$74*$M$74,2)</f>
        <v>78.06</v>
      </c>
      <c r="L74" s="27">
        <f>ROUND($K$74/$E$6,3)</f>
        <v>0</v>
      </c>
      <c r="M74" s="23">
        <f>ROUND($J$74,2)</f>
        <v>78.06</v>
      </c>
    </row>
    <row r="75" spans="1:13" ht="46" x14ac:dyDescent="0.3">
      <c r="A75" s="22" t="s">
        <v>28</v>
      </c>
      <c r="B75" s="25" t="s">
        <v>213</v>
      </c>
      <c r="C75" s="24" t="s">
        <v>30</v>
      </c>
      <c r="D75" s="24" t="s">
        <v>214</v>
      </c>
      <c r="E75" s="47" t="s">
        <v>215</v>
      </c>
      <c r="F75" s="25" t="s">
        <v>33</v>
      </c>
      <c r="G75" s="26">
        <v>1</v>
      </c>
      <c r="H75" s="26">
        <v>128.9</v>
      </c>
      <c r="I75" s="26" t="s">
        <v>34</v>
      </c>
      <c r="J75" s="32">
        <v>157.41</v>
      </c>
      <c r="K75" s="26">
        <f>ROUND($G$75*$M$75,2)</f>
        <v>157.41</v>
      </c>
      <c r="L75" s="27">
        <f>ROUND($K$75/$E$6,3)</f>
        <v>0</v>
      </c>
      <c r="M75" s="23">
        <f>ROUND($J$75,2)</f>
        <v>157.41</v>
      </c>
    </row>
    <row r="76" spans="1:13" ht="46" x14ac:dyDescent="0.3">
      <c r="A76" s="22" t="s">
        <v>28</v>
      </c>
      <c r="B76" s="25" t="s">
        <v>216</v>
      </c>
      <c r="C76" s="24" t="s">
        <v>30</v>
      </c>
      <c r="D76" s="24" t="s">
        <v>147</v>
      </c>
      <c r="E76" s="47" t="s">
        <v>148</v>
      </c>
      <c r="F76" s="25" t="s">
        <v>33</v>
      </c>
      <c r="G76" s="26">
        <v>1</v>
      </c>
      <c r="H76" s="26">
        <v>6.13</v>
      </c>
      <c r="I76" s="26" t="s">
        <v>34</v>
      </c>
      <c r="J76" s="32">
        <v>7.49</v>
      </c>
      <c r="K76" s="26">
        <f>ROUND($G$76*$M$76,2)</f>
        <v>7.49</v>
      </c>
      <c r="L76" s="27">
        <f>ROUND($K$76/$E$6,3)</f>
        <v>0</v>
      </c>
      <c r="M76" s="23">
        <f>ROUND($J$76,2)</f>
        <v>7.49</v>
      </c>
    </row>
    <row r="77" spans="1:13" ht="46" x14ac:dyDescent="0.3">
      <c r="A77" s="22" t="s">
        <v>28</v>
      </c>
      <c r="B77" s="25" t="s">
        <v>217</v>
      </c>
      <c r="C77" s="24" t="s">
        <v>30</v>
      </c>
      <c r="D77" s="24" t="s">
        <v>150</v>
      </c>
      <c r="E77" s="47" t="s">
        <v>151</v>
      </c>
      <c r="F77" s="25" t="s">
        <v>33</v>
      </c>
      <c r="G77" s="26">
        <v>1</v>
      </c>
      <c r="H77" s="26">
        <v>51.98</v>
      </c>
      <c r="I77" s="26" t="s">
        <v>34</v>
      </c>
      <c r="J77" s="32">
        <v>63.48</v>
      </c>
      <c r="K77" s="26">
        <f>ROUND($G$77*$M$77,2)</f>
        <v>63.48</v>
      </c>
      <c r="L77" s="27">
        <f>ROUND($K$77/$E$6,3)</f>
        <v>0</v>
      </c>
      <c r="M77" s="23">
        <f>ROUND($J$77,2)</f>
        <v>63.48</v>
      </c>
    </row>
    <row r="78" spans="1:13" ht="34.5" x14ac:dyDescent="0.3">
      <c r="A78" s="22" t="s">
        <v>28</v>
      </c>
      <c r="B78" s="25" t="s">
        <v>218</v>
      </c>
      <c r="C78" s="24" t="s">
        <v>30</v>
      </c>
      <c r="D78" s="24" t="s">
        <v>219</v>
      </c>
      <c r="E78" s="47" t="s">
        <v>220</v>
      </c>
      <c r="F78" s="25" t="s">
        <v>33</v>
      </c>
      <c r="G78" s="26">
        <v>1</v>
      </c>
      <c r="H78" s="26">
        <v>3.54</v>
      </c>
      <c r="I78" s="26" t="s">
        <v>34</v>
      </c>
      <c r="J78" s="32">
        <v>4.32</v>
      </c>
      <c r="K78" s="26">
        <f>ROUND($G$78*$M$78,2)</f>
        <v>4.32</v>
      </c>
      <c r="L78" s="27">
        <f>ROUND($K$78/$E$6,3)</f>
        <v>0</v>
      </c>
      <c r="M78" s="23">
        <f>ROUND($J$78,2)</f>
        <v>4.32</v>
      </c>
    </row>
    <row r="79" spans="1:13" ht="34.5" x14ac:dyDescent="0.3">
      <c r="A79" s="22" t="s">
        <v>28</v>
      </c>
      <c r="B79" s="25" t="s">
        <v>221</v>
      </c>
      <c r="C79" s="24" t="s">
        <v>30</v>
      </c>
      <c r="D79" s="24" t="s">
        <v>222</v>
      </c>
      <c r="E79" s="47" t="s">
        <v>223</v>
      </c>
      <c r="F79" s="25" t="s">
        <v>33</v>
      </c>
      <c r="G79" s="26">
        <v>1</v>
      </c>
      <c r="H79" s="26">
        <v>21.71</v>
      </c>
      <c r="I79" s="26" t="s">
        <v>34</v>
      </c>
      <c r="J79" s="32">
        <v>26.51</v>
      </c>
      <c r="K79" s="26">
        <f>ROUND($G$79*$M$79,2)</f>
        <v>26.51</v>
      </c>
      <c r="L79" s="27">
        <f>ROUND($K$79/$E$6,3)</f>
        <v>0</v>
      </c>
      <c r="M79" s="23">
        <f>ROUND($J$79,2)</f>
        <v>26.51</v>
      </c>
    </row>
    <row r="80" spans="1:13" x14ac:dyDescent="0.3">
      <c r="A80" s="22" t="s">
        <v>41</v>
      </c>
      <c r="B80" s="37" t="s">
        <v>224</v>
      </c>
      <c r="C80" s="38"/>
      <c r="D80" s="38" t="s">
        <v>26</v>
      </c>
      <c r="E80" s="49" t="s">
        <v>225</v>
      </c>
      <c r="F80" s="37"/>
      <c r="G80" s="39"/>
      <c r="H80" s="39"/>
      <c r="I80" s="39"/>
      <c r="J80" s="39"/>
      <c r="K80" s="39">
        <f>SUBTOTAL(9, $K$81:$K$84)</f>
        <v>23712</v>
      </c>
      <c r="L80" s="40">
        <f>ROUND($K$80/$E$6,3)</f>
        <v>3.3000000000000002E-2</v>
      </c>
      <c r="M80" s="23">
        <v>0</v>
      </c>
    </row>
    <row r="81" spans="1:13" ht="34.5" x14ac:dyDescent="0.3">
      <c r="A81" s="22" t="s">
        <v>28</v>
      </c>
      <c r="B81" s="25" t="s">
        <v>226</v>
      </c>
      <c r="C81" s="24" t="s">
        <v>30</v>
      </c>
      <c r="D81" s="24" t="s">
        <v>175</v>
      </c>
      <c r="E81" s="47" t="s">
        <v>176</v>
      </c>
      <c r="F81" s="25" t="s">
        <v>87</v>
      </c>
      <c r="G81" s="26">
        <v>300</v>
      </c>
      <c r="H81" s="26">
        <v>20.010000000000002</v>
      </c>
      <c r="I81" s="26" t="s">
        <v>34</v>
      </c>
      <c r="J81" s="32">
        <v>24.44</v>
      </c>
      <c r="K81" s="26">
        <f>ROUND($G$81*$M$81,2)</f>
        <v>7332</v>
      </c>
      <c r="L81" s="27">
        <f>ROUND($K$81/$E$6,3)</f>
        <v>0.01</v>
      </c>
      <c r="M81" s="23">
        <f>ROUND($J$81,2)</f>
        <v>24.44</v>
      </c>
    </row>
    <row r="82" spans="1:13" ht="34.5" x14ac:dyDescent="0.3">
      <c r="A82" s="22" t="s">
        <v>28</v>
      </c>
      <c r="B82" s="25" t="s">
        <v>227</v>
      </c>
      <c r="C82" s="24" t="s">
        <v>30</v>
      </c>
      <c r="D82" s="24" t="s">
        <v>228</v>
      </c>
      <c r="E82" s="47" t="s">
        <v>229</v>
      </c>
      <c r="F82" s="25" t="s">
        <v>87</v>
      </c>
      <c r="G82" s="26">
        <v>300</v>
      </c>
      <c r="H82" s="26">
        <v>12.58</v>
      </c>
      <c r="I82" s="26" t="s">
        <v>34</v>
      </c>
      <c r="J82" s="32">
        <v>15.36</v>
      </c>
      <c r="K82" s="26">
        <f>ROUND($G$82*$M$82,2)</f>
        <v>4608</v>
      </c>
      <c r="L82" s="27">
        <f>ROUND($K$82/$E$6,3)</f>
        <v>6.0000000000000001E-3</v>
      </c>
      <c r="M82" s="23">
        <f>ROUND($J$82,2)</f>
        <v>15.36</v>
      </c>
    </row>
    <row r="83" spans="1:13" ht="34.5" x14ac:dyDescent="0.3">
      <c r="A83" s="22" t="s">
        <v>28</v>
      </c>
      <c r="B83" s="25" t="s">
        <v>230</v>
      </c>
      <c r="C83" s="24" t="s">
        <v>30</v>
      </c>
      <c r="D83" s="24" t="s">
        <v>231</v>
      </c>
      <c r="E83" s="47" t="s">
        <v>232</v>
      </c>
      <c r="F83" s="25" t="s">
        <v>87</v>
      </c>
      <c r="G83" s="26">
        <v>900</v>
      </c>
      <c r="H83" s="26">
        <v>6.13</v>
      </c>
      <c r="I83" s="26" t="s">
        <v>34</v>
      </c>
      <c r="J83" s="32">
        <v>7.49</v>
      </c>
      <c r="K83" s="26">
        <f>ROUND($G$83*$M$83,2)</f>
        <v>6741</v>
      </c>
      <c r="L83" s="27">
        <f>ROUND($K$83/$E$6,3)</f>
        <v>8.9999999999999993E-3</v>
      </c>
      <c r="M83" s="23">
        <f>ROUND($J$83,2)</f>
        <v>7.49</v>
      </c>
    </row>
    <row r="84" spans="1:13" ht="34.5" x14ac:dyDescent="0.3">
      <c r="A84" s="22" t="s">
        <v>28</v>
      </c>
      <c r="B84" s="25" t="s">
        <v>233</v>
      </c>
      <c r="C84" s="24" t="s">
        <v>30</v>
      </c>
      <c r="D84" s="24" t="s">
        <v>234</v>
      </c>
      <c r="E84" s="47" t="s">
        <v>235</v>
      </c>
      <c r="F84" s="25" t="s">
        <v>87</v>
      </c>
      <c r="G84" s="26">
        <v>900</v>
      </c>
      <c r="H84" s="26">
        <v>4.58</v>
      </c>
      <c r="I84" s="26" t="s">
        <v>34</v>
      </c>
      <c r="J84" s="32">
        <v>5.59</v>
      </c>
      <c r="K84" s="26">
        <f>ROUND($G$84*$M$84,2)</f>
        <v>5031</v>
      </c>
      <c r="L84" s="27">
        <f>ROUND($K$84/$E$6,3)</f>
        <v>7.0000000000000001E-3</v>
      </c>
      <c r="M84" s="23">
        <f>ROUND($J$84,2)</f>
        <v>5.59</v>
      </c>
    </row>
    <row r="85" spans="1:13" ht="16.5" x14ac:dyDescent="0.3">
      <c r="A85" s="22" t="s">
        <v>24</v>
      </c>
      <c r="B85" s="41" t="s">
        <v>236</v>
      </c>
      <c r="C85" s="42"/>
      <c r="D85" s="42" t="s">
        <v>26</v>
      </c>
      <c r="E85" s="50" t="s">
        <v>237</v>
      </c>
      <c r="F85" s="41"/>
      <c r="G85" s="43"/>
      <c r="H85" s="43"/>
      <c r="I85" s="43"/>
      <c r="J85" s="43"/>
      <c r="K85" s="43">
        <f>SUBTOTAL(9, $K$86:$K$167)</f>
        <v>260360.35</v>
      </c>
      <c r="L85" s="44">
        <f>ROUND($K$85/$E$6,3)</f>
        <v>0.36499999999999999</v>
      </c>
      <c r="M85" s="23">
        <v>0</v>
      </c>
    </row>
    <row r="86" spans="1:13" ht="14" x14ac:dyDescent="0.3">
      <c r="A86" s="22" t="s">
        <v>39</v>
      </c>
      <c r="B86" s="33" t="s">
        <v>238</v>
      </c>
      <c r="C86" s="34"/>
      <c r="D86" s="34" t="s">
        <v>26</v>
      </c>
      <c r="E86" s="48" t="s">
        <v>239</v>
      </c>
      <c r="F86" s="33"/>
      <c r="G86" s="35"/>
      <c r="H86" s="35"/>
      <c r="I86" s="35"/>
      <c r="J86" s="35"/>
      <c r="K86" s="35">
        <f>SUBTOTAL(9, $K$87:$K$99)</f>
        <v>23557.1</v>
      </c>
      <c r="L86" s="36">
        <f>ROUND($K$86/$E$6,3)</f>
        <v>3.3000000000000002E-2</v>
      </c>
      <c r="M86" s="23">
        <v>0</v>
      </c>
    </row>
    <row r="87" spans="1:13" x14ac:dyDescent="0.3">
      <c r="A87" s="22" t="s">
        <v>41</v>
      </c>
      <c r="B87" s="37" t="s">
        <v>240</v>
      </c>
      <c r="C87" s="38"/>
      <c r="D87" s="38" t="s">
        <v>26</v>
      </c>
      <c r="E87" s="49" t="s">
        <v>241</v>
      </c>
      <c r="F87" s="37"/>
      <c r="G87" s="39"/>
      <c r="H87" s="39"/>
      <c r="I87" s="39"/>
      <c r="J87" s="39"/>
      <c r="K87" s="39">
        <f>SUBTOTAL(9, $K$88:$K$88)</f>
        <v>5636.73</v>
      </c>
      <c r="L87" s="40">
        <f>ROUND($K$87/$E$6,3)</f>
        <v>8.0000000000000002E-3</v>
      </c>
      <c r="M87" s="23">
        <v>0</v>
      </c>
    </row>
    <row r="88" spans="1:13" ht="34.5" x14ac:dyDescent="0.3">
      <c r="A88" s="22" t="s">
        <v>28</v>
      </c>
      <c r="B88" s="25" t="s">
        <v>242</v>
      </c>
      <c r="C88" s="24" t="s">
        <v>36</v>
      </c>
      <c r="D88" s="24" t="s">
        <v>243</v>
      </c>
      <c r="E88" s="47" t="s">
        <v>244</v>
      </c>
      <c r="F88" s="25" t="s">
        <v>33</v>
      </c>
      <c r="G88" s="26">
        <v>89.9</v>
      </c>
      <c r="H88" s="26">
        <v>51.34</v>
      </c>
      <c r="I88" s="26" t="s">
        <v>34</v>
      </c>
      <c r="J88" s="32">
        <v>62.7</v>
      </c>
      <c r="K88" s="26">
        <f>ROUND($G$88*$M$88,2)</f>
        <v>5636.73</v>
      </c>
      <c r="L88" s="27">
        <f>ROUND($K$88/$E$6,3)</f>
        <v>8.0000000000000002E-3</v>
      </c>
      <c r="M88" s="23">
        <f>ROUND($J$88,2)</f>
        <v>62.7</v>
      </c>
    </row>
    <row r="89" spans="1:13" x14ac:dyDescent="0.3">
      <c r="A89" s="22" t="s">
        <v>41</v>
      </c>
      <c r="B89" s="37" t="s">
        <v>245</v>
      </c>
      <c r="C89" s="38"/>
      <c r="D89" s="38" t="s">
        <v>26</v>
      </c>
      <c r="E89" s="49" t="s">
        <v>246</v>
      </c>
      <c r="F89" s="37"/>
      <c r="G89" s="39"/>
      <c r="H89" s="39"/>
      <c r="I89" s="39"/>
      <c r="J89" s="39"/>
      <c r="K89" s="39">
        <f>SUBTOTAL(9, $K$90:$K$92)</f>
        <v>7549.35</v>
      </c>
      <c r="L89" s="40">
        <f>ROUND($K$89/$E$6,3)</f>
        <v>1.0999999999999999E-2</v>
      </c>
      <c r="M89" s="23">
        <v>0</v>
      </c>
    </row>
    <row r="90" spans="1:13" ht="46" x14ac:dyDescent="0.3">
      <c r="A90" s="22" t="s">
        <v>28</v>
      </c>
      <c r="B90" s="25" t="s">
        <v>247</v>
      </c>
      <c r="C90" s="24" t="s">
        <v>30</v>
      </c>
      <c r="D90" s="24" t="s">
        <v>248</v>
      </c>
      <c r="E90" s="47" t="s">
        <v>249</v>
      </c>
      <c r="F90" s="25" t="s">
        <v>33</v>
      </c>
      <c r="G90" s="26">
        <v>35.200000000000003</v>
      </c>
      <c r="H90" s="26">
        <v>10.3</v>
      </c>
      <c r="I90" s="26" t="s">
        <v>34</v>
      </c>
      <c r="J90" s="32">
        <v>12.58</v>
      </c>
      <c r="K90" s="26">
        <f>ROUND($G$90*$M$90,2)</f>
        <v>442.82</v>
      </c>
      <c r="L90" s="27">
        <f>ROUND($K$90/$E$6,3)</f>
        <v>1E-3</v>
      </c>
      <c r="M90" s="23">
        <f>ROUND($J$90,2)</f>
        <v>12.58</v>
      </c>
    </row>
    <row r="91" spans="1:13" ht="69" x14ac:dyDescent="0.3">
      <c r="A91" s="22" t="s">
        <v>28</v>
      </c>
      <c r="B91" s="25" t="s">
        <v>250</v>
      </c>
      <c r="C91" s="24" t="s">
        <v>30</v>
      </c>
      <c r="D91" s="24" t="s">
        <v>251</v>
      </c>
      <c r="E91" s="47" t="s">
        <v>252</v>
      </c>
      <c r="F91" s="25" t="s">
        <v>33</v>
      </c>
      <c r="G91" s="26">
        <v>35.200000000000003</v>
      </c>
      <c r="H91" s="26">
        <v>71.84</v>
      </c>
      <c r="I91" s="26" t="s">
        <v>34</v>
      </c>
      <c r="J91" s="32">
        <v>87.73</v>
      </c>
      <c r="K91" s="26">
        <f>ROUND($G$91*$M$91,2)</f>
        <v>3088.1</v>
      </c>
      <c r="L91" s="27">
        <f>ROUND($K$91/$E$6,3)</f>
        <v>4.0000000000000001E-3</v>
      </c>
      <c r="M91" s="23">
        <f>ROUND($J$91,2)</f>
        <v>87.73</v>
      </c>
    </row>
    <row r="92" spans="1:13" ht="34.5" x14ac:dyDescent="0.3">
      <c r="A92" s="22" t="s">
        <v>28</v>
      </c>
      <c r="B92" s="25" t="s">
        <v>253</v>
      </c>
      <c r="C92" s="24" t="s">
        <v>30</v>
      </c>
      <c r="D92" s="24" t="s">
        <v>254</v>
      </c>
      <c r="E92" s="47" t="s">
        <v>255</v>
      </c>
      <c r="F92" s="25" t="s">
        <v>33</v>
      </c>
      <c r="G92" s="26">
        <v>35.200000000000003</v>
      </c>
      <c r="H92" s="26">
        <v>93.48</v>
      </c>
      <c r="I92" s="26" t="s">
        <v>34</v>
      </c>
      <c r="J92" s="32">
        <v>114.16</v>
      </c>
      <c r="K92" s="26">
        <f>ROUND($G$92*$M$92,2)</f>
        <v>4018.43</v>
      </c>
      <c r="L92" s="27">
        <f>ROUND($K$92/$E$6,3)</f>
        <v>6.0000000000000001E-3</v>
      </c>
      <c r="M92" s="23">
        <f>ROUND($J$92,2)</f>
        <v>114.16</v>
      </c>
    </row>
    <row r="93" spans="1:13" x14ac:dyDescent="0.3">
      <c r="A93" s="22" t="s">
        <v>41</v>
      </c>
      <c r="B93" s="37" t="s">
        <v>256</v>
      </c>
      <c r="C93" s="38"/>
      <c r="D93" s="38" t="s">
        <v>26</v>
      </c>
      <c r="E93" s="49" t="s">
        <v>257</v>
      </c>
      <c r="F93" s="37"/>
      <c r="G93" s="39"/>
      <c r="H93" s="39"/>
      <c r="I93" s="39"/>
      <c r="J93" s="39"/>
      <c r="K93" s="39">
        <f>SUBTOTAL(9, $K$94:$K$94)</f>
        <v>6425.76</v>
      </c>
      <c r="L93" s="40">
        <f>ROUND($K$93/$E$6,3)</f>
        <v>8.9999999999999993E-3</v>
      </c>
      <c r="M93" s="23">
        <v>0</v>
      </c>
    </row>
    <row r="94" spans="1:13" ht="23" x14ac:dyDescent="0.3">
      <c r="A94" s="22" t="s">
        <v>28</v>
      </c>
      <c r="B94" s="25" t="s">
        <v>258</v>
      </c>
      <c r="C94" s="24" t="s">
        <v>36</v>
      </c>
      <c r="D94" s="24" t="s">
        <v>259</v>
      </c>
      <c r="E94" s="47" t="s">
        <v>260</v>
      </c>
      <c r="F94" s="25" t="s">
        <v>33</v>
      </c>
      <c r="G94" s="26">
        <v>6</v>
      </c>
      <c r="H94" s="26">
        <v>876.97</v>
      </c>
      <c r="I94" s="26" t="s">
        <v>34</v>
      </c>
      <c r="J94" s="32">
        <v>1070.96</v>
      </c>
      <c r="K94" s="26">
        <f>ROUND($G$94*$M$94,2)</f>
        <v>6425.76</v>
      </c>
      <c r="L94" s="27">
        <f>ROUND($K$94/$E$6,3)</f>
        <v>8.9999999999999993E-3</v>
      </c>
      <c r="M94" s="23">
        <f>ROUND($J$94,2)</f>
        <v>1070.96</v>
      </c>
    </row>
    <row r="95" spans="1:13" x14ac:dyDescent="0.3">
      <c r="A95" s="22" t="s">
        <v>41</v>
      </c>
      <c r="B95" s="37" t="s">
        <v>261</v>
      </c>
      <c r="C95" s="38"/>
      <c r="D95" s="38" t="s">
        <v>26</v>
      </c>
      <c r="E95" s="49" t="s">
        <v>262</v>
      </c>
      <c r="F95" s="37"/>
      <c r="G95" s="39"/>
      <c r="H95" s="39"/>
      <c r="I95" s="39"/>
      <c r="J95" s="39"/>
      <c r="K95" s="39">
        <f>SUBTOTAL(9, $K$96:$K$96)</f>
        <v>31.1</v>
      </c>
      <c r="L95" s="40">
        <f>ROUND($K$95/$E$6,3)</f>
        <v>0</v>
      </c>
      <c r="M95" s="23">
        <v>0</v>
      </c>
    </row>
    <row r="96" spans="1:13" x14ac:dyDescent="0.3">
      <c r="A96" s="22" t="s">
        <v>28</v>
      </c>
      <c r="B96" s="25" t="s">
        <v>263</v>
      </c>
      <c r="C96" s="24" t="s">
        <v>36</v>
      </c>
      <c r="D96" s="24" t="s">
        <v>264</v>
      </c>
      <c r="E96" s="47" t="s">
        <v>265</v>
      </c>
      <c r="F96" s="25" t="s">
        <v>33</v>
      </c>
      <c r="G96" s="26">
        <v>5</v>
      </c>
      <c r="H96" s="26">
        <v>5.09</v>
      </c>
      <c r="I96" s="26" t="s">
        <v>34</v>
      </c>
      <c r="J96" s="32">
        <v>6.22</v>
      </c>
      <c r="K96" s="26">
        <f>ROUND($G$96*$M$96,2)</f>
        <v>31.1</v>
      </c>
      <c r="L96" s="27">
        <f>ROUND($K$96/$E$6,3)</f>
        <v>0</v>
      </c>
      <c r="M96" s="23">
        <f>ROUND($J$96,2)</f>
        <v>6.22</v>
      </c>
    </row>
    <row r="97" spans="1:13" x14ac:dyDescent="0.3">
      <c r="A97" s="22" t="s">
        <v>41</v>
      </c>
      <c r="B97" s="37" t="s">
        <v>266</v>
      </c>
      <c r="C97" s="38"/>
      <c r="D97" s="38" t="s">
        <v>26</v>
      </c>
      <c r="E97" s="49" t="s">
        <v>267</v>
      </c>
      <c r="F97" s="37"/>
      <c r="G97" s="39"/>
      <c r="H97" s="39"/>
      <c r="I97" s="39"/>
      <c r="J97" s="39"/>
      <c r="K97" s="39">
        <f>SUBTOTAL(9, $K$98:$K$99)</f>
        <v>3914.16</v>
      </c>
      <c r="L97" s="40">
        <f>ROUND($K$97/$E$6,3)</f>
        <v>5.0000000000000001E-3</v>
      </c>
      <c r="M97" s="23">
        <v>0</v>
      </c>
    </row>
    <row r="98" spans="1:13" ht="34.5" x14ac:dyDescent="0.3">
      <c r="A98" s="22" t="s">
        <v>28</v>
      </c>
      <c r="B98" s="25" t="s">
        <v>268</v>
      </c>
      <c r="C98" s="24" t="s">
        <v>30</v>
      </c>
      <c r="D98" s="24" t="s">
        <v>269</v>
      </c>
      <c r="E98" s="47" t="s">
        <v>270</v>
      </c>
      <c r="F98" s="25" t="s">
        <v>33</v>
      </c>
      <c r="G98" s="26">
        <v>46.8</v>
      </c>
      <c r="H98" s="26">
        <v>65.77</v>
      </c>
      <c r="I98" s="26" t="s">
        <v>34</v>
      </c>
      <c r="J98" s="32">
        <v>80.319999999999993</v>
      </c>
      <c r="K98" s="26">
        <f>ROUND($G$98*$M$98,2)</f>
        <v>3758.98</v>
      </c>
      <c r="L98" s="27">
        <f>ROUND($K$98/$E$6,3)</f>
        <v>5.0000000000000001E-3</v>
      </c>
      <c r="M98" s="23">
        <f>ROUND($J$98,2)</f>
        <v>80.319999999999993</v>
      </c>
    </row>
    <row r="99" spans="1:13" ht="23" x14ac:dyDescent="0.3">
      <c r="A99" s="22" t="s">
        <v>28</v>
      </c>
      <c r="B99" s="25" t="s">
        <v>271</v>
      </c>
      <c r="C99" s="24" t="s">
        <v>55</v>
      </c>
      <c r="D99" s="24" t="s">
        <v>272</v>
      </c>
      <c r="E99" s="47" t="s">
        <v>273</v>
      </c>
      <c r="F99" s="25" t="s">
        <v>87</v>
      </c>
      <c r="G99" s="26">
        <v>32.6</v>
      </c>
      <c r="H99" s="26">
        <v>3.9</v>
      </c>
      <c r="I99" s="26" t="s">
        <v>34</v>
      </c>
      <c r="J99" s="32">
        <v>4.76</v>
      </c>
      <c r="K99" s="26">
        <f>ROUND($G$99*$M$99,2)</f>
        <v>155.18</v>
      </c>
      <c r="L99" s="27">
        <f>ROUND($K$99/$E$6,3)</f>
        <v>0</v>
      </c>
      <c r="M99" s="23">
        <f>ROUND($J$99,2)</f>
        <v>4.76</v>
      </c>
    </row>
    <row r="100" spans="1:13" ht="14" x14ac:dyDescent="0.3">
      <c r="A100" s="22" t="s">
        <v>39</v>
      </c>
      <c r="B100" s="33" t="s">
        <v>274</v>
      </c>
      <c r="C100" s="34"/>
      <c r="D100" s="34" t="s">
        <v>26</v>
      </c>
      <c r="E100" s="48" t="s">
        <v>275</v>
      </c>
      <c r="F100" s="33"/>
      <c r="G100" s="35"/>
      <c r="H100" s="35"/>
      <c r="I100" s="35"/>
      <c r="J100" s="35"/>
      <c r="K100" s="35">
        <f>SUBTOTAL(9, $K$101:$K$117)</f>
        <v>120604.01999999999</v>
      </c>
      <c r="L100" s="36">
        <f>ROUND($K$100/$E$6,3)</f>
        <v>0.16900000000000001</v>
      </c>
      <c r="M100" s="23">
        <v>0</v>
      </c>
    </row>
    <row r="101" spans="1:13" ht="26" x14ac:dyDescent="0.3">
      <c r="A101" s="22" t="s">
        <v>41</v>
      </c>
      <c r="B101" s="37" t="s">
        <v>276</v>
      </c>
      <c r="C101" s="38"/>
      <c r="D101" s="38" t="s">
        <v>26</v>
      </c>
      <c r="E101" s="49" t="s">
        <v>277</v>
      </c>
      <c r="F101" s="37"/>
      <c r="G101" s="39"/>
      <c r="H101" s="39"/>
      <c r="I101" s="39"/>
      <c r="J101" s="39"/>
      <c r="K101" s="39">
        <f>SUBTOTAL(9, $K$102:$K$105)</f>
        <v>46411.49</v>
      </c>
      <c r="L101" s="40">
        <f>ROUND($K$101/$E$6,3)</f>
        <v>6.5000000000000002E-2</v>
      </c>
      <c r="M101" s="23">
        <v>0</v>
      </c>
    </row>
    <row r="102" spans="1:13" ht="34.5" x14ac:dyDescent="0.3">
      <c r="A102" s="22" t="s">
        <v>28</v>
      </c>
      <c r="B102" s="25" t="s">
        <v>278</v>
      </c>
      <c r="C102" s="24" t="s">
        <v>30</v>
      </c>
      <c r="D102" s="24" t="s">
        <v>279</v>
      </c>
      <c r="E102" s="47" t="s">
        <v>280</v>
      </c>
      <c r="F102" s="25" t="s">
        <v>33</v>
      </c>
      <c r="G102" s="26">
        <v>475</v>
      </c>
      <c r="H102" s="26">
        <v>25.81</v>
      </c>
      <c r="I102" s="26" t="s">
        <v>34</v>
      </c>
      <c r="J102" s="32">
        <v>31.52</v>
      </c>
      <c r="K102" s="26">
        <f>ROUND($G$102*$M$102,2)</f>
        <v>14972</v>
      </c>
      <c r="L102" s="27">
        <f>ROUND($K$102/$E$6,3)</f>
        <v>2.1000000000000001E-2</v>
      </c>
      <c r="M102" s="23">
        <f>ROUND($J$102,2)</f>
        <v>31.52</v>
      </c>
    </row>
    <row r="103" spans="1:13" ht="34.5" x14ac:dyDescent="0.3">
      <c r="A103" s="22" t="s">
        <v>28</v>
      </c>
      <c r="B103" s="25" t="s">
        <v>281</v>
      </c>
      <c r="C103" s="24" t="s">
        <v>30</v>
      </c>
      <c r="D103" s="24" t="s">
        <v>282</v>
      </c>
      <c r="E103" s="47" t="s">
        <v>283</v>
      </c>
      <c r="F103" s="25" t="s">
        <v>33</v>
      </c>
      <c r="G103" s="26">
        <v>475</v>
      </c>
      <c r="H103" s="26">
        <v>22.86</v>
      </c>
      <c r="I103" s="26" t="s">
        <v>34</v>
      </c>
      <c r="J103" s="32">
        <v>27.92</v>
      </c>
      <c r="K103" s="26">
        <f>ROUND($G$103*$M$103,2)</f>
        <v>13262</v>
      </c>
      <c r="L103" s="27">
        <f>ROUND($K$103/$E$6,3)</f>
        <v>1.9E-2</v>
      </c>
      <c r="M103" s="23">
        <f>ROUND($J$103,2)</f>
        <v>27.92</v>
      </c>
    </row>
    <row r="104" spans="1:13" ht="34.5" x14ac:dyDescent="0.3">
      <c r="A104" s="22" t="s">
        <v>28</v>
      </c>
      <c r="B104" s="25" t="s">
        <v>284</v>
      </c>
      <c r="C104" s="24" t="s">
        <v>285</v>
      </c>
      <c r="D104" s="24" t="s">
        <v>286</v>
      </c>
      <c r="E104" s="47" t="s">
        <v>287</v>
      </c>
      <c r="F104" s="25" t="s">
        <v>33</v>
      </c>
      <c r="G104" s="26">
        <v>475</v>
      </c>
      <c r="H104" s="26">
        <v>11.21</v>
      </c>
      <c r="I104" s="26" t="s">
        <v>34</v>
      </c>
      <c r="J104" s="32">
        <v>13.69</v>
      </c>
      <c r="K104" s="26">
        <f>ROUND($G$104*$M$104,2)</f>
        <v>6502.75</v>
      </c>
      <c r="L104" s="27">
        <f>ROUND($K$104/$E$6,3)</f>
        <v>8.9999999999999993E-3</v>
      </c>
      <c r="M104" s="23">
        <f>ROUND($J$104,2)</f>
        <v>13.69</v>
      </c>
    </row>
    <row r="105" spans="1:13" ht="34.5" x14ac:dyDescent="0.3">
      <c r="A105" s="22" t="s">
        <v>28</v>
      </c>
      <c r="B105" s="25" t="s">
        <v>288</v>
      </c>
      <c r="C105" s="24" t="s">
        <v>36</v>
      </c>
      <c r="D105" s="24" t="s">
        <v>243</v>
      </c>
      <c r="E105" s="47" t="s">
        <v>244</v>
      </c>
      <c r="F105" s="25" t="s">
        <v>33</v>
      </c>
      <c r="G105" s="26">
        <v>186.2</v>
      </c>
      <c r="H105" s="26">
        <v>51.34</v>
      </c>
      <c r="I105" s="26" t="s">
        <v>34</v>
      </c>
      <c r="J105" s="32">
        <v>62.7</v>
      </c>
      <c r="K105" s="26">
        <f>ROUND($G$105*$M$105,2)</f>
        <v>11674.74</v>
      </c>
      <c r="L105" s="27">
        <f>ROUND($K$105/$E$6,3)</f>
        <v>1.6E-2</v>
      </c>
      <c r="M105" s="23">
        <f>ROUND($J$105,2)</f>
        <v>62.7</v>
      </c>
    </row>
    <row r="106" spans="1:13" x14ac:dyDescent="0.3">
      <c r="A106" s="22" t="s">
        <v>41</v>
      </c>
      <c r="B106" s="37" t="s">
        <v>289</v>
      </c>
      <c r="C106" s="38"/>
      <c r="D106" s="38" t="s">
        <v>26</v>
      </c>
      <c r="E106" s="49" t="s">
        <v>290</v>
      </c>
      <c r="F106" s="37"/>
      <c r="G106" s="39"/>
      <c r="H106" s="39"/>
      <c r="I106" s="39"/>
      <c r="J106" s="39"/>
      <c r="K106" s="39">
        <f>SUBTOTAL(9, $K$107:$K$108)</f>
        <v>19764.75</v>
      </c>
      <c r="L106" s="40">
        <f>ROUND($K$106/$E$6,3)</f>
        <v>2.8000000000000001E-2</v>
      </c>
      <c r="M106" s="23">
        <v>0</v>
      </c>
    </row>
    <row r="107" spans="1:13" ht="34.5" x14ac:dyDescent="0.3">
      <c r="A107" s="22" t="s">
        <v>28</v>
      </c>
      <c r="B107" s="25" t="s">
        <v>291</v>
      </c>
      <c r="C107" s="24" t="s">
        <v>30</v>
      </c>
      <c r="D107" s="24" t="s">
        <v>282</v>
      </c>
      <c r="E107" s="47" t="s">
        <v>283</v>
      </c>
      <c r="F107" s="25" t="s">
        <v>33</v>
      </c>
      <c r="G107" s="26">
        <v>475</v>
      </c>
      <c r="H107" s="26">
        <v>22.86</v>
      </c>
      <c r="I107" s="26" t="s">
        <v>34</v>
      </c>
      <c r="J107" s="32">
        <v>27.92</v>
      </c>
      <c r="K107" s="26">
        <f>ROUND($G$107*$M$107,2)</f>
        <v>13262</v>
      </c>
      <c r="L107" s="27">
        <f>ROUND($K$107/$E$6,3)</f>
        <v>1.9E-2</v>
      </c>
      <c r="M107" s="23">
        <f>ROUND($J$107,2)</f>
        <v>27.92</v>
      </c>
    </row>
    <row r="108" spans="1:13" ht="34.5" x14ac:dyDescent="0.3">
      <c r="A108" s="22" t="s">
        <v>28</v>
      </c>
      <c r="B108" s="25" t="s">
        <v>292</v>
      </c>
      <c r="C108" s="24" t="s">
        <v>285</v>
      </c>
      <c r="D108" s="24" t="s">
        <v>286</v>
      </c>
      <c r="E108" s="47" t="s">
        <v>287</v>
      </c>
      <c r="F108" s="25" t="s">
        <v>33</v>
      </c>
      <c r="G108" s="26">
        <v>475</v>
      </c>
      <c r="H108" s="26">
        <v>11.21</v>
      </c>
      <c r="I108" s="26" t="s">
        <v>34</v>
      </c>
      <c r="J108" s="32">
        <v>13.69</v>
      </c>
      <c r="K108" s="26">
        <f>ROUND($G$108*$M$108,2)</f>
        <v>6502.75</v>
      </c>
      <c r="L108" s="27">
        <f>ROUND($K$108/$E$6,3)</f>
        <v>8.9999999999999993E-3</v>
      </c>
      <c r="M108" s="23">
        <f>ROUND($J$108,2)</f>
        <v>13.69</v>
      </c>
    </row>
    <row r="109" spans="1:13" x14ac:dyDescent="0.3">
      <c r="A109" s="22" t="s">
        <v>41</v>
      </c>
      <c r="B109" s="37" t="s">
        <v>293</v>
      </c>
      <c r="C109" s="38"/>
      <c r="D109" s="38" t="s">
        <v>26</v>
      </c>
      <c r="E109" s="49" t="s">
        <v>294</v>
      </c>
      <c r="F109" s="37"/>
      <c r="G109" s="39"/>
      <c r="H109" s="39"/>
      <c r="I109" s="39"/>
      <c r="J109" s="39"/>
      <c r="K109" s="39">
        <f>SUBTOTAL(9, $K$110:$K$111)</f>
        <v>2596.8200000000002</v>
      </c>
      <c r="L109" s="40">
        <f>ROUND($K$109/$E$6,3)</f>
        <v>4.0000000000000001E-3</v>
      </c>
      <c r="M109" s="23">
        <v>0</v>
      </c>
    </row>
    <row r="110" spans="1:13" ht="46" x14ac:dyDescent="0.3">
      <c r="A110" s="22" t="s">
        <v>28</v>
      </c>
      <c r="B110" s="25" t="s">
        <v>295</v>
      </c>
      <c r="C110" s="24" t="s">
        <v>30</v>
      </c>
      <c r="D110" s="24" t="s">
        <v>296</v>
      </c>
      <c r="E110" s="47" t="s">
        <v>297</v>
      </c>
      <c r="F110" s="25" t="s">
        <v>33</v>
      </c>
      <c r="G110" s="26">
        <v>8</v>
      </c>
      <c r="H110" s="26">
        <v>38.39</v>
      </c>
      <c r="I110" s="26" t="s">
        <v>34</v>
      </c>
      <c r="J110" s="32">
        <v>46.88</v>
      </c>
      <c r="K110" s="26">
        <f>ROUND($G$110*$M$110,2)</f>
        <v>375.04</v>
      </c>
      <c r="L110" s="27">
        <f>ROUND($K$110/$E$6,3)</f>
        <v>1E-3</v>
      </c>
      <c r="M110" s="23">
        <f>ROUND($J$110,2)</f>
        <v>46.88</v>
      </c>
    </row>
    <row r="111" spans="1:13" ht="80.5" x14ac:dyDescent="0.3">
      <c r="A111" s="22" t="s">
        <v>28</v>
      </c>
      <c r="B111" s="25" t="s">
        <v>298</v>
      </c>
      <c r="C111" s="24" t="s">
        <v>299</v>
      </c>
      <c r="D111" s="24" t="s">
        <v>300</v>
      </c>
      <c r="E111" s="47" t="s">
        <v>301</v>
      </c>
      <c r="F111" s="25" t="s">
        <v>33</v>
      </c>
      <c r="G111" s="26">
        <v>18.8</v>
      </c>
      <c r="H111" s="26">
        <v>96.77</v>
      </c>
      <c r="I111" s="26" t="s">
        <v>34</v>
      </c>
      <c r="J111" s="32">
        <v>118.18</v>
      </c>
      <c r="K111" s="26">
        <f>ROUND($G$111*$M$111,2)</f>
        <v>2221.7800000000002</v>
      </c>
      <c r="L111" s="27">
        <f>ROUND($K$111/$E$6,3)</f>
        <v>3.0000000000000001E-3</v>
      </c>
      <c r="M111" s="23">
        <f>ROUND($J$111,2)</f>
        <v>118.18</v>
      </c>
    </row>
    <row r="112" spans="1:13" x14ac:dyDescent="0.3">
      <c r="A112" s="22" t="s">
        <v>41</v>
      </c>
      <c r="B112" s="37" t="s">
        <v>302</v>
      </c>
      <c r="C112" s="38"/>
      <c r="D112" s="38" t="s">
        <v>26</v>
      </c>
      <c r="E112" s="49" t="s">
        <v>303</v>
      </c>
      <c r="F112" s="37"/>
      <c r="G112" s="39"/>
      <c r="H112" s="39"/>
      <c r="I112" s="39"/>
      <c r="J112" s="39"/>
      <c r="K112" s="39">
        <f>SUBTOTAL(9, $K$113:$K$114)</f>
        <v>18215.599999999999</v>
      </c>
      <c r="L112" s="40">
        <f>ROUND($K$112/$E$6,3)</f>
        <v>2.5999999999999999E-2</v>
      </c>
      <c r="M112" s="23">
        <v>0</v>
      </c>
    </row>
    <row r="113" spans="1:13" ht="23" x14ac:dyDescent="0.3">
      <c r="A113" s="22" t="s">
        <v>28</v>
      </c>
      <c r="B113" s="25" t="s">
        <v>304</v>
      </c>
      <c r="C113" s="24" t="s">
        <v>30</v>
      </c>
      <c r="D113" s="24" t="s">
        <v>305</v>
      </c>
      <c r="E113" s="47" t="s">
        <v>306</v>
      </c>
      <c r="F113" s="25" t="s">
        <v>33</v>
      </c>
      <c r="G113" s="26">
        <v>520</v>
      </c>
      <c r="H113" s="26">
        <v>14.64</v>
      </c>
      <c r="I113" s="26" t="s">
        <v>34</v>
      </c>
      <c r="J113" s="32">
        <v>17.88</v>
      </c>
      <c r="K113" s="26">
        <f>ROUND($G$113*$M$113,2)</f>
        <v>9297.6</v>
      </c>
      <c r="L113" s="27">
        <f>ROUND($K$113/$E$6,3)</f>
        <v>1.2999999999999999E-2</v>
      </c>
      <c r="M113" s="23">
        <f>ROUND($J$113,2)</f>
        <v>17.88</v>
      </c>
    </row>
    <row r="114" spans="1:13" ht="23" x14ac:dyDescent="0.3">
      <c r="A114" s="22" t="s">
        <v>28</v>
      </c>
      <c r="B114" s="25" t="s">
        <v>307</v>
      </c>
      <c r="C114" s="24" t="s">
        <v>30</v>
      </c>
      <c r="D114" s="24" t="s">
        <v>308</v>
      </c>
      <c r="E114" s="47" t="s">
        <v>309</v>
      </c>
      <c r="F114" s="25" t="s">
        <v>33</v>
      </c>
      <c r="G114" s="26">
        <v>520</v>
      </c>
      <c r="H114" s="26">
        <v>14.04</v>
      </c>
      <c r="I114" s="26" t="s">
        <v>34</v>
      </c>
      <c r="J114" s="32">
        <v>17.149999999999999</v>
      </c>
      <c r="K114" s="26">
        <f>ROUND($G$114*$M$114,2)</f>
        <v>8918</v>
      </c>
      <c r="L114" s="27">
        <f>ROUND($K$114/$E$6,3)</f>
        <v>1.2999999999999999E-2</v>
      </c>
      <c r="M114" s="23">
        <f>ROUND($J$114,2)</f>
        <v>17.149999999999999</v>
      </c>
    </row>
    <row r="115" spans="1:13" x14ac:dyDescent="0.3">
      <c r="A115" s="22" t="s">
        <v>41</v>
      </c>
      <c r="B115" s="37" t="s">
        <v>310</v>
      </c>
      <c r="C115" s="38"/>
      <c r="D115" s="38" t="s">
        <v>26</v>
      </c>
      <c r="E115" s="49" t="s">
        <v>267</v>
      </c>
      <c r="F115" s="37"/>
      <c r="G115" s="39"/>
      <c r="H115" s="39"/>
      <c r="I115" s="39"/>
      <c r="J115" s="39"/>
      <c r="K115" s="39">
        <f>SUBTOTAL(9, $K$116:$K$117)</f>
        <v>33615.360000000001</v>
      </c>
      <c r="L115" s="40">
        <f>ROUND($K$115/$E$6,3)</f>
        <v>4.7E-2</v>
      </c>
      <c r="M115" s="23">
        <v>0</v>
      </c>
    </row>
    <row r="116" spans="1:13" ht="34.5" x14ac:dyDescent="0.3">
      <c r="A116" s="22" t="s">
        <v>28</v>
      </c>
      <c r="B116" s="25" t="s">
        <v>311</v>
      </c>
      <c r="C116" s="24" t="s">
        <v>30</v>
      </c>
      <c r="D116" s="24" t="s">
        <v>312</v>
      </c>
      <c r="E116" s="47" t="s">
        <v>313</v>
      </c>
      <c r="F116" s="25" t="s">
        <v>33</v>
      </c>
      <c r="G116" s="26">
        <v>360</v>
      </c>
      <c r="H116" s="26">
        <v>74.12</v>
      </c>
      <c r="I116" s="26" t="s">
        <v>34</v>
      </c>
      <c r="J116" s="32">
        <v>90.52</v>
      </c>
      <c r="K116" s="26">
        <f>ROUND($G$116*$M$116,2)</f>
        <v>32587.200000000001</v>
      </c>
      <c r="L116" s="27">
        <f>ROUND($K$116/$E$6,3)</f>
        <v>4.5999999999999999E-2</v>
      </c>
      <c r="M116" s="23">
        <f>ROUND($J$116,2)</f>
        <v>90.52</v>
      </c>
    </row>
    <row r="117" spans="1:13" ht="23" x14ac:dyDescent="0.3">
      <c r="A117" s="22" t="s">
        <v>28</v>
      </c>
      <c r="B117" s="25" t="s">
        <v>314</v>
      </c>
      <c r="C117" s="24" t="s">
        <v>55</v>
      </c>
      <c r="D117" s="24" t="s">
        <v>272</v>
      </c>
      <c r="E117" s="47" t="s">
        <v>273</v>
      </c>
      <c r="F117" s="25" t="s">
        <v>87</v>
      </c>
      <c r="G117" s="26">
        <v>216</v>
      </c>
      <c r="H117" s="26">
        <v>3.9</v>
      </c>
      <c r="I117" s="26" t="s">
        <v>34</v>
      </c>
      <c r="J117" s="32">
        <v>4.76</v>
      </c>
      <c r="K117" s="26">
        <f>ROUND($G$117*$M$117,2)</f>
        <v>1028.1600000000001</v>
      </c>
      <c r="L117" s="27">
        <f>ROUND($K$117/$E$6,3)</f>
        <v>1E-3</v>
      </c>
      <c r="M117" s="23">
        <f>ROUND($J$117,2)</f>
        <v>4.76</v>
      </c>
    </row>
    <row r="118" spans="1:13" ht="14" x14ac:dyDescent="0.3">
      <c r="A118" s="22" t="s">
        <v>39</v>
      </c>
      <c r="B118" s="33" t="s">
        <v>315</v>
      </c>
      <c r="C118" s="34"/>
      <c r="D118" s="34" t="s">
        <v>26</v>
      </c>
      <c r="E118" s="48" t="s">
        <v>316</v>
      </c>
      <c r="F118" s="33"/>
      <c r="G118" s="35"/>
      <c r="H118" s="35"/>
      <c r="I118" s="35"/>
      <c r="J118" s="35"/>
      <c r="K118" s="35">
        <f>SUBTOTAL(9, $K$119:$K$167)</f>
        <v>116199.23</v>
      </c>
      <c r="L118" s="36">
        <f>ROUND($K$118/$E$6,3)</f>
        <v>0.16300000000000001</v>
      </c>
      <c r="M118" s="23">
        <v>0</v>
      </c>
    </row>
    <row r="119" spans="1:13" x14ac:dyDescent="0.3">
      <c r="A119" s="22" t="s">
        <v>41</v>
      </c>
      <c r="B119" s="37" t="s">
        <v>317</v>
      </c>
      <c r="C119" s="38"/>
      <c r="D119" s="38" t="s">
        <v>26</v>
      </c>
      <c r="E119" s="49" t="s">
        <v>318</v>
      </c>
      <c r="F119" s="37"/>
      <c r="G119" s="39"/>
      <c r="H119" s="39"/>
      <c r="I119" s="39"/>
      <c r="J119" s="39"/>
      <c r="K119" s="39">
        <f>SUBTOTAL(9, $K$120:$K$120)</f>
        <v>377.95</v>
      </c>
      <c r="L119" s="40">
        <f>ROUND($K$119/$E$6,3)</f>
        <v>1E-3</v>
      </c>
      <c r="M119" s="23">
        <v>0</v>
      </c>
    </row>
    <row r="120" spans="1:13" ht="34.5" x14ac:dyDescent="0.3">
      <c r="A120" s="22" t="s">
        <v>28</v>
      </c>
      <c r="B120" s="25" t="s">
        <v>319</v>
      </c>
      <c r="C120" s="24" t="s">
        <v>30</v>
      </c>
      <c r="D120" s="24" t="s">
        <v>320</v>
      </c>
      <c r="E120" s="47" t="s">
        <v>321</v>
      </c>
      <c r="F120" s="25" t="s">
        <v>33</v>
      </c>
      <c r="G120" s="26">
        <v>2.15</v>
      </c>
      <c r="H120" s="26">
        <v>143.94999999999999</v>
      </c>
      <c r="I120" s="26" t="s">
        <v>34</v>
      </c>
      <c r="J120" s="32">
        <v>175.79</v>
      </c>
      <c r="K120" s="26">
        <f>ROUND($G$120*$M$120,2)</f>
        <v>377.95</v>
      </c>
      <c r="L120" s="27">
        <f>ROUND($K$120/$E$6,3)</f>
        <v>1E-3</v>
      </c>
      <c r="M120" s="23">
        <f>ROUND($J$120,2)</f>
        <v>175.79</v>
      </c>
    </row>
    <row r="121" spans="1:13" x14ac:dyDescent="0.3">
      <c r="A121" s="22" t="s">
        <v>41</v>
      </c>
      <c r="B121" s="37" t="s">
        <v>322</v>
      </c>
      <c r="C121" s="38"/>
      <c r="D121" s="38" t="s">
        <v>26</v>
      </c>
      <c r="E121" s="49" t="s">
        <v>303</v>
      </c>
      <c r="F121" s="37"/>
      <c r="G121" s="39"/>
      <c r="H121" s="39"/>
      <c r="I121" s="39"/>
      <c r="J121" s="39"/>
      <c r="K121" s="39">
        <f>SUBTOTAL(9, $K$122:$K$123)</f>
        <v>145.26</v>
      </c>
      <c r="L121" s="40">
        <f>ROUND($K$121/$E$6,3)</f>
        <v>0</v>
      </c>
      <c r="M121" s="23">
        <v>0</v>
      </c>
    </row>
    <row r="122" spans="1:13" ht="34.5" x14ac:dyDescent="0.3">
      <c r="A122" s="22" t="s">
        <v>28</v>
      </c>
      <c r="B122" s="25" t="s">
        <v>323</v>
      </c>
      <c r="C122" s="24" t="s">
        <v>30</v>
      </c>
      <c r="D122" s="24" t="s">
        <v>254</v>
      </c>
      <c r="E122" s="47" t="s">
        <v>255</v>
      </c>
      <c r="F122" s="25" t="s">
        <v>33</v>
      </c>
      <c r="G122" s="26">
        <v>1</v>
      </c>
      <c r="H122" s="26">
        <v>93.48</v>
      </c>
      <c r="I122" s="26" t="s">
        <v>34</v>
      </c>
      <c r="J122" s="32">
        <v>114.16</v>
      </c>
      <c r="K122" s="26">
        <f>ROUND($G$122*$M$122,2)</f>
        <v>114.16</v>
      </c>
      <c r="L122" s="27">
        <f>ROUND($K$122/$E$6,3)</f>
        <v>0</v>
      </c>
      <c r="M122" s="23">
        <f>ROUND($J$122,2)</f>
        <v>114.16</v>
      </c>
    </row>
    <row r="123" spans="1:13" x14ac:dyDescent="0.3">
      <c r="A123" s="22" t="s">
        <v>28</v>
      </c>
      <c r="B123" s="25" t="s">
        <v>324</v>
      </c>
      <c r="C123" s="24" t="s">
        <v>36</v>
      </c>
      <c r="D123" s="24" t="s">
        <v>264</v>
      </c>
      <c r="E123" s="47" t="s">
        <v>265</v>
      </c>
      <c r="F123" s="25" t="s">
        <v>33</v>
      </c>
      <c r="G123" s="26">
        <v>5</v>
      </c>
      <c r="H123" s="26">
        <v>5.09</v>
      </c>
      <c r="I123" s="26" t="s">
        <v>34</v>
      </c>
      <c r="J123" s="32">
        <v>6.22</v>
      </c>
      <c r="K123" s="26">
        <f>ROUND($G$123*$M$123,2)</f>
        <v>31.1</v>
      </c>
      <c r="L123" s="27">
        <f>ROUND($K$123/$E$6,3)</f>
        <v>0</v>
      </c>
      <c r="M123" s="23">
        <f>ROUND($J$123,2)</f>
        <v>6.22</v>
      </c>
    </row>
    <row r="124" spans="1:13" x14ac:dyDescent="0.3">
      <c r="A124" s="22" t="s">
        <v>41</v>
      </c>
      <c r="B124" s="37" t="s">
        <v>325</v>
      </c>
      <c r="C124" s="38"/>
      <c r="D124" s="38" t="s">
        <v>26</v>
      </c>
      <c r="E124" s="49" t="s">
        <v>326</v>
      </c>
      <c r="F124" s="37"/>
      <c r="G124" s="39"/>
      <c r="H124" s="39"/>
      <c r="I124" s="39"/>
      <c r="J124" s="39"/>
      <c r="K124" s="39">
        <f>SUBTOTAL(9, $K$125:$K$131)</f>
        <v>57214.44</v>
      </c>
      <c r="L124" s="40">
        <f>ROUND($K$124/$E$6,3)</f>
        <v>0.08</v>
      </c>
      <c r="M124" s="23">
        <v>0</v>
      </c>
    </row>
    <row r="125" spans="1:13" ht="23" x14ac:dyDescent="0.3">
      <c r="A125" s="22" t="s">
        <v>28</v>
      </c>
      <c r="B125" s="25" t="s">
        <v>327</v>
      </c>
      <c r="C125" s="24" t="s">
        <v>30</v>
      </c>
      <c r="D125" s="24" t="s">
        <v>328</v>
      </c>
      <c r="E125" s="47" t="s">
        <v>329</v>
      </c>
      <c r="F125" s="25" t="s">
        <v>33</v>
      </c>
      <c r="G125" s="26">
        <v>7.47</v>
      </c>
      <c r="H125" s="26">
        <v>696.83</v>
      </c>
      <c r="I125" s="26" t="s">
        <v>34</v>
      </c>
      <c r="J125" s="32">
        <v>850.97</v>
      </c>
      <c r="K125" s="26">
        <f>ROUND($G$125*$M$125,2)</f>
        <v>6356.75</v>
      </c>
      <c r="L125" s="27">
        <f>ROUND($K$125/$E$6,3)</f>
        <v>8.9999999999999993E-3</v>
      </c>
      <c r="M125" s="23">
        <f>ROUND($J$125,2)</f>
        <v>850.97</v>
      </c>
    </row>
    <row r="126" spans="1:13" ht="46" x14ac:dyDescent="0.3">
      <c r="A126" s="22" t="s">
        <v>28</v>
      </c>
      <c r="B126" s="25" t="s">
        <v>330</v>
      </c>
      <c r="C126" s="24" t="s">
        <v>30</v>
      </c>
      <c r="D126" s="24" t="s">
        <v>331</v>
      </c>
      <c r="E126" s="47" t="s">
        <v>332</v>
      </c>
      <c r="F126" s="25" t="s">
        <v>33</v>
      </c>
      <c r="G126" s="26">
        <v>29.88</v>
      </c>
      <c r="H126" s="26">
        <v>13.33</v>
      </c>
      <c r="I126" s="26" t="s">
        <v>34</v>
      </c>
      <c r="J126" s="32">
        <v>16.28</v>
      </c>
      <c r="K126" s="26">
        <f>ROUND($G$126*$M$126,2)</f>
        <v>486.45</v>
      </c>
      <c r="L126" s="27">
        <f>ROUND($K$126/$E$6,3)</f>
        <v>1E-3</v>
      </c>
      <c r="M126" s="23">
        <f>ROUND($J$126,2)</f>
        <v>16.28</v>
      </c>
    </row>
    <row r="127" spans="1:13" ht="34.5" x14ac:dyDescent="0.3">
      <c r="A127" s="22" t="s">
        <v>28</v>
      </c>
      <c r="B127" s="25" t="s">
        <v>333</v>
      </c>
      <c r="C127" s="24" t="s">
        <v>30</v>
      </c>
      <c r="D127" s="24" t="s">
        <v>334</v>
      </c>
      <c r="E127" s="47" t="s">
        <v>335</v>
      </c>
      <c r="F127" s="25" t="s">
        <v>33</v>
      </c>
      <c r="G127" s="26">
        <v>14.4</v>
      </c>
      <c r="H127" s="26">
        <v>1061.3699999999999</v>
      </c>
      <c r="I127" s="26" t="s">
        <v>34</v>
      </c>
      <c r="J127" s="32">
        <v>1296.1500000000001</v>
      </c>
      <c r="K127" s="26">
        <f>ROUND($G$127*$M$127,2)</f>
        <v>18664.560000000001</v>
      </c>
      <c r="L127" s="27">
        <f>ROUND($K$127/$E$6,3)</f>
        <v>2.5999999999999999E-2</v>
      </c>
      <c r="M127" s="23">
        <f>ROUND($J$127,2)</f>
        <v>1296.1500000000001</v>
      </c>
    </row>
    <row r="128" spans="1:13" ht="23" x14ac:dyDescent="0.3">
      <c r="A128" s="22" t="s">
        <v>28</v>
      </c>
      <c r="B128" s="25" t="s">
        <v>336</v>
      </c>
      <c r="C128" s="24" t="s">
        <v>36</v>
      </c>
      <c r="D128" s="24" t="s">
        <v>337</v>
      </c>
      <c r="E128" s="47" t="s">
        <v>338</v>
      </c>
      <c r="F128" s="25" t="s">
        <v>33</v>
      </c>
      <c r="G128" s="26">
        <v>28.9</v>
      </c>
      <c r="H128" s="26">
        <v>729.3</v>
      </c>
      <c r="I128" s="26" t="s">
        <v>34</v>
      </c>
      <c r="J128" s="32">
        <v>890.62</v>
      </c>
      <c r="K128" s="26">
        <f>ROUND($G$128*$M$128,2)</f>
        <v>25738.92</v>
      </c>
      <c r="L128" s="27">
        <f>ROUND($K$128/$E$6,3)</f>
        <v>3.5999999999999997E-2</v>
      </c>
      <c r="M128" s="23">
        <f>ROUND($J$128,2)</f>
        <v>890.62</v>
      </c>
    </row>
    <row r="129" spans="1:13" ht="23" x14ac:dyDescent="0.3">
      <c r="A129" s="22" t="s">
        <v>28</v>
      </c>
      <c r="B129" s="25" t="s">
        <v>339</v>
      </c>
      <c r="C129" s="24" t="s">
        <v>340</v>
      </c>
      <c r="D129" s="24" t="s">
        <v>341</v>
      </c>
      <c r="E129" s="47" t="s">
        <v>342</v>
      </c>
      <c r="F129" s="25" t="s">
        <v>33</v>
      </c>
      <c r="G129" s="26">
        <v>3.5</v>
      </c>
      <c r="H129" s="26">
        <v>1144.28</v>
      </c>
      <c r="I129" s="26" t="s">
        <v>34</v>
      </c>
      <c r="J129" s="32">
        <v>1397.39</v>
      </c>
      <c r="K129" s="26">
        <f>ROUND($G$129*$M$129,2)</f>
        <v>4890.87</v>
      </c>
      <c r="L129" s="27">
        <f>ROUND($K$129/$E$6,3)</f>
        <v>7.0000000000000001E-3</v>
      </c>
      <c r="M129" s="23">
        <f>ROUND($J$129,2)</f>
        <v>1397.39</v>
      </c>
    </row>
    <row r="130" spans="1:13" ht="23" x14ac:dyDescent="0.3">
      <c r="A130" s="22" t="s">
        <v>28</v>
      </c>
      <c r="B130" s="25" t="s">
        <v>343</v>
      </c>
      <c r="C130" s="24" t="s">
        <v>344</v>
      </c>
      <c r="D130" s="24" t="s">
        <v>345</v>
      </c>
      <c r="E130" s="47" t="s">
        <v>346</v>
      </c>
      <c r="F130" s="25" t="s">
        <v>33</v>
      </c>
      <c r="G130" s="26">
        <v>2.4500000000000002</v>
      </c>
      <c r="H130" s="26">
        <v>332.47</v>
      </c>
      <c r="I130" s="26" t="s">
        <v>34</v>
      </c>
      <c r="J130" s="32">
        <v>406.01</v>
      </c>
      <c r="K130" s="26">
        <f>ROUND($G$130*$M$130,2)</f>
        <v>994.72</v>
      </c>
      <c r="L130" s="27">
        <f>ROUND($K$130/$E$6,3)</f>
        <v>1E-3</v>
      </c>
      <c r="M130" s="23">
        <f>ROUND($J$130,2)</f>
        <v>406.01</v>
      </c>
    </row>
    <row r="131" spans="1:13" ht="46" x14ac:dyDescent="0.3">
      <c r="A131" s="22" t="s">
        <v>28</v>
      </c>
      <c r="B131" s="25" t="s">
        <v>347</v>
      </c>
      <c r="C131" s="24" t="s">
        <v>30</v>
      </c>
      <c r="D131" s="24" t="s">
        <v>348</v>
      </c>
      <c r="E131" s="47" t="s">
        <v>349</v>
      </c>
      <c r="F131" s="25" t="s">
        <v>33</v>
      </c>
      <c r="G131" s="26">
        <v>4.9000000000000004</v>
      </c>
      <c r="H131" s="26">
        <v>13.73</v>
      </c>
      <c r="I131" s="26" t="s">
        <v>34</v>
      </c>
      <c r="J131" s="32">
        <v>16.77</v>
      </c>
      <c r="K131" s="26">
        <f>ROUND($G$131*$M$131,2)</f>
        <v>82.17</v>
      </c>
      <c r="L131" s="27">
        <f>ROUND($K$131/$E$6,3)</f>
        <v>0</v>
      </c>
      <c r="M131" s="23">
        <f>ROUND($J$131,2)</f>
        <v>16.77</v>
      </c>
    </row>
    <row r="132" spans="1:13" x14ac:dyDescent="0.3">
      <c r="A132" s="22" t="s">
        <v>41</v>
      </c>
      <c r="B132" s="37" t="s">
        <v>350</v>
      </c>
      <c r="C132" s="38"/>
      <c r="D132" s="38" t="s">
        <v>26</v>
      </c>
      <c r="E132" s="49" t="s">
        <v>267</v>
      </c>
      <c r="F132" s="37"/>
      <c r="G132" s="39"/>
      <c r="H132" s="39"/>
      <c r="I132" s="39"/>
      <c r="J132" s="39"/>
      <c r="K132" s="39">
        <f>SUBTOTAL(9, $K$133:$K$134)</f>
        <v>6225.79</v>
      </c>
      <c r="L132" s="40">
        <f>ROUND($K$132/$E$6,3)</f>
        <v>8.9999999999999993E-3</v>
      </c>
      <c r="M132" s="23">
        <v>0</v>
      </c>
    </row>
    <row r="133" spans="1:13" ht="34.5" x14ac:dyDescent="0.3">
      <c r="A133" s="22" t="s">
        <v>28</v>
      </c>
      <c r="B133" s="25" t="s">
        <v>351</v>
      </c>
      <c r="C133" s="24" t="s">
        <v>30</v>
      </c>
      <c r="D133" s="24" t="s">
        <v>312</v>
      </c>
      <c r="E133" s="47" t="s">
        <v>313</v>
      </c>
      <c r="F133" s="25" t="s">
        <v>33</v>
      </c>
      <c r="G133" s="26">
        <v>64.75</v>
      </c>
      <c r="H133" s="26">
        <v>74.12</v>
      </c>
      <c r="I133" s="26" t="s">
        <v>34</v>
      </c>
      <c r="J133" s="32">
        <v>90.52</v>
      </c>
      <c r="K133" s="26">
        <f>ROUND($G$133*$M$133,2)</f>
        <v>5861.17</v>
      </c>
      <c r="L133" s="27">
        <f>ROUND($K$133/$E$6,3)</f>
        <v>8.0000000000000002E-3</v>
      </c>
      <c r="M133" s="23">
        <f>ROUND($J$133,2)</f>
        <v>90.52</v>
      </c>
    </row>
    <row r="134" spans="1:13" ht="23" x14ac:dyDescent="0.3">
      <c r="A134" s="22" t="s">
        <v>28</v>
      </c>
      <c r="B134" s="25" t="s">
        <v>352</v>
      </c>
      <c r="C134" s="24" t="s">
        <v>55</v>
      </c>
      <c r="D134" s="24" t="s">
        <v>272</v>
      </c>
      <c r="E134" s="47" t="s">
        <v>273</v>
      </c>
      <c r="F134" s="25" t="s">
        <v>87</v>
      </c>
      <c r="G134" s="26">
        <v>76.599999999999994</v>
      </c>
      <c r="H134" s="26">
        <v>3.9</v>
      </c>
      <c r="I134" s="26" t="s">
        <v>34</v>
      </c>
      <c r="J134" s="32">
        <v>4.76</v>
      </c>
      <c r="K134" s="26">
        <f>ROUND($G$134*$M$134,2)</f>
        <v>364.62</v>
      </c>
      <c r="L134" s="27">
        <f>ROUND($K$134/$E$6,3)</f>
        <v>1E-3</v>
      </c>
      <c r="M134" s="23">
        <f>ROUND($J$134,2)</f>
        <v>4.76</v>
      </c>
    </row>
    <row r="135" spans="1:13" x14ac:dyDescent="0.3">
      <c r="A135" s="22" t="s">
        <v>41</v>
      </c>
      <c r="B135" s="37" t="s">
        <v>353</v>
      </c>
      <c r="C135" s="38"/>
      <c r="D135" s="38" t="s">
        <v>26</v>
      </c>
      <c r="E135" s="49" t="s">
        <v>354</v>
      </c>
      <c r="F135" s="37"/>
      <c r="G135" s="39"/>
      <c r="H135" s="39"/>
      <c r="I135" s="39"/>
      <c r="J135" s="39"/>
      <c r="K135" s="39">
        <f>SUBTOTAL(9, $K$136:$K$155)</f>
        <v>47527.09</v>
      </c>
      <c r="L135" s="40">
        <f>ROUND($K$135/$E$6,3)</f>
        <v>6.7000000000000004E-2</v>
      </c>
      <c r="M135" s="23">
        <v>0</v>
      </c>
    </row>
    <row r="136" spans="1:13" ht="46" x14ac:dyDescent="0.3">
      <c r="A136" s="22" t="s">
        <v>28</v>
      </c>
      <c r="B136" s="25" t="s">
        <v>355</v>
      </c>
      <c r="C136" s="24" t="s">
        <v>30</v>
      </c>
      <c r="D136" s="24" t="s">
        <v>356</v>
      </c>
      <c r="E136" s="47" t="s">
        <v>357</v>
      </c>
      <c r="F136" s="25" t="s">
        <v>17</v>
      </c>
      <c r="G136" s="26">
        <v>5</v>
      </c>
      <c r="H136" s="26">
        <v>559.19000000000005</v>
      </c>
      <c r="I136" s="26" t="s">
        <v>34</v>
      </c>
      <c r="J136" s="32">
        <v>682.88</v>
      </c>
      <c r="K136" s="26">
        <f>ROUND($G$136*$M$136,2)</f>
        <v>3414.4</v>
      </c>
      <c r="L136" s="27">
        <f>ROUND($K$136/$E$6,3)</f>
        <v>5.0000000000000001E-3</v>
      </c>
      <c r="M136" s="23">
        <f>ROUND($J$136,2)</f>
        <v>682.88</v>
      </c>
    </row>
    <row r="137" spans="1:13" ht="46" x14ac:dyDescent="0.3">
      <c r="A137" s="22" t="s">
        <v>28</v>
      </c>
      <c r="B137" s="25" t="s">
        <v>358</v>
      </c>
      <c r="C137" s="24" t="s">
        <v>36</v>
      </c>
      <c r="D137" s="24" t="s">
        <v>359</v>
      </c>
      <c r="E137" s="47" t="s">
        <v>360</v>
      </c>
      <c r="F137" s="25" t="s">
        <v>17</v>
      </c>
      <c r="G137" s="26">
        <v>1</v>
      </c>
      <c r="H137" s="26">
        <v>55.38</v>
      </c>
      <c r="I137" s="26" t="s">
        <v>34</v>
      </c>
      <c r="J137" s="32">
        <v>67.63</v>
      </c>
      <c r="K137" s="26">
        <f>ROUND($G$137*$M$137,2)</f>
        <v>67.63</v>
      </c>
      <c r="L137" s="27">
        <f>ROUND($K$137/$E$6,3)</f>
        <v>0</v>
      </c>
      <c r="M137" s="23">
        <f>ROUND($J$137,2)</f>
        <v>67.63</v>
      </c>
    </row>
    <row r="138" spans="1:13" ht="34.5" x14ac:dyDescent="0.3">
      <c r="A138" s="22" t="s">
        <v>28</v>
      </c>
      <c r="B138" s="25" t="s">
        <v>361</v>
      </c>
      <c r="C138" s="24" t="s">
        <v>30</v>
      </c>
      <c r="D138" s="24" t="s">
        <v>362</v>
      </c>
      <c r="E138" s="47" t="s">
        <v>363</v>
      </c>
      <c r="F138" s="25" t="s">
        <v>17</v>
      </c>
      <c r="G138" s="26">
        <v>1</v>
      </c>
      <c r="H138" s="26">
        <v>810.37</v>
      </c>
      <c r="I138" s="26" t="s">
        <v>34</v>
      </c>
      <c r="J138" s="32">
        <v>989.62</v>
      </c>
      <c r="K138" s="26">
        <f>ROUND($G$138*$M$138,2)</f>
        <v>989.62</v>
      </c>
      <c r="L138" s="27">
        <f>ROUND($K$138/$E$6,3)</f>
        <v>1E-3</v>
      </c>
      <c r="M138" s="23">
        <f>ROUND($J$138,2)</f>
        <v>989.62</v>
      </c>
    </row>
    <row r="139" spans="1:13" ht="23" x14ac:dyDescent="0.3">
      <c r="A139" s="22" t="s">
        <v>28</v>
      </c>
      <c r="B139" s="25" t="s">
        <v>364</v>
      </c>
      <c r="C139" s="24" t="s">
        <v>30</v>
      </c>
      <c r="D139" s="24" t="s">
        <v>365</v>
      </c>
      <c r="E139" s="47" t="s">
        <v>366</v>
      </c>
      <c r="F139" s="25" t="s">
        <v>17</v>
      </c>
      <c r="G139" s="26">
        <v>15</v>
      </c>
      <c r="H139" s="26">
        <v>49.9</v>
      </c>
      <c r="I139" s="26" t="s">
        <v>34</v>
      </c>
      <c r="J139" s="32">
        <v>60.94</v>
      </c>
      <c r="K139" s="26">
        <f>ROUND($G$139*$M$139,2)</f>
        <v>914.1</v>
      </c>
      <c r="L139" s="27">
        <f>ROUND($K$139/$E$6,3)</f>
        <v>1E-3</v>
      </c>
      <c r="M139" s="23">
        <f>ROUND($J$139,2)</f>
        <v>60.94</v>
      </c>
    </row>
    <row r="140" spans="1:13" ht="34.5" x14ac:dyDescent="0.3">
      <c r="A140" s="22" t="s">
        <v>28</v>
      </c>
      <c r="B140" s="25" t="s">
        <v>367</v>
      </c>
      <c r="C140" s="24" t="s">
        <v>30</v>
      </c>
      <c r="D140" s="24" t="s">
        <v>368</v>
      </c>
      <c r="E140" s="47" t="s">
        <v>369</v>
      </c>
      <c r="F140" s="25" t="s">
        <v>17</v>
      </c>
      <c r="G140" s="26">
        <v>6</v>
      </c>
      <c r="H140" s="26">
        <v>678.52</v>
      </c>
      <c r="I140" s="26" t="s">
        <v>34</v>
      </c>
      <c r="J140" s="32">
        <v>828.61</v>
      </c>
      <c r="K140" s="26">
        <f>ROUND($G$140*$M$140,2)</f>
        <v>4971.66</v>
      </c>
      <c r="L140" s="27">
        <f>ROUND($K$140/$E$6,3)</f>
        <v>7.0000000000000001E-3</v>
      </c>
      <c r="M140" s="23">
        <f>ROUND($J$140,2)</f>
        <v>828.61</v>
      </c>
    </row>
    <row r="141" spans="1:13" ht="57.5" x14ac:dyDescent="0.3">
      <c r="A141" s="22" t="s">
        <v>28</v>
      </c>
      <c r="B141" s="25" t="s">
        <v>370</v>
      </c>
      <c r="C141" s="24" t="s">
        <v>36</v>
      </c>
      <c r="D141" s="24" t="s">
        <v>371</v>
      </c>
      <c r="E141" s="47" t="s">
        <v>372</v>
      </c>
      <c r="F141" s="25" t="s">
        <v>17</v>
      </c>
      <c r="G141" s="26">
        <v>1</v>
      </c>
      <c r="H141" s="26">
        <v>7762.91</v>
      </c>
      <c r="I141" s="26" t="s">
        <v>34</v>
      </c>
      <c r="J141" s="32">
        <v>9480.07</v>
      </c>
      <c r="K141" s="26">
        <f>ROUND($G$141*$M$141,2)</f>
        <v>9480.07</v>
      </c>
      <c r="L141" s="27">
        <f>ROUND($K$141/$E$6,3)</f>
        <v>1.2999999999999999E-2</v>
      </c>
      <c r="M141" s="23">
        <f>ROUND($J$141,2)</f>
        <v>9480.07</v>
      </c>
    </row>
    <row r="142" spans="1:13" ht="57.5" x14ac:dyDescent="0.3">
      <c r="A142" s="22" t="s">
        <v>28</v>
      </c>
      <c r="B142" s="25" t="s">
        <v>373</v>
      </c>
      <c r="C142" s="24" t="s">
        <v>36</v>
      </c>
      <c r="D142" s="24" t="s">
        <v>374</v>
      </c>
      <c r="E142" s="47" t="s">
        <v>375</v>
      </c>
      <c r="F142" s="25" t="s">
        <v>17</v>
      </c>
      <c r="G142" s="26">
        <v>1</v>
      </c>
      <c r="H142" s="26">
        <v>4983.18</v>
      </c>
      <c r="I142" s="26" t="s">
        <v>34</v>
      </c>
      <c r="J142" s="32">
        <v>6085.46</v>
      </c>
      <c r="K142" s="26">
        <f>ROUND($G$142*$M$142,2)</f>
        <v>6085.46</v>
      </c>
      <c r="L142" s="27">
        <f>ROUND($K$142/$E$6,3)</f>
        <v>8.9999999999999993E-3</v>
      </c>
      <c r="M142" s="23">
        <f>ROUND($J$142,2)</f>
        <v>6085.46</v>
      </c>
    </row>
    <row r="143" spans="1:13" ht="57.5" x14ac:dyDescent="0.3">
      <c r="A143" s="22" t="s">
        <v>28</v>
      </c>
      <c r="B143" s="25" t="s">
        <v>376</v>
      </c>
      <c r="C143" s="24" t="s">
        <v>36</v>
      </c>
      <c r="D143" s="24" t="s">
        <v>377</v>
      </c>
      <c r="E143" s="47" t="s">
        <v>378</v>
      </c>
      <c r="F143" s="25" t="s">
        <v>17</v>
      </c>
      <c r="G143" s="26">
        <v>1</v>
      </c>
      <c r="H143" s="26">
        <v>1386.04</v>
      </c>
      <c r="I143" s="26" t="s">
        <v>34</v>
      </c>
      <c r="J143" s="32">
        <v>1692.63</v>
      </c>
      <c r="K143" s="26">
        <f>ROUND($G$143*$M$143,2)</f>
        <v>1692.63</v>
      </c>
      <c r="L143" s="27">
        <f>ROUND($K$143/$E$6,3)</f>
        <v>2E-3</v>
      </c>
      <c r="M143" s="23">
        <f>ROUND($J$143,2)</f>
        <v>1692.63</v>
      </c>
    </row>
    <row r="144" spans="1:13" ht="34.5" x14ac:dyDescent="0.3">
      <c r="A144" s="22" t="s">
        <v>28</v>
      </c>
      <c r="B144" s="25" t="s">
        <v>379</v>
      </c>
      <c r="C144" s="24" t="s">
        <v>36</v>
      </c>
      <c r="D144" s="24" t="s">
        <v>380</v>
      </c>
      <c r="E144" s="47" t="s">
        <v>381</v>
      </c>
      <c r="F144" s="25" t="s">
        <v>17</v>
      </c>
      <c r="G144" s="26">
        <v>1</v>
      </c>
      <c r="H144" s="26">
        <v>1373.59</v>
      </c>
      <c r="I144" s="26" t="s">
        <v>34</v>
      </c>
      <c r="J144" s="32">
        <v>1677.43</v>
      </c>
      <c r="K144" s="26">
        <f>ROUND($G$144*$M$144,2)</f>
        <v>1677.43</v>
      </c>
      <c r="L144" s="27">
        <f>ROUND($K$144/$E$6,3)</f>
        <v>2E-3</v>
      </c>
      <c r="M144" s="23">
        <f>ROUND($J$144,2)</f>
        <v>1677.43</v>
      </c>
    </row>
    <row r="145" spans="1:13" ht="57.5" x14ac:dyDescent="0.3">
      <c r="A145" s="22" t="s">
        <v>28</v>
      </c>
      <c r="B145" s="25" t="s">
        <v>382</v>
      </c>
      <c r="C145" s="24" t="s">
        <v>36</v>
      </c>
      <c r="D145" s="24" t="s">
        <v>383</v>
      </c>
      <c r="E145" s="47" t="s">
        <v>384</v>
      </c>
      <c r="F145" s="25" t="s">
        <v>17</v>
      </c>
      <c r="G145" s="26">
        <v>2</v>
      </c>
      <c r="H145" s="26">
        <v>736.12</v>
      </c>
      <c r="I145" s="26" t="s">
        <v>34</v>
      </c>
      <c r="J145" s="32">
        <v>898.95</v>
      </c>
      <c r="K145" s="26">
        <f>ROUND($G$145*$M$145,2)</f>
        <v>1797.9</v>
      </c>
      <c r="L145" s="27">
        <f>ROUND($K$145/$E$6,3)</f>
        <v>3.0000000000000001E-3</v>
      </c>
      <c r="M145" s="23">
        <f>ROUND($J$145,2)</f>
        <v>898.95</v>
      </c>
    </row>
    <row r="146" spans="1:13" ht="23" x14ac:dyDescent="0.3">
      <c r="A146" s="22" t="s">
        <v>28</v>
      </c>
      <c r="B146" s="25" t="s">
        <v>385</v>
      </c>
      <c r="C146" s="24" t="s">
        <v>30</v>
      </c>
      <c r="D146" s="24" t="s">
        <v>386</v>
      </c>
      <c r="E146" s="47" t="s">
        <v>387</v>
      </c>
      <c r="F146" s="25" t="s">
        <v>17</v>
      </c>
      <c r="G146" s="26">
        <v>2</v>
      </c>
      <c r="H146" s="26">
        <v>1129.78</v>
      </c>
      <c r="I146" s="26" t="s">
        <v>34</v>
      </c>
      <c r="J146" s="32">
        <v>1379.69</v>
      </c>
      <c r="K146" s="26">
        <f>ROUND($G$146*$M$146,2)</f>
        <v>2759.38</v>
      </c>
      <c r="L146" s="27">
        <f>ROUND($K$146/$E$6,3)</f>
        <v>4.0000000000000001E-3</v>
      </c>
      <c r="M146" s="23">
        <f>ROUND($J$146,2)</f>
        <v>1379.69</v>
      </c>
    </row>
    <row r="147" spans="1:13" ht="23" x14ac:dyDescent="0.3">
      <c r="A147" s="22" t="s">
        <v>28</v>
      </c>
      <c r="B147" s="25" t="s">
        <v>388</v>
      </c>
      <c r="C147" s="24" t="s">
        <v>30</v>
      </c>
      <c r="D147" s="24" t="s">
        <v>389</v>
      </c>
      <c r="E147" s="47" t="s">
        <v>390</v>
      </c>
      <c r="F147" s="25" t="s">
        <v>17</v>
      </c>
      <c r="G147" s="26">
        <v>2</v>
      </c>
      <c r="H147" s="26">
        <v>348.59</v>
      </c>
      <c r="I147" s="26" t="s">
        <v>34</v>
      </c>
      <c r="J147" s="32">
        <v>425.7</v>
      </c>
      <c r="K147" s="26">
        <f>ROUND($G$147*$M$147,2)</f>
        <v>851.4</v>
      </c>
      <c r="L147" s="27">
        <f>ROUND($K$147/$E$6,3)</f>
        <v>1E-3</v>
      </c>
      <c r="M147" s="23">
        <f>ROUND($J$147,2)</f>
        <v>425.7</v>
      </c>
    </row>
    <row r="148" spans="1:13" ht="34.5" x14ac:dyDescent="0.3">
      <c r="A148" s="22" t="s">
        <v>28</v>
      </c>
      <c r="B148" s="25" t="s">
        <v>391</v>
      </c>
      <c r="C148" s="24" t="s">
        <v>36</v>
      </c>
      <c r="D148" s="24" t="s">
        <v>392</v>
      </c>
      <c r="E148" s="47" t="s">
        <v>393</v>
      </c>
      <c r="F148" s="25" t="s">
        <v>17</v>
      </c>
      <c r="G148" s="26">
        <v>6</v>
      </c>
      <c r="H148" s="26">
        <v>261.16000000000003</v>
      </c>
      <c r="I148" s="26" t="s">
        <v>34</v>
      </c>
      <c r="J148" s="32">
        <v>318.93</v>
      </c>
      <c r="K148" s="26">
        <f>ROUND($G$148*$M$148,2)</f>
        <v>1913.58</v>
      </c>
      <c r="L148" s="27">
        <f>ROUND($K$148/$E$6,3)</f>
        <v>3.0000000000000001E-3</v>
      </c>
      <c r="M148" s="23">
        <f>ROUND($J$148,2)</f>
        <v>318.93</v>
      </c>
    </row>
    <row r="149" spans="1:13" ht="34.5" x14ac:dyDescent="0.3">
      <c r="A149" s="22" t="s">
        <v>28</v>
      </c>
      <c r="B149" s="25" t="s">
        <v>394</v>
      </c>
      <c r="C149" s="24" t="s">
        <v>30</v>
      </c>
      <c r="D149" s="24" t="s">
        <v>395</v>
      </c>
      <c r="E149" s="47" t="s">
        <v>396</v>
      </c>
      <c r="F149" s="25" t="s">
        <v>17</v>
      </c>
      <c r="G149" s="26">
        <v>8</v>
      </c>
      <c r="H149" s="26">
        <v>367.97</v>
      </c>
      <c r="I149" s="26" t="s">
        <v>34</v>
      </c>
      <c r="J149" s="32">
        <v>449.36</v>
      </c>
      <c r="K149" s="26">
        <f>ROUND($G$149*$M$149,2)</f>
        <v>3594.88</v>
      </c>
      <c r="L149" s="27">
        <f>ROUND($K$149/$E$6,3)</f>
        <v>5.0000000000000001E-3</v>
      </c>
      <c r="M149" s="23">
        <f>ROUND($J$149,2)</f>
        <v>449.36</v>
      </c>
    </row>
    <row r="150" spans="1:13" ht="34.5" x14ac:dyDescent="0.3">
      <c r="A150" s="22" t="s">
        <v>28</v>
      </c>
      <c r="B150" s="25" t="s">
        <v>397</v>
      </c>
      <c r="C150" s="24" t="s">
        <v>30</v>
      </c>
      <c r="D150" s="24" t="s">
        <v>398</v>
      </c>
      <c r="E150" s="47" t="s">
        <v>399</v>
      </c>
      <c r="F150" s="25" t="s">
        <v>17</v>
      </c>
      <c r="G150" s="26">
        <v>4</v>
      </c>
      <c r="H150" s="26">
        <v>380.87</v>
      </c>
      <c r="I150" s="26" t="s">
        <v>34</v>
      </c>
      <c r="J150" s="32">
        <v>465.12</v>
      </c>
      <c r="K150" s="26">
        <f>ROUND($G$150*$M$150,2)</f>
        <v>1860.48</v>
      </c>
      <c r="L150" s="27">
        <f>ROUND($K$150/$E$6,3)</f>
        <v>3.0000000000000001E-3</v>
      </c>
      <c r="M150" s="23">
        <f>ROUND($J$150,2)</f>
        <v>465.12</v>
      </c>
    </row>
    <row r="151" spans="1:13" ht="23" x14ac:dyDescent="0.3">
      <c r="A151" s="22" t="s">
        <v>28</v>
      </c>
      <c r="B151" s="25" t="s">
        <v>400</v>
      </c>
      <c r="C151" s="24" t="s">
        <v>30</v>
      </c>
      <c r="D151" s="24" t="s">
        <v>401</v>
      </c>
      <c r="E151" s="47" t="s">
        <v>402</v>
      </c>
      <c r="F151" s="25" t="s">
        <v>17</v>
      </c>
      <c r="G151" s="26">
        <v>15</v>
      </c>
      <c r="H151" s="26">
        <v>54.32</v>
      </c>
      <c r="I151" s="26" t="s">
        <v>34</v>
      </c>
      <c r="J151" s="32">
        <v>66.34</v>
      </c>
      <c r="K151" s="26">
        <f>ROUND($G$151*$M$151,2)</f>
        <v>995.1</v>
      </c>
      <c r="L151" s="27">
        <f>ROUND($K$151/$E$6,3)</f>
        <v>1E-3</v>
      </c>
      <c r="M151" s="23">
        <f>ROUND($J$151,2)</f>
        <v>66.34</v>
      </c>
    </row>
    <row r="152" spans="1:13" x14ac:dyDescent="0.3">
      <c r="A152" s="22" t="s">
        <v>28</v>
      </c>
      <c r="B152" s="25" t="s">
        <v>403</v>
      </c>
      <c r="C152" s="24" t="s">
        <v>340</v>
      </c>
      <c r="D152" s="24" t="s">
        <v>404</v>
      </c>
      <c r="E152" s="47" t="s">
        <v>405</v>
      </c>
      <c r="F152" s="25" t="s">
        <v>17</v>
      </c>
      <c r="G152" s="26">
        <v>8</v>
      </c>
      <c r="H152" s="26">
        <v>73.42</v>
      </c>
      <c r="I152" s="26" t="s">
        <v>34</v>
      </c>
      <c r="J152" s="32">
        <v>89.66</v>
      </c>
      <c r="K152" s="26">
        <f>ROUND($G$152*$M$152,2)</f>
        <v>717.28</v>
      </c>
      <c r="L152" s="27">
        <f>ROUND($K$152/$E$6,3)</f>
        <v>1E-3</v>
      </c>
      <c r="M152" s="23">
        <f>ROUND($J$152,2)</f>
        <v>89.66</v>
      </c>
    </row>
    <row r="153" spans="1:13" x14ac:dyDescent="0.3">
      <c r="A153" s="22" t="s">
        <v>28</v>
      </c>
      <c r="B153" s="25" t="s">
        <v>406</v>
      </c>
      <c r="C153" s="24" t="s">
        <v>155</v>
      </c>
      <c r="D153" s="24" t="s">
        <v>407</v>
      </c>
      <c r="E153" s="47" t="s">
        <v>408</v>
      </c>
      <c r="F153" s="25" t="s">
        <v>17</v>
      </c>
      <c r="G153" s="26">
        <v>7</v>
      </c>
      <c r="H153" s="26">
        <v>134.37</v>
      </c>
      <c r="I153" s="26" t="s">
        <v>34</v>
      </c>
      <c r="J153" s="32">
        <v>164.09</v>
      </c>
      <c r="K153" s="26">
        <f>ROUND($G$153*$M$153,2)</f>
        <v>1148.6300000000001</v>
      </c>
      <c r="L153" s="27">
        <f>ROUND($K$153/$E$6,3)</f>
        <v>2E-3</v>
      </c>
      <c r="M153" s="23">
        <f>ROUND($J$153,2)</f>
        <v>164.09</v>
      </c>
    </row>
    <row r="154" spans="1:13" ht="23" x14ac:dyDescent="0.3">
      <c r="A154" s="22" t="s">
        <v>28</v>
      </c>
      <c r="B154" s="25" t="s">
        <v>409</v>
      </c>
      <c r="C154" s="24" t="s">
        <v>30</v>
      </c>
      <c r="D154" s="24" t="s">
        <v>410</v>
      </c>
      <c r="E154" s="47" t="s">
        <v>411</v>
      </c>
      <c r="F154" s="25" t="s">
        <v>17</v>
      </c>
      <c r="G154" s="26">
        <v>2</v>
      </c>
      <c r="H154" s="26">
        <v>78.75</v>
      </c>
      <c r="I154" s="26" t="s">
        <v>34</v>
      </c>
      <c r="J154" s="32">
        <v>96.17</v>
      </c>
      <c r="K154" s="26">
        <f>ROUND($G$154*$M$154,2)</f>
        <v>192.34</v>
      </c>
      <c r="L154" s="27">
        <f>ROUND($K$154/$E$6,3)</f>
        <v>0</v>
      </c>
      <c r="M154" s="23">
        <f>ROUND($J$154,2)</f>
        <v>96.17</v>
      </c>
    </row>
    <row r="155" spans="1:13" x14ac:dyDescent="0.3">
      <c r="A155" s="22" t="s">
        <v>28</v>
      </c>
      <c r="B155" s="25" t="s">
        <v>412</v>
      </c>
      <c r="C155" s="24" t="s">
        <v>340</v>
      </c>
      <c r="D155" s="24" t="s">
        <v>413</v>
      </c>
      <c r="E155" s="47" t="s">
        <v>414</v>
      </c>
      <c r="F155" s="25" t="s">
        <v>33</v>
      </c>
      <c r="G155" s="26">
        <v>9.5</v>
      </c>
      <c r="H155" s="26">
        <v>207.14</v>
      </c>
      <c r="I155" s="26" t="s">
        <v>34</v>
      </c>
      <c r="J155" s="32">
        <v>252.96</v>
      </c>
      <c r="K155" s="26">
        <f>ROUND($G$155*$M$155,2)</f>
        <v>2403.12</v>
      </c>
      <c r="L155" s="27">
        <f>ROUND($K$155/$E$6,3)</f>
        <v>3.0000000000000001E-3</v>
      </c>
      <c r="M155" s="23">
        <f>ROUND($J$155,2)</f>
        <v>252.96</v>
      </c>
    </row>
    <row r="156" spans="1:13" x14ac:dyDescent="0.3">
      <c r="A156" s="22" t="s">
        <v>41</v>
      </c>
      <c r="B156" s="37" t="s">
        <v>415</v>
      </c>
      <c r="C156" s="38"/>
      <c r="D156" s="38" t="s">
        <v>26</v>
      </c>
      <c r="E156" s="49" t="s">
        <v>416</v>
      </c>
      <c r="F156" s="37"/>
      <c r="G156" s="39"/>
      <c r="H156" s="39"/>
      <c r="I156" s="39"/>
      <c r="J156" s="39"/>
      <c r="K156" s="39">
        <f>SUBTOTAL(9, $K$157:$K$163)</f>
        <v>2291.7600000000002</v>
      </c>
      <c r="L156" s="40">
        <f>ROUND($K$156/$E$6,3)</f>
        <v>3.0000000000000001E-3</v>
      </c>
      <c r="M156" s="23">
        <v>0</v>
      </c>
    </row>
    <row r="157" spans="1:13" ht="34.5" x14ac:dyDescent="0.3">
      <c r="A157" s="22" t="s">
        <v>28</v>
      </c>
      <c r="B157" s="25" t="s">
        <v>417</v>
      </c>
      <c r="C157" s="24" t="s">
        <v>30</v>
      </c>
      <c r="D157" s="24" t="s">
        <v>418</v>
      </c>
      <c r="E157" s="47" t="s">
        <v>419</v>
      </c>
      <c r="F157" s="25" t="s">
        <v>17</v>
      </c>
      <c r="G157" s="26">
        <v>33</v>
      </c>
      <c r="H157" s="26">
        <v>39.58</v>
      </c>
      <c r="I157" s="26" t="s">
        <v>34</v>
      </c>
      <c r="J157" s="32">
        <v>48.34</v>
      </c>
      <c r="K157" s="26">
        <f>ROUND($G$157*$M$157,2)</f>
        <v>1595.22</v>
      </c>
      <c r="L157" s="27">
        <f>ROUND($K$157/$E$6,3)</f>
        <v>2E-3</v>
      </c>
      <c r="M157" s="23">
        <f>ROUND($J$157,2)</f>
        <v>48.34</v>
      </c>
    </row>
    <row r="158" spans="1:13" ht="34.5" x14ac:dyDescent="0.3">
      <c r="A158" s="22" t="s">
        <v>28</v>
      </c>
      <c r="B158" s="25" t="s">
        <v>420</v>
      </c>
      <c r="C158" s="24" t="s">
        <v>30</v>
      </c>
      <c r="D158" s="24" t="s">
        <v>234</v>
      </c>
      <c r="E158" s="47" t="s">
        <v>235</v>
      </c>
      <c r="F158" s="25" t="s">
        <v>87</v>
      </c>
      <c r="G158" s="26">
        <v>90</v>
      </c>
      <c r="H158" s="26">
        <v>4.58</v>
      </c>
      <c r="I158" s="26" t="s">
        <v>34</v>
      </c>
      <c r="J158" s="32">
        <v>5.59</v>
      </c>
      <c r="K158" s="26">
        <f>ROUND($G$158*$M$158,2)</f>
        <v>503.1</v>
      </c>
      <c r="L158" s="27">
        <f>ROUND($K$158/$E$6,3)</f>
        <v>1E-3</v>
      </c>
      <c r="M158" s="23">
        <f>ROUND($J$158,2)</f>
        <v>5.59</v>
      </c>
    </row>
    <row r="159" spans="1:13" ht="34.5" x14ac:dyDescent="0.3">
      <c r="A159" s="22" t="s">
        <v>28</v>
      </c>
      <c r="B159" s="25" t="s">
        <v>421</v>
      </c>
      <c r="C159" s="24" t="s">
        <v>30</v>
      </c>
      <c r="D159" s="24" t="s">
        <v>231</v>
      </c>
      <c r="E159" s="47" t="s">
        <v>232</v>
      </c>
      <c r="F159" s="25" t="s">
        <v>87</v>
      </c>
      <c r="G159" s="26">
        <v>12</v>
      </c>
      <c r="H159" s="26">
        <v>6.13</v>
      </c>
      <c r="I159" s="26" t="s">
        <v>34</v>
      </c>
      <c r="J159" s="32">
        <v>7.49</v>
      </c>
      <c r="K159" s="26">
        <f>ROUND($G$159*$M$159,2)</f>
        <v>89.88</v>
      </c>
      <c r="L159" s="27">
        <f>ROUND($K$159/$E$6,3)</f>
        <v>0</v>
      </c>
      <c r="M159" s="23">
        <f>ROUND($J$159,2)</f>
        <v>7.49</v>
      </c>
    </row>
    <row r="160" spans="1:13" ht="23" x14ac:dyDescent="0.3">
      <c r="A160" s="22" t="s">
        <v>28</v>
      </c>
      <c r="B160" s="25" t="s">
        <v>422</v>
      </c>
      <c r="C160" s="24" t="s">
        <v>30</v>
      </c>
      <c r="D160" s="24" t="s">
        <v>423</v>
      </c>
      <c r="E160" s="47" t="s">
        <v>424</v>
      </c>
      <c r="F160" s="25" t="s">
        <v>87</v>
      </c>
      <c r="G160" s="26">
        <v>1</v>
      </c>
      <c r="H160" s="26">
        <v>18.34</v>
      </c>
      <c r="I160" s="26" t="s">
        <v>34</v>
      </c>
      <c r="J160" s="32">
        <v>22.4</v>
      </c>
      <c r="K160" s="26">
        <f>ROUND($G$160*$M$160,2)</f>
        <v>22.4</v>
      </c>
      <c r="L160" s="27">
        <f>ROUND($K$160/$E$6,3)</f>
        <v>0</v>
      </c>
      <c r="M160" s="23">
        <f>ROUND($J$160,2)</f>
        <v>22.4</v>
      </c>
    </row>
    <row r="161" spans="1:13" ht="34.5" x14ac:dyDescent="0.3">
      <c r="A161" s="22" t="s">
        <v>28</v>
      </c>
      <c r="B161" s="25" t="s">
        <v>425</v>
      </c>
      <c r="C161" s="24" t="s">
        <v>30</v>
      </c>
      <c r="D161" s="24" t="s">
        <v>426</v>
      </c>
      <c r="E161" s="47" t="s">
        <v>427</v>
      </c>
      <c r="F161" s="25" t="s">
        <v>17</v>
      </c>
      <c r="G161" s="26">
        <v>2</v>
      </c>
      <c r="H161" s="26">
        <v>21.77</v>
      </c>
      <c r="I161" s="26" t="s">
        <v>34</v>
      </c>
      <c r="J161" s="32">
        <v>26.59</v>
      </c>
      <c r="K161" s="26">
        <f>ROUND($G$161*$M$161,2)</f>
        <v>53.18</v>
      </c>
      <c r="L161" s="27">
        <f>ROUND($K$161/$E$6,3)</f>
        <v>0</v>
      </c>
      <c r="M161" s="23">
        <f>ROUND($J$161,2)</f>
        <v>26.59</v>
      </c>
    </row>
    <row r="162" spans="1:13" ht="23" x14ac:dyDescent="0.3">
      <c r="A162" s="22" t="s">
        <v>28</v>
      </c>
      <c r="B162" s="25" t="s">
        <v>428</v>
      </c>
      <c r="C162" s="24" t="s">
        <v>55</v>
      </c>
      <c r="D162" s="24" t="s">
        <v>429</v>
      </c>
      <c r="E162" s="47" t="s">
        <v>430</v>
      </c>
      <c r="F162" s="25" t="s">
        <v>17</v>
      </c>
      <c r="G162" s="26">
        <v>2</v>
      </c>
      <c r="H162" s="26">
        <v>2.6</v>
      </c>
      <c r="I162" s="26" t="s">
        <v>34</v>
      </c>
      <c r="J162" s="32">
        <v>3.18</v>
      </c>
      <c r="K162" s="26">
        <f>ROUND($G$162*$M$162,2)</f>
        <v>6.36</v>
      </c>
      <c r="L162" s="27">
        <f>ROUND($K$162/$E$6,3)</f>
        <v>0</v>
      </c>
      <c r="M162" s="23">
        <f>ROUND($J$162,2)</f>
        <v>3.18</v>
      </c>
    </row>
    <row r="163" spans="1:13" x14ac:dyDescent="0.3">
      <c r="A163" s="22" t="s">
        <v>28</v>
      </c>
      <c r="B163" s="25" t="s">
        <v>431</v>
      </c>
      <c r="C163" s="24" t="s">
        <v>55</v>
      </c>
      <c r="D163" s="24" t="s">
        <v>432</v>
      </c>
      <c r="E163" s="47" t="s">
        <v>433</v>
      </c>
      <c r="F163" s="25" t="s">
        <v>17</v>
      </c>
      <c r="G163" s="26">
        <v>2</v>
      </c>
      <c r="H163" s="26">
        <v>8.85</v>
      </c>
      <c r="I163" s="26" t="s">
        <v>34</v>
      </c>
      <c r="J163" s="32">
        <v>10.81</v>
      </c>
      <c r="K163" s="26">
        <f>ROUND($G$163*$M$163,2)</f>
        <v>21.62</v>
      </c>
      <c r="L163" s="27">
        <f>ROUND($K$163/$E$6,3)</f>
        <v>0</v>
      </c>
      <c r="M163" s="23">
        <f>ROUND($J$163,2)</f>
        <v>10.81</v>
      </c>
    </row>
    <row r="164" spans="1:13" x14ac:dyDescent="0.3">
      <c r="A164" s="22" t="s">
        <v>41</v>
      </c>
      <c r="B164" s="37" t="s">
        <v>434</v>
      </c>
      <c r="C164" s="38"/>
      <c r="D164" s="38" t="s">
        <v>26</v>
      </c>
      <c r="E164" s="49" t="s">
        <v>435</v>
      </c>
      <c r="F164" s="37"/>
      <c r="G164" s="39"/>
      <c r="H164" s="39"/>
      <c r="I164" s="39"/>
      <c r="J164" s="39"/>
      <c r="K164" s="39">
        <f>SUBTOTAL(9, $K$165:$K$167)</f>
        <v>2416.9399999999996</v>
      </c>
      <c r="L164" s="40">
        <f>ROUND($K$164/$E$6,3)</f>
        <v>3.0000000000000001E-3</v>
      </c>
      <c r="M164" s="23">
        <v>0</v>
      </c>
    </row>
    <row r="165" spans="1:13" ht="46" x14ac:dyDescent="0.3">
      <c r="A165" s="22" t="s">
        <v>28</v>
      </c>
      <c r="B165" s="25" t="s">
        <v>436</v>
      </c>
      <c r="C165" s="24" t="s">
        <v>55</v>
      </c>
      <c r="D165" s="24" t="s">
        <v>437</v>
      </c>
      <c r="E165" s="47" t="s">
        <v>438</v>
      </c>
      <c r="F165" s="25" t="s">
        <v>17</v>
      </c>
      <c r="G165" s="26">
        <v>2</v>
      </c>
      <c r="H165" s="26">
        <v>20</v>
      </c>
      <c r="I165" s="26" t="s">
        <v>34</v>
      </c>
      <c r="J165" s="32">
        <v>24.42</v>
      </c>
      <c r="K165" s="26">
        <f>ROUND($G$165*$M$165,2)</f>
        <v>48.84</v>
      </c>
      <c r="L165" s="27">
        <f>ROUND($K$165/$E$6,3)</f>
        <v>0</v>
      </c>
      <c r="M165" s="23">
        <f>ROUND($J$165,2)</f>
        <v>24.42</v>
      </c>
    </row>
    <row r="166" spans="1:13" ht="34.5" x14ac:dyDescent="0.3">
      <c r="A166" s="22" t="s">
        <v>28</v>
      </c>
      <c r="B166" s="25" t="s">
        <v>439</v>
      </c>
      <c r="C166" s="24" t="s">
        <v>30</v>
      </c>
      <c r="D166" s="24" t="s">
        <v>440</v>
      </c>
      <c r="E166" s="47" t="s">
        <v>441</v>
      </c>
      <c r="F166" s="25" t="s">
        <v>17</v>
      </c>
      <c r="G166" s="26">
        <v>5</v>
      </c>
      <c r="H166" s="26">
        <v>23.65</v>
      </c>
      <c r="I166" s="26" t="s">
        <v>34</v>
      </c>
      <c r="J166" s="32">
        <v>28.88</v>
      </c>
      <c r="K166" s="26">
        <f>ROUND($G$166*$M$166,2)</f>
        <v>144.4</v>
      </c>
      <c r="L166" s="27">
        <f>ROUND($K$166/$E$6,3)</f>
        <v>0</v>
      </c>
      <c r="M166" s="23">
        <f>ROUND($J$166,2)</f>
        <v>28.88</v>
      </c>
    </row>
    <row r="167" spans="1:13" ht="23" x14ac:dyDescent="0.3">
      <c r="A167" s="22" t="s">
        <v>28</v>
      </c>
      <c r="B167" s="25" t="s">
        <v>442</v>
      </c>
      <c r="C167" s="24" t="s">
        <v>55</v>
      </c>
      <c r="D167" s="24" t="s">
        <v>443</v>
      </c>
      <c r="E167" s="47" t="s">
        <v>444</v>
      </c>
      <c r="F167" s="25" t="s">
        <v>17</v>
      </c>
      <c r="G167" s="26">
        <v>10</v>
      </c>
      <c r="H167" s="26">
        <v>182.09</v>
      </c>
      <c r="I167" s="26" t="s">
        <v>34</v>
      </c>
      <c r="J167" s="32">
        <v>222.37</v>
      </c>
      <c r="K167" s="26">
        <f>ROUND($G$167*$M$167,2)</f>
        <v>2223.6999999999998</v>
      </c>
      <c r="L167" s="27">
        <f>ROUND($K$167/$E$6,3)</f>
        <v>3.0000000000000001E-3</v>
      </c>
      <c r="M167" s="23">
        <f>ROUND($J$167,2)</f>
        <v>222.37</v>
      </c>
    </row>
    <row r="168" spans="1:13" ht="16.5" x14ac:dyDescent="0.3">
      <c r="A168" s="22" t="s">
        <v>24</v>
      </c>
      <c r="B168" s="41" t="s">
        <v>445</v>
      </c>
      <c r="C168" s="42"/>
      <c r="D168" s="42" t="s">
        <v>26</v>
      </c>
      <c r="E168" s="50" t="s">
        <v>446</v>
      </c>
      <c r="F168" s="41"/>
      <c r="G168" s="43"/>
      <c r="H168" s="43"/>
      <c r="I168" s="43"/>
      <c r="J168" s="43"/>
      <c r="K168" s="43">
        <f>SUBTOTAL(9, $K$169:$K$364)</f>
        <v>372262.24999999988</v>
      </c>
      <c r="L168" s="44">
        <f>ROUND($K$168/$E$6,3)</f>
        <v>0.52200000000000002</v>
      </c>
      <c r="M168" s="23">
        <v>0</v>
      </c>
    </row>
    <row r="169" spans="1:13" ht="14" x14ac:dyDescent="0.3">
      <c r="A169" s="22" t="s">
        <v>39</v>
      </c>
      <c r="B169" s="33" t="s">
        <v>447</v>
      </c>
      <c r="C169" s="34"/>
      <c r="D169" s="34" t="s">
        <v>26</v>
      </c>
      <c r="E169" s="48" t="s">
        <v>275</v>
      </c>
      <c r="F169" s="33"/>
      <c r="G169" s="35"/>
      <c r="H169" s="35"/>
      <c r="I169" s="35"/>
      <c r="J169" s="35"/>
      <c r="K169" s="35">
        <f>SUBTOTAL(9, $K$170:$K$181)</f>
        <v>49637.74</v>
      </c>
      <c r="L169" s="36">
        <f>ROUND($K$169/$E$6,3)</f>
        <v>7.0000000000000007E-2</v>
      </c>
      <c r="M169" s="23">
        <v>0</v>
      </c>
    </row>
    <row r="170" spans="1:13" x14ac:dyDescent="0.3">
      <c r="A170" s="22" t="s">
        <v>41</v>
      </c>
      <c r="B170" s="37" t="s">
        <v>448</v>
      </c>
      <c r="C170" s="38"/>
      <c r="D170" s="38" t="s">
        <v>26</v>
      </c>
      <c r="E170" s="49" t="s">
        <v>257</v>
      </c>
      <c r="F170" s="37"/>
      <c r="G170" s="39"/>
      <c r="H170" s="39"/>
      <c r="I170" s="39"/>
      <c r="J170" s="39"/>
      <c r="K170" s="39">
        <f>SUBTOTAL(9, $K$171:$K$171)</f>
        <v>2281.14</v>
      </c>
      <c r="L170" s="40">
        <f>ROUND($K$170/$E$6,3)</f>
        <v>3.0000000000000001E-3</v>
      </c>
      <c r="M170" s="23">
        <v>0</v>
      </c>
    </row>
    <row r="171" spans="1:13" ht="23" x14ac:dyDescent="0.3">
      <c r="A171" s="22" t="s">
        <v>28</v>
      </c>
      <c r="B171" s="25" t="s">
        <v>449</v>
      </c>
      <c r="C171" s="24" t="s">
        <v>36</v>
      </c>
      <c r="D171" s="24" t="s">
        <v>259</v>
      </c>
      <c r="E171" s="47" t="s">
        <v>260</v>
      </c>
      <c r="F171" s="25" t="s">
        <v>33</v>
      </c>
      <c r="G171" s="26">
        <v>2.13</v>
      </c>
      <c r="H171" s="26">
        <v>876.97</v>
      </c>
      <c r="I171" s="26" t="s">
        <v>34</v>
      </c>
      <c r="J171" s="32">
        <v>1070.96</v>
      </c>
      <c r="K171" s="26">
        <f>ROUND($G$171*$M$171,2)</f>
        <v>2281.14</v>
      </c>
      <c r="L171" s="27">
        <f>ROUND($K$171/$E$6,3)</f>
        <v>3.0000000000000001E-3</v>
      </c>
      <c r="M171" s="23">
        <f>ROUND($J$171,2)</f>
        <v>1070.96</v>
      </c>
    </row>
    <row r="172" spans="1:13" x14ac:dyDescent="0.3">
      <c r="A172" s="22" t="s">
        <v>41</v>
      </c>
      <c r="B172" s="37" t="s">
        <v>450</v>
      </c>
      <c r="C172" s="38"/>
      <c r="D172" s="38" t="s">
        <v>26</v>
      </c>
      <c r="E172" s="49" t="s">
        <v>451</v>
      </c>
      <c r="F172" s="37"/>
      <c r="G172" s="39"/>
      <c r="H172" s="39"/>
      <c r="I172" s="39"/>
      <c r="J172" s="39"/>
      <c r="K172" s="39">
        <f>SUBTOTAL(9, $K$173:$K$175)</f>
        <v>23913.510000000002</v>
      </c>
      <c r="L172" s="40">
        <f>ROUND($K$172/$E$6,3)</f>
        <v>3.4000000000000002E-2</v>
      </c>
      <c r="M172" s="23">
        <v>0</v>
      </c>
    </row>
    <row r="173" spans="1:13" ht="34.5" x14ac:dyDescent="0.3">
      <c r="A173" s="22" t="s">
        <v>28</v>
      </c>
      <c r="B173" s="25" t="s">
        <v>452</v>
      </c>
      <c r="C173" s="24" t="s">
        <v>30</v>
      </c>
      <c r="D173" s="24" t="s">
        <v>279</v>
      </c>
      <c r="E173" s="47" t="s">
        <v>280</v>
      </c>
      <c r="F173" s="25" t="s">
        <v>33</v>
      </c>
      <c r="G173" s="26">
        <v>327</v>
      </c>
      <c r="H173" s="26">
        <v>25.81</v>
      </c>
      <c r="I173" s="26" t="s">
        <v>34</v>
      </c>
      <c r="J173" s="32">
        <v>31.52</v>
      </c>
      <c r="K173" s="26">
        <f>ROUND($G$173*$M$173,2)</f>
        <v>10307.040000000001</v>
      </c>
      <c r="L173" s="27">
        <f>ROUND($K$173/$E$6,3)</f>
        <v>1.4E-2</v>
      </c>
      <c r="M173" s="23">
        <f>ROUND($J$173,2)</f>
        <v>31.52</v>
      </c>
    </row>
    <row r="174" spans="1:13" ht="34.5" x14ac:dyDescent="0.3">
      <c r="A174" s="22" t="s">
        <v>28</v>
      </c>
      <c r="B174" s="25" t="s">
        <v>453</v>
      </c>
      <c r="C174" s="24" t="s">
        <v>30</v>
      </c>
      <c r="D174" s="24" t="s">
        <v>282</v>
      </c>
      <c r="E174" s="47" t="s">
        <v>283</v>
      </c>
      <c r="F174" s="25" t="s">
        <v>33</v>
      </c>
      <c r="G174" s="26">
        <v>327</v>
      </c>
      <c r="H174" s="26">
        <v>22.86</v>
      </c>
      <c r="I174" s="26" t="s">
        <v>34</v>
      </c>
      <c r="J174" s="32">
        <v>27.92</v>
      </c>
      <c r="K174" s="26">
        <f>ROUND($G$174*$M$174,2)</f>
        <v>9129.84</v>
      </c>
      <c r="L174" s="27">
        <f>ROUND($K$174/$E$6,3)</f>
        <v>1.2999999999999999E-2</v>
      </c>
      <c r="M174" s="23">
        <f>ROUND($J$174,2)</f>
        <v>27.92</v>
      </c>
    </row>
    <row r="175" spans="1:13" ht="34.5" x14ac:dyDescent="0.3">
      <c r="A175" s="22" t="s">
        <v>28</v>
      </c>
      <c r="B175" s="25" t="s">
        <v>454</v>
      </c>
      <c r="C175" s="24" t="s">
        <v>285</v>
      </c>
      <c r="D175" s="24" t="s">
        <v>286</v>
      </c>
      <c r="E175" s="47" t="s">
        <v>287</v>
      </c>
      <c r="F175" s="25" t="s">
        <v>33</v>
      </c>
      <c r="G175" s="26">
        <v>327</v>
      </c>
      <c r="H175" s="26">
        <v>11.21</v>
      </c>
      <c r="I175" s="26" t="s">
        <v>34</v>
      </c>
      <c r="J175" s="32">
        <v>13.69</v>
      </c>
      <c r="K175" s="26">
        <f>ROUND($G$175*$M$175,2)</f>
        <v>4476.63</v>
      </c>
      <c r="L175" s="27">
        <f>ROUND($K$175/$E$6,3)</f>
        <v>6.0000000000000001E-3</v>
      </c>
      <c r="M175" s="23">
        <f>ROUND($J$175,2)</f>
        <v>13.69</v>
      </c>
    </row>
    <row r="176" spans="1:13" x14ac:dyDescent="0.3">
      <c r="A176" s="22" t="s">
        <v>41</v>
      </c>
      <c r="B176" s="37" t="s">
        <v>455</v>
      </c>
      <c r="C176" s="38"/>
      <c r="D176" s="38" t="s">
        <v>26</v>
      </c>
      <c r="E176" s="49" t="s">
        <v>303</v>
      </c>
      <c r="F176" s="37"/>
      <c r="G176" s="39"/>
      <c r="H176" s="39"/>
      <c r="I176" s="39"/>
      <c r="J176" s="39"/>
      <c r="K176" s="39">
        <f>SUBTOTAL(9, $K$177:$K$178)</f>
        <v>15413.2</v>
      </c>
      <c r="L176" s="40">
        <f>ROUND($K$176/$E$6,3)</f>
        <v>2.1999999999999999E-2</v>
      </c>
      <c r="M176" s="23">
        <v>0</v>
      </c>
    </row>
    <row r="177" spans="1:13" ht="23" x14ac:dyDescent="0.3">
      <c r="A177" s="22" t="s">
        <v>28</v>
      </c>
      <c r="B177" s="25" t="s">
        <v>456</v>
      </c>
      <c r="C177" s="24" t="s">
        <v>30</v>
      </c>
      <c r="D177" s="24" t="s">
        <v>305</v>
      </c>
      <c r="E177" s="47" t="s">
        <v>306</v>
      </c>
      <c r="F177" s="25" t="s">
        <v>33</v>
      </c>
      <c r="G177" s="26">
        <v>440</v>
      </c>
      <c r="H177" s="26">
        <v>14.64</v>
      </c>
      <c r="I177" s="26" t="s">
        <v>34</v>
      </c>
      <c r="J177" s="32">
        <v>17.88</v>
      </c>
      <c r="K177" s="26">
        <f>ROUND($G$177*$M$177,2)</f>
        <v>7867.2</v>
      </c>
      <c r="L177" s="27">
        <f>ROUND($K$177/$E$6,3)</f>
        <v>1.0999999999999999E-2</v>
      </c>
      <c r="M177" s="23">
        <f>ROUND($J$177,2)</f>
        <v>17.88</v>
      </c>
    </row>
    <row r="178" spans="1:13" ht="23" x14ac:dyDescent="0.3">
      <c r="A178" s="22" t="s">
        <v>28</v>
      </c>
      <c r="B178" s="25" t="s">
        <v>457</v>
      </c>
      <c r="C178" s="24" t="s">
        <v>30</v>
      </c>
      <c r="D178" s="24" t="s">
        <v>308</v>
      </c>
      <c r="E178" s="47" t="s">
        <v>309</v>
      </c>
      <c r="F178" s="25" t="s">
        <v>33</v>
      </c>
      <c r="G178" s="26">
        <v>440</v>
      </c>
      <c r="H178" s="26">
        <v>14.04</v>
      </c>
      <c r="I178" s="26" t="s">
        <v>34</v>
      </c>
      <c r="J178" s="32">
        <v>17.149999999999999</v>
      </c>
      <c r="K178" s="26">
        <f>ROUND($G$178*$M$178,2)</f>
        <v>7546</v>
      </c>
      <c r="L178" s="27">
        <f>ROUND($K$178/$E$6,3)</f>
        <v>1.0999999999999999E-2</v>
      </c>
      <c r="M178" s="23">
        <f>ROUND($J$178,2)</f>
        <v>17.149999999999999</v>
      </c>
    </row>
    <row r="179" spans="1:13" x14ac:dyDescent="0.3">
      <c r="A179" s="22" t="s">
        <v>41</v>
      </c>
      <c r="B179" s="37" t="s">
        <v>458</v>
      </c>
      <c r="C179" s="38"/>
      <c r="D179" s="38" t="s">
        <v>26</v>
      </c>
      <c r="E179" s="49" t="s">
        <v>459</v>
      </c>
      <c r="F179" s="37"/>
      <c r="G179" s="39"/>
      <c r="H179" s="39"/>
      <c r="I179" s="39"/>
      <c r="J179" s="39"/>
      <c r="K179" s="39">
        <f>SUBTOTAL(9, $K$180:$K$181)</f>
        <v>8029.8899999999994</v>
      </c>
      <c r="L179" s="40">
        <f>ROUND($K$179/$E$6,3)</f>
        <v>1.0999999999999999E-2</v>
      </c>
      <c r="M179" s="23">
        <v>0</v>
      </c>
    </row>
    <row r="180" spans="1:13" ht="46" x14ac:dyDescent="0.3">
      <c r="A180" s="22" t="s">
        <v>28</v>
      </c>
      <c r="B180" s="25" t="s">
        <v>460</v>
      </c>
      <c r="C180" s="24" t="s">
        <v>36</v>
      </c>
      <c r="D180" s="24" t="s">
        <v>461</v>
      </c>
      <c r="E180" s="47" t="s">
        <v>462</v>
      </c>
      <c r="F180" s="25" t="s">
        <v>17</v>
      </c>
      <c r="G180" s="26">
        <v>27</v>
      </c>
      <c r="H180" s="26">
        <v>86.4</v>
      </c>
      <c r="I180" s="26" t="s">
        <v>34</v>
      </c>
      <c r="J180" s="32">
        <v>105.51</v>
      </c>
      <c r="K180" s="26">
        <f>ROUND($G$180*$M$180,2)</f>
        <v>2848.77</v>
      </c>
      <c r="L180" s="27">
        <f>ROUND($K$180/$E$6,3)</f>
        <v>4.0000000000000001E-3</v>
      </c>
      <c r="M180" s="23">
        <f>ROUND($J$180,2)</f>
        <v>105.51</v>
      </c>
    </row>
    <row r="181" spans="1:13" ht="34.5" x14ac:dyDescent="0.3">
      <c r="A181" s="22" t="s">
        <v>28</v>
      </c>
      <c r="B181" s="25" t="s">
        <v>463</v>
      </c>
      <c r="C181" s="24" t="s">
        <v>36</v>
      </c>
      <c r="D181" s="24" t="s">
        <v>464</v>
      </c>
      <c r="E181" s="47" t="s">
        <v>465</v>
      </c>
      <c r="F181" s="25" t="s">
        <v>87</v>
      </c>
      <c r="G181" s="26">
        <v>69.099999999999994</v>
      </c>
      <c r="H181" s="26">
        <v>61.4</v>
      </c>
      <c r="I181" s="26" t="s">
        <v>34</v>
      </c>
      <c r="J181" s="32">
        <v>74.98</v>
      </c>
      <c r="K181" s="26">
        <f>ROUND($G$181*$M$181,2)</f>
        <v>5181.12</v>
      </c>
      <c r="L181" s="27">
        <f>ROUND($K$181/$E$6,3)</f>
        <v>7.0000000000000001E-3</v>
      </c>
      <c r="M181" s="23">
        <f>ROUND($J$181,2)</f>
        <v>74.98</v>
      </c>
    </row>
    <row r="182" spans="1:13" ht="14" x14ac:dyDescent="0.3">
      <c r="A182" s="22" t="s">
        <v>39</v>
      </c>
      <c r="B182" s="33" t="s">
        <v>466</v>
      </c>
      <c r="C182" s="34"/>
      <c r="D182" s="34" t="s">
        <v>26</v>
      </c>
      <c r="E182" s="48" t="s">
        <v>467</v>
      </c>
      <c r="F182" s="33"/>
      <c r="G182" s="35"/>
      <c r="H182" s="35"/>
      <c r="I182" s="35"/>
      <c r="J182" s="35"/>
      <c r="K182" s="35">
        <f>SUBTOTAL(9, $K$183:$K$200)</f>
        <v>23849.42</v>
      </c>
      <c r="L182" s="36">
        <f>ROUND($K$182/$E$6,3)</f>
        <v>3.3000000000000002E-2</v>
      </c>
      <c r="M182" s="23">
        <v>0</v>
      </c>
    </row>
    <row r="183" spans="1:13" x14ac:dyDescent="0.3">
      <c r="A183" s="22" t="s">
        <v>41</v>
      </c>
      <c r="B183" s="37" t="s">
        <v>468</v>
      </c>
      <c r="C183" s="38"/>
      <c r="D183" s="38" t="s">
        <v>26</v>
      </c>
      <c r="E183" s="49" t="s">
        <v>469</v>
      </c>
      <c r="F183" s="37"/>
      <c r="G183" s="39"/>
      <c r="H183" s="39"/>
      <c r="I183" s="39"/>
      <c r="J183" s="39"/>
      <c r="K183" s="39">
        <f>SUBTOTAL(9, $K$184:$K$185)</f>
        <v>505.90999999999997</v>
      </c>
      <c r="L183" s="40">
        <f>ROUND($K$183/$E$6,3)</f>
        <v>1E-3</v>
      </c>
      <c r="M183" s="23">
        <v>0</v>
      </c>
    </row>
    <row r="184" spans="1:13" ht="34.5" x14ac:dyDescent="0.3">
      <c r="A184" s="22" t="s">
        <v>28</v>
      </c>
      <c r="B184" s="25" t="s">
        <v>470</v>
      </c>
      <c r="C184" s="24" t="s">
        <v>30</v>
      </c>
      <c r="D184" s="24" t="s">
        <v>279</v>
      </c>
      <c r="E184" s="47" t="s">
        <v>280</v>
      </c>
      <c r="F184" s="25" t="s">
        <v>33</v>
      </c>
      <c r="G184" s="26">
        <v>1.95</v>
      </c>
      <c r="H184" s="26">
        <v>25.81</v>
      </c>
      <c r="I184" s="26" t="s">
        <v>34</v>
      </c>
      <c r="J184" s="32">
        <v>31.52</v>
      </c>
      <c r="K184" s="26">
        <f>ROUND($G$184*$M$184,2)</f>
        <v>61.46</v>
      </c>
      <c r="L184" s="27">
        <f>ROUND($K$184/$E$6,3)</f>
        <v>0</v>
      </c>
      <c r="M184" s="23">
        <f>ROUND($J$184,2)</f>
        <v>31.52</v>
      </c>
    </row>
    <row r="185" spans="1:13" ht="34.5" x14ac:dyDescent="0.3">
      <c r="A185" s="22" t="s">
        <v>28</v>
      </c>
      <c r="B185" s="25" t="s">
        <v>471</v>
      </c>
      <c r="C185" s="24" t="s">
        <v>30</v>
      </c>
      <c r="D185" s="24" t="s">
        <v>472</v>
      </c>
      <c r="E185" s="47" t="s">
        <v>473</v>
      </c>
      <c r="F185" s="25" t="s">
        <v>33</v>
      </c>
      <c r="G185" s="26">
        <v>2.7</v>
      </c>
      <c r="H185" s="26">
        <v>134.79</v>
      </c>
      <c r="I185" s="26" t="s">
        <v>34</v>
      </c>
      <c r="J185" s="32">
        <v>164.61</v>
      </c>
      <c r="K185" s="26">
        <f>ROUND($G$185*$M$185,2)</f>
        <v>444.45</v>
      </c>
      <c r="L185" s="27">
        <f>ROUND($K$185/$E$6,3)</f>
        <v>1E-3</v>
      </c>
      <c r="M185" s="23">
        <f>ROUND($J$185,2)</f>
        <v>164.61</v>
      </c>
    </row>
    <row r="186" spans="1:13" x14ac:dyDescent="0.3">
      <c r="A186" s="22" t="s">
        <v>41</v>
      </c>
      <c r="B186" s="37" t="s">
        <v>474</v>
      </c>
      <c r="C186" s="38"/>
      <c r="D186" s="38" t="s">
        <v>26</v>
      </c>
      <c r="E186" s="49" t="s">
        <v>303</v>
      </c>
      <c r="F186" s="37"/>
      <c r="G186" s="39"/>
      <c r="H186" s="39"/>
      <c r="I186" s="39"/>
      <c r="J186" s="39"/>
      <c r="K186" s="39">
        <f>SUBTOTAL(9, $K$187:$K$188)</f>
        <v>2241.85</v>
      </c>
      <c r="L186" s="40">
        <f>ROUND($K$186/$E$6,3)</f>
        <v>3.0000000000000001E-3</v>
      </c>
      <c r="M186" s="23">
        <v>0</v>
      </c>
    </row>
    <row r="187" spans="1:13" ht="23" x14ac:dyDescent="0.3">
      <c r="A187" s="22" t="s">
        <v>28</v>
      </c>
      <c r="B187" s="25" t="s">
        <v>475</v>
      </c>
      <c r="C187" s="24" t="s">
        <v>30</v>
      </c>
      <c r="D187" s="24" t="s">
        <v>476</v>
      </c>
      <c r="E187" s="47" t="s">
        <v>477</v>
      </c>
      <c r="F187" s="25" t="s">
        <v>33</v>
      </c>
      <c r="G187" s="26">
        <v>65</v>
      </c>
      <c r="H187" s="26">
        <v>14.2</v>
      </c>
      <c r="I187" s="26" t="s">
        <v>34</v>
      </c>
      <c r="J187" s="32">
        <v>17.34</v>
      </c>
      <c r="K187" s="26">
        <f>ROUND($G$187*$M$187,2)</f>
        <v>1127.0999999999999</v>
      </c>
      <c r="L187" s="27">
        <f>ROUND($K$187/$E$6,3)</f>
        <v>2E-3</v>
      </c>
      <c r="M187" s="23">
        <f>ROUND($J$187,2)</f>
        <v>17.34</v>
      </c>
    </row>
    <row r="188" spans="1:13" ht="23" x14ac:dyDescent="0.3">
      <c r="A188" s="22" t="s">
        <v>28</v>
      </c>
      <c r="B188" s="25" t="s">
        <v>478</v>
      </c>
      <c r="C188" s="24" t="s">
        <v>30</v>
      </c>
      <c r="D188" s="24" t="s">
        <v>308</v>
      </c>
      <c r="E188" s="47" t="s">
        <v>309</v>
      </c>
      <c r="F188" s="25" t="s">
        <v>33</v>
      </c>
      <c r="G188" s="26">
        <v>65</v>
      </c>
      <c r="H188" s="26">
        <v>14.04</v>
      </c>
      <c r="I188" s="26" t="s">
        <v>34</v>
      </c>
      <c r="J188" s="32">
        <v>17.149999999999999</v>
      </c>
      <c r="K188" s="26">
        <f>ROUND($G$188*$M$188,2)</f>
        <v>1114.75</v>
      </c>
      <c r="L188" s="27">
        <f>ROUND($K$188/$E$6,3)</f>
        <v>2E-3</v>
      </c>
      <c r="M188" s="23">
        <f>ROUND($J$188,2)</f>
        <v>17.149999999999999</v>
      </c>
    </row>
    <row r="189" spans="1:13" x14ac:dyDescent="0.3">
      <c r="A189" s="22" t="s">
        <v>41</v>
      </c>
      <c r="B189" s="37" t="s">
        <v>479</v>
      </c>
      <c r="C189" s="38"/>
      <c r="D189" s="38" t="s">
        <v>26</v>
      </c>
      <c r="E189" s="49" t="s">
        <v>267</v>
      </c>
      <c r="F189" s="37"/>
      <c r="G189" s="39"/>
      <c r="H189" s="39"/>
      <c r="I189" s="39"/>
      <c r="J189" s="39"/>
      <c r="K189" s="39">
        <f>SUBTOTAL(9, $K$190:$K$191)</f>
        <v>10085.65</v>
      </c>
      <c r="L189" s="40">
        <f>ROUND($K$189/$E$6,3)</f>
        <v>1.4E-2</v>
      </c>
      <c r="M189" s="23">
        <v>0</v>
      </c>
    </row>
    <row r="190" spans="1:13" ht="34.5" x14ac:dyDescent="0.3">
      <c r="A190" s="22" t="s">
        <v>28</v>
      </c>
      <c r="B190" s="25" t="s">
        <v>480</v>
      </c>
      <c r="C190" s="24" t="s">
        <v>30</v>
      </c>
      <c r="D190" s="24" t="s">
        <v>312</v>
      </c>
      <c r="E190" s="47" t="s">
        <v>313</v>
      </c>
      <c r="F190" s="25" t="s">
        <v>33</v>
      </c>
      <c r="G190" s="26">
        <v>109.1</v>
      </c>
      <c r="H190" s="26">
        <v>74.12</v>
      </c>
      <c r="I190" s="26" t="s">
        <v>34</v>
      </c>
      <c r="J190" s="32">
        <v>90.52</v>
      </c>
      <c r="K190" s="26">
        <f>ROUND($G$190*$M$190,2)</f>
        <v>9875.73</v>
      </c>
      <c r="L190" s="27">
        <f>ROUND($K$190/$E$6,3)</f>
        <v>1.4E-2</v>
      </c>
      <c r="M190" s="23">
        <f>ROUND($J$190,2)</f>
        <v>90.52</v>
      </c>
    </row>
    <row r="191" spans="1:13" ht="23" x14ac:dyDescent="0.3">
      <c r="A191" s="22" t="s">
        <v>28</v>
      </c>
      <c r="B191" s="25" t="s">
        <v>481</v>
      </c>
      <c r="C191" s="24" t="s">
        <v>55</v>
      </c>
      <c r="D191" s="24" t="s">
        <v>272</v>
      </c>
      <c r="E191" s="47" t="s">
        <v>273</v>
      </c>
      <c r="F191" s="25" t="s">
        <v>87</v>
      </c>
      <c r="G191" s="26">
        <v>44.1</v>
      </c>
      <c r="H191" s="26">
        <v>3.9</v>
      </c>
      <c r="I191" s="26" t="s">
        <v>34</v>
      </c>
      <c r="J191" s="32">
        <v>4.76</v>
      </c>
      <c r="K191" s="26">
        <f>ROUND($G$191*$M$191,2)</f>
        <v>209.92</v>
      </c>
      <c r="L191" s="27">
        <f>ROUND($K$191/$E$6,3)</f>
        <v>0</v>
      </c>
      <c r="M191" s="23">
        <f>ROUND($J$191,2)</f>
        <v>4.76</v>
      </c>
    </row>
    <row r="192" spans="1:13" x14ac:dyDescent="0.3">
      <c r="A192" s="22" t="s">
        <v>41</v>
      </c>
      <c r="B192" s="37" t="s">
        <v>482</v>
      </c>
      <c r="C192" s="38"/>
      <c r="D192" s="38" t="s">
        <v>26</v>
      </c>
      <c r="E192" s="49" t="s">
        <v>483</v>
      </c>
      <c r="F192" s="37"/>
      <c r="G192" s="39"/>
      <c r="H192" s="39"/>
      <c r="I192" s="39"/>
      <c r="J192" s="39"/>
      <c r="K192" s="39">
        <f>SUBTOTAL(9, $K$193:$K$194)</f>
        <v>6651.26</v>
      </c>
      <c r="L192" s="40">
        <f>ROUND($K$192/$E$6,3)</f>
        <v>8.9999999999999993E-3</v>
      </c>
      <c r="M192" s="23">
        <v>0</v>
      </c>
    </row>
    <row r="193" spans="1:13" ht="23" x14ac:dyDescent="0.3">
      <c r="A193" s="22" t="s">
        <v>28</v>
      </c>
      <c r="B193" s="25" t="s">
        <v>484</v>
      </c>
      <c r="C193" s="24" t="s">
        <v>30</v>
      </c>
      <c r="D193" s="24" t="s">
        <v>485</v>
      </c>
      <c r="E193" s="47" t="s">
        <v>486</v>
      </c>
      <c r="F193" s="25" t="s">
        <v>87</v>
      </c>
      <c r="G193" s="26">
        <v>10.85</v>
      </c>
      <c r="H193" s="26">
        <v>97.12</v>
      </c>
      <c r="I193" s="26" t="s">
        <v>34</v>
      </c>
      <c r="J193" s="32">
        <v>118.6</v>
      </c>
      <c r="K193" s="26">
        <f>ROUND($G$193*$M$193,2)</f>
        <v>1286.81</v>
      </c>
      <c r="L193" s="27">
        <f>ROUND($K$193/$E$6,3)</f>
        <v>2E-3</v>
      </c>
      <c r="M193" s="23">
        <f>ROUND($J$193,2)</f>
        <v>118.6</v>
      </c>
    </row>
    <row r="194" spans="1:13" ht="57.5" x14ac:dyDescent="0.3">
      <c r="A194" s="22" t="s">
        <v>28</v>
      </c>
      <c r="B194" s="25" t="s">
        <v>487</v>
      </c>
      <c r="C194" s="24" t="s">
        <v>30</v>
      </c>
      <c r="D194" s="24" t="s">
        <v>488</v>
      </c>
      <c r="E194" s="47" t="s">
        <v>489</v>
      </c>
      <c r="F194" s="25" t="s">
        <v>87</v>
      </c>
      <c r="G194" s="26">
        <v>7.5</v>
      </c>
      <c r="H194" s="26">
        <v>585.70000000000005</v>
      </c>
      <c r="I194" s="26" t="s">
        <v>34</v>
      </c>
      <c r="J194" s="32">
        <v>715.26</v>
      </c>
      <c r="K194" s="26">
        <f>ROUND($G$194*$M$194,2)</f>
        <v>5364.45</v>
      </c>
      <c r="L194" s="27">
        <f>ROUND($K$194/$E$6,3)</f>
        <v>8.0000000000000002E-3</v>
      </c>
      <c r="M194" s="23">
        <f>ROUND($J$194,2)</f>
        <v>715.26</v>
      </c>
    </row>
    <row r="195" spans="1:13" x14ac:dyDescent="0.3">
      <c r="A195" s="22" t="s">
        <v>41</v>
      </c>
      <c r="B195" s="37" t="s">
        <v>490</v>
      </c>
      <c r="C195" s="38"/>
      <c r="D195" s="38" t="s">
        <v>26</v>
      </c>
      <c r="E195" s="49" t="s">
        <v>491</v>
      </c>
      <c r="F195" s="37"/>
      <c r="G195" s="39"/>
      <c r="H195" s="39"/>
      <c r="I195" s="39"/>
      <c r="J195" s="39"/>
      <c r="K195" s="39">
        <f>SUBTOTAL(9, $K$196:$K$198)</f>
        <v>2400.6000000000004</v>
      </c>
      <c r="L195" s="40">
        <f>ROUND($K$195/$E$6,3)</f>
        <v>3.0000000000000001E-3</v>
      </c>
      <c r="M195" s="23">
        <v>0</v>
      </c>
    </row>
    <row r="196" spans="1:13" ht="34.5" x14ac:dyDescent="0.3">
      <c r="A196" s="22" t="s">
        <v>28</v>
      </c>
      <c r="B196" s="25" t="s">
        <v>492</v>
      </c>
      <c r="C196" s="24" t="s">
        <v>340</v>
      </c>
      <c r="D196" s="24" t="s">
        <v>493</v>
      </c>
      <c r="E196" s="47" t="s">
        <v>494</v>
      </c>
      <c r="F196" s="25" t="s">
        <v>17</v>
      </c>
      <c r="G196" s="26">
        <v>6</v>
      </c>
      <c r="H196" s="26">
        <v>219.62</v>
      </c>
      <c r="I196" s="26" t="s">
        <v>34</v>
      </c>
      <c r="J196" s="32">
        <v>268.2</v>
      </c>
      <c r="K196" s="26">
        <f>ROUND($G$196*$M$196,2)</f>
        <v>1609.2</v>
      </c>
      <c r="L196" s="27">
        <f>ROUND($K$196/$E$6,3)</f>
        <v>2E-3</v>
      </c>
      <c r="M196" s="23">
        <f>ROUND($J$196,2)</f>
        <v>268.2</v>
      </c>
    </row>
    <row r="197" spans="1:13" ht="34.5" x14ac:dyDescent="0.3">
      <c r="A197" s="22" t="s">
        <v>28</v>
      </c>
      <c r="B197" s="25" t="s">
        <v>495</v>
      </c>
      <c r="C197" s="24" t="s">
        <v>30</v>
      </c>
      <c r="D197" s="24" t="s">
        <v>231</v>
      </c>
      <c r="E197" s="47" t="s">
        <v>232</v>
      </c>
      <c r="F197" s="25" t="s">
        <v>87</v>
      </c>
      <c r="G197" s="26">
        <v>40</v>
      </c>
      <c r="H197" s="26">
        <v>6.13</v>
      </c>
      <c r="I197" s="26" t="s">
        <v>34</v>
      </c>
      <c r="J197" s="32">
        <v>7.49</v>
      </c>
      <c r="K197" s="26">
        <f>ROUND($G$197*$M$197,2)</f>
        <v>299.60000000000002</v>
      </c>
      <c r="L197" s="27">
        <f>ROUND($K$197/$E$6,3)</f>
        <v>0</v>
      </c>
      <c r="M197" s="23">
        <f>ROUND($J$197,2)</f>
        <v>7.49</v>
      </c>
    </row>
    <row r="198" spans="1:13" ht="34.5" x14ac:dyDescent="0.3">
      <c r="A198" s="22" t="s">
        <v>28</v>
      </c>
      <c r="B198" s="25" t="s">
        <v>496</v>
      </c>
      <c r="C198" s="24" t="s">
        <v>30</v>
      </c>
      <c r="D198" s="24" t="s">
        <v>497</v>
      </c>
      <c r="E198" s="47" t="s">
        <v>498</v>
      </c>
      <c r="F198" s="25" t="s">
        <v>87</v>
      </c>
      <c r="G198" s="26">
        <v>20</v>
      </c>
      <c r="H198" s="26">
        <v>20.14</v>
      </c>
      <c r="I198" s="26" t="s">
        <v>34</v>
      </c>
      <c r="J198" s="32">
        <v>24.59</v>
      </c>
      <c r="K198" s="26">
        <f>ROUND($G$198*$M$198,2)</f>
        <v>491.8</v>
      </c>
      <c r="L198" s="27">
        <f>ROUND($K$198/$E$6,3)</f>
        <v>1E-3</v>
      </c>
      <c r="M198" s="23">
        <f>ROUND($J$198,2)</f>
        <v>24.59</v>
      </c>
    </row>
    <row r="199" spans="1:13" x14ac:dyDescent="0.3">
      <c r="A199" s="22" t="s">
        <v>41</v>
      </c>
      <c r="B199" s="37" t="s">
        <v>499</v>
      </c>
      <c r="C199" s="38"/>
      <c r="D199" s="38" t="s">
        <v>26</v>
      </c>
      <c r="E199" s="49" t="s">
        <v>500</v>
      </c>
      <c r="F199" s="37"/>
      <c r="G199" s="39"/>
      <c r="H199" s="39"/>
      <c r="I199" s="39"/>
      <c r="J199" s="39"/>
      <c r="K199" s="39">
        <f>SUBTOTAL(9, $K$200:$K$200)</f>
        <v>1964.15</v>
      </c>
      <c r="L199" s="40">
        <f>ROUND($K$199/$E$6,3)</f>
        <v>3.0000000000000001E-3</v>
      </c>
      <c r="M199" s="23">
        <v>0</v>
      </c>
    </row>
    <row r="200" spans="1:13" ht="34.5" x14ac:dyDescent="0.3">
      <c r="A200" s="22" t="s">
        <v>28</v>
      </c>
      <c r="B200" s="25" t="s">
        <v>501</v>
      </c>
      <c r="C200" s="24" t="s">
        <v>30</v>
      </c>
      <c r="D200" s="24" t="s">
        <v>162</v>
      </c>
      <c r="E200" s="47" t="s">
        <v>163</v>
      </c>
      <c r="F200" s="25" t="s">
        <v>87</v>
      </c>
      <c r="G200" s="26">
        <v>32.6</v>
      </c>
      <c r="H200" s="26">
        <v>49.34</v>
      </c>
      <c r="I200" s="26" t="s">
        <v>34</v>
      </c>
      <c r="J200" s="32">
        <v>60.25</v>
      </c>
      <c r="K200" s="26">
        <f>ROUND($G$200*$M$200,2)</f>
        <v>1964.15</v>
      </c>
      <c r="L200" s="27">
        <f>ROUND($K$200/$E$6,3)</f>
        <v>3.0000000000000001E-3</v>
      </c>
      <c r="M200" s="23">
        <f>ROUND($J$200,2)</f>
        <v>60.25</v>
      </c>
    </row>
    <row r="201" spans="1:13" ht="14" x14ac:dyDescent="0.3">
      <c r="A201" s="22" t="s">
        <v>39</v>
      </c>
      <c r="B201" s="33" t="s">
        <v>502</v>
      </c>
      <c r="C201" s="34"/>
      <c r="D201" s="34" t="s">
        <v>26</v>
      </c>
      <c r="E201" s="48" t="s">
        <v>503</v>
      </c>
      <c r="F201" s="33"/>
      <c r="G201" s="35"/>
      <c r="H201" s="35"/>
      <c r="I201" s="35"/>
      <c r="J201" s="35"/>
      <c r="K201" s="35">
        <f>SUBTOTAL(9, $K$202:$K$223)</f>
        <v>37458.210000000006</v>
      </c>
      <c r="L201" s="36">
        <f>ROUND($K$201/$E$6,3)</f>
        <v>5.2999999999999999E-2</v>
      </c>
      <c r="M201" s="23">
        <v>0</v>
      </c>
    </row>
    <row r="202" spans="1:13" x14ac:dyDescent="0.3">
      <c r="A202" s="22" t="s">
        <v>41</v>
      </c>
      <c r="B202" s="37" t="s">
        <v>504</v>
      </c>
      <c r="C202" s="38"/>
      <c r="D202" s="38" t="s">
        <v>26</v>
      </c>
      <c r="E202" s="49" t="s">
        <v>505</v>
      </c>
      <c r="F202" s="37"/>
      <c r="G202" s="39"/>
      <c r="H202" s="39"/>
      <c r="I202" s="39"/>
      <c r="J202" s="39"/>
      <c r="K202" s="39">
        <f>SUBTOTAL(9, $K$203:$K$203)</f>
        <v>7921.48</v>
      </c>
      <c r="L202" s="40">
        <f>ROUND($K$202/$E$6,3)</f>
        <v>1.0999999999999999E-2</v>
      </c>
      <c r="M202" s="23">
        <v>0</v>
      </c>
    </row>
    <row r="203" spans="1:13" ht="23" x14ac:dyDescent="0.3">
      <c r="A203" s="22" t="s">
        <v>28</v>
      </c>
      <c r="B203" s="25" t="s">
        <v>506</v>
      </c>
      <c r="C203" s="24" t="s">
        <v>507</v>
      </c>
      <c r="D203" s="24" t="s">
        <v>508</v>
      </c>
      <c r="E203" s="47" t="s">
        <v>509</v>
      </c>
      <c r="F203" s="25" t="s">
        <v>33</v>
      </c>
      <c r="G203" s="26">
        <v>7</v>
      </c>
      <c r="H203" s="26">
        <v>926.66</v>
      </c>
      <c r="I203" s="26" t="s">
        <v>34</v>
      </c>
      <c r="J203" s="32">
        <v>1131.6400000000001</v>
      </c>
      <c r="K203" s="26">
        <f>ROUND($G$203*$M$203,2)</f>
        <v>7921.48</v>
      </c>
      <c r="L203" s="27">
        <f>ROUND($K$203/$E$6,3)</f>
        <v>1.0999999999999999E-2</v>
      </c>
      <c r="M203" s="23">
        <f>ROUND($J$203,2)</f>
        <v>1131.6400000000001</v>
      </c>
    </row>
    <row r="204" spans="1:13" x14ac:dyDescent="0.3">
      <c r="A204" s="22" t="s">
        <v>41</v>
      </c>
      <c r="B204" s="37" t="s">
        <v>510</v>
      </c>
      <c r="C204" s="38"/>
      <c r="D204" s="38" t="s">
        <v>26</v>
      </c>
      <c r="E204" s="49" t="s">
        <v>511</v>
      </c>
      <c r="F204" s="37"/>
      <c r="G204" s="39"/>
      <c r="H204" s="39"/>
      <c r="I204" s="39"/>
      <c r="J204" s="39"/>
      <c r="K204" s="39">
        <f>SUBTOTAL(9, $K$205:$K$205)</f>
        <v>245.44</v>
      </c>
      <c r="L204" s="40">
        <f>ROUND($K$204/$E$6,3)</f>
        <v>0</v>
      </c>
      <c r="M204" s="23">
        <v>0</v>
      </c>
    </row>
    <row r="205" spans="1:13" ht="34.5" x14ac:dyDescent="0.3">
      <c r="A205" s="22" t="s">
        <v>28</v>
      </c>
      <c r="B205" s="25" t="s">
        <v>512</v>
      </c>
      <c r="C205" s="24" t="s">
        <v>30</v>
      </c>
      <c r="D205" s="24" t="s">
        <v>254</v>
      </c>
      <c r="E205" s="47" t="s">
        <v>255</v>
      </c>
      <c r="F205" s="25" t="s">
        <v>33</v>
      </c>
      <c r="G205" s="26">
        <v>2.15</v>
      </c>
      <c r="H205" s="26">
        <v>93.48</v>
      </c>
      <c r="I205" s="26" t="s">
        <v>34</v>
      </c>
      <c r="J205" s="32">
        <v>114.16</v>
      </c>
      <c r="K205" s="26">
        <f>ROUND($G$205*$M$205,2)</f>
        <v>245.44</v>
      </c>
      <c r="L205" s="27">
        <f>ROUND($K$205/$E$6,3)</f>
        <v>0</v>
      </c>
      <c r="M205" s="23">
        <f>ROUND($J$205,2)</f>
        <v>114.16</v>
      </c>
    </row>
    <row r="206" spans="1:13" x14ac:dyDescent="0.3">
      <c r="A206" s="22" t="s">
        <v>41</v>
      </c>
      <c r="B206" s="37" t="s">
        <v>513</v>
      </c>
      <c r="C206" s="38"/>
      <c r="D206" s="38" t="s">
        <v>26</v>
      </c>
      <c r="E206" s="49" t="s">
        <v>267</v>
      </c>
      <c r="F206" s="37"/>
      <c r="G206" s="39"/>
      <c r="H206" s="39"/>
      <c r="I206" s="39"/>
      <c r="J206" s="39"/>
      <c r="K206" s="39">
        <f>SUBTOTAL(9, $K$207:$K$208)</f>
        <v>2669.2999999999997</v>
      </c>
      <c r="L206" s="40">
        <f>ROUND($K$206/$E$6,3)</f>
        <v>4.0000000000000001E-3</v>
      </c>
      <c r="M206" s="23">
        <v>0</v>
      </c>
    </row>
    <row r="207" spans="1:13" ht="34.5" x14ac:dyDescent="0.3">
      <c r="A207" s="22" t="s">
        <v>28</v>
      </c>
      <c r="B207" s="25" t="s">
        <v>514</v>
      </c>
      <c r="C207" s="24" t="s">
        <v>30</v>
      </c>
      <c r="D207" s="24" t="s">
        <v>312</v>
      </c>
      <c r="E207" s="47" t="s">
        <v>313</v>
      </c>
      <c r="F207" s="25" t="s">
        <v>33</v>
      </c>
      <c r="G207" s="26">
        <v>28.3</v>
      </c>
      <c r="H207" s="26">
        <v>74.12</v>
      </c>
      <c r="I207" s="26" t="s">
        <v>34</v>
      </c>
      <c r="J207" s="32">
        <v>90.52</v>
      </c>
      <c r="K207" s="26">
        <f>ROUND($G$207*$M$207,2)</f>
        <v>2561.7199999999998</v>
      </c>
      <c r="L207" s="27">
        <f>ROUND($K$207/$E$6,3)</f>
        <v>4.0000000000000001E-3</v>
      </c>
      <c r="M207" s="23">
        <f>ROUND($J$207,2)</f>
        <v>90.52</v>
      </c>
    </row>
    <row r="208" spans="1:13" ht="23" x14ac:dyDescent="0.3">
      <c r="A208" s="22" t="s">
        <v>28</v>
      </c>
      <c r="B208" s="25" t="s">
        <v>515</v>
      </c>
      <c r="C208" s="24" t="s">
        <v>55</v>
      </c>
      <c r="D208" s="24" t="s">
        <v>272</v>
      </c>
      <c r="E208" s="47" t="s">
        <v>273</v>
      </c>
      <c r="F208" s="25" t="s">
        <v>87</v>
      </c>
      <c r="G208" s="26">
        <v>22.6</v>
      </c>
      <c r="H208" s="26">
        <v>3.9</v>
      </c>
      <c r="I208" s="26" t="s">
        <v>34</v>
      </c>
      <c r="J208" s="32">
        <v>4.76</v>
      </c>
      <c r="K208" s="26">
        <f>ROUND($G$208*$M$208,2)</f>
        <v>107.58</v>
      </c>
      <c r="L208" s="27">
        <f>ROUND($K$208/$E$6,3)</f>
        <v>0</v>
      </c>
      <c r="M208" s="23">
        <f>ROUND($J$208,2)</f>
        <v>4.76</v>
      </c>
    </row>
    <row r="209" spans="1:13" x14ac:dyDescent="0.3">
      <c r="A209" s="22" t="s">
        <v>41</v>
      </c>
      <c r="B209" s="37" t="s">
        <v>516</v>
      </c>
      <c r="C209" s="38"/>
      <c r="D209" s="38" t="s">
        <v>26</v>
      </c>
      <c r="E209" s="49" t="s">
        <v>517</v>
      </c>
      <c r="F209" s="37"/>
      <c r="G209" s="39"/>
      <c r="H209" s="39"/>
      <c r="I209" s="39"/>
      <c r="J209" s="39"/>
      <c r="K209" s="39">
        <f>SUBTOTAL(9, $K$210:$K$212)</f>
        <v>16781.21</v>
      </c>
      <c r="L209" s="40">
        <f>ROUND($K$209/$E$6,3)</f>
        <v>2.4E-2</v>
      </c>
      <c r="M209" s="23">
        <v>0</v>
      </c>
    </row>
    <row r="210" spans="1:13" ht="46" x14ac:dyDescent="0.3">
      <c r="A210" s="22" t="s">
        <v>28</v>
      </c>
      <c r="B210" s="25" t="s">
        <v>518</v>
      </c>
      <c r="C210" s="24" t="s">
        <v>30</v>
      </c>
      <c r="D210" s="24" t="s">
        <v>519</v>
      </c>
      <c r="E210" s="47" t="s">
        <v>520</v>
      </c>
      <c r="F210" s="25" t="s">
        <v>99</v>
      </c>
      <c r="G210" s="26">
        <v>344.6</v>
      </c>
      <c r="H210" s="26">
        <v>12.81</v>
      </c>
      <c r="I210" s="26" t="s">
        <v>34</v>
      </c>
      <c r="J210" s="32">
        <v>15.64</v>
      </c>
      <c r="K210" s="26">
        <f>ROUND($G$210*$M$210,2)</f>
        <v>5389.54</v>
      </c>
      <c r="L210" s="27">
        <f>ROUND($K$210/$E$6,3)</f>
        <v>8.0000000000000002E-3</v>
      </c>
      <c r="M210" s="23">
        <f>ROUND($J$210,2)</f>
        <v>15.64</v>
      </c>
    </row>
    <row r="211" spans="1:13" ht="57.5" x14ac:dyDescent="0.3">
      <c r="A211" s="22" t="s">
        <v>28</v>
      </c>
      <c r="B211" s="25" t="s">
        <v>521</v>
      </c>
      <c r="C211" s="24" t="s">
        <v>30</v>
      </c>
      <c r="D211" s="24" t="s">
        <v>522</v>
      </c>
      <c r="E211" s="47" t="s">
        <v>523</v>
      </c>
      <c r="F211" s="25" t="s">
        <v>99</v>
      </c>
      <c r="G211" s="26">
        <v>612.9</v>
      </c>
      <c r="H211" s="26">
        <v>12.03</v>
      </c>
      <c r="I211" s="26" t="s">
        <v>34</v>
      </c>
      <c r="J211" s="32">
        <v>14.69</v>
      </c>
      <c r="K211" s="26">
        <f>ROUND($G$211*$M$211,2)</f>
        <v>9003.5</v>
      </c>
      <c r="L211" s="27">
        <f>ROUND($K$211/$E$6,3)</f>
        <v>1.2999999999999999E-2</v>
      </c>
      <c r="M211" s="23">
        <f>ROUND($J$211,2)</f>
        <v>14.69</v>
      </c>
    </row>
    <row r="212" spans="1:13" ht="46" x14ac:dyDescent="0.3">
      <c r="A212" s="22" t="s">
        <v>28</v>
      </c>
      <c r="B212" s="25" t="s">
        <v>524</v>
      </c>
      <c r="C212" s="24" t="s">
        <v>30</v>
      </c>
      <c r="D212" s="24" t="s">
        <v>525</v>
      </c>
      <c r="E212" s="47" t="s">
        <v>526</v>
      </c>
      <c r="F212" s="25" t="s">
        <v>33</v>
      </c>
      <c r="G212" s="26">
        <v>161.80000000000001</v>
      </c>
      <c r="H212" s="26">
        <v>12.09</v>
      </c>
      <c r="I212" s="26" t="s">
        <v>34</v>
      </c>
      <c r="J212" s="32">
        <v>14.76</v>
      </c>
      <c r="K212" s="26">
        <f>ROUND($G$212*$M$212,2)</f>
        <v>2388.17</v>
      </c>
      <c r="L212" s="27">
        <f>ROUND($K$212/$E$6,3)</f>
        <v>3.0000000000000001E-3</v>
      </c>
      <c r="M212" s="23">
        <f>ROUND($J$212,2)</f>
        <v>14.76</v>
      </c>
    </row>
    <row r="213" spans="1:13" x14ac:dyDescent="0.3">
      <c r="A213" s="22" t="s">
        <v>41</v>
      </c>
      <c r="B213" s="37" t="s">
        <v>527</v>
      </c>
      <c r="C213" s="38"/>
      <c r="D213" s="38" t="s">
        <v>26</v>
      </c>
      <c r="E213" s="49" t="s">
        <v>528</v>
      </c>
      <c r="F213" s="37"/>
      <c r="G213" s="39"/>
      <c r="H213" s="39"/>
      <c r="I213" s="39"/>
      <c r="J213" s="39"/>
      <c r="K213" s="39">
        <f>SUBTOTAL(9, $K$214:$K$216)</f>
        <v>490.56</v>
      </c>
      <c r="L213" s="40">
        <f>ROUND($K$213/$E$6,3)</f>
        <v>1E-3</v>
      </c>
      <c r="M213" s="23">
        <v>0</v>
      </c>
    </row>
    <row r="214" spans="1:13" ht="46" x14ac:dyDescent="0.3">
      <c r="A214" s="22" t="s">
        <v>28</v>
      </c>
      <c r="B214" s="25" t="s">
        <v>529</v>
      </c>
      <c r="C214" s="24" t="s">
        <v>30</v>
      </c>
      <c r="D214" s="24" t="s">
        <v>530</v>
      </c>
      <c r="E214" s="47" t="s">
        <v>531</v>
      </c>
      <c r="F214" s="25" t="s">
        <v>33</v>
      </c>
      <c r="G214" s="26">
        <v>1.5</v>
      </c>
      <c r="H214" s="26">
        <v>151.57</v>
      </c>
      <c r="I214" s="26" t="s">
        <v>34</v>
      </c>
      <c r="J214" s="32">
        <v>185.1</v>
      </c>
      <c r="K214" s="26">
        <f>ROUND($G$214*$M$214,2)</f>
        <v>277.64999999999998</v>
      </c>
      <c r="L214" s="27">
        <f>ROUND($K$214/$E$6,3)</f>
        <v>0</v>
      </c>
      <c r="M214" s="23">
        <f>ROUND($J$214,2)</f>
        <v>185.1</v>
      </c>
    </row>
    <row r="215" spans="1:13" ht="46" x14ac:dyDescent="0.3">
      <c r="A215" s="22" t="s">
        <v>28</v>
      </c>
      <c r="B215" s="25" t="s">
        <v>532</v>
      </c>
      <c r="C215" s="24" t="s">
        <v>30</v>
      </c>
      <c r="D215" s="24" t="s">
        <v>147</v>
      </c>
      <c r="E215" s="47" t="s">
        <v>148</v>
      </c>
      <c r="F215" s="25" t="s">
        <v>33</v>
      </c>
      <c r="G215" s="26">
        <v>3</v>
      </c>
      <c r="H215" s="26">
        <v>6.13</v>
      </c>
      <c r="I215" s="26" t="s">
        <v>34</v>
      </c>
      <c r="J215" s="32">
        <v>7.49</v>
      </c>
      <c r="K215" s="26">
        <f>ROUND($G$215*$M$215,2)</f>
        <v>22.47</v>
      </c>
      <c r="L215" s="27">
        <f>ROUND($K$215/$E$6,3)</f>
        <v>0</v>
      </c>
      <c r="M215" s="23">
        <f>ROUND($J$215,2)</f>
        <v>7.49</v>
      </c>
    </row>
    <row r="216" spans="1:13" ht="46" x14ac:dyDescent="0.3">
      <c r="A216" s="22" t="s">
        <v>28</v>
      </c>
      <c r="B216" s="25" t="s">
        <v>533</v>
      </c>
      <c r="C216" s="24" t="s">
        <v>30</v>
      </c>
      <c r="D216" s="24" t="s">
        <v>150</v>
      </c>
      <c r="E216" s="47" t="s">
        <v>151</v>
      </c>
      <c r="F216" s="25" t="s">
        <v>33</v>
      </c>
      <c r="G216" s="26">
        <v>3</v>
      </c>
      <c r="H216" s="26">
        <v>51.98</v>
      </c>
      <c r="I216" s="26" t="s">
        <v>34</v>
      </c>
      <c r="J216" s="32">
        <v>63.48</v>
      </c>
      <c r="K216" s="26">
        <f>ROUND($G$216*$M$216,2)</f>
        <v>190.44</v>
      </c>
      <c r="L216" s="27">
        <f>ROUND($K$216/$E$6,3)</f>
        <v>0</v>
      </c>
      <c r="M216" s="23">
        <f>ROUND($J$216,2)</f>
        <v>63.48</v>
      </c>
    </row>
    <row r="217" spans="1:13" x14ac:dyDescent="0.3">
      <c r="A217" s="22" t="s">
        <v>41</v>
      </c>
      <c r="B217" s="37" t="s">
        <v>534</v>
      </c>
      <c r="C217" s="38"/>
      <c r="D217" s="38" t="s">
        <v>26</v>
      </c>
      <c r="E217" s="49" t="s">
        <v>535</v>
      </c>
      <c r="F217" s="37"/>
      <c r="G217" s="39"/>
      <c r="H217" s="39"/>
      <c r="I217" s="39"/>
      <c r="J217" s="39"/>
      <c r="K217" s="39">
        <f>SUBTOTAL(9, $K$218:$K$219)</f>
        <v>8187.92</v>
      </c>
      <c r="L217" s="40">
        <f>ROUND($K$217/$E$6,3)</f>
        <v>1.0999999999999999E-2</v>
      </c>
      <c r="M217" s="23">
        <v>0</v>
      </c>
    </row>
    <row r="218" spans="1:13" ht="23" x14ac:dyDescent="0.3">
      <c r="A218" s="22" t="s">
        <v>28</v>
      </c>
      <c r="B218" s="25" t="s">
        <v>536</v>
      </c>
      <c r="C218" s="24" t="s">
        <v>30</v>
      </c>
      <c r="D218" s="24" t="s">
        <v>537</v>
      </c>
      <c r="E218" s="47" t="s">
        <v>538</v>
      </c>
      <c r="F218" s="25" t="s">
        <v>33</v>
      </c>
      <c r="G218" s="26">
        <v>86.7</v>
      </c>
      <c r="H218" s="26">
        <v>75.06</v>
      </c>
      <c r="I218" s="26" t="s">
        <v>34</v>
      </c>
      <c r="J218" s="32">
        <v>91.66</v>
      </c>
      <c r="K218" s="26">
        <f>ROUND($G$218*$M$218,2)</f>
        <v>7946.92</v>
      </c>
      <c r="L218" s="27">
        <f>ROUND($K$218/$E$6,3)</f>
        <v>1.0999999999999999E-2</v>
      </c>
      <c r="M218" s="23">
        <f>ROUND($J$218,2)</f>
        <v>91.66</v>
      </c>
    </row>
    <row r="219" spans="1:13" ht="34.5" x14ac:dyDescent="0.3">
      <c r="A219" s="22" t="s">
        <v>28</v>
      </c>
      <c r="B219" s="25" t="s">
        <v>539</v>
      </c>
      <c r="C219" s="24" t="s">
        <v>30</v>
      </c>
      <c r="D219" s="24" t="s">
        <v>162</v>
      </c>
      <c r="E219" s="47" t="s">
        <v>163</v>
      </c>
      <c r="F219" s="25" t="s">
        <v>87</v>
      </c>
      <c r="G219" s="26">
        <v>4</v>
      </c>
      <c r="H219" s="26">
        <v>49.34</v>
      </c>
      <c r="I219" s="26" t="s">
        <v>34</v>
      </c>
      <c r="J219" s="32">
        <v>60.25</v>
      </c>
      <c r="K219" s="26">
        <f>ROUND($G$219*$M$219,2)</f>
        <v>241</v>
      </c>
      <c r="L219" s="27">
        <f>ROUND($K$219/$E$6,3)</f>
        <v>0</v>
      </c>
      <c r="M219" s="23">
        <f>ROUND($J$219,2)</f>
        <v>60.25</v>
      </c>
    </row>
    <row r="220" spans="1:13" x14ac:dyDescent="0.3">
      <c r="A220" s="22" t="s">
        <v>41</v>
      </c>
      <c r="B220" s="37" t="s">
        <v>540</v>
      </c>
      <c r="C220" s="38"/>
      <c r="D220" s="38" t="s">
        <v>26</v>
      </c>
      <c r="E220" s="49" t="s">
        <v>416</v>
      </c>
      <c r="F220" s="37"/>
      <c r="G220" s="39"/>
      <c r="H220" s="39"/>
      <c r="I220" s="39"/>
      <c r="J220" s="39"/>
      <c r="K220" s="39">
        <f>SUBTOTAL(9, $K$221:$K$223)</f>
        <v>1162.3</v>
      </c>
      <c r="L220" s="40">
        <f>ROUND($K$220/$E$6,3)</f>
        <v>2E-3</v>
      </c>
      <c r="M220" s="23">
        <v>0</v>
      </c>
    </row>
    <row r="221" spans="1:13" ht="34.5" x14ac:dyDescent="0.3">
      <c r="A221" s="22" t="s">
        <v>28</v>
      </c>
      <c r="B221" s="25" t="s">
        <v>541</v>
      </c>
      <c r="C221" s="24" t="s">
        <v>340</v>
      </c>
      <c r="D221" s="24" t="s">
        <v>493</v>
      </c>
      <c r="E221" s="47" t="s">
        <v>494</v>
      </c>
      <c r="F221" s="25" t="s">
        <v>17</v>
      </c>
      <c r="G221" s="26">
        <v>3</v>
      </c>
      <c r="H221" s="26">
        <v>219.62</v>
      </c>
      <c r="I221" s="26" t="s">
        <v>34</v>
      </c>
      <c r="J221" s="32">
        <v>268.2</v>
      </c>
      <c r="K221" s="26">
        <f>ROUND($G$221*$M$221,2)</f>
        <v>804.6</v>
      </c>
      <c r="L221" s="27">
        <f>ROUND($K$221/$E$6,3)</f>
        <v>1E-3</v>
      </c>
      <c r="M221" s="23">
        <f>ROUND($J$221,2)</f>
        <v>268.2</v>
      </c>
    </row>
    <row r="222" spans="1:13" ht="34.5" x14ac:dyDescent="0.3">
      <c r="A222" s="22" t="s">
        <v>28</v>
      </c>
      <c r="B222" s="25" t="s">
        <v>542</v>
      </c>
      <c r="C222" s="24" t="s">
        <v>30</v>
      </c>
      <c r="D222" s="24" t="s">
        <v>234</v>
      </c>
      <c r="E222" s="47" t="s">
        <v>235</v>
      </c>
      <c r="F222" s="25" t="s">
        <v>87</v>
      </c>
      <c r="G222" s="26">
        <v>20</v>
      </c>
      <c r="H222" s="26">
        <v>4.58</v>
      </c>
      <c r="I222" s="26" t="s">
        <v>34</v>
      </c>
      <c r="J222" s="32">
        <v>5.59</v>
      </c>
      <c r="K222" s="26">
        <f>ROUND($G$222*$M$222,2)</f>
        <v>111.8</v>
      </c>
      <c r="L222" s="27">
        <f>ROUND($K$222/$E$6,3)</f>
        <v>0</v>
      </c>
      <c r="M222" s="23">
        <f>ROUND($J$222,2)</f>
        <v>5.59</v>
      </c>
    </row>
    <row r="223" spans="1:13" ht="34.5" x14ac:dyDescent="0.3">
      <c r="A223" s="22" t="s">
        <v>28</v>
      </c>
      <c r="B223" s="25" t="s">
        <v>543</v>
      </c>
      <c r="C223" s="24" t="s">
        <v>30</v>
      </c>
      <c r="D223" s="24" t="s">
        <v>497</v>
      </c>
      <c r="E223" s="47" t="s">
        <v>498</v>
      </c>
      <c r="F223" s="25" t="s">
        <v>87</v>
      </c>
      <c r="G223" s="26">
        <v>10</v>
      </c>
      <c r="H223" s="26">
        <v>20.14</v>
      </c>
      <c r="I223" s="26" t="s">
        <v>34</v>
      </c>
      <c r="J223" s="32">
        <v>24.59</v>
      </c>
      <c r="K223" s="26">
        <f>ROUND($G$223*$M$223,2)</f>
        <v>245.9</v>
      </c>
      <c r="L223" s="27">
        <f>ROUND($K$223/$E$6,3)</f>
        <v>0</v>
      </c>
      <c r="M223" s="23">
        <f>ROUND($J$223,2)</f>
        <v>24.59</v>
      </c>
    </row>
    <row r="224" spans="1:13" ht="14" x14ac:dyDescent="0.3">
      <c r="A224" s="22" t="s">
        <v>39</v>
      </c>
      <c r="B224" s="33" t="s">
        <v>544</v>
      </c>
      <c r="C224" s="34"/>
      <c r="D224" s="34" t="s">
        <v>26</v>
      </c>
      <c r="E224" s="48" t="s">
        <v>545</v>
      </c>
      <c r="F224" s="33"/>
      <c r="G224" s="35"/>
      <c r="H224" s="35"/>
      <c r="I224" s="35"/>
      <c r="J224" s="35"/>
      <c r="K224" s="35">
        <f>SUBTOTAL(9, $K$225:$K$268)</f>
        <v>36005.429999999986</v>
      </c>
      <c r="L224" s="36">
        <f>ROUND($K$224/$E$6,3)</f>
        <v>0.05</v>
      </c>
      <c r="M224" s="23">
        <v>0</v>
      </c>
    </row>
    <row r="225" spans="1:13" x14ac:dyDescent="0.3">
      <c r="A225" s="22" t="s">
        <v>41</v>
      </c>
      <c r="B225" s="37" t="s">
        <v>546</v>
      </c>
      <c r="C225" s="38"/>
      <c r="D225" s="38" t="s">
        <v>26</v>
      </c>
      <c r="E225" s="49" t="s">
        <v>547</v>
      </c>
      <c r="F225" s="37"/>
      <c r="G225" s="39"/>
      <c r="H225" s="39"/>
      <c r="I225" s="39"/>
      <c r="J225" s="39"/>
      <c r="K225" s="39">
        <f>SUBTOTAL(9, $K$226:$K$229)</f>
        <v>1214.0300000000002</v>
      </c>
      <c r="L225" s="40">
        <f>ROUND($K$225/$E$6,3)</f>
        <v>2E-3</v>
      </c>
      <c r="M225" s="23">
        <v>0</v>
      </c>
    </row>
    <row r="226" spans="1:13" ht="46" x14ac:dyDescent="0.3">
      <c r="A226" s="22" t="s">
        <v>28</v>
      </c>
      <c r="B226" s="25" t="s">
        <v>548</v>
      </c>
      <c r="C226" s="24" t="s">
        <v>30</v>
      </c>
      <c r="D226" s="24" t="s">
        <v>530</v>
      </c>
      <c r="E226" s="47" t="s">
        <v>531</v>
      </c>
      <c r="F226" s="25" t="s">
        <v>33</v>
      </c>
      <c r="G226" s="26">
        <v>1.7</v>
      </c>
      <c r="H226" s="26">
        <v>151.57</v>
      </c>
      <c r="I226" s="26" t="s">
        <v>34</v>
      </c>
      <c r="J226" s="32">
        <v>185.1</v>
      </c>
      <c r="K226" s="26">
        <f>ROUND($G$226*$M$226,2)</f>
        <v>314.67</v>
      </c>
      <c r="L226" s="27">
        <f>ROUND($K$226/$E$6,3)</f>
        <v>0</v>
      </c>
      <c r="M226" s="23">
        <f>ROUND($J$226,2)</f>
        <v>185.1</v>
      </c>
    </row>
    <row r="227" spans="1:13" ht="46" x14ac:dyDescent="0.3">
      <c r="A227" s="22" t="s">
        <v>28</v>
      </c>
      <c r="B227" s="25" t="s">
        <v>549</v>
      </c>
      <c r="C227" s="24" t="s">
        <v>30</v>
      </c>
      <c r="D227" s="24" t="s">
        <v>550</v>
      </c>
      <c r="E227" s="47" t="s">
        <v>551</v>
      </c>
      <c r="F227" s="25" t="s">
        <v>33</v>
      </c>
      <c r="G227" s="26">
        <v>2.2999999999999998</v>
      </c>
      <c r="H227" s="26">
        <v>112.25</v>
      </c>
      <c r="I227" s="26" t="s">
        <v>34</v>
      </c>
      <c r="J227" s="32">
        <v>137.08000000000001</v>
      </c>
      <c r="K227" s="26">
        <f>ROUND($G$227*$M$227,2)</f>
        <v>315.27999999999997</v>
      </c>
      <c r="L227" s="27">
        <f>ROUND($K$227/$E$6,3)</f>
        <v>0</v>
      </c>
      <c r="M227" s="23">
        <f>ROUND($J$227,2)</f>
        <v>137.08000000000001</v>
      </c>
    </row>
    <row r="228" spans="1:13" ht="46" x14ac:dyDescent="0.3">
      <c r="A228" s="22" t="s">
        <v>28</v>
      </c>
      <c r="B228" s="25" t="s">
        <v>552</v>
      </c>
      <c r="C228" s="24" t="s">
        <v>30</v>
      </c>
      <c r="D228" s="24" t="s">
        <v>147</v>
      </c>
      <c r="E228" s="47" t="s">
        <v>148</v>
      </c>
      <c r="F228" s="25" t="s">
        <v>33</v>
      </c>
      <c r="G228" s="26">
        <v>8.23</v>
      </c>
      <c r="H228" s="26">
        <v>6.13</v>
      </c>
      <c r="I228" s="26" t="s">
        <v>34</v>
      </c>
      <c r="J228" s="32">
        <v>7.49</v>
      </c>
      <c r="K228" s="26">
        <f>ROUND($G$228*$M$228,2)</f>
        <v>61.64</v>
      </c>
      <c r="L228" s="27">
        <f>ROUND($K$228/$E$6,3)</f>
        <v>0</v>
      </c>
      <c r="M228" s="23">
        <f>ROUND($J$228,2)</f>
        <v>7.49</v>
      </c>
    </row>
    <row r="229" spans="1:13" ht="46" x14ac:dyDescent="0.3">
      <c r="A229" s="22" t="s">
        <v>28</v>
      </c>
      <c r="B229" s="25" t="s">
        <v>553</v>
      </c>
      <c r="C229" s="24" t="s">
        <v>30</v>
      </c>
      <c r="D229" s="24" t="s">
        <v>150</v>
      </c>
      <c r="E229" s="47" t="s">
        <v>151</v>
      </c>
      <c r="F229" s="25" t="s">
        <v>33</v>
      </c>
      <c r="G229" s="26">
        <v>8.23</v>
      </c>
      <c r="H229" s="26">
        <v>51.98</v>
      </c>
      <c r="I229" s="26" t="s">
        <v>34</v>
      </c>
      <c r="J229" s="32">
        <v>63.48</v>
      </c>
      <c r="K229" s="26">
        <f>ROUND($G$229*$M$229,2)</f>
        <v>522.44000000000005</v>
      </c>
      <c r="L229" s="27">
        <f>ROUND($K$229/$E$6,3)</f>
        <v>1E-3</v>
      </c>
      <c r="M229" s="23">
        <f>ROUND($J$229,2)</f>
        <v>63.48</v>
      </c>
    </row>
    <row r="230" spans="1:13" x14ac:dyDescent="0.3">
      <c r="A230" s="22" t="s">
        <v>41</v>
      </c>
      <c r="B230" s="37" t="s">
        <v>554</v>
      </c>
      <c r="C230" s="38"/>
      <c r="D230" s="38" t="s">
        <v>26</v>
      </c>
      <c r="E230" s="49" t="s">
        <v>303</v>
      </c>
      <c r="F230" s="37"/>
      <c r="G230" s="39"/>
      <c r="H230" s="39"/>
      <c r="I230" s="39"/>
      <c r="J230" s="39"/>
      <c r="K230" s="39">
        <f>SUBTOTAL(9, $K$231:$K$232)</f>
        <v>145.26</v>
      </c>
      <c r="L230" s="40">
        <f>ROUND($K$230/$E$6,3)</f>
        <v>0</v>
      </c>
      <c r="M230" s="23">
        <v>0</v>
      </c>
    </row>
    <row r="231" spans="1:13" ht="34.5" x14ac:dyDescent="0.3">
      <c r="A231" s="22" t="s">
        <v>28</v>
      </c>
      <c r="B231" s="25" t="s">
        <v>555</v>
      </c>
      <c r="C231" s="24" t="s">
        <v>30</v>
      </c>
      <c r="D231" s="24" t="s">
        <v>254</v>
      </c>
      <c r="E231" s="47" t="s">
        <v>255</v>
      </c>
      <c r="F231" s="25" t="s">
        <v>33</v>
      </c>
      <c r="G231" s="26">
        <v>1</v>
      </c>
      <c r="H231" s="26">
        <v>93.48</v>
      </c>
      <c r="I231" s="26" t="s">
        <v>34</v>
      </c>
      <c r="J231" s="32">
        <v>114.16</v>
      </c>
      <c r="K231" s="26">
        <f>ROUND($G$231*$M$231,2)</f>
        <v>114.16</v>
      </c>
      <c r="L231" s="27">
        <f>ROUND($K$231/$E$6,3)</f>
        <v>0</v>
      </c>
      <c r="M231" s="23">
        <f>ROUND($J$231,2)</f>
        <v>114.16</v>
      </c>
    </row>
    <row r="232" spans="1:13" x14ac:dyDescent="0.3">
      <c r="A232" s="22" t="s">
        <v>28</v>
      </c>
      <c r="B232" s="25" t="s">
        <v>556</v>
      </c>
      <c r="C232" s="24" t="s">
        <v>36</v>
      </c>
      <c r="D232" s="24" t="s">
        <v>264</v>
      </c>
      <c r="E232" s="47" t="s">
        <v>265</v>
      </c>
      <c r="F232" s="25" t="s">
        <v>33</v>
      </c>
      <c r="G232" s="26">
        <v>5</v>
      </c>
      <c r="H232" s="26">
        <v>5.09</v>
      </c>
      <c r="I232" s="26" t="s">
        <v>34</v>
      </c>
      <c r="J232" s="32">
        <v>6.22</v>
      </c>
      <c r="K232" s="26">
        <f>ROUND($G$232*$M$232,2)</f>
        <v>31.1</v>
      </c>
      <c r="L232" s="27">
        <f>ROUND($K$232/$E$6,3)</f>
        <v>0</v>
      </c>
      <c r="M232" s="23">
        <f>ROUND($J$232,2)</f>
        <v>6.22</v>
      </c>
    </row>
    <row r="233" spans="1:13" x14ac:dyDescent="0.3">
      <c r="A233" s="22" t="s">
        <v>41</v>
      </c>
      <c r="B233" s="37" t="s">
        <v>557</v>
      </c>
      <c r="C233" s="38"/>
      <c r="D233" s="38" t="s">
        <v>26</v>
      </c>
      <c r="E233" s="49" t="s">
        <v>267</v>
      </c>
      <c r="F233" s="37"/>
      <c r="G233" s="39"/>
      <c r="H233" s="39"/>
      <c r="I233" s="39"/>
      <c r="J233" s="39"/>
      <c r="K233" s="39">
        <f>SUBTOTAL(9, $K$234:$K$235)</f>
        <v>2003.69</v>
      </c>
      <c r="L233" s="40">
        <f>ROUND($K$233/$E$6,3)</f>
        <v>3.0000000000000001E-3</v>
      </c>
      <c r="M233" s="23">
        <v>0</v>
      </c>
    </row>
    <row r="234" spans="1:13" ht="34.5" x14ac:dyDescent="0.3">
      <c r="A234" s="22" t="s">
        <v>28</v>
      </c>
      <c r="B234" s="25" t="s">
        <v>558</v>
      </c>
      <c r="C234" s="24" t="s">
        <v>30</v>
      </c>
      <c r="D234" s="24" t="s">
        <v>312</v>
      </c>
      <c r="E234" s="47" t="s">
        <v>313</v>
      </c>
      <c r="F234" s="25" t="s">
        <v>33</v>
      </c>
      <c r="G234" s="26">
        <v>20.36</v>
      </c>
      <c r="H234" s="26">
        <v>74.12</v>
      </c>
      <c r="I234" s="26" t="s">
        <v>34</v>
      </c>
      <c r="J234" s="32">
        <v>90.52</v>
      </c>
      <c r="K234" s="26">
        <f>ROUND($G$234*$M$234,2)</f>
        <v>1842.99</v>
      </c>
      <c r="L234" s="27">
        <f>ROUND($K$234/$E$6,3)</f>
        <v>3.0000000000000001E-3</v>
      </c>
      <c r="M234" s="23">
        <f>ROUND($J$234,2)</f>
        <v>90.52</v>
      </c>
    </row>
    <row r="235" spans="1:13" ht="23" x14ac:dyDescent="0.3">
      <c r="A235" s="22" t="s">
        <v>28</v>
      </c>
      <c r="B235" s="25" t="s">
        <v>559</v>
      </c>
      <c r="C235" s="24" t="s">
        <v>55</v>
      </c>
      <c r="D235" s="24" t="s">
        <v>272</v>
      </c>
      <c r="E235" s="47" t="s">
        <v>273</v>
      </c>
      <c r="F235" s="25" t="s">
        <v>87</v>
      </c>
      <c r="G235" s="26">
        <v>33.76</v>
      </c>
      <c r="H235" s="26">
        <v>3.9</v>
      </c>
      <c r="I235" s="26" t="s">
        <v>34</v>
      </c>
      <c r="J235" s="32">
        <v>4.76</v>
      </c>
      <c r="K235" s="26">
        <f>ROUND($G$235*$M$235,2)</f>
        <v>160.69999999999999</v>
      </c>
      <c r="L235" s="27">
        <f>ROUND($K$235/$E$6,3)</f>
        <v>0</v>
      </c>
      <c r="M235" s="23">
        <f>ROUND($J$235,2)</f>
        <v>4.76</v>
      </c>
    </row>
    <row r="236" spans="1:13" x14ac:dyDescent="0.3">
      <c r="A236" s="22" t="s">
        <v>41</v>
      </c>
      <c r="B236" s="37" t="s">
        <v>560</v>
      </c>
      <c r="C236" s="38"/>
      <c r="D236" s="38" t="s">
        <v>26</v>
      </c>
      <c r="E236" s="49" t="s">
        <v>326</v>
      </c>
      <c r="F236" s="37"/>
      <c r="G236" s="39"/>
      <c r="H236" s="39"/>
      <c r="I236" s="39"/>
      <c r="J236" s="39"/>
      <c r="K236" s="39">
        <f>SUBTOTAL(9, $K$237:$K$240)</f>
        <v>12805.54</v>
      </c>
      <c r="L236" s="40">
        <f>ROUND($K$236/$E$6,3)</f>
        <v>1.7999999999999999E-2</v>
      </c>
      <c r="M236" s="23">
        <v>0</v>
      </c>
    </row>
    <row r="237" spans="1:13" ht="23" x14ac:dyDescent="0.3">
      <c r="A237" s="22" t="s">
        <v>28</v>
      </c>
      <c r="B237" s="25" t="s">
        <v>561</v>
      </c>
      <c r="C237" s="24" t="s">
        <v>36</v>
      </c>
      <c r="D237" s="24" t="s">
        <v>337</v>
      </c>
      <c r="E237" s="47" t="s">
        <v>338</v>
      </c>
      <c r="F237" s="25" t="s">
        <v>33</v>
      </c>
      <c r="G237" s="26">
        <v>9.1300000000000008</v>
      </c>
      <c r="H237" s="26">
        <v>729.3</v>
      </c>
      <c r="I237" s="26" t="s">
        <v>34</v>
      </c>
      <c r="J237" s="32">
        <v>890.62</v>
      </c>
      <c r="K237" s="26">
        <f>ROUND($G$237*$M$237,2)</f>
        <v>8131.36</v>
      </c>
      <c r="L237" s="27">
        <f>ROUND($K$237/$E$6,3)</f>
        <v>1.0999999999999999E-2</v>
      </c>
      <c r="M237" s="23">
        <f>ROUND($J$237,2)</f>
        <v>890.62</v>
      </c>
    </row>
    <row r="238" spans="1:13" ht="69" x14ac:dyDescent="0.3">
      <c r="A238" s="22" t="s">
        <v>28</v>
      </c>
      <c r="B238" s="25" t="s">
        <v>562</v>
      </c>
      <c r="C238" s="24" t="s">
        <v>30</v>
      </c>
      <c r="D238" s="24" t="s">
        <v>563</v>
      </c>
      <c r="E238" s="47" t="s">
        <v>564</v>
      </c>
      <c r="F238" s="25" t="s">
        <v>33</v>
      </c>
      <c r="G238" s="26">
        <v>1.48</v>
      </c>
      <c r="H238" s="26">
        <v>772.37</v>
      </c>
      <c r="I238" s="26" t="s">
        <v>34</v>
      </c>
      <c r="J238" s="32">
        <v>943.22</v>
      </c>
      <c r="K238" s="26">
        <f>ROUND($G$238*$M$238,2)</f>
        <v>1395.97</v>
      </c>
      <c r="L238" s="27">
        <f>ROUND($K$238/$E$6,3)</f>
        <v>2E-3</v>
      </c>
      <c r="M238" s="23">
        <f>ROUND($J$238,2)</f>
        <v>943.22</v>
      </c>
    </row>
    <row r="239" spans="1:13" ht="23" x14ac:dyDescent="0.3">
      <c r="A239" s="22" t="s">
        <v>28</v>
      </c>
      <c r="B239" s="25" t="s">
        <v>565</v>
      </c>
      <c r="C239" s="24" t="s">
        <v>30</v>
      </c>
      <c r="D239" s="24" t="s">
        <v>328</v>
      </c>
      <c r="E239" s="47" t="s">
        <v>329</v>
      </c>
      <c r="F239" s="25" t="s">
        <v>33</v>
      </c>
      <c r="G239" s="26">
        <v>3.78</v>
      </c>
      <c r="H239" s="26">
        <v>696.83</v>
      </c>
      <c r="I239" s="26" t="s">
        <v>34</v>
      </c>
      <c r="J239" s="32">
        <v>850.97</v>
      </c>
      <c r="K239" s="26">
        <f>ROUND($G$239*$M$239,2)</f>
        <v>3216.67</v>
      </c>
      <c r="L239" s="27">
        <f>ROUND($K$239/$E$6,3)</f>
        <v>5.0000000000000001E-3</v>
      </c>
      <c r="M239" s="23">
        <f>ROUND($J$239,2)</f>
        <v>850.97</v>
      </c>
    </row>
    <row r="240" spans="1:13" ht="46" x14ac:dyDescent="0.3">
      <c r="A240" s="22" t="s">
        <v>28</v>
      </c>
      <c r="B240" s="25" t="s">
        <v>566</v>
      </c>
      <c r="C240" s="24" t="s">
        <v>30</v>
      </c>
      <c r="D240" s="24" t="s">
        <v>331</v>
      </c>
      <c r="E240" s="47" t="s">
        <v>332</v>
      </c>
      <c r="F240" s="25" t="s">
        <v>33</v>
      </c>
      <c r="G240" s="26">
        <v>3.78</v>
      </c>
      <c r="H240" s="26">
        <v>13.33</v>
      </c>
      <c r="I240" s="26" t="s">
        <v>34</v>
      </c>
      <c r="J240" s="32">
        <v>16.28</v>
      </c>
      <c r="K240" s="26">
        <f>ROUND($G$240*$M$240,2)</f>
        <v>61.54</v>
      </c>
      <c r="L240" s="27">
        <f>ROUND($K$240/$E$6,3)</f>
        <v>0</v>
      </c>
      <c r="M240" s="23">
        <f>ROUND($J$240,2)</f>
        <v>16.28</v>
      </c>
    </row>
    <row r="241" spans="1:13" x14ac:dyDescent="0.3">
      <c r="A241" s="22" t="s">
        <v>41</v>
      </c>
      <c r="B241" s="37" t="s">
        <v>567</v>
      </c>
      <c r="C241" s="38"/>
      <c r="D241" s="38" t="s">
        <v>26</v>
      </c>
      <c r="E241" s="49" t="s">
        <v>354</v>
      </c>
      <c r="F241" s="37"/>
      <c r="G241" s="39"/>
      <c r="H241" s="39"/>
      <c r="I241" s="39"/>
      <c r="J241" s="39"/>
      <c r="K241" s="39">
        <f>SUBTOTAL(9, $K$242:$K$255)</f>
        <v>18126.000000000004</v>
      </c>
      <c r="L241" s="40">
        <f>ROUND($K$241/$E$6,3)</f>
        <v>2.5000000000000001E-2</v>
      </c>
      <c r="M241" s="23">
        <v>0</v>
      </c>
    </row>
    <row r="242" spans="1:13" ht="46" x14ac:dyDescent="0.3">
      <c r="A242" s="22" t="s">
        <v>28</v>
      </c>
      <c r="B242" s="25" t="s">
        <v>568</v>
      </c>
      <c r="C242" s="24" t="s">
        <v>30</v>
      </c>
      <c r="D242" s="24" t="s">
        <v>356</v>
      </c>
      <c r="E242" s="47" t="s">
        <v>357</v>
      </c>
      <c r="F242" s="25" t="s">
        <v>17</v>
      </c>
      <c r="G242" s="26">
        <v>3</v>
      </c>
      <c r="H242" s="26">
        <v>559.19000000000005</v>
      </c>
      <c r="I242" s="26" t="s">
        <v>34</v>
      </c>
      <c r="J242" s="32">
        <v>682.88</v>
      </c>
      <c r="K242" s="26">
        <f>ROUND($G$242*$M$242,2)</f>
        <v>2048.64</v>
      </c>
      <c r="L242" s="27">
        <f>ROUND($K$242/$E$6,3)</f>
        <v>3.0000000000000001E-3</v>
      </c>
      <c r="M242" s="23">
        <f>ROUND($J$242,2)</f>
        <v>682.88</v>
      </c>
    </row>
    <row r="243" spans="1:13" ht="23" x14ac:dyDescent="0.3">
      <c r="A243" s="22" t="s">
        <v>28</v>
      </c>
      <c r="B243" s="25" t="s">
        <v>569</v>
      </c>
      <c r="C243" s="24" t="s">
        <v>30</v>
      </c>
      <c r="D243" s="24" t="s">
        <v>365</v>
      </c>
      <c r="E243" s="47" t="s">
        <v>366</v>
      </c>
      <c r="F243" s="25" t="s">
        <v>17</v>
      </c>
      <c r="G243" s="26">
        <v>4</v>
      </c>
      <c r="H243" s="26">
        <v>49.9</v>
      </c>
      <c r="I243" s="26" t="s">
        <v>34</v>
      </c>
      <c r="J243" s="32">
        <v>60.94</v>
      </c>
      <c r="K243" s="26">
        <f>ROUND($G$243*$M$243,2)</f>
        <v>243.76</v>
      </c>
      <c r="L243" s="27">
        <f>ROUND($K$243/$E$6,3)</f>
        <v>0</v>
      </c>
      <c r="M243" s="23">
        <f>ROUND($J$243,2)</f>
        <v>60.94</v>
      </c>
    </row>
    <row r="244" spans="1:13" ht="34.5" x14ac:dyDescent="0.3">
      <c r="A244" s="22" t="s">
        <v>28</v>
      </c>
      <c r="B244" s="25" t="s">
        <v>570</v>
      </c>
      <c r="C244" s="24" t="s">
        <v>30</v>
      </c>
      <c r="D244" s="24" t="s">
        <v>368</v>
      </c>
      <c r="E244" s="47" t="s">
        <v>369</v>
      </c>
      <c r="F244" s="25" t="s">
        <v>17</v>
      </c>
      <c r="G244" s="26">
        <v>2</v>
      </c>
      <c r="H244" s="26">
        <v>678.52</v>
      </c>
      <c r="I244" s="26" t="s">
        <v>34</v>
      </c>
      <c r="J244" s="32">
        <v>828.61</v>
      </c>
      <c r="K244" s="26">
        <f>ROUND($G$244*$M$244,2)</f>
        <v>1657.22</v>
      </c>
      <c r="L244" s="27">
        <f>ROUND($K$244/$E$6,3)</f>
        <v>2E-3</v>
      </c>
      <c r="M244" s="23">
        <f>ROUND($J$244,2)</f>
        <v>828.61</v>
      </c>
    </row>
    <row r="245" spans="1:13" ht="57.5" x14ac:dyDescent="0.3">
      <c r="A245" s="22" t="s">
        <v>28</v>
      </c>
      <c r="B245" s="25" t="s">
        <v>571</v>
      </c>
      <c r="C245" s="24" t="s">
        <v>36</v>
      </c>
      <c r="D245" s="24" t="s">
        <v>572</v>
      </c>
      <c r="E245" s="47" t="s">
        <v>573</v>
      </c>
      <c r="F245" s="25" t="s">
        <v>17</v>
      </c>
      <c r="G245" s="26">
        <v>1</v>
      </c>
      <c r="H245" s="26">
        <v>2521.81</v>
      </c>
      <c r="I245" s="26" t="s">
        <v>34</v>
      </c>
      <c r="J245" s="32">
        <v>3079.63</v>
      </c>
      <c r="K245" s="26">
        <f>ROUND($G$245*$M$245,2)</f>
        <v>3079.63</v>
      </c>
      <c r="L245" s="27">
        <f>ROUND($K$245/$E$6,3)</f>
        <v>4.0000000000000001E-3</v>
      </c>
      <c r="M245" s="23">
        <f>ROUND($J$245,2)</f>
        <v>3079.63</v>
      </c>
    </row>
    <row r="246" spans="1:13" ht="57.5" x14ac:dyDescent="0.3">
      <c r="A246" s="22" t="s">
        <v>28</v>
      </c>
      <c r="B246" s="25" t="s">
        <v>574</v>
      </c>
      <c r="C246" s="24" t="s">
        <v>36</v>
      </c>
      <c r="D246" s="24" t="s">
        <v>575</v>
      </c>
      <c r="E246" s="47" t="s">
        <v>576</v>
      </c>
      <c r="F246" s="25" t="s">
        <v>17</v>
      </c>
      <c r="G246" s="26">
        <v>1</v>
      </c>
      <c r="H246" s="26">
        <v>3624.36</v>
      </c>
      <c r="I246" s="26" t="s">
        <v>34</v>
      </c>
      <c r="J246" s="32">
        <v>4426.07</v>
      </c>
      <c r="K246" s="26">
        <f>ROUND($G$246*$M$246,2)</f>
        <v>4426.07</v>
      </c>
      <c r="L246" s="27">
        <f>ROUND($K$246/$E$6,3)</f>
        <v>6.0000000000000001E-3</v>
      </c>
      <c r="M246" s="23">
        <f>ROUND($J$246,2)</f>
        <v>4426.07</v>
      </c>
    </row>
    <row r="247" spans="1:13" ht="57.5" x14ac:dyDescent="0.3">
      <c r="A247" s="22" t="s">
        <v>28</v>
      </c>
      <c r="B247" s="25" t="s">
        <v>577</v>
      </c>
      <c r="C247" s="24" t="s">
        <v>36</v>
      </c>
      <c r="D247" s="24" t="s">
        <v>383</v>
      </c>
      <c r="E247" s="47" t="s">
        <v>384</v>
      </c>
      <c r="F247" s="25" t="s">
        <v>17</v>
      </c>
      <c r="G247" s="26">
        <v>1</v>
      </c>
      <c r="H247" s="26">
        <v>736.12</v>
      </c>
      <c r="I247" s="26" t="s">
        <v>34</v>
      </c>
      <c r="J247" s="32">
        <v>898.95</v>
      </c>
      <c r="K247" s="26">
        <f>ROUND($G$247*$M$247,2)</f>
        <v>898.95</v>
      </c>
      <c r="L247" s="27">
        <f>ROUND($K$247/$E$6,3)</f>
        <v>1E-3</v>
      </c>
      <c r="M247" s="23">
        <f>ROUND($J$247,2)</f>
        <v>898.95</v>
      </c>
    </row>
    <row r="248" spans="1:13" ht="23" x14ac:dyDescent="0.3">
      <c r="A248" s="22" t="s">
        <v>28</v>
      </c>
      <c r="B248" s="25" t="s">
        <v>578</v>
      </c>
      <c r="C248" s="24" t="s">
        <v>30</v>
      </c>
      <c r="D248" s="24" t="s">
        <v>389</v>
      </c>
      <c r="E248" s="47" t="s">
        <v>390</v>
      </c>
      <c r="F248" s="25" t="s">
        <v>17</v>
      </c>
      <c r="G248" s="26">
        <v>1</v>
      </c>
      <c r="H248" s="26">
        <v>348.59</v>
      </c>
      <c r="I248" s="26" t="s">
        <v>34</v>
      </c>
      <c r="J248" s="32">
        <v>425.7</v>
      </c>
      <c r="K248" s="26">
        <f>ROUND($G$248*$M$248,2)</f>
        <v>425.7</v>
      </c>
      <c r="L248" s="27">
        <f>ROUND($K$248/$E$6,3)</f>
        <v>1E-3</v>
      </c>
      <c r="M248" s="23">
        <f>ROUND($J$248,2)</f>
        <v>425.7</v>
      </c>
    </row>
    <row r="249" spans="1:13" ht="34.5" x14ac:dyDescent="0.3">
      <c r="A249" s="22" t="s">
        <v>28</v>
      </c>
      <c r="B249" s="25" t="s">
        <v>579</v>
      </c>
      <c r="C249" s="24" t="s">
        <v>30</v>
      </c>
      <c r="D249" s="24" t="s">
        <v>580</v>
      </c>
      <c r="E249" s="47" t="s">
        <v>581</v>
      </c>
      <c r="F249" s="25" t="s">
        <v>17</v>
      </c>
      <c r="G249" s="26">
        <v>2</v>
      </c>
      <c r="H249" s="26">
        <v>348.59</v>
      </c>
      <c r="I249" s="26" t="s">
        <v>34</v>
      </c>
      <c r="J249" s="32">
        <v>425.7</v>
      </c>
      <c r="K249" s="26">
        <f>ROUND($G$249*$M$249,2)</f>
        <v>851.4</v>
      </c>
      <c r="L249" s="27">
        <f>ROUND($K$249/$E$6,3)</f>
        <v>1E-3</v>
      </c>
      <c r="M249" s="23">
        <f>ROUND($J$249,2)</f>
        <v>425.7</v>
      </c>
    </row>
    <row r="250" spans="1:13" ht="34.5" x14ac:dyDescent="0.3">
      <c r="A250" s="22" t="s">
        <v>28</v>
      </c>
      <c r="B250" s="25" t="s">
        <v>582</v>
      </c>
      <c r="C250" s="24" t="s">
        <v>30</v>
      </c>
      <c r="D250" s="24" t="s">
        <v>395</v>
      </c>
      <c r="E250" s="47" t="s">
        <v>396</v>
      </c>
      <c r="F250" s="25" t="s">
        <v>17</v>
      </c>
      <c r="G250" s="26">
        <v>3</v>
      </c>
      <c r="H250" s="26">
        <v>367.97</v>
      </c>
      <c r="I250" s="26" t="s">
        <v>34</v>
      </c>
      <c r="J250" s="32">
        <v>449.36</v>
      </c>
      <c r="K250" s="26">
        <f>ROUND($G$250*$M$250,2)</f>
        <v>1348.08</v>
      </c>
      <c r="L250" s="27">
        <f>ROUND($K$250/$E$6,3)</f>
        <v>2E-3</v>
      </c>
      <c r="M250" s="23">
        <f>ROUND($J$250,2)</f>
        <v>449.36</v>
      </c>
    </row>
    <row r="251" spans="1:13" ht="34.5" x14ac:dyDescent="0.3">
      <c r="A251" s="22" t="s">
        <v>28</v>
      </c>
      <c r="B251" s="25" t="s">
        <v>583</v>
      </c>
      <c r="C251" s="24" t="s">
        <v>30</v>
      </c>
      <c r="D251" s="24" t="s">
        <v>398</v>
      </c>
      <c r="E251" s="47" t="s">
        <v>399</v>
      </c>
      <c r="F251" s="25" t="s">
        <v>17</v>
      </c>
      <c r="G251" s="26">
        <v>2</v>
      </c>
      <c r="H251" s="26">
        <v>380.87</v>
      </c>
      <c r="I251" s="26" t="s">
        <v>34</v>
      </c>
      <c r="J251" s="32">
        <v>465.12</v>
      </c>
      <c r="K251" s="26">
        <f>ROUND($G$251*$M$251,2)</f>
        <v>930.24</v>
      </c>
      <c r="L251" s="27">
        <f>ROUND($K$251/$E$6,3)</f>
        <v>1E-3</v>
      </c>
      <c r="M251" s="23">
        <f>ROUND($J$251,2)</f>
        <v>465.12</v>
      </c>
    </row>
    <row r="252" spans="1:13" ht="23" x14ac:dyDescent="0.3">
      <c r="A252" s="22" t="s">
        <v>28</v>
      </c>
      <c r="B252" s="25" t="s">
        <v>584</v>
      </c>
      <c r="C252" s="24" t="s">
        <v>30</v>
      </c>
      <c r="D252" s="24" t="s">
        <v>401</v>
      </c>
      <c r="E252" s="47" t="s">
        <v>402</v>
      </c>
      <c r="F252" s="25" t="s">
        <v>17</v>
      </c>
      <c r="G252" s="26">
        <v>4</v>
      </c>
      <c r="H252" s="26">
        <v>54.32</v>
      </c>
      <c r="I252" s="26" t="s">
        <v>34</v>
      </c>
      <c r="J252" s="32">
        <v>66.34</v>
      </c>
      <c r="K252" s="26">
        <f>ROUND($G$252*$M$252,2)</f>
        <v>265.36</v>
      </c>
      <c r="L252" s="27">
        <f>ROUND($K$252/$E$6,3)</f>
        <v>0</v>
      </c>
      <c r="M252" s="23">
        <f>ROUND($J$252,2)</f>
        <v>66.34</v>
      </c>
    </row>
    <row r="253" spans="1:13" x14ac:dyDescent="0.3">
      <c r="A253" s="22" t="s">
        <v>28</v>
      </c>
      <c r="B253" s="25" t="s">
        <v>585</v>
      </c>
      <c r="C253" s="24" t="s">
        <v>340</v>
      </c>
      <c r="D253" s="24" t="s">
        <v>404</v>
      </c>
      <c r="E253" s="47" t="s">
        <v>405</v>
      </c>
      <c r="F253" s="25" t="s">
        <v>17</v>
      </c>
      <c r="G253" s="26">
        <v>4</v>
      </c>
      <c r="H253" s="26">
        <v>73.42</v>
      </c>
      <c r="I253" s="26" t="s">
        <v>34</v>
      </c>
      <c r="J253" s="32">
        <v>89.66</v>
      </c>
      <c r="K253" s="26">
        <f>ROUND($G$253*$M$253,2)</f>
        <v>358.64</v>
      </c>
      <c r="L253" s="27">
        <f>ROUND($K$253/$E$6,3)</f>
        <v>1E-3</v>
      </c>
      <c r="M253" s="23">
        <f>ROUND($J$253,2)</f>
        <v>89.66</v>
      </c>
    </row>
    <row r="254" spans="1:13" x14ac:dyDescent="0.3">
      <c r="A254" s="22" t="s">
        <v>28</v>
      </c>
      <c r="B254" s="25" t="s">
        <v>586</v>
      </c>
      <c r="C254" s="24" t="s">
        <v>155</v>
      </c>
      <c r="D254" s="24" t="s">
        <v>407</v>
      </c>
      <c r="E254" s="47" t="s">
        <v>408</v>
      </c>
      <c r="F254" s="25" t="s">
        <v>17</v>
      </c>
      <c r="G254" s="26">
        <v>4</v>
      </c>
      <c r="H254" s="26">
        <v>134.37</v>
      </c>
      <c r="I254" s="26" t="s">
        <v>34</v>
      </c>
      <c r="J254" s="32">
        <v>164.09</v>
      </c>
      <c r="K254" s="26">
        <f>ROUND($G$254*$M$254,2)</f>
        <v>656.36</v>
      </c>
      <c r="L254" s="27">
        <f>ROUND($K$254/$E$6,3)</f>
        <v>1E-3</v>
      </c>
      <c r="M254" s="23">
        <f>ROUND($J$254,2)</f>
        <v>164.09</v>
      </c>
    </row>
    <row r="255" spans="1:13" x14ac:dyDescent="0.3">
      <c r="A255" s="22" t="s">
        <v>28</v>
      </c>
      <c r="B255" s="25" t="s">
        <v>587</v>
      </c>
      <c r="C255" s="24" t="s">
        <v>340</v>
      </c>
      <c r="D255" s="24" t="s">
        <v>413</v>
      </c>
      <c r="E255" s="47" t="s">
        <v>414</v>
      </c>
      <c r="F255" s="25" t="s">
        <v>33</v>
      </c>
      <c r="G255" s="26">
        <v>3.7</v>
      </c>
      <c r="H255" s="26">
        <v>207.14</v>
      </c>
      <c r="I255" s="26" t="s">
        <v>34</v>
      </c>
      <c r="J255" s="32">
        <v>252.96</v>
      </c>
      <c r="K255" s="26">
        <f>ROUND($G$255*$M$255,2)</f>
        <v>935.95</v>
      </c>
      <c r="L255" s="27">
        <f>ROUND($K$255/$E$6,3)</f>
        <v>1E-3</v>
      </c>
      <c r="M255" s="23">
        <f>ROUND($J$255,2)</f>
        <v>252.96</v>
      </c>
    </row>
    <row r="256" spans="1:13" x14ac:dyDescent="0.3">
      <c r="A256" s="22" t="s">
        <v>41</v>
      </c>
      <c r="B256" s="37" t="s">
        <v>588</v>
      </c>
      <c r="C256" s="38"/>
      <c r="D256" s="38" t="s">
        <v>26</v>
      </c>
      <c r="E256" s="49" t="s">
        <v>491</v>
      </c>
      <c r="F256" s="37"/>
      <c r="G256" s="39"/>
      <c r="H256" s="39"/>
      <c r="I256" s="39"/>
      <c r="J256" s="39"/>
      <c r="K256" s="39">
        <f>SUBTOTAL(9, $K$257:$K$265)</f>
        <v>1575.43</v>
      </c>
      <c r="L256" s="40">
        <f>ROUND($K$256/$E$6,3)</f>
        <v>2E-3</v>
      </c>
      <c r="M256" s="23">
        <v>0</v>
      </c>
    </row>
    <row r="257" spans="1:13" ht="34.5" x14ac:dyDescent="0.3">
      <c r="A257" s="22" t="s">
        <v>28</v>
      </c>
      <c r="B257" s="25" t="s">
        <v>589</v>
      </c>
      <c r="C257" s="24" t="s">
        <v>30</v>
      </c>
      <c r="D257" s="24" t="s">
        <v>418</v>
      </c>
      <c r="E257" s="47" t="s">
        <v>419</v>
      </c>
      <c r="F257" s="25" t="s">
        <v>17</v>
      </c>
      <c r="G257" s="26">
        <v>10</v>
      </c>
      <c r="H257" s="26">
        <v>39.58</v>
      </c>
      <c r="I257" s="26" t="s">
        <v>34</v>
      </c>
      <c r="J257" s="32">
        <v>48.34</v>
      </c>
      <c r="K257" s="26">
        <f>ROUND($G$257*$M$257,2)</f>
        <v>483.4</v>
      </c>
      <c r="L257" s="27">
        <f>ROUND($K$257/$E$6,3)</f>
        <v>1E-3</v>
      </c>
      <c r="M257" s="23">
        <f>ROUND($J$257,2)</f>
        <v>48.34</v>
      </c>
    </row>
    <row r="258" spans="1:13" ht="34.5" x14ac:dyDescent="0.3">
      <c r="A258" s="22" t="s">
        <v>28</v>
      </c>
      <c r="B258" s="25" t="s">
        <v>590</v>
      </c>
      <c r="C258" s="24" t="s">
        <v>30</v>
      </c>
      <c r="D258" s="24" t="s">
        <v>234</v>
      </c>
      <c r="E258" s="47" t="s">
        <v>235</v>
      </c>
      <c r="F258" s="25" t="s">
        <v>87</v>
      </c>
      <c r="G258" s="26">
        <v>42</v>
      </c>
      <c r="H258" s="26">
        <v>4.58</v>
      </c>
      <c r="I258" s="26" t="s">
        <v>34</v>
      </c>
      <c r="J258" s="32">
        <v>5.59</v>
      </c>
      <c r="K258" s="26">
        <f>ROUND($G$258*$M$258,2)</f>
        <v>234.78</v>
      </c>
      <c r="L258" s="27">
        <f>ROUND($K$258/$E$6,3)</f>
        <v>0</v>
      </c>
      <c r="M258" s="23">
        <f>ROUND($J$258,2)</f>
        <v>5.59</v>
      </c>
    </row>
    <row r="259" spans="1:13" ht="34.5" x14ac:dyDescent="0.3">
      <c r="A259" s="22" t="s">
        <v>28</v>
      </c>
      <c r="B259" s="25" t="s">
        <v>591</v>
      </c>
      <c r="C259" s="24" t="s">
        <v>30</v>
      </c>
      <c r="D259" s="24" t="s">
        <v>592</v>
      </c>
      <c r="E259" s="47" t="s">
        <v>593</v>
      </c>
      <c r="F259" s="25" t="s">
        <v>87</v>
      </c>
      <c r="G259" s="26">
        <v>2</v>
      </c>
      <c r="H259" s="26">
        <v>12.83</v>
      </c>
      <c r="I259" s="26" t="s">
        <v>34</v>
      </c>
      <c r="J259" s="32">
        <v>15.67</v>
      </c>
      <c r="K259" s="26">
        <f>ROUND($G$259*$M$259,2)</f>
        <v>31.34</v>
      </c>
      <c r="L259" s="27">
        <f>ROUND($K$259/$E$6,3)</f>
        <v>0</v>
      </c>
      <c r="M259" s="23">
        <f>ROUND($J$259,2)</f>
        <v>15.67</v>
      </c>
    </row>
    <row r="260" spans="1:13" ht="34.5" x14ac:dyDescent="0.3">
      <c r="A260" s="22" t="s">
        <v>28</v>
      </c>
      <c r="B260" s="25" t="s">
        <v>594</v>
      </c>
      <c r="C260" s="24" t="s">
        <v>30</v>
      </c>
      <c r="D260" s="24" t="s">
        <v>231</v>
      </c>
      <c r="E260" s="47" t="s">
        <v>232</v>
      </c>
      <c r="F260" s="25" t="s">
        <v>87</v>
      </c>
      <c r="G260" s="26">
        <v>22</v>
      </c>
      <c r="H260" s="26">
        <v>6.13</v>
      </c>
      <c r="I260" s="26" t="s">
        <v>34</v>
      </c>
      <c r="J260" s="32">
        <v>7.49</v>
      </c>
      <c r="K260" s="26">
        <f>ROUND($G$260*$M$260,2)</f>
        <v>164.78</v>
      </c>
      <c r="L260" s="27">
        <f>ROUND($K$260/$E$6,3)</f>
        <v>0</v>
      </c>
      <c r="M260" s="23">
        <f>ROUND($J$260,2)</f>
        <v>7.49</v>
      </c>
    </row>
    <row r="261" spans="1:13" ht="23" x14ac:dyDescent="0.3">
      <c r="A261" s="22" t="s">
        <v>28</v>
      </c>
      <c r="B261" s="25" t="s">
        <v>595</v>
      </c>
      <c r="C261" s="24" t="s">
        <v>30</v>
      </c>
      <c r="D261" s="24" t="s">
        <v>423</v>
      </c>
      <c r="E261" s="47" t="s">
        <v>424</v>
      </c>
      <c r="F261" s="25" t="s">
        <v>87</v>
      </c>
      <c r="G261" s="26">
        <v>1.5</v>
      </c>
      <c r="H261" s="26">
        <v>18.34</v>
      </c>
      <c r="I261" s="26" t="s">
        <v>34</v>
      </c>
      <c r="J261" s="32">
        <v>22.4</v>
      </c>
      <c r="K261" s="26">
        <f>ROUND($G$261*$M$261,2)</f>
        <v>33.6</v>
      </c>
      <c r="L261" s="27">
        <f>ROUND($K$261/$E$6,3)</f>
        <v>0</v>
      </c>
      <c r="M261" s="23">
        <f>ROUND($J$261,2)</f>
        <v>22.4</v>
      </c>
    </row>
    <row r="262" spans="1:13" ht="34.5" x14ac:dyDescent="0.3">
      <c r="A262" s="22" t="s">
        <v>28</v>
      </c>
      <c r="B262" s="25" t="s">
        <v>596</v>
      </c>
      <c r="C262" s="24" t="s">
        <v>30</v>
      </c>
      <c r="D262" s="24" t="s">
        <v>497</v>
      </c>
      <c r="E262" s="47" t="s">
        <v>498</v>
      </c>
      <c r="F262" s="25" t="s">
        <v>87</v>
      </c>
      <c r="G262" s="26">
        <v>20</v>
      </c>
      <c r="H262" s="26">
        <v>20.14</v>
      </c>
      <c r="I262" s="26" t="s">
        <v>34</v>
      </c>
      <c r="J262" s="32">
        <v>24.59</v>
      </c>
      <c r="K262" s="26">
        <f>ROUND($G$262*$M$262,2)</f>
        <v>491.8</v>
      </c>
      <c r="L262" s="27">
        <f>ROUND($K$262/$E$6,3)</f>
        <v>1E-3</v>
      </c>
      <c r="M262" s="23">
        <f>ROUND($J$262,2)</f>
        <v>24.59</v>
      </c>
    </row>
    <row r="263" spans="1:13" ht="34.5" x14ac:dyDescent="0.3">
      <c r="A263" s="22" t="s">
        <v>28</v>
      </c>
      <c r="B263" s="25" t="s">
        <v>597</v>
      </c>
      <c r="C263" s="24" t="s">
        <v>30</v>
      </c>
      <c r="D263" s="24" t="s">
        <v>426</v>
      </c>
      <c r="E263" s="47" t="s">
        <v>427</v>
      </c>
      <c r="F263" s="25" t="s">
        <v>17</v>
      </c>
      <c r="G263" s="26">
        <v>3</v>
      </c>
      <c r="H263" s="26">
        <v>21.77</v>
      </c>
      <c r="I263" s="26" t="s">
        <v>34</v>
      </c>
      <c r="J263" s="32">
        <v>26.59</v>
      </c>
      <c r="K263" s="26">
        <f>ROUND($G$263*$M$263,2)</f>
        <v>79.77</v>
      </c>
      <c r="L263" s="27">
        <f>ROUND($K$263/$E$6,3)</f>
        <v>0</v>
      </c>
      <c r="M263" s="23">
        <f>ROUND($J$263,2)</f>
        <v>26.59</v>
      </c>
    </row>
    <row r="264" spans="1:13" ht="23" x14ac:dyDescent="0.3">
      <c r="A264" s="22" t="s">
        <v>28</v>
      </c>
      <c r="B264" s="25" t="s">
        <v>598</v>
      </c>
      <c r="C264" s="24" t="s">
        <v>55</v>
      </c>
      <c r="D264" s="24" t="s">
        <v>429</v>
      </c>
      <c r="E264" s="47" t="s">
        <v>430</v>
      </c>
      <c r="F264" s="25" t="s">
        <v>17</v>
      </c>
      <c r="G264" s="26">
        <v>4</v>
      </c>
      <c r="H264" s="26">
        <v>2.6</v>
      </c>
      <c r="I264" s="26" t="s">
        <v>34</v>
      </c>
      <c r="J264" s="32">
        <v>3.18</v>
      </c>
      <c r="K264" s="26">
        <f>ROUND($G$264*$M$264,2)</f>
        <v>12.72</v>
      </c>
      <c r="L264" s="27">
        <f>ROUND($K$264/$E$6,3)</f>
        <v>0</v>
      </c>
      <c r="M264" s="23">
        <f>ROUND($J$264,2)</f>
        <v>3.18</v>
      </c>
    </row>
    <row r="265" spans="1:13" x14ac:dyDescent="0.3">
      <c r="A265" s="22" t="s">
        <v>28</v>
      </c>
      <c r="B265" s="25" t="s">
        <v>599</v>
      </c>
      <c r="C265" s="24" t="s">
        <v>55</v>
      </c>
      <c r="D265" s="24" t="s">
        <v>432</v>
      </c>
      <c r="E265" s="47" t="s">
        <v>433</v>
      </c>
      <c r="F265" s="25" t="s">
        <v>17</v>
      </c>
      <c r="G265" s="26">
        <v>4</v>
      </c>
      <c r="H265" s="26">
        <v>8.85</v>
      </c>
      <c r="I265" s="26" t="s">
        <v>34</v>
      </c>
      <c r="J265" s="32">
        <v>10.81</v>
      </c>
      <c r="K265" s="26">
        <f>ROUND($G$265*$M$265,2)</f>
        <v>43.24</v>
      </c>
      <c r="L265" s="27">
        <f>ROUND($K$265/$E$6,3)</f>
        <v>0</v>
      </c>
      <c r="M265" s="23">
        <f>ROUND($J$265,2)</f>
        <v>10.81</v>
      </c>
    </row>
    <row r="266" spans="1:13" x14ac:dyDescent="0.3">
      <c r="A266" s="22" t="s">
        <v>41</v>
      </c>
      <c r="B266" s="37" t="s">
        <v>600</v>
      </c>
      <c r="C266" s="38"/>
      <c r="D266" s="38" t="s">
        <v>26</v>
      </c>
      <c r="E266" s="49" t="s">
        <v>435</v>
      </c>
      <c r="F266" s="37"/>
      <c r="G266" s="39"/>
      <c r="H266" s="39"/>
      <c r="I266" s="39"/>
      <c r="J266" s="39"/>
      <c r="K266" s="39">
        <f>SUBTOTAL(9, $K$267:$K$268)</f>
        <v>135.48000000000002</v>
      </c>
      <c r="L266" s="40">
        <f>ROUND($K$266/$E$6,3)</f>
        <v>0</v>
      </c>
      <c r="M266" s="23">
        <v>0</v>
      </c>
    </row>
    <row r="267" spans="1:13" ht="46" x14ac:dyDescent="0.3">
      <c r="A267" s="22" t="s">
        <v>28</v>
      </c>
      <c r="B267" s="25" t="s">
        <v>601</v>
      </c>
      <c r="C267" s="24" t="s">
        <v>55</v>
      </c>
      <c r="D267" s="24" t="s">
        <v>437</v>
      </c>
      <c r="E267" s="47" t="s">
        <v>438</v>
      </c>
      <c r="F267" s="25" t="s">
        <v>17</v>
      </c>
      <c r="G267" s="26">
        <v>2</v>
      </c>
      <c r="H267" s="26">
        <v>20</v>
      </c>
      <c r="I267" s="26" t="s">
        <v>34</v>
      </c>
      <c r="J267" s="32">
        <v>24.42</v>
      </c>
      <c r="K267" s="26">
        <f>ROUND($G$267*$M$267,2)</f>
        <v>48.84</v>
      </c>
      <c r="L267" s="27">
        <f>ROUND($K$267/$E$6,3)</f>
        <v>0</v>
      </c>
      <c r="M267" s="23">
        <f>ROUND($J$267,2)</f>
        <v>24.42</v>
      </c>
    </row>
    <row r="268" spans="1:13" ht="34.5" x14ac:dyDescent="0.3">
      <c r="A268" s="22" t="s">
        <v>28</v>
      </c>
      <c r="B268" s="25" t="s">
        <v>602</v>
      </c>
      <c r="C268" s="24" t="s">
        <v>30</v>
      </c>
      <c r="D268" s="24" t="s">
        <v>440</v>
      </c>
      <c r="E268" s="47" t="s">
        <v>441</v>
      </c>
      <c r="F268" s="25" t="s">
        <v>17</v>
      </c>
      <c r="G268" s="26">
        <v>3</v>
      </c>
      <c r="H268" s="26">
        <v>23.65</v>
      </c>
      <c r="I268" s="26" t="s">
        <v>34</v>
      </c>
      <c r="J268" s="32">
        <v>28.88</v>
      </c>
      <c r="K268" s="26">
        <f>ROUND($G$268*$M$268,2)</f>
        <v>86.64</v>
      </c>
      <c r="L268" s="27">
        <f>ROUND($K$268/$E$6,3)</f>
        <v>0</v>
      </c>
      <c r="M268" s="23">
        <f>ROUND($J$268,2)</f>
        <v>28.88</v>
      </c>
    </row>
    <row r="269" spans="1:13" ht="14" x14ac:dyDescent="0.3">
      <c r="A269" s="22" t="s">
        <v>39</v>
      </c>
      <c r="B269" s="33" t="s">
        <v>603</v>
      </c>
      <c r="C269" s="34"/>
      <c r="D269" s="34" t="s">
        <v>26</v>
      </c>
      <c r="E269" s="48" t="s">
        <v>604</v>
      </c>
      <c r="F269" s="33"/>
      <c r="G269" s="35"/>
      <c r="H269" s="35"/>
      <c r="I269" s="35"/>
      <c r="J269" s="35"/>
      <c r="K269" s="35">
        <f>SUBTOTAL(9, $K$270:$K$285)</f>
        <v>27373.649999999998</v>
      </c>
      <c r="L269" s="36">
        <f>ROUND($K$269/$E$6,3)</f>
        <v>3.7999999999999999E-2</v>
      </c>
      <c r="M269" s="23">
        <v>0</v>
      </c>
    </row>
    <row r="270" spans="1:13" ht="26" x14ac:dyDescent="0.3">
      <c r="A270" s="22" t="s">
        <v>41</v>
      </c>
      <c r="B270" s="37" t="s">
        <v>605</v>
      </c>
      <c r="C270" s="38"/>
      <c r="D270" s="38" t="s">
        <v>26</v>
      </c>
      <c r="E270" s="49" t="s">
        <v>606</v>
      </c>
      <c r="F270" s="37"/>
      <c r="G270" s="39"/>
      <c r="H270" s="39"/>
      <c r="I270" s="39"/>
      <c r="J270" s="39"/>
      <c r="K270" s="39">
        <f>SUBTOTAL(9, $K$271:$K$273)</f>
        <v>19632.79</v>
      </c>
      <c r="L270" s="40">
        <f>ROUND($K$270/$E$6,3)</f>
        <v>2.8000000000000001E-2</v>
      </c>
      <c r="M270" s="23">
        <v>0</v>
      </c>
    </row>
    <row r="271" spans="1:13" ht="46" x14ac:dyDescent="0.3">
      <c r="A271" s="22" t="s">
        <v>28</v>
      </c>
      <c r="B271" s="25" t="s">
        <v>607</v>
      </c>
      <c r="C271" s="24" t="s">
        <v>30</v>
      </c>
      <c r="D271" s="24" t="s">
        <v>519</v>
      </c>
      <c r="E271" s="47" t="s">
        <v>520</v>
      </c>
      <c r="F271" s="25" t="s">
        <v>99</v>
      </c>
      <c r="G271" s="26">
        <v>570.20000000000005</v>
      </c>
      <c r="H271" s="26">
        <v>12.81</v>
      </c>
      <c r="I271" s="26" t="s">
        <v>34</v>
      </c>
      <c r="J271" s="32">
        <v>15.64</v>
      </c>
      <c r="K271" s="26">
        <f>ROUND($G$271*$M$271,2)</f>
        <v>8917.93</v>
      </c>
      <c r="L271" s="27">
        <f>ROUND($K$271/$E$6,3)</f>
        <v>1.2999999999999999E-2</v>
      </c>
      <c r="M271" s="23">
        <f>ROUND($J$271,2)</f>
        <v>15.64</v>
      </c>
    </row>
    <row r="272" spans="1:13" ht="57.5" x14ac:dyDescent="0.3">
      <c r="A272" s="22" t="s">
        <v>28</v>
      </c>
      <c r="B272" s="25" t="s">
        <v>608</v>
      </c>
      <c r="C272" s="24" t="s">
        <v>30</v>
      </c>
      <c r="D272" s="24" t="s">
        <v>522</v>
      </c>
      <c r="E272" s="47" t="s">
        <v>523</v>
      </c>
      <c r="F272" s="25" t="s">
        <v>99</v>
      </c>
      <c r="G272" s="26">
        <v>540</v>
      </c>
      <c r="H272" s="26">
        <v>12.03</v>
      </c>
      <c r="I272" s="26" t="s">
        <v>34</v>
      </c>
      <c r="J272" s="32">
        <v>14.69</v>
      </c>
      <c r="K272" s="26">
        <f>ROUND($G$272*$M$272,2)</f>
        <v>7932.6</v>
      </c>
      <c r="L272" s="27">
        <f>ROUND($K$272/$E$6,3)</f>
        <v>1.0999999999999999E-2</v>
      </c>
      <c r="M272" s="23">
        <f>ROUND($J$272,2)</f>
        <v>14.69</v>
      </c>
    </row>
    <row r="273" spans="1:13" ht="46" x14ac:dyDescent="0.3">
      <c r="A273" s="22" t="s">
        <v>28</v>
      </c>
      <c r="B273" s="25" t="s">
        <v>609</v>
      </c>
      <c r="C273" s="24" t="s">
        <v>30</v>
      </c>
      <c r="D273" s="24" t="s">
        <v>525</v>
      </c>
      <c r="E273" s="47" t="s">
        <v>526</v>
      </c>
      <c r="F273" s="25" t="s">
        <v>33</v>
      </c>
      <c r="G273" s="26">
        <v>188.5</v>
      </c>
      <c r="H273" s="26">
        <v>12.09</v>
      </c>
      <c r="I273" s="26" t="s">
        <v>34</v>
      </c>
      <c r="J273" s="32">
        <v>14.76</v>
      </c>
      <c r="K273" s="26">
        <f>ROUND($G$273*$M$273,2)</f>
        <v>2782.26</v>
      </c>
      <c r="L273" s="27">
        <f>ROUND($K$273/$E$6,3)</f>
        <v>4.0000000000000001E-3</v>
      </c>
      <c r="M273" s="23">
        <f>ROUND($J$273,2)</f>
        <v>14.76</v>
      </c>
    </row>
    <row r="274" spans="1:13" x14ac:dyDescent="0.3">
      <c r="A274" s="22" t="s">
        <v>41</v>
      </c>
      <c r="B274" s="37" t="s">
        <v>610</v>
      </c>
      <c r="C274" s="38"/>
      <c r="D274" s="38" t="s">
        <v>26</v>
      </c>
      <c r="E274" s="49" t="s">
        <v>611</v>
      </c>
      <c r="F274" s="37"/>
      <c r="G274" s="39"/>
      <c r="H274" s="39"/>
      <c r="I274" s="39"/>
      <c r="J274" s="39"/>
      <c r="K274" s="39">
        <f>SUBTOTAL(9, $K$275:$K$276)</f>
        <v>6344.33</v>
      </c>
      <c r="L274" s="40">
        <f>ROUND($K$274/$E$6,3)</f>
        <v>8.9999999999999993E-3</v>
      </c>
      <c r="M274" s="23">
        <v>0</v>
      </c>
    </row>
    <row r="275" spans="1:13" ht="23" x14ac:dyDescent="0.3">
      <c r="A275" s="22" t="s">
        <v>28</v>
      </c>
      <c r="B275" s="25" t="s">
        <v>612</v>
      </c>
      <c r="C275" s="24" t="s">
        <v>30</v>
      </c>
      <c r="D275" s="24" t="s">
        <v>537</v>
      </c>
      <c r="E275" s="47" t="s">
        <v>538</v>
      </c>
      <c r="F275" s="25" t="s">
        <v>33</v>
      </c>
      <c r="G275" s="26">
        <v>63.3</v>
      </c>
      <c r="H275" s="26">
        <v>75.06</v>
      </c>
      <c r="I275" s="26" t="s">
        <v>34</v>
      </c>
      <c r="J275" s="32">
        <v>91.66</v>
      </c>
      <c r="K275" s="26">
        <f>ROUND($G$275*$M$275,2)</f>
        <v>5802.08</v>
      </c>
      <c r="L275" s="27">
        <f>ROUND($K$275/$E$6,3)</f>
        <v>8.0000000000000002E-3</v>
      </c>
      <c r="M275" s="23">
        <f>ROUND($J$275,2)</f>
        <v>91.66</v>
      </c>
    </row>
    <row r="276" spans="1:13" ht="34.5" x14ac:dyDescent="0.3">
      <c r="A276" s="22" t="s">
        <v>28</v>
      </c>
      <c r="B276" s="25" t="s">
        <v>613</v>
      </c>
      <c r="C276" s="24" t="s">
        <v>30</v>
      </c>
      <c r="D276" s="24" t="s">
        <v>162</v>
      </c>
      <c r="E276" s="47" t="s">
        <v>163</v>
      </c>
      <c r="F276" s="25" t="s">
        <v>87</v>
      </c>
      <c r="G276" s="26">
        <v>9</v>
      </c>
      <c r="H276" s="26">
        <v>49.34</v>
      </c>
      <c r="I276" s="26" t="s">
        <v>34</v>
      </c>
      <c r="J276" s="32">
        <v>60.25</v>
      </c>
      <c r="K276" s="26">
        <f>ROUND($G$276*$M$276,2)</f>
        <v>542.25</v>
      </c>
      <c r="L276" s="27">
        <f>ROUND($K$276/$E$6,3)</f>
        <v>1E-3</v>
      </c>
      <c r="M276" s="23">
        <f>ROUND($J$276,2)</f>
        <v>60.25</v>
      </c>
    </row>
    <row r="277" spans="1:13" x14ac:dyDescent="0.3">
      <c r="A277" s="22" t="s">
        <v>41</v>
      </c>
      <c r="B277" s="37" t="s">
        <v>614</v>
      </c>
      <c r="C277" s="38"/>
      <c r="D277" s="38" t="s">
        <v>26</v>
      </c>
      <c r="E277" s="49" t="s">
        <v>615</v>
      </c>
      <c r="F277" s="37"/>
      <c r="G277" s="39"/>
      <c r="H277" s="39"/>
      <c r="I277" s="39"/>
      <c r="J277" s="39"/>
      <c r="K277" s="39">
        <f>SUBTOTAL(9, $K$278:$K$278)</f>
        <v>548.78</v>
      </c>
      <c r="L277" s="40">
        <f>ROUND($K$277/$E$6,3)</f>
        <v>1E-3</v>
      </c>
      <c r="M277" s="23">
        <v>0</v>
      </c>
    </row>
    <row r="278" spans="1:13" ht="34.5" x14ac:dyDescent="0.3">
      <c r="A278" s="22" t="s">
        <v>28</v>
      </c>
      <c r="B278" s="25" t="s">
        <v>616</v>
      </c>
      <c r="C278" s="24" t="s">
        <v>30</v>
      </c>
      <c r="D278" s="24" t="s">
        <v>159</v>
      </c>
      <c r="E278" s="47" t="s">
        <v>160</v>
      </c>
      <c r="F278" s="25" t="s">
        <v>87</v>
      </c>
      <c r="G278" s="26">
        <v>7.2</v>
      </c>
      <c r="H278" s="26">
        <v>62.41</v>
      </c>
      <c r="I278" s="26" t="s">
        <v>34</v>
      </c>
      <c r="J278" s="32">
        <v>76.22</v>
      </c>
      <c r="K278" s="26">
        <f>ROUND($G$278*$M$278,2)</f>
        <v>548.78</v>
      </c>
      <c r="L278" s="27">
        <f>ROUND($K$278/$E$6,3)</f>
        <v>1E-3</v>
      </c>
      <c r="M278" s="23">
        <f>ROUND($J$278,2)</f>
        <v>76.22</v>
      </c>
    </row>
    <row r="279" spans="1:13" x14ac:dyDescent="0.3">
      <c r="A279" s="22" t="s">
        <v>41</v>
      </c>
      <c r="B279" s="37" t="s">
        <v>617</v>
      </c>
      <c r="C279" s="38"/>
      <c r="D279" s="38" t="s">
        <v>26</v>
      </c>
      <c r="E279" s="49" t="s">
        <v>528</v>
      </c>
      <c r="F279" s="37"/>
      <c r="G279" s="39"/>
      <c r="H279" s="39"/>
      <c r="I279" s="39"/>
      <c r="J279" s="39"/>
      <c r="K279" s="39">
        <f>SUBTOTAL(9, $K$280:$K$282)</f>
        <v>588.66999999999996</v>
      </c>
      <c r="L279" s="40">
        <f>ROUND($K$279/$E$6,3)</f>
        <v>1E-3</v>
      </c>
      <c r="M279" s="23">
        <v>0</v>
      </c>
    </row>
    <row r="280" spans="1:13" ht="46" x14ac:dyDescent="0.3">
      <c r="A280" s="22" t="s">
        <v>28</v>
      </c>
      <c r="B280" s="25" t="s">
        <v>618</v>
      </c>
      <c r="C280" s="24" t="s">
        <v>30</v>
      </c>
      <c r="D280" s="24" t="s">
        <v>530</v>
      </c>
      <c r="E280" s="47" t="s">
        <v>531</v>
      </c>
      <c r="F280" s="25" t="s">
        <v>33</v>
      </c>
      <c r="G280" s="26">
        <v>1.8</v>
      </c>
      <c r="H280" s="26">
        <v>151.57</v>
      </c>
      <c r="I280" s="26" t="s">
        <v>34</v>
      </c>
      <c r="J280" s="32">
        <v>185.1</v>
      </c>
      <c r="K280" s="26">
        <f>ROUND($G$280*$M$280,2)</f>
        <v>333.18</v>
      </c>
      <c r="L280" s="27">
        <f>ROUND($K$280/$E$6,3)</f>
        <v>0</v>
      </c>
      <c r="M280" s="23">
        <f>ROUND($J$280,2)</f>
        <v>185.1</v>
      </c>
    </row>
    <row r="281" spans="1:13" ht="46" x14ac:dyDescent="0.3">
      <c r="A281" s="22" t="s">
        <v>28</v>
      </c>
      <c r="B281" s="25" t="s">
        <v>619</v>
      </c>
      <c r="C281" s="24" t="s">
        <v>30</v>
      </c>
      <c r="D281" s="24" t="s">
        <v>147</v>
      </c>
      <c r="E281" s="47" t="s">
        <v>148</v>
      </c>
      <c r="F281" s="25" t="s">
        <v>33</v>
      </c>
      <c r="G281" s="26">
        <v>3.6</v>
      </c>
      <c r="H281" s="26">
        <v>6.13</v>
      </c>
      <c r="I281" s="26" t="s">
        <v>34</v>
      </c>
      <c r="J281" s="32">
        <v>7.49</v>
      </c>
      <c r="K281" s="26">
        <f>ROUND($G$281*$M$281,2)</f>
        <v>26.96</v>
      </c>
      <c r="L281" s="27">
        <f>ROUND($K$281/$E$6,3)</f>
        <v>0</v>
      </c>
      <c r="M281" s="23">
        <f>ROUND($J$281,2)</f>
        <v>7.49</v>
      </c>
    </row>
    <row r="282" spans="1:13" ht="46" x14ac:dyDescent="0.3">
      <c r="A282" s="22" t="s">
        <v>28</v>
      </c>
      <c r="B282" s="25" t="s">
        <v>620</v>
      </c>
      <c r="C282" s="24" t="s">
        <v>30</v>
      </c>
      <c r="D282" s="24" t="s">
        <v>150</v>
      </c>
      <c r="E282" s="47" t="s">
        <v>151</v>
      </c>
      <c r="F282" s="25" t="s">
        <v>33</v>
      </c>
      <c r="G282" s="26">
        <v>3.6</v>
      </c>
      <c r="H282" s="26">
        <v>51.98</v>
      </c>
      <c r="I282" s="26" t="s">
        <v>34</v>
      </c>
      <c r="J282" s="32">
        <v>63.48</v>
      </c>
      <c r="K282" s="26">
        <f>ROUND($G$282*$M$282,2)</f>
        <v>228.53</v>
      </c>
      <c r="L282" s="27">
        <f>ROUND($K$282/$E$6,3)</f>
        <v>0</v>
      </c>
      <c r="M282" s="23">
        <f>ROUND($J$282,2)</f>
        <v>63.48</v>
      </c>
    </row>
    <row r="283" spans="1:13" x14ac:dyDescent="0.3">
      <c r="A283" s="22" t="s">
        <v>41</v>
      </c>
      <c r="B283" s="37" t="s">
        <v>621</v>
      </c>
      <c r="C283" s="38"/>
      <c r="D283" s="38" t="s">
        <v>26</v>
      </c>
      <c r="E283" s="49" t="s">
        <v>491</v>
      </c>
      <c r="F283" s="37"/>
      <c r="G283" s="39"/>
      <c r="H283" s="39"/>
      <c r="I283" s="39"/>
      <c r="J283" s="39"/>
      <c r="K283" s="39">
        <f>SUBTOTAL(9, $K$284:$K$285)</f>
        <v>259.08</v>
      </c>
      <c r="L283" s="40">
        <f>ROUND($K$283/$E$6,3)</f>
        <v>0</v>
      </c>
      <c r="M283" s="23">
        <v>0</v>
      </c>
    </row>
    <row r="284" spans="1:13" x14ac:dyDescent="0.3">
      <c r="A284" s="22" t="s">
        <v>28</v>
      </c>
      <c r="B284" s="25" t="s">
        <v>622</v>
      </c>
      <c r="C284" s="24" t="s">
        <v>36</v>
      </c>
      <c r="D284" s="24" t="s">
        <v>623</v>
      </c>
      <c r="E284" s="47" t="s">
        <v>624</v>
      </c>
      <c r="F284" s="25" t="s">
        <v>17</v>
      </c>
      <c r="G284" s="26">
        <v>4</v>
      </c>
      <c r="H284" s="26">
        <v>30.15</v>
      </c>
      <c r="I284" s="26" t="s">
        <v>34</v>
      </c>
      <c r="J284" s="32">
        <v>36.82</v>
      </c>
      <c r="K284" s="26">
        <f>ROUND($G$284*$M$284,2)</f>
        <v>147.28</v>
      </c>
      <c r="L284" s="27">
        <f>ROUND($K$284/$E$6,3)</f>
        <v>0</v>
      </c>
      <c r="M284" s="23">
        <f>ROUND($J$284,2)</f>
        <v>36.82</v>
      </c>
    </row>
    <row r="285" spans="1:13" ht="34.5" x14ac:dyDescent="0.3">
      <c r="A285" s="22" t="s">
        <v>28</v>
      </c>
      <c r="B285" s="25" t="s">
        <v>625</v>
      </c>
      <c r="C285" s="24" t="s">
        <v>30</v>
      </c>
      <c r="D285" s="24" t="s">
        <v>234</v>
      </c>
      <c r="E285" s="47" t="s">
        <v>235</v>
      </c>
      <c r="F285" s="25" t="s">
        <v>87</v>
      </c>
      <c r="G285" s="26">
        <v>20</v>
      </c>
      <c r="H285" s="26">
        <v>4.58</v>
      </c>
      <c r="I285" s="26" t="s">
        <v>34</v>
      </c>
      <c r="J285" s="32">
        <v>5.59</v>
      </c>
      <c r="K285" s="26">
        <f>ROUND($G$285*$M$285,2)</f>
        <v>111.8</v>
      </c>
      <c r="L285" s="27">
        <f>ROUND($K$285/$E$6,3)</f>
        <v>0</v>
      </c>
      <c r="M285" s="23">
        <f>ROUND($J$285,2)</f>
        <v>5.59</v>
      </c>
    </row>
    <row r="286" spans="1:13" ht="14" x14ac:dyDescent="0.3">
      <c r="A286" s="22" t="s">
        <v>39</v>
      </c>
      <c r="B286" s="33" t="s">
        <v>626</v>
      </c>
      <c r="C286" s="34"/>
      <c r="D286" s="34" t="s">
        <v>26</v>
      </c>
      <c r="E286" s="48" t="s">
        <v>627</v>
      </c>
      <c r="F286" s="33"/>
      <c r="G286" s="35"/>
      <c r="H286" s="35"/>
      <c r="I286" s="35"/>
      <c r="J286" s="35"/>
      <c r="K286" s="35">
        <f>SUBTOTAL(9, $K$287:$K$364)</f>
        <v>197937.80000000005</v>
      </c>
      <c r="L286" s="36">
        <f>ROUND($K$286/$E$6,3)</f>
        <v>0.27800000000000002</v>
      </c>
      <c r="M286" s="23">
        <v>0</v>
      </c>
    </row>
    <row r="287" spans="1:13" ht="26" x14ac:dyDescent="0.3">
      <c r="A287" s="22" t="s">
        <v>41</v>
      </c>
      <c r="B287" s="37" t="s">
        <v>628</v>
      </c>
      <c r="C287" s="38"/>
      <c r="D287" s="38" t="s">
        <v>26</v>
      </c>
      <c r="E287" s="49" t="s">
        <v>629</v>
      </c>
      <c r="F287" s="37"/>
      <c r="G287" s="39"/>
      <c r="H287" s="39"/>
      <c r="I287" s="39"/>
      <c r="J287" s="39"/>
      <c r="K287" s="39">
        <f>SUBTOTAL(9, $K$288:$K$289)</f>
        <v>4045.6099999999997</v>
      </c>
      <c r="L287" s="40">
        <f>ROUND($K$287/$E$6,3)</f>
        <v>6.0000000000000001E-3</v>
      </c>
      <c r="M287" s="23">
        <v>0</v>
      </c>
    </row>
    <row r="288" spans="1:13" ht="23" x14ac:dyDescent="0.3">
      <c r="A288" s="22" t="s">
        <v>28</v>
      </c>
      <c r="B288" s="25" t="s">
        <v>630</v>
      </c>
      <c r="C288" s="24" t="s">
        <v>631</v>
      </c>
      <c r="D288" s="24" t="s">
        <v>632</v>
      </c>
      <c r="E288" s="47" t="s">
        <v>633</v>
      </c>
      <c r="F288" s="25" t="s">
        <v>33</v>
      </c>
      <c r="G288" s="26">
        <v>16.8</v>
      </c>
      <c r="H288" s="26">
        <v>169.73</v>
      </c>
      <c r="I288" s="26" t="s">
        <v>34</v>
      </c>
      <c r="J288" s="32">
        <v>207.27</v>
      </c>
      <c r="K288" s="26">
        <f>ROUND($G$288*$M$288,2)</f>
        <v>3482.14</v>
      </c>
      <c r="L288" s="27">
        <f>ROUND($K$288/$E$6,3)</f>
        <v>5.0000000000000001E-3</v>
      </c>
      <c r="M288" s="23">
        <f>ROUND($J$288,2)</f>
        <v>207.27</v>
      </c>
    </row>
    <row r="289" spans="1:13" ht="46" x14ac:dyDescent="0.3">
      <c r="A289" s="22" t="s">
        <v>28</v>
      </c>
      <c r="B289" s="25" t="s">
        <v>634</v>
      </c>
      <c r="C289" s="24" t="s">
        <v>30</v>
      </c>
      <c r="D289" s="24" t="s">
        <v>348</v>
      </c>
      <c r="E289" s="47" t="s">
        <v>349</v>
      </c>
      <c r="F289" s="25" t="s">
        <v>33</v>
      </c>
      <c r="G289" s="26">
        <v>33.6</v>
      </c>
      <c r="H289" s="26">
        <v>13.73</v>
      </c>
      <c r="I289" s="26" t="s">
        <v>34</v>
      </c>
      <c r="J289" s="32">
        <v>16.77</v>
      </c>
      <c r="K289" s="26">
        <f>ROUND($G$289*$M$289,2)</f>
        <v>563.47</v>
      </c>
      <c r="L289" s="27">
        <f>ROUND($K$289/$E$6,3)</f>
        <v>1E-3</v>
      </c>
      <c r="M289" s="23">
        <f>ROUND($J$289,2)</f>
        <v>16.77</v>
      </c>
    </row>
    <row r="290" spans="1:13" x14ac:dyDescent="0.3">
      <c r="A290" s="22" t="s">
        <v>41</v>
      </c>
      <c r="B290" s="37" t="s">
        <v>635</v>
      </c>
      <c r="C290" s="38"/>
      <c r="D290" s="38" t="s">
        <v>26</v>
      </c>
      <c r="E290" s="49" t="s">
        <v>636</v>
      </c>
      <c r="F290" s="37"/>
      <c r="G290" s="39"/>
      <c r="H290" s="39"/>
      <c r="I290" s="39"/>
      <c r="J290" s="39"/>
      <c r="K290" s="39">
        <f>SUBTOTAL(9, $K$291:$K$293)</f>
        <v>8953.2000000000007</v>
      </c>
      <c r="L290" s="40">
        <f>ROUND($K$290/$E$6,3)</f>
        <v>1.2999999999999999E-2</v>
      </c>
      <c r="M290" s="23">
        <v>0</v>
      </c>
    </row>
    <row r="291" spans="1:13" ht="23" x14ac:dyDescent="0.3">
      <c r="A291" s="22" t="s">
        <v>28</v>
      </c>
      <c r="B291" s="25" t="s">
        <v>637</v>
      </c>
      <c r="C291" s="24" t="s">
        <v>30</v>
      </c>
      <c r="D291" s="24" t="s">
        <v>638</v>
      </c>
      <c r="E291" s="47" t="s">
        <v>639</v>
      </c>
      <c r="F291" s="25" t="s">
        <v>33</v>
      </c>
      <c r="G291" s="26">
        <v>180</v>
      </c>
      <c r="H291" s="26">
        <v>4.38</v>
      </c>
      <c r="I291" s="26" t="s">
        <v>34</v>
      </c>
      <c r="J291" s="32">
        <v>5.35</v>
      </c>
      <c r="K291" s="26">
        <f>ROUND($G$291*$M$291,2)</f>
        <v>963</v>
      </c>
      <c r="L291" s="27">
        <f>ROUND($K$291/$E$6,3)</f>
        <v>1E-3</v>
      </c>
      <c r="M291" s="23">
        <f>ROUND($J$291,2)</f>
        <v>5.35</v>
      </c>
    </row>
    <row r="292" spans="1:13" ht="23" x14ac:dyDescent="0.3">
      <c r="A292" s="22" t="s">
        <v>28</v>
      </c>
      <c r="B292" s="25" t="s">
        <v>640</v>
      </c>
      <c r="C292" s="24" t="s">
        <v>30</v>
      </c>
      <c r="D292" s="24" t="s">
        <v>305</v>
      </c>
      <c r="E292" s="47" t="s">
        <v>306</v>
      </c>
      <c r="F292" s="25" t="s">
        <v>33</v>
      </c>
      <c r="G292" s="26">
        <v>180</v>
      </c>
      <c r="H292" s="26">
        <v>14.64</v>
      </c>
      <c r="I292" s="26" t="s">
        <v>34</v>
      </c>
      <c r="J292" s="32">
        <v>17.88</v>
      </c>
      <c r="K292" s="26">
        <f>ROUND($G$292*$M$292,2)</f>
        <v>3218.4</v>
      </c>
      <c r="L292" s="27">
        <f>ROUND($K$292/$E$6,3)</f>
        <v>5.0000000000000001E-3</v>
      </c>
      <c r="M292" s="23">
        <f>ROUND($J$292,2)</f>
        <v>17.88</v>
      </c>
    </row>
    <row r="293" spans="1:13" ht="34.5" x14ac:dyDescent="0.3">
      <c r="A293" s="22" t="s">
        <v>28</v>
      </c>
      <c r="B293" s="25" t="s">
        <v>641</v>
      </c>
      <c r="C293" s="24" t="s">
        <v>30</v>
      </c>
      <c r="D293" s="24" t="s">
        <v>222</v>
      </c>
      <c r="E293" s="47" t="s">
        <v>223</v>
      </c>
      <c r="F293" s="25" t="s">
        <v>33</v>
      </c>
      <c r="G293" s="26">
        <v>180</v>
      </c>
      <c r="H293" s="26">
        <v>21.71</v>
      </c>
      <c r="I293" s="26" t="s">
        <v>34</v>
      </c>
      <c r="J293" s="32">
        <v>26.51</v>
      </c>
      <c r="K293" s="26">
        <f>ROUND($G$293*$M$293,2)</f>
        <v>4771.8</v>
      </c>
      <c r="L293" s="27">
        <f>ROUND($K$293/$E$6,3)</f>
        <v>7.0000000000000001E-3</v>
      </c>
      <c r="M293" s="23">
        <f>ROUND($J$293,2)</f>
        <v>26.51</v>
      </c>
    </row>
    <row r="294" spans="1:13" ht="26" x14ac:dyDescent="0.3">
      <c r="A294" s="22" t="s">
        <v>41</v>
      </c>
      <c r="B294" s="37" t="s">
        <v>642</v>
      </c>
      <c r="C294" s="38"/>
      <c r="D294" s="38" t="s">
        <v>26</v>
      </c>
      <c r="E294" s="49" t="s">
        <v>643</v>
      </c>
      <c r="F294" s="37"/>
      <c r="G294" s="39"/>
      <c r="H294" s="39"/>
      <c r="I294" s="39"/>
      <c r="J294" s="39"/>
      <c r="K294" s="39">
        <f>SUBTOTAL(9, $K$295:$K$295)</f>
        <v>19823</v>
      </c>
      <c r="L294" s="40">
        <f>ROUND($K$294/$E$6,3)</f>
        <v>2.8000000000000001E-2</v>
      </c>
      <c r="M294" s="23">
        <v>0</v>
      </c>
    </row>
    <row r="295" spans="1:13" ht="34.5" x14ac:dyDescent="0.3">
      <c r="A295" s="22" t="s">
        <v>28</v>
      </c>
      <c r="B295" s="25" t="s">
        <v>644</v>
      </c>
      <c r="C295" s="24" t="s">
        <v>36</v>
      </c>
      <c r="D295" s="24" t="s">
        <v>645</v>
      </c>
      <c r="E295" s="47" t="s">
        <v>646</v>
      </c>
      <c r="F295" s="25" t="s">
        <v>33</v>
      </c>
      <c r="G295" s="26">
        <v>34.200000000000003</v>
      </c>
      <c r="H295" s="26">
        <v>474.63</v>
      </c>
      <c r="I295" s="26" t="s">
        <v>34</v>
      </c>
      <c r="J295" s="32">
        <v>579.62</v>
      </c>
      <c r="K295" s="26">
        <f>ROUND($G$295*$M$295,2)</f>
        <v>19823</v>
      </c>
      <c r="L295" s="27">
        <f>ROUND($K$295/$E$6,3)</f>
        <v>2.8000000000000001E-2</v>
      </c>
      <c r="M295" s="23">
        <f>ROUND($J$295,2)</f>
        <v>579.62</v>
      </c>
    </row>
    <row r="296" spans="1:13" x14ac:dyDescent="0.3">
      <c r="A296" s="22" t="s">
        <v>41</v>
      </c>
      <c r="B296" s="37" t="s">
        <v>647</v>
      </c>
      <c r="C296" s="38"/>
      <c r="D296" s="38" t="s">
        <v>26</v>
      </c>
      <c r="E296" s="49" t="s">
        <v>648</v>
      </c>
      <c r="F296" s="37"/>
      <c r="G296" s="39"/>
      <c r="H296" s="39"/>
      <c r="I296" s="39"/>
      <c r="J296" s="39"/>
      <c r="K296" s="39">
        <f>SUBTOTAL(9, $K$297:$K$302)</f>
        <v>15276.2</v>
      </c>
      <c r="L296" s="40">
        <f>ROUND($K$296/$E$6,3)</f>
        <v>2.1000000000000001E-2</v>
      </c>
      <c r="M296" s="23">
        <v>0</v>
      </c>
    </row>
    <row r="297" spans="1:13" ht="46" x14ac:dyDescent="0.3">
      <c r="A297" s="22" t="s">
        <v>28</v>
      </c>
      <c r="B297" s="25" t="s">
        <v>649</v>
      </c>
      <c r="C297" s="24" t="s">
        <v>30</v>
      </c>
      <c r="D297" s="24" t="s">
        <v>650</v>
      </c>
      <c r="E297" s="47" t="s">
        <v>651</v>
      </c>
      <c r="F297" s="25" t="s">
        <v>33</v>
      </c>
      <c r="G297" s="26">
        <v>3.18</v>
      </c>
      <c r="H297" s="26">
        <v>121.57</v>
      </c>
      <c r="I297" s="26" t="s">
        <v>34</v>
      </c>
      <c r="J297" s="32">
        <v>148.46</v>
      </c>
      <c r="K297" s="26">
        <f>ROUND($G$297*$M$297,2)</f>
        <v>472.1</v>
      </c>
      <c r="L297" s="27">
        <f>ROUND($K$297/$E$6,3)</f>
        <v>1E-3</v>
      </c>
      <c r="M297" s="23">
        <f>ROUND($J$297,2)</f>
        <v>148.46</v>
      </c>
    </row>
    <row r="298" spans="1:13" ht="46" x14ac:dyDescent="0.3">
      <c r="A298" s="22" t="s">
        <v>28</v>
      </c>
      <c r="B298" s="25" t="s">
        <v>652</v>
      </c>
      <c r="C298" s="24" t="s">
        <v>30</v>
      </c>
      <c r="D298" s="24" t="s">
        <v>147</v>
      </c>
      <c r="E298" s="47" t="s">
        <v>148</v>
      </c>
      <c r="F298" s="25" t="s">
        <v>33</v>
      </c>
      <c r="G298" s="26">
        <v>8.4</v>
      </c>
      <c r="H298" s="26">
        <v>6.13</v>
      </c>
      <c r="I298" s="26" t="s">
        <v>34</v>
      </c>
      <c r="J298" s="32">
        <v>7.49</v>
      </c>
      <c r="K298" s="26">
        <f>ROUND($G$298*$M$298,2)</f>
        <v>62.92</v>
      </c>
      <c r="L298" s="27">
        <f>ROUND($K$298/$E$6,3)</f>
        <v>0</v>
      </c>
      <c r="M298" s="23">
        <f>ROUND($J$298,2)</f>
        <v>7.49</v>
      </c>
    </row>
    <row r="299" spans="1:13" ht="46" x14ac:dyDescent="0.3">
      <c r="A299" s="22" t="s">
        <v>28</v>
      </c>
      <c r="B299" s="25" t="s">
        <v>653</v>
      </c>
      <c r="C299" s="24" t="s">
        <v>30</v>
      </c>
      <c r="D299" s="24" t="s">
        <v>150</v>
      </c>
      <c r="E299" s="47" t="s">
        <v>151</v>
      </c>
      <c r="F299" s="25" t="s">
        <v>33</v>
      </c>
      <c r="G299" s="26">
        <v>8.4</v>
      </c>
      <c r="H299" s="26">
        <v>51.98</v>
      </c>
      <c r="I299" s="26" t="s">
        <v>34</v>
      </c>
      <c r="J299" s="32">
        <v>63.48</v>
      </c>
      <c r="K299" s="26">
        <f>ROUND($G$299*$M$299,2)</f>
        <v>533.23</v>
      </c>
      <c r="L299" s="27">
        <f>ROUND($K$299/$E$6,3)</f>
        <v>1E-3</v>
      </c>
      <c r="M299" s="23">
        <f>ROUND($J$299,2)</f>
        <v>63.48</v>
      </c>
    </row>
    <row r="300" spans="1:13" ht="23" x14ac:dyDescent="0.3">
      <c r="A300" s="22" t="s">
        <v>28</v>
      </c>
      <c r="B300" s="25" t="s">
        <v>654</v>
      </c>
      <c r="C300" s="24" t="s">
        <v>30</v>
      </c>
      <c r="D300" s="24" t="s">
        <v>655</v>
      </c>
      <c r="E300" s="47" t="s">
        <v>656</v>
      </c>
      <c r="F300" s="25" t="s">
        <v>33</v>
      </c>
      <c r="G300" s="26">
        <v>5.88</v>
      </c>
      <c r="H300" s="26">
        <v>60.58</v>
      </c>
      <c r="I300" s="26" t="s">
        <v>34</v>
      </c>
      <c r="J300" s="32">
        <v>73.98</v>
      </c>
      <c r="K300" s="26">
        <f>ROUND($G$300*$M$300,2)</f>
        <v>435</v>
      </c>
      <c r="L300" s="27">
        <f>ROUND($K$300/$E$6,3)</f>
        <v>1E-3</v>
      </c>
      <c r="M300" s="23">
        <f>ROUND($J$300,2)</f>
        <v>73.98</v>
      </c>
    </row>
    <row r="301" spans="1:13" ht="34.5" x14ac:dyDescent="0.3">
      <c r="A301" s="22" t="s">
        <v>28</v>
      </c>
      <c r="B301" s="25" t="s">
        <v>657</v>
      </c>
      <c r="C301" s="24" t="s">
        <v>30</v>
      </c>
      <c r="D301" s="24" t="s">
        <v>658</v>
      </c>
      <c r="E301" s="47" t="s">
        <v>659</v>
      </c>
      <c r="F301" s="25" t="s">
        <v>99</v>
      </c>
      <c r="G301" s="26">
        <v>15.92</v>
      </c>
      <c r="H301" s="26">
        <v>9.94</v>
      </c>
      <c r="I301" s="26" t="s">
        <v>34</v>
      </c>
      <c r="J301" s="32">
        <v>12.14</v>
      </c>
      <c r="K301" s="26">
        <f>ROUND($G$301*$M$301,2)</f>
        <v>193.27</v>
      </c>
      <c r="L301" s="27">
        <f>ROUND($K$301/$E$6,3)</f>
        <v>0</v>
      </c>
      <c r="M301" s="23">
        <f>ROUND($J$301,2)</f>
        <v>12.14</v>
      </c>
    </row>
    <row r="302" spans="1:13" ht="23" x14ac:dyDescent="0.3">
      <c r="A302" s="22" t="s">
        <v>28</v>
      </c>
      <c r="B302" s="25" t="s">
        <v>660</v>
      </c>
      <c r="C302" s="24" t="s">
        <v>507</v>
      </c>
      <c r="D302" s="24" t="s">
        <v>508</v>
      </c>
      <c r="E302" s="47" t="s">
        <v>509</v>
      </c>
      <c r="F302" s="25" t="s">
        <v>33</v>
      </c>
      <c r="G302" s="26">
        <v>12</v>
      </c>
      <c r="H302" s="26">
        <v>926.66</v>
      </c>
      <c r="I302" s="26" t="s">
        <v>34</v>
      </c>
      <c r="J302" s="32">
        <v>1131.6400000000001</v>
      </c>
      <c r="K302" s="26">
        <f>ROUND($G$302*$M$302,2)</f>
        <v>13579.68</v>
      </c>
      <c r="L302" s="27">
        <f>ROUND($K$302/$E$6,3)</f>
        <v>1.9E-2</v>
      </c>
      <c r="M302" s="23">
        <f>ROUND($J$302,2)</f>
        <v>1131.6400000000001</v>
      </c>
    </row>
    <row r="303" spans="1:13" x14ac:dyDescent="0.3">
      <c r="A303" s="22" t="s">
        <v>41</v>
      </c>
      <c r="B303" s="37" t="s">
        <v>661</v>
      </c>
      <c r="C303" s="38"/>
      <c r="D303" s="38" t="s">
        <v>26</v>
      </c>
      <c r="E303" s="49" t="s">
        <v>662</v>
      </c>
      <c r="F303" s="37"/>
      <c r="G303" s="39"/>
      <c r="H303" s="39"/>
      <c r="I303" s="39"/>
      <c r="J303" s="39"/>
      <c r="K303" s="39">
        <f>SUBTOTAL(9, $K$304:$K$305)</f>
        <v>24676.600000000002</v>
      </c>
      <c r="L303" s="40">
        <f>ROUND($K$303/$E$6,3)</f>
        <v>3.5000000000000003E-2</v>
      </c>
      <c r="M303" s="23">
        <v>0</v>
      </c>
    </row>
    <row r="304" spans="1:13" ht="34.5" x14ac:dyDescent="0.3">
      <c r="A304" s="22" t="s">
        <v>28</v>
      </c>
      <c r="B304" s="25" t="s">
        <v>663</v>
      </c>
      <c r="C304" s="24" t="s">
        <v>30</v>
      </c>
      <c r="D304" s="24" t="s">
        <v>664</v>
      </c>
      <c r="E304" s="47" t="s">
        <v>665</v>
      </c>
      <c r="F304" s="25" t="s">
        <v>33</v>
      </c>
      <c r="G304" s="26">
        <v>260</v>
      </c>
      <c r="H304" s="26">
        <v>73.2</v>
      </c>
      <c r="I304" s="26" t="s">
        <v>34</v>
      </c>
      <c r="J304" s="32">
        <v>89.39</v>
      </c>
      <c r="K304" s="26">
        <f>ROUND($G$304*$M$304,2)</f>
        <v>23241.4</v>
      </c>
      <c r="L304" s="27">
        <f>ROUND($K$304/$E$6,3)</f>
        <v>3.3000000000000002E-2</v>
      </c>
      <c r="M304" s="23">
        <f>ROUND($J$304,2)</f>
        <v>89.39</v>
      </c>
    </row>
    <row r="305" spans="1:13" x14ac:dyDescent="0.3">
      <c r="A305" s="22" t="s">
        <v>28</v>
      </c>
      <c r="B305" s="25" t="s">
        <v>666</v>
      </c>
      <c r="C305" s="24" t="s">
        <v>30</v>
      </c>
      <c r="D305" s="24" t="s">
        <v>667</v>
      </c>
      <c r="E305" s="47" t="s">
        <v>668</v>
      </c>
      <c r="F305" s="25" t="s">
        <v>33</v>
      </c>
      <c r="G305" s="26">
        <v>260</v>
      </c>
      <c r="H305" s="26">
        <v>4.5199999999999996</v>
      </c>
      <c r="I305" s="26" t="s">
        <v>34</v>
      </c>
      <c r="J305" s="32">
        <v>5.52</v>
      </c>
      <c r="K305" s="26">
        <f>ROUND($G$305*$M$305,2)</f>
        <v>1435.2</v>
      </c>
      <c r="L305" s="27">
        <f>ROUND($K$305/$E$6,3)</f>
        <v>2E-3</v>
      </c>
      <c r="M305" s="23">
        <f>ROUND($J$305,2)</f>
        <v>5.52</v>
      </c>
    </row>
    <row r="306" spans="1:13" x14ac:dyDescent="0.3">
      <c r="A306" s="22" t="s">
        <v>41</v>
      </c>
      <c r="B306" s="37" t="s">
        <v>669</v>
      </c>
      <c r="C306" s="38"/>
      <c r="D306" s="38" t="s">
        <v>26</v>
      </c>
      <c r="E306" s="49" t="s">
        <v>670</v>
      </c>
      <c r="F306" s="37"/>
      <c r="G306" s="39"/>
      <c r="H306" s="39"/>
      <c r="I306" s="39"/>
      <c r="J306" s="39"/>
      <c r="K306" s="39">
        <f>SUBTOTAL(9, $K$307:$K$310)</f>
        <v>13247.64</v>
      </c>
      <c r="L306" s="40">
        <f>ROUND($K$306/$E$6,3)</f>
        <v>1.9E-2</v>
      </c>
      <c r="M306" s="23">
        <v>0</v>
      </c>
    </row>
    <row r="307" spans="1:13" ht="57.5" x14ac:dyDescent="0.3">
      <c r="A307" s="22" t="s">
        <v>28</v>
      </c>
      <c r="B307" s="25" t="s">
        <v>671</v>
      </c>
      <c r="C307" s="24" t="s">
        <v>36</v>
      </c>
      <c r="D307" s="24" t="s">
        <v>672</v>
      </c>
      <c r="E307" s="47" t="s">
        <v>673</v>
      </c>
      <c r="F307" s="25" t="s">
        <v>33</v>
      </c>
      <c r="G307" s="26">
        <v>21.41</v>
      </c>
      <c r="H307" s="26">
        <v>253.56</v>
      </c>
      <c r="I307" s="26" t="s">
        <v>34</v>
      </c>
      <c r="J307" s="32">
        <v>309.64999999999998</v>
      </c>
      <c r="K307" s="26">
        <f>ROUND($G$307*$M$307,2)</f>
        <v>6629.61</v>
      </c>
      <c r="L307" s="27">
        <f>ROUND($K$307/$E$6,3)</f>
        <v>8.9999999999999993E-3</v>
      </c>
      <c r="M307" s="23">
        <f>ROUND($J$307,2)</f>
        <v>309.64999999999998</v>
      </c>
    </row>
    <row r="308" spans="1:13" ht="23" x14ac:dyDescent="0.3">
      <c r="A308" s="22" t="s">
        <v>28</v>
      </c>
      <c r="B308" s="25" t="s">
        <v>674</v>
      </c>
      <c r="C308" s="24" t="s">
        <v>30</v>
      </c>
      <c r="D308" s="24" t="s">
        <v>675</v>
      </c>
      <c r="E308" s="47" t="s">
        <v>676</v>
      </c>
      <c r="F308" s="25" t="s">
        <v>33</v>
      </c>
      <c r="G308" s="26">
        <v>52.15</v>
      </c>
      <c r="H308" s="26">
        <v>4.6100000000000003</v>
      </c>
      <c r="I308" s="26" t="s">
        <v>34</v>
      </c>
      <c r="J308" s="32">
        <v>5.63</v>
      </c>
      <c r="K308" s="26">
        <f>ROUND($G$308*$M$308,2)</f>
        <v>293.60000000000002</v>
      </c>
      <c r="L308" s="27">
        <f>ROUND($K$308/$E$6,3)</f>
        <v>0</v>
      </c>
      <c r="M308" s="23">
        <f>ROUND($J$308,2)</f>
        <v>5.63</v>
      </c>
    </row>
    <row r="309" spans="1:13" ht="34.5" x14ac:dyDescent="0.3">
      <c r="A309" s="22" t="s">
        <v>28</v>
      </c>
      <c r="B309" s="25" t="s">
        <v>677</v>
      </c>
      <c r="C309" s="24" t="s">
        <v>30</v>
      </c>
      <c r="D309" s="24" t="s">
        <v>282</v>
      </c>
      <c r="E309" s="47" t="s">
        <v>283</v>
      </c>
      <c r="F309" s="25" t="s">
        <v>33</v>
      </c>
      <c r="G309" s="26">
        <v>52.15</v>
      </c>
      <c r="H309" s="26">
        <v>22.86</v>
      </c>
      <c r="I309" s="26" t="s">
        <v>34</v>
      </c>
      <c r="J309" s="32">
        <v>27.92</v>
      </c>
      <c r="K309" s="26">
        <f>ROUND($G$309*$M$309,2)</f>
        <v>1456.03</v>
      </c>
      <c r="L309" s="27">
        <f>ROUND($K$309/$E$6,3)</f>
        <v>2E-3</v>
      </c>
      <c r="M309" s="23">
        <f>ROUND($J$309,2)</f>
        <v>27.92</v>
      </c>
    </row>
    <row r="310" spans="1:13" ht="23" x14ac:dyDescent="0.3">
      <c r="A310" s="22" t="s">
        <v>28</v>
      </c>
      <c r="B310" s="25" t="s">
        <v>678</v>
      </c>
      <c r="C310" s="24" t="s">
        <v>340</v>
      </c>
      <c r="D310" s="24" t="s">
        <v>679</v>
      </c>
      <c r="E310" s="47" t="s">
        <v>680</v>
      </c>
      <c r="F310" s="25" t="s">
        <v>17</v>
      </c>
      <c r="G310" s="26">
        <v>1</v>
      </c>
      <c r="H310" s="26">
        <v>3986.57</v>
      </c>
      <c r="I310" s="26" t="s">
        <v>34</v>
      </c>
      <c r="J310" s="32">
        <v>4868.3999999999996</v>
      </c>
      <c r="K310" s="26">
        <f>ROUND($G$310*$M$310,2)</f>
        <v>4868.3999999999996</v>
      </c>
      <c r="L310" s="27">
        <f>ROUND($K$310/$E$6,3)</f>
        <v>7.0000000000000001E-3</v>
      </c>
      <c r="M310" s="23">
        <f>ROUND($J$310,2)</f>
        <v>4868.3999999999996</v>
      </c>
    </row>
    <row r="311" spans="1:13" x14ac:dyDescent="0.3">
      <c r="A311" s="22" t="s">
        <v>41</v>
      </c>
      <c r="B311" s="37" t="s">
        <v>681</v>
      </c>
      <c r="C311" s="38"/>
      <c r="D311" s="38" t="s">
        <v>26</v>
      </c>
      <c r="E311" s="49" t="s">
        <v>483</v>
      </c>
      <c r="F311" s="37"/>
      <c r="G311" s="39"/>
      <c r="H311" s="39"/>
      <c r="I311" s="39"/>
      <c r="J311" s="39"/>
      <c r="K311" s="39">
        <f>SUBTOTAL(9, $K$312:$K$313)</f>
        <v>10978.73</v>
      </c>
      <c r="L311" s="40">
        <f>ROUND($K$311/$E$6,3)</f>
        <v>1.4999999999999999E-2</v>
      </c>
      <c r="M311" s="23">
        <v>0</v>
      </c>
    </row>
    <row r="312" spans="1:13" ht="23" x14ac:dyDescent="0.3">
      <c r="A312" s="22" t="s">
        <v>28</v>
      </c>
      <c r="B312" s="25" t="s">
        <v>682</v>
      </c>
      <c r="C312" s="24" t="s">
        <v>30</v>
      </c>
      <c r="D312" s="24" t="s">
        <v>485</v>
      </c>
      <c r="E312" s="47" t="s">
        <v>486</v>
      </c>
      <c r="F312" s="25" t="s">
        <v>87</v>
      </c>
      <c r="G312" s="26">
        <v>30.15</v>
      </c>
      <c r="H312" s="26">
        <v>97.12</v>
      </c>
      <c r="I312" s="26" t="s">
        <v>34</v>
      </c>
      <c r="J312" s="32">
        <v>118.6</v>
      </c>
      <c r="K312" s="26">
        <f>ROUND($G$312*$M$312,2)</f>
        <v>3575.79</v>
      </c>
      <c r="L312" s="27">
        <f>ROUND($K$312/$E$6,3)</f>
        <v>5.0000000000000001E-3</v>
      </c>
      <c r="M312" s="23">
        <f>ROUND($J$312,2)</f>
        <v>118.6</v>
      </c>
    </row>
    <row r="313" spans="1:13" ht="57.5" x14ac:dyDescent="0.3">
      <c r="A313" s="22" t="s">
        <v>28</v>
      </c>
      <c r="B313" s="25" t="s">
        <v>683</v>
      </c>
      <c r="C313" s="24" t="s">
        <v>30</v>
      </c>
      <c r="D313" s="24" t="s">
        <v>488</v>
      </c>
      <c r="E313" s="47" t="s">
        <v>489</v>
      </c>
      <c r="F313" s="25" t="s">
        <v>87</v>
      </c>
      <c r="G313" s="26">
        <v>10.35</v>
      </c>
      <c r="H313" s="26">
        <v>585.70000000000005</v>
      </c>
      <c r="I313" s="26" t="s">
        <v>34</v>
      </c>
      <c r="J313" s="32">
        <v>715.26</v>
      </c>
      <c r="K313" s="26">
        <f>ROUND($G$313*$M$313,2)</f>
        <v>7402.94</v>
      </c>
      <c r="L313" s="27">
        <f>ROUND($K$313/$E$6,3)</f>
        <v>0.01</v>
      </c>
      <c r="M313" s="23">
        <f>ROUND($J$313,2)</f>
        <v>715.26</v>
      </c>
    </row>
    <row r="314" spans="1:13" x14ac:dyDescent="0.3">
      <c r="A314" s="22" t="s">
        <v>41</v>
      </c>
      <c r="B314" s="37" t="s">
        <v>684</v>
      </c>
      <c r="C314" s="38"/>
      <c r="D314" s="38" t="s">
        <v>26</v>
      </c>
      <c r="E314" s="49" t="s">
        <v>685</v>
      </c>
      <c r="F314" s="37"/>
      <c r="G314" s="39"/>
      <c r="H314" s="39"/>
      <c r="I314" s="39"/>
      <c r="J314" s="39"/>
      <c r="K314" s="39">
        <f>SUBTOTAL(9, $K$315:$K$315)</f>
        <v>1652.16</v>
      </c>
      <c r="L314" s="40">
        <f>ROUND($K$314/$E$6,3)</f>
        <v>2E-3</v>
      </c>
      <c r="M314" s="23">
        <v>0</v>
      </c>
    </row>
    <row r="315" spans="1:13" ht="23" x14ac:dyDescent="0.3">
      <c r="A315" s="22" t="s">
        <v>28</v>
      </c>
      <c r="B315" s="25" t="s">
        <v>686</v>
      </c>
      <c r="C315" s="24" t="s">
        <v>36</v>
      </c>
      <c r="D315" s="24" t="s">
        <v>687</v>
      </c>
      <c r="E315" s="47" t="s">
        <v>688</v>
      </c>
      <c r="F315" s="25" t="s">
        <v>17</v>
      </c>
      <c r="G315" s="26">
        <v>6</v>
      </c>
      <c r="H315" s="26">
        <v>225.48</v>
      </c>
      <c r="I315" s="26" t="s">
        <v>34</v>
      </c>
      <c r="J315" s="32">
        <v>275.36</v>
      </c>
      <c r="K315" s="26">
        <f>ROUND($G$315*$M$315,2)</f>
        <v>1652.16</v>
      </c>
      <c r="L315" s="27">
        <f>ROUND($K$315/$E$6,3)</f>
        <v>2E-3</v>
      </c>
      <c r="M315" s="23">
        <f>ROUND($J$315,2)</f>
        <v>275.36</v>
      </c>
    </row>
    <row r="316" spans="1:13" ht="26" x14ac:dyDescent="0.3">
      <c r="A316" s="22" t="s">
        <v>41</v>
      </c>
      <c r="B316" s="37" t="s">
        <v>689</v>
      </c>
      <c r="C316" s="38"/>
      <c r="D316" s="38" t="s">
        <v>26</v>
      </c>
      <c r="E316" s="49" t="s">
        <v>690</v>
      </c>
      <c r="F316" s="37"/>
      <c r="G316" s="39"/>
      <c r="H316" s="39"/>
      <c r="I316" s="39"/>
      <c r="J316" s="39"/>
      <c r="K316" s="39">
        <f>SUBTOTAL(9, $K$317:$K$320)</f>
        <v>47722.01</v>
      </c>
      <c r="L316" s="40">
        <f>ROUND($K$316/$E$6,3)</f>
        <v>6.7000000000000004E-2</v>
      </c>
      <c r="M316" s="23">
        <v>0</v>
      </c>
    </row>
    <row r="317" spans="1:13" ht="34.5" x14ac:dyDescent="0.3">
      <c r="A317" s="22" t="s">
        <v>28</v>
      </c>
      <c r="B317" s="25" t="s">
        <v>691</v>
      </c>
      <c r="C317" s="24" t="s">
        <v>36</v>
      </c>
      <c r="D317" s="24" t="s">
        <v>692</v>
      </c>
      <c r="E317" s="47" t="s">
        <v>693</v>
      </c>
      <c r="F317" s="25" t="s">
        <v>17</v>
      </c>
      <c r="G317" s="26">
        <v>9</v>
      </c>
      <c r="H317" s="26">
        <v>101.87</v>
      </c>
      <c r="I317" s="26" t="s">
        <v>34</v>
      </c>
      <c r="J317" s="32">
        <v>124.4</v>
      </c>
      <c r="K317" s="26">
        <f>ROUND($G$317*$M$317,2)</f>
        <v>1119.5999999999999</v>
      </c>
      <c r="L317" s="27">
        <f>ROUND($K$317/$E$6,3)</f>
        <v>2E-3</v>
      </c>
      <c r="M317" s="23">
        <f>ROUND($J$317,2)</f>
        <v>124.4</v>
      </c>
    </row>
    <row r="318" spans="1:13" ht="46" x14ac:dyDescent="0.3">
      <c r="A318" s="22" t="s">
        <v>28</v>
      </c>
      <c r="B318" s="25" t="s">
        <v>694</v>
      </c>
      <c r="C318" s="24" t="s">
        <v>30</v>
      </c>
      <c r="D318" s="24" t="s">
        <v>519</v>
      </c>
      <c r="E318" s="47" t="s">
        <v>520</v>
      </c>
      <c r="F318" s="25" t="s">
        <v>99</v>
      </c>
      <c r="G318" s="26">
        <v>1152.7</v>
      </c>
      <c r="H318" s="26">
        <v>12.81</v>
      </c>
      <c r="I318" s="26" t="s">
        <v>34</v>
      </c>
      <c r="J318" s="32">
        <v>15.64</v>
      </c>
      <c r="K318" s="26">
        <f>ROUND($G$318*$M$318,2)</f>
        <v>18028.23</v>
      </c>
      <c r="L318" s="27">
        <f>ROUND($K$318/$E$6,3)</f>
        <v>2.5000000000000001E-2</v>
      </c>
      <c r="M318" s="23">
        <f>ROUND($J$318,2)</f>
        <v>15.64</v>
      </c>
    </row>
    <row r="319" spans="1:13" ht="57.5" x14ac:dyDescent="0.3">
      <c r="A319" s="22" t="s">
        <v>28</v>
      </c>
      <c r="B319" s="25" t="s">
        <v>695</v>
      </c>
      <c r="C319" s="24" t="s">
        <v>30</v>
      </c>
      <c r="D319" s="24" t="s">
        <v>522</v>
      </c>
      <c r="E319" s="47" t="s">
        <v>523</v>
      </c>
      <c r="F319" s="25" t="s">
        <v>99</v>
      </c>
      <c r="G319" s="26">
        <v>1518.2</v>
      </c>
      <c r="H319" s="26">
        <v>12.03</v>
      </c>
      <c r="I319" s="26" t="s">
        <v>34</v>
      </c>
      <c r="J319" s="32">
        <v>14.69</v>
      </c>
      <c r="K319" s="26">
        <f>ROUND($G$319*$M$319,2)</f>
        <v>22302.36</v>
      </c>
      <c r="L319" s="27">
        <f>ROUND($K$319/$E$6,3)</f>
        <v>3.1E-2</v>
      </c>
      <c r="M319" s="23">
        <f>ROUND($J$319,2)</f>
        <v>14.69</v>
      </c>
    </row>
    <row r="320" spans="1:13" ht="46" x14ac:dyDescent="0.3">
      <c r="A320" s="22" t="s">
        <v>28</v>
      </c>
      <c r="B320" s="25" t="s">
        <v>696</v>
      </c>
      <c r="C320" s="24" t="s">
        <v>30</v>
      </c>
      <c r="D320" s="24" t="s">
        <v>525</v>
      </c>
      <c r="E320" s="47" t="s">
        <v>526</v>
      </c>
      <c r="F320" s="25" t="s">
        <v>33</v>
      </c>
      <c r="G320" s="26">
        <v>424.92</v>
      </c>
      <c r="H320" s="26">
        <v>12.09</v>
      </c>
      <c r="I320" s="26" t="s">
        <v>34</v>
      </c>
      <c r="J320" s="32">
        <v>14.76</v>
      </c>
      <c r="K320" s="26">
        <f>ROUND($G$320*$M$320,2)</f>
        <v>6271.82</v>
      </c>
      <c r="L320" s="27">
        <f>ROUND($K$320/$E$6,3)</f>
        <v>8.9999999999999993E-3</v>
      </c>
      <c r="M320" s="23">
        <f>ROUND($J$320,2)</f>
        <v>14.76</v>
      </c>
    </row>
    <row r="321" spans="1:13" x14ac:dyDescent="0.3">
      <c r="A321" s="22" t="s">
        <v>41</v>
      </c>
      <c r="B321" s="37" t="s">
        <v>697</v>
      </c>
      <c r="C321" s="38"/>
      <c r="D321" s="38" t="s">
        <v>26</v>
      </c>
      <c r="E321" s="49" t="s">
        <v>698</v>
      </c>
      <c r="F321" s="37"/>
      <c r="G321" s="39"/>
      <c r="H321" s="39"/>
      <c r="I321" s="39"/>
      <c r="J321" s="39"/>
      <c r="K321" s="39">
        <f>SUBTOTAL(9, $K$322:$K$323)</f>
        <v>18825.16</v>
      </c>
      <c r="L321" s="40">
        <f>ROUND($K$321/$E$6,3)</f>
        <v>2.5999999999999999E-2</v>
      </c>
      <c r="M321" s="23">
        <v>0</v>
      </c>
    </row>
    <row r="322" spans="1:13" ht="23" x14ac:dyDescent="0.3">
      <c r="A322" s="22" t="s">
        <v>28</v>
      </c>
      <c r="B322" s="25" t="s">
        <v>699</v>
      </c>
      <c r="C322" s="24" t="s">
        <v>30</v>
      </c>
      <c r="D322" s="24" t="s">
        <v>537</v>
      </c>
      <c r="E322" s="47" t="s">
        <v>538</v>
      </c>
      <c r="F322" s="25" t="s">
        <v>33</v>
      </c>
      <c r="G322" s="26">
        <v>162.88999999999999</v>
      </c>
      <c r="H322" s="26">
        <v>75.06</v>
      </c>
      <c r="I322" s="26" t="s">
        <v>34</v>
      </c>
      <c r="J322" s="32">
        <v>91.66</v>
      </c>
      <c r="K322" s="26">
        <f>ROUND($G$322*$M$322,2)</f>
        <v>14930.5</v>
      </c>
      <c r="L322" s="27">
        <f>ROUND($K$322/$E$6,3)</f>
        <v>2.1000000000000001E-2</v>
      </c>
      <c r="M322" s="23">
        <f>ROUND($J$322,2)</f>
        <v>91.66</v>
      </c>
    </row>
    <row r="323" spans="1:13" ht="34.5" x14ac:dyDescent="0.3">
      <c r="A323" s="22" t="s">
        <v>28</v>
      </c>
      <c r="B323" s="25" t="s">
        <v>700</v>
      </c>
      <c r="C323" s="24" t="s">
        <v>30</v>
      </c>
      <c r="D323" s="24" t="s">
        <v>701</v>
      </c>
      <c r="E323" s="47" t="s">
        <v>702</v>
      </c>
      <c r="F323" s="25" t="s">
        <v>33</v>
      </c>
      <c r="G323" s="26">
        <v>51.77</v>
      </c>
      <c r="H323" s="26">
        <v>61.6</v>
      </c>
      <c r="I323" s="26" t="s">
        <v>34</v>
      </c>
      <c r="J323" s="32">
        <v>75.23</v>
      </c>
      <c r="K323" s="26">
        <f>ROUND($G$323*$M$323,2)</f>
        <v>3894.66</v>
      </c>
      <c r="L323" s="27">
        <f>ROUND($K$323/$E$6,3)</f>
        <v>5.0000000000000001E-3</v>
      </c>
      <c r="M323" s="23">
        <f>ROUND($J$323,2)</f>
        <v>75.23</v>
      </c>
    </row>
    <row r="324" spans="1:13" x14ac:dyDescent="0.3">
      <c r="A324" s="22" t="s">
        <v>41</v>
      </c>
      <c r="B324" s="37" t="s">
        <v>703</v>
      </c>
      <c r="C324" s="38"/>
      <c r="D324" s="38" t="s">
        <v>26</v>
      </c>
      <c r="E324" s="49" t="s">
        <v>704</v>
      </c>
      <c r="F324" s="37"/>
      <c r="G324" s="39"/>
      <c r="H324" s="39"/>
      <c r="I324" s="39"/>
      <c r="J324" s="39"/>
      <c r="K324" s="39">
        <f>SUBTOTAL(9, $K$325:$K$327)</f>
        <v>7038.45</v>
      </c>
      <c r="L324" s="40">
        <f>ROUND($K$324/$E$6,3)</f>
        <v>0.01</v>
      </c>
      <c r="M324" s="23">
        <v>0</v>
      </c>
    </row>
    <row r="325" spans="1:13" ht="46" x14ac:dyDescent="0.3">
      <c r="A325" s="22" t="s">
        <v>28</v>
      </c>
      <c r="B325" s="25" t="s">
        <v>705</v>
      </c>
      <c r="C325" s="24" t="s">
        <v>30</v>
      </c>
      <c r="D325" s="24" t="s">
        <v>706</v>
      </c>
      <c r="E325" s="47" t="s">
        <v>707</v>
      </c>
      <c r="F325" s="25" t="s">
        <v>99</v>
      </c>
      <c r="G325" s="26">
        <v>131.5</v>
      </c>
      <c r="H325" s="26">
        <v>14.29</v>
      </c>
      <c r="I325" s="26" t="s">
        <v>34</v>
      </c>
      <c r="J325" s="32">
        <v>17.45</v>
      </c>
      <c r="K325" s="26">
        <f>ROUND($G$325*$M$325,2)</f>
        <v>2294.6799999999998</v>
      </c>
      <c r="L325" s="27">
        <f>ROUND($K$325/$E$6,3)</f>
        <v>3.0000000000000001E-3</v>
      </c>
      <c r="M325" s="23">
        <f>ROUND($J$325,2)</f>
        <v>17.45</v>
      </c>
    </row>
    <row r="326" spans="1:13" ht="57.5" x14ac:dyDescent="0.3">
      <c r="A326" s="22" t="s">
        <v>28</v>
      </c>
      <c r="B326" s="25" t="s">
        <v>708</v>
      </c>
      <c r="C326" s="24" t="s">
        <v>30</v>
      </c>
      <c r="D326" s="24" t="s">
        <v>522</v>
      </c>
      <c r="E326" s="47" t="s">
        <v>523</v>
      </c>
      <c r="F326" s="25" t="s">
        <v>99</v>
      </c>
      <c r="G326" s="26">
        <v>254.5</v>
      </c>
      <c r="H326" s="26">
        <v>12.03</v>
      </c>
      <c r="I326" s="26" t="s">
        <v>34</v>
      </c>
      <c r="J326" s="32">
        <v>14.69</v>
      </c>
      <c r="K326" s="26">
        <f>ROUND($G$326*$M$326,2)</f>
        <v>3738.61</v>
      </c>
      <c r="L326" s="27">
        <f>ROUND($K$326/$E$6,3)</f>
        <v>5.0000000000000001E-3</v>
      </c>
      <c r="M326" s="23">
        <f>ROUND($J$326,2)</f>
        <v>14.69</v>
      </c>
    </row>
    <row r="327" spans="1:13" ht="46" x14ac:dyDescent="0.3">
      <c r="A327" s="22" t="s">
        <v>28</v>
      </c>
      <c r="B327" s="25" t="s">
        <v>709</v>
      </c>
      <c r="C327" s="24" t="s">
        <v>30</v>
      </c>
      <c r="D327" s="24" t="s">
        <v>525</v>
      </c>
      <c r="E327" s="47" t="s">
        <v>526</v>
      </c>
      <c r="F327" s="25" t="s">
        <v>33</v>
      </c>
      <c r="G327" s="26">
        <v>68.099999999999994</v>
      </c>
      <c r="H327" s="26">
        <v>12.09</v>
      </c>
      <c r="I327" s="26" t="s">
        <v>34</v>
      </c>
      <c r="J327" s="32">
        <v>14.76</v>
      </c>
      <c r="K327" s="26">
        <f>ROUND($G$327*$M$327,2)</f>
        <v>1005.16</v>
      </c>
      <c r="L327" s="27">
        <f>ROUND($K$327/$E$6,3)</f>
        <v>1E-3</v>
      </c>
      <c r="M327" s="23">
        <f>ROUND($J$327,2)</f>
        <v>14.76</v>
      </c>
    </row>
    <row r="328" spans="1:13" x14ac:dyDescent="0.3">
      <c r="A328" s="22" t="s">
        <v>41</v>
      </c>
      <c r="B328" s="37" t="s">
        <v>710</v>
      </c>
      <c r="C328" s="38"/>
      <c r="D328" s="38" t="s">
        <v>26</v>
      </c>
      <c r="E328" s="49" t="s">
        <v>711</v>
      </c>
      <c r="F328" s="37"/>
      <c r="G328" s="39"/>
      <c r="H328" s="39"/>
      <c r="I328" s="39"/>
      <c r="J328" s="39"/>
      <c r="K328" s="39">
        <f>SUBTOTAL(9, $K$329:$K$329)</f>
        <v>3638.9</v>
      </c>
      <c r="L328" s="40">
        <f>ROUND($K$328/$E$6,3)</f>
        <v>5.0000000000000001E-3</v>
      </c>
      <c r="M328" s="23">
        <v>0</v>
      </c>
    </row>
    <row r="329" spans="1:13" ht="23" x14ac:dyDescent="0.3">
      <c r="A329" s="22" t="s">
        <v>28</v>
      </c>
      <c r="B329" s="25" t="s">
        <v>712</v>
      </c>
      <c r="C329" s="24" t="s">
        <v>30</v>
      </c>
      <c r="D329" s="24" t="s">
        <v>537</v>
      </c>
      <c r="E329" s="47" t="s">
        <v>538</v>
      </c>
      <c r="F329" s="25" t="s">
        <v>33</v>
      </c>
      <c r="G329" s="26">
        <v>39.700000000000003</v>
      </c>
      <c r="H329" s="26">
        <v>75.06</v>
      </c>
      <c r="I329" s="26" t="s">
        <v>34</v>
      </c>
      <c r="J329" s="32">
        <v>91.66</v>
      </c>
      <c r="K329" s="26">
        <f>ROUND($G$329*$M$329,2)</f>
        <v>3638.9</v>
      </c>
      <c r="L329" s="27">
        <f>ROUND($K$329/$E$6,3)</f>
        <v>5.0000000000000001E-3</v>
      </c>
      <c r="M329" s="23">
        <f>ROUND($J$329,2)</f>
        <v>91.66</v>
      </c>
    </row>
    <row r="330" spans="1:13" x14ac:dyDescent="0.3">
      <c r="A330" s="22" t="s">
        <v>41</v>
      </c>
      <c r="B330" s="37" t="s">
        <v>713</v>
      </c>
      <c r="C330" s="38"/>
      <c r="D330" s="38" t="s">
        <v>26</v>
      </c>
      <c r="E330" s="49" t="s">
        <v>714</v>
      </c>
      <c r="F330" s="37"/>
      <c r="G330" s="39"/>
      <c r="H330" s="39"/>
      <c r="I330" s="39"/>
      <c r="J330" s="39"/>
      <c r="K330" s="39">
        <f>SUBTOTAL(9, $K$331:$K$338)</f>
        <v>8429.3799999999974</v>
      </c>
      <c r="L330" s="40">
        <f>ROUND($K$330/$E$6,3)</f>
        <v>1.2E-2</v>
      </c>
      <c r="M330" s="23">
        <v>0</v>
      </c>
    </row>
    <row r="331" spans="1:13" ht="34.5" x14ac:dyDescent="0.3">
      <c r="A331" s="22" t="s">
        <v>28</v>
      </c>
      <c r="B331" s="25" t="s">
        <v>715</v>
      </c>
      <c r="C331" s="24" t="s">
        <v>30</v>
      </c>
      <c r="D331" s="24" t="s">
        <v>716</v>
      </c>
      <c r="E331" s="47" t="s">
        <v>717</v>
      </c>
      <c r="F331" s="25" t="s">
        <v>87</v>
      </c>
      <c r="G331" s="26">
        <v>41.9</v>
      </c>
      <c r="H331" s="26">
        <v>84.5</v>
      </c>
      <c r="I331" s="26" t="s">
        <v>34</v>
      </c>
      <c r="J331" s="32">
        <v>103.19</v>
      </c>
      <c r="K331" s="26">
        <f>ROUND($G$331*$M$331,2)</f>
        <v>4323.66</v>
      </c>
      <c r="L331" s="27">
        <f>ROUND($K$331/$E$6,3)</f>
        <v>6.0000000000000001E-3</v>
      </c>
      <c r="M331" s="23">
        <f>ROUND($J$331,2)</f>
        <v>103.19</v>
      </c>
    </row>
    <row r="332" spans="1:13" ht="34.5" x14ac:dyDescent="0.3">
      <c r="A332" s="22" t="s">
        <v>28</v>
      </c>
      <c r="B332" s="25" t="s">
        <v>718</v>
      </c>
      <c r="C332" s="24" t="s">
        <v>30</v>
      </c>
      <c r="D332" s="24" t="s">
        <v>719</v>
      </c>
      <c r="E332" s="47" t="s">
        <v>720</v>
      </c>
      <c r="F332" s="25" t="s">
        <v>87</v>
      </c>
      <c r="G332" s="26">
        <v>12</v>
      </c>
      <c r="H332" s="26">
        <v>70.3</v>
      </c>
      <c r="I332" s="26" t="s">
        <v>34</v>
      </c>
      <c r="J332" s="32">
        <v>85.85</v>
      </c>
      <c r="K332" s="26">
        <f>ROUND($G$332*$M$332,2)</f>
        <v>1030.2</v>
      </c>
      <c r="L332" s="27">
        <f>ROUND($K$332/$E$6,3)</f>
        <v>1E-3</v>
      </c>
      <c r="M332" s="23">
        <f>ROUND($J$332,2)</f>
        <v>85.85</v>
      </c>
    </row>
    <row r="333" spans="1:13" x14ac:dyDescent="0.3">
      <c r="A333" s="22" t="s">
        <v>28</v>
      </c>
      <c r="B333" s="25" t="s">
        <v>721</v>
      </c>
      <c r="C333" s="24" t="s">
        <v>30</v>
      </c>
      <c r="D333" s="24" t="s">
        <v>722</v>
      </c>
      <c r="E333" s="47" t="s">
        <v>723</v>
      </c>
      <c r="F333" s="25" t="s">
        <v>75</v>
      </c>
      <c r="G333" s="26">
        <v>2.25</v>
      </c>
      <c r="H333" s="26">
        <v>105.73</v>
      </c>
      <c r="I333" s="26" t="s">
        <v>34</v>
      </c>
      <c r="J333" s="32">
        <v>129.12</v>
      </c>
      <c r="K333" s="26">
        <f>ROUND($G$333*$M$333,2)</f>
        <v>290.52</v>
      </c>
      <c r="L333" s="27">
        <f>ROUND($K$333/$E$6,3)</f>
        <v>0</v>
      </c>
      <c r="M333" s="23">
        <f>ROUND($J$333,2)</f>
        <v>129.12</v>
      </c>
    </row>
    <row r="334" spans="1:13" ht="46" x14ac:dyDescent="0.3">
      <c r="A334" s="22" t="s">
        <v>28</v>
      </c>
      <c r="B334" s="25" t="s">
        <v>724</v>
      </c>
      <c r="C334" s="24" t="s">
        <v>30</v>
      </c>
      <c r="D334" s="24" t="s">
        <v>725</v>
      </c>
      <c r="E334" s="47" t="s">
        <v>726</v>
      </c>
      <c r="F334" s="25" t="s">
        <v>17</v>
      </c>
      <c r="G334" s="26">
        <v>3</v>
      </c>
      <c r="H334" s="26">
        <v>161.94</v>
      </c>
      <c r="I334" s="26" t="s">
        <v>34</v>
      </c>
      <c r="J334" s="32">
        <v>197.76</v>
      </c>
      <c r="K334" s="26">
        <f>ROUND($G$334*$M$334,2)</f>
        <v>593.28</v>
      </c>
      <c r="L334" s="27">
        <f>ROUND($K$334/$E$6,3)</f>
        <v>1E-3</v>
      </c>
      <c r="M334" s="23">
        <f>ROUND($J$334,2)</f>
        <v>197.76</v>
      </c>
    </row>
    <row r="335" spans="1:13" ht="34.5" x14ac:dyDescent="0.3">
      <c r="A335" s="22" t="s">
        <v>28</v>
      </c>
      <c r="B335" s="25" t="s">
        <v>727</v>
      </c>
      <c r="C335" s="24" t="s">
        <v>30</v>
      </c>
      <c r="D335" s="24" t="s">
        <v>728</v>
      </c>
      <c r="E335" s="47" t="s">
        <v>729</v>
      </c>
      <c r="F335" s="25" t="s">
        <v>17</v>
      </c>
      <c r="G335" s="26">
        <v>4</v>
      </c>
      <c r="H335" s="26">
        <v>134.21</v>
      </c>
      <c r="I335" s="26" t="s">
        <v>34</v>
      </c>
      <c r="J335" s="32">
        <v>163.9</v>
      </c>
      <c r="K335" s="26">
        <f>ROUND($G$335*$M$335,2)</f>
        <v>655.6</v>
      </c>
      <c r="L335" s="27">
        <f>ROUND($K$335/$E$6,3)</f>
        <v>1E-3</v>
      </c>
      <c r="M335" s="23">
        <f>ROUND($J$335,2)</f>
        <v>163.9</v>
      </c>
    </row>
    <row r="336" spans="1:13" ht="34.5" x14ac:dyDescent="0.3">
      <c r="A336" s="22" t="s">
        <v>28</v>
      </c>
      <c r="B336" s="25" t="s">
        <v>730</v>
      </c>
      <c r="C336" s="24" t="s">
        <v>30</v>
      </c>
      <c r="D336" s="24" t="s">
        <v>731</v>
      </c>
      <c r="E336" s="47" t="s">
        <v>732</v>
      </c>
      <c r="F336" s="25" t="s">
        <v>87</v>
      </c>
      <c r="G336" s="26">
        <v>12</v>
      </c>
      <c r="H336" s="26">
        <v>78.040000000000006</v>
      </c>
      <c r="I336" s="26" t="s">
        <v>34</v>
      </c>
      <c r="J336" s="32">
        <v>95.3</v>
      </c>
      <c r="K336" s="26">
        <f>ROUND($G$336*$M$336,2)</f>
        <v>1143.5999999999999</v>
      </c>
      <c r="L336" s="27">
        <f>ROUND($K$336/$E$6,3)</f>
        <v>2E-3</v>
      </c>
      <c r="M336" s="23">
        <f>ROUND($J$336,2)</f>
        <v>95.3</v>
      </c>
    </row>
    <row r="337" spans="1:13" ht="46" x14ac:dyDescent="0.3">
      <c r="A337" s="22" t="s">
        <v>28</v>
      </c>
      <c r="B337" s="25" t="s">
        <v>733</v>
      </c>
      <c r="C337" s="24" t="s">
        <v>30</v>
      </c>
      <c r="D337" s="24" t="s">
        <v>734</v>
      </c>
      <c r="E337" s="47" t="s">
        <v>735</v>
      </c>
      <c r="F337" s="25" t="s">
        <v>33</v>
      </c>
      <c r="G337" s="26">
        <v>2.5499999999999998</v>
      </c>
      <c r="H337" s="26">
        <v>74.33</v>
      </c>
      <c r="I337" s="26" t="s">
        <v>34</v>
      </c>
      <c r="J337" s="32">
        <v>90.77</v>
      </c>
      <c r="K337" s="26">
        <f>ROUND($G$337*$M$337,2)</f>
        <v>231.46</v>
      </c>
      <c r="L337" s="27">
        <f>ROUND($K$337/$E$6,3)</f>
        <v>0</v>
      </c>
      <c r="M337" s="23">
        <f>ROUND($J$337,2)</f>
        <v>90.77</v>
      </c>
    </row>
    <row r="338" spans="1:13" ht="46" x14ac:dyDescent="0.3">
      <c r="A338" s="22" t="s">
        <v>28</v>
      </c>
      <c r="B338" s="25" t="s">
        <v>736</v>
      </c>
      <c r="C338" s="24" t="s">
        <v>30</v>
      </c>
      <c r="D338" s="24" t="s">
        <v>737</v>
      </c>
      <c r="E338" s="47" t="s">
        <v>738</v>
      </c>
      <c r="F338" s="25" t="s">
        <v>33</v>
      </c>
      <c r="G338" s="26">
        <v>1.5</v>
      </c>
      <c r="H338" s="26">
        <v>87.92</v>
      </c>
      <c r="I338" s="26" t="s">
        <v>34</v>
      </c>
      <c r="J338" s="32">
        <v>107.37</v>
      </c>
      <c r="K338" s="26">
        <f>ROUND($G$338*$M$338,2)</f>
        <v>161.06</v>
      </c>
      <c r="L338" s="27">
        <f>ROUND($K$338/$E$6,3)</f>
        <v>0</v>
      </c>
      <c r="M338" s="23">
        <f>ROUND($J$338,2)</f>
        <v>107.37</v>
      </c>
    </row>
    <row r="339" spans="1:13" x14ac:dyDescent="0.3">
      <c r="A339" s="22" t="s">
        <v>41</v>
      </c>
      <c r="B339" s="37" t="s">
        <v>739</v>
      </c>
      <c r="C339" s="38"/>
      <c r="D339" s="38" t="s">
        <v>26</v>
      </c>
      <c r="E339" s="49" t="s">
        <v>740</v>
      </c>
      <c r="F339" s="37"/>
      <c r="G339" s="39"/>
      <c r="H339" s="39"/>
      <c r="I339" s="39"/>
      <c r="J339" s="39"/>
      <c r="K339" s="39">
        <f>SUBTOTAL(9, $K$340:$K$346)</f>
        <v>4911.45</v>
      </c>
      <c r="L339" s="40">
        <f>ROUND($K$339/$E$6,3)</f>
        <v>7.0000000000000001E-3</v>
      </c>
      <c r="M339" s="23">
        <v>0</v>
      </c>
    </row>
    <row r="340" spans="1:13" ht="34.5" x14ac:dyDescent="0.3">
      <c r="A340" s="22" t="s">
        <v>28</v>
      </c>
      <c r="B340" s="25" t="s">
        <v>741</v>
      </c>
      <c r="C340" s="24" t="s">
        <v>30</v>
      </c>
      <c r="D340" s="24" t="s">
        <v>742</v>
      </c>
      <c r="E340" s="47" t="s">
        <v>743</v>
      </c>
      <c r="F340" s="25" t="s">
        <v>87</v>
      </c>
      <c r="G340" s="26">
        <v>25</v>
      </c>
      <c r="H340" s="26">
        <v>34.18</v>
      </c>
      <c r="I340" s="26" t="s">
        <v>34</v>
      </c>
      <c r="J340" s="32">
        <v>41.74</v>
      </c>
      <c r="K340" s="26">
        <f>ROUND($G$340*$M$340,2)</f>
        <v>1043.5</v>
      </c>
      <c r="L340" s="27">
        <f>ROUND($K$340/$E$6,3)</f>
        <v>1E-3</v>
      </c>
      <c r="M340" s="23">
        <f>ROUND($J$340,2)</f>
        <v>41.74</v>
      </c>
    </row>
    <row r="341" spans="1:13" ht="34.5" x14ac:dyDescent="0.3">
      <c r="A341" s="22" t="s">
        <v>28</v>
      </c>
      <c r="B341" s="25" t="s">
        <v>744</v>
      </c>
      <c r="C341" s="24" t="s">
        <v>30</v>
      </c>
      <c r="D341" s="24" t="s">
        <v>745</v>
      </c>
      <c r="E341" s="47" t="s">
        <v>746</v>
      </c>
      <c r="F341" s="25" t="s">
        <v>87</v>
      </c>
      <c r="G341" s="26">
        <v>30</v>
      </c>
      <c r="H341" s="26">
        <v>55.14</v>
      </c>
      <c r="I341" s="26" t="s">
        <v>34</v>
      </c>
      <c r="J341" s="32">
        <v>67.34</v>
      </c>
      <c r="K341" s="26">
        <f>ROUND($G$341*$M$341,2)</f>
        <v>2020.2</v>
      </c>
      <c r="L341" s="27">
        <f>ROUND($K$341/$E$6,3)</f>
        <v>3.0000000000000001E-3</v>
      </c>
      <c r="M341" s="23">
        <f>ROUND($J$341,2)</f>
        <v>67.34</v>
      </c>
    </row>
    <row r="342" spans="1:13" ht="34.5" x14ac:dyDescent="0.3">
      <c r="A342" s="22" t="s">
        <v>28</v>
      </c>
      <c r="B342" s="25" t="s">
        <v>747</v>
      </c>
      <c r="C342" s="24" t="s">
        <v>30</v>
      </c>
      <c r="D342" s="24" t="s">
        <v>748</v>
      </c>
      <c r="E342" s="47" t="s">
        <v>749</v>
      </c>
      <c r="F342" s="25" t="s">
        <v>17</v>
      </c>
      <c r="G342" s="26">
        <v>10</v>
      </c>
      <c r="H342" s="26">
        <v>54.62</v>
      </c>
      <c r="I342" s="26" t="s">
        <v>34</v>
      </c>
      <c r="J342" s="32">
        <v>66.7</v>
      </c>
      <c r="K342" s="26">
        <f>ROUND($G$342*$M$342,2)</f>
        <v>667</v>
      </c>
      <c r="L342" s="27">
        <f>ROUND($K$342/$E$6,3)</f>
        <v>1E-3</v>
      </c>
      <c r="M342" s="23">
        <f>ROUND($J$342,2)</f>
        <v>66.7</v>
      </c>
    </row>
    <row r="343" spans="1:13" ht="34.5" x14ac:dyDescent="0.3">
      <c r="A343" s="22" t="s">
        <v>28</v>
      </c>
      <c r="B343" s="25" t="s">
        <v>750</v>
      </c>
      <c r="C343" s="24" t="s">
        <v>30</v>
      </c>
      <c r="D343" s="24" t="s">
        <v>751</v>
      </c>
      <c r="E343" s="47" t="s">
        <v>752</v>
      </c>
      <c r="F343" s="25" t="s">
        <v>17</v>
      </c>
      <c r="G343" s="26">
        <v>4</v>
      </c>
      <c r="H343" s="26">
        <v>43.93</v>
      </c>
      <c r="I343" s="26" t="s">
        <v>34</v>
      </c>
      <c r="J343" s="32">
        <v>53.65</v>
      </c>
      <c r="K343" s="26">
        <f>ROUND($G$343*$M$343,2)</f>
        <v>214.6</v>
      </c>
      <c r="L343" s="27">
        <f>ROUND($K$343/$E$6,3)</f>
        <v>0</v>
      </c>
      <c r="M343" s="23">
        <f>ROUND($J$343,2)</f>
        <v>53.65</v>
      </c>
    </row>
    <row r="344" spans="1:13" ht="34.5" x14ac:dyDescent="0.3">
      <c r="A344" s="22" t="s">
        <v>28</v>
      </c>
      <c r="B344" s="25" t="s">
        <v>753</v>
      </c>
      <c r="C344" s="24" t="s">
        <v>30</v>
      </c>
      <c r="D344" s="24" t="s">
        <v>754</v>
      </c>
      <c r="E344" s="47" t="s">
        <v>755</v>
      </c>
      <c r="F344" s="25" t="s">
        <v>17</v>
      </c>
      <c r="G344" s="26">
        <v>4</v>
      </c>
      <c r="H344" s="26">
        <v>71.08</v>
      </c>
      <c r="I344" s="26" t="s">
        <v>34</v>
      </c>
      <c r="J344" s="32">
        <v>86.8</v>
      </c>
      <c r="K344" s="26">
        <f>ROUND($G$344*$M$344,2)</f>
        <v>347.2</v>
      </c>
      <c r="L344" s="27">
        <f>ROUND($K$344/$E$6,3)</f>
        <v>0</v>
      </c>
      <c r="M344" s="23">
        <f>ROUND($J$344,2)</f>
        <v>86.8</v>
      </c>
    </row>
    <row r="345" spans="1:13" x14ac:dyDescent="0.3">
      <c r="A345" s="22" t="s">
        <v>28</v>
      </c>
      <c r="B345" s="25" t="s">
        <v>756</v>
      </c>
      <c r="C345" s="24" t="s">
        <v>30</v>
      </c>
      <c r="D345" s="24" t="s">
        <v>722</v>
      </c>
      <c r="E345" s="47" t="s">
        <v>723</v>
      </c>
      <c r="F345" s="25" t="s">
        <v>75</v>
      </c>
      <c r="G345" s="26">
        <v>1.8</v>
      </c>
      <c r="H345" s="26">
        <v>105.73</v>
      </c>
      <c r="I345" s="26" t="s">
        <v>34</v>
      </c>
      <c r="J345" s="32">
        <v>129.12</v>
      </c>
      <c r="K345" s="26">
        <f>ROUND($G$345*$M$345,2)</f>
        <v>232.42</v>
      </c>
      <c r="L345" s="27">
        <f>ROUND($K$345/$E$6,3)</f>
        <v>0</v>
      </c>
      <c r="M345" s="23">
        <f>ROUND($J$345,2)</f>
        <v>129.12</v>
      </c>
    </row>
    <row r="346" spans="1:13" ht="46" x14ac:dyDescent="0.3">
      <c r="A346" s="22" t="s">
        <v>28</v>
      </c>
      <c r="B346" s="25" t="s">
        <v>757</v>
      </c>
      <c r="C346" s="24" t="s">
        <v>30</v>
      </c>
      <c r="D346" s="24" t="s">
        <v>737</v>
      </c>
      <c r="E346" s="47" t="s">
        <v>738</v>
      </c>
      <c r="F346" s="25" t="s">
        <v>33</v>
      </c>
      <c r="G346" s="26">
        <v>3.6</v>
      </c>
      <c r="H346" s="26">
        <v>87.92</v>
      </c>
      <c r="I346" s="26" t="s">
        <v>34</v>
      </c>
      <c r="J346" s="32">
        <v>107.37</v>
      </c>
      <c r="K346" s="26">
        <f>ROUND($G$346*$M$346,2)</f>
        <v>386.53</v>
      </c>
      <c r="L346" s="27">
        <f>ROUND($K$346/$E$6,3)</f>
        <v>1E-3</v>
      </c>
      <c r="M346" s="23">
        <f>ROUND($J$346,2)</f>
        <v>107.37</v>
      </c>
    </row>
    <row r="347" spans="1:13" x14ac:dyDescent="0.3">
      <c r="A347" s="22" t="s">
        <v>41</v>
      </c>
      <c r="B347" s="37" t="s">
        <v>758</v>
      </c>
      <c r="C347" s="38"/>
      <c r="D347" s="38" t="s">
        <v>26</v>
      </c>
      <c r="E347" s="49" t="s">
        <v>491</v>
      </c>
      <c r="F347" s="37"/>
      <c r="G347" s="39"/>
      <c r="H347" s="39"/>
      <c r="I347" s="39"/>
      <c r="J347" s="39"/>
      <c r="K347" s="39">
        <f>SUBTOTAL(9, $K$348:$K$364)</f>
        <v>8719.31</v>
      </c>
      <c r="L347" s="40">
        <f>ROUND($K$347/$E$6,3)</f>
        <v>1.2E-2</v>
      </c>
      <c r="M347" s="23">
        <v>0</v>
      </c>
    </row>
    <row r="348" spans="1:13" ht="34.5" x14ac:dyDescent="0.3">
      <c r="A348" s="22" t="s">
        <v>28</v>
      </c>
      <c r="B348" s="25" t="s">
        <v>759</v>
      </c>
      <c r="C348" s="24" t="s">
        <v>340</v>
      </c>
      <c r="D348" s="24" t="s">
        <v>493</v>
      </c>
      <c r="E348" s="47" t="s">
        <v>494</v>
      </c>
      <c r="F348" s="25" t="s">
        <v>17</v>
      </c>
      <c r="G348" s="26">
        <v>7</v>
      </c>
      <c r="H348" s="26">
        <v>219.62</v>
      </c>
      <c r="I348" s="26" t="s">
        <v>34</v>
      </c>
      <c r="J348" s="32">
        <v>268.2</v>
      </c>
      <c r="K348" s="26">
        <f>ROUND($G$348*$M$348,2)</f>
        <v>1877.4</v>
      </c>
      <c r="L348" s="27">
        <f>ROUND($K$348/$E$6,3)</f>
        <v>3.0000000000000001E-3</v>
      </c>
      <c r="M348" s="23">
        <f>ROUND($J$348,2)</f>
        <v>268.2</v>
      </c>
    </row>
    <row r="349" spans="1:13" x14ac:dyDescent="0.3">
      <c r="A349" s="22" t="s">
        <v>28</v>
      </c>
      <c r="B349" s="25" t="s">
        <v>760</v>
      </c>
      <c r="C349" s="24" t="s">
        <v>55</v>
      </c>
      <c r="D349" s="24" t="s">
        <v>761</v>
      </c>
      <c r="E349" s="47" t="s">
        <v>762</v>
      </c>
      <c r="F349" s="25" t="s">
        <v>17</v>
      </c>
      <c r="G349" s="26">
        <v>14</v>
      </c>
      <c r="H349" s="26">
        <v>10.54</v>
      </c>
      <c r="I349" s="26" t="s">
        <v>34</v>
      </c>
      <c r="J349" s="32">
        <v>12.87</v>
      </c>
      <c r="K349" s="26">
        <f>ROUND($G$349*$M$349,2)</f>
        <v>180.18</v>
      </c>
      <c r="L349" s="27">
        <f>ROUND($K$349/$E$6,3)</f>
        <v>0</v>
      </c>
      <c r="M349" s="23">
        <f>ROUND($J$349,2)</f>
        <v>12.87</v>
      </c>
    </row>
    <row r="350" spans="1:13" x14ac:dyDescent="0.3">
      <c r="A350" s="22" t="s">
        <v>28</v>
      </c>
      <c r="B350" s="25" t="s">
        <v>763</v>
      </c>
      <c r="C350" s="24" t="s">
        <v>155</v>
      </c>
      <c r="D350" s="24" t="s">
        <v>764</v>
      </c>
      <c r="E350" s="47" t="s">
        <v>765</v>
      </c>
      <c r="F350" s="25" t="s">
        <v>17</v>
      </c>
      <c r="G350" s="26">
        <v>11</v>
      </c>
      <c r="H350" s="26">
        <v>64.81</v>
      </c>
      <c r="I350" s="26" t="s">
        <v>34</v>
      </c>
      <c r="J350" s="32">
        <v>79.150000000000006</v>
      </c>
      <c r="K350" s="26">
        <f>ROUND($G$350*$M$350,2)</f>
        <v>870.65</v>
      </c>
      <c r="L350" s="27">
        <f>ROUND($K$350/$E$6,3)</f>
        <v>1E-3</v>
      </c>
      <c r="M350" s="23">
        <f>ROUND($J$350,2)</f>
        <v>79.150000000000006</v>
      </c>
    </row>
    <row r="351" spans="1:13" ht="23" x14ac:dyDescent="0.3">
      <c r="A351" s="22" t="s">
        <v>28</v>
      </c>
      <c r="B351" s="25" t="s">
        <v>766</v>
      </c>
      <c r="C351" s="24" t="s">
        <v>30</v>
      </c>
      <c r="D351" s="24" t="s">
        <v>767</v>
      </c>
      <c r="E351" s="47" t="s">
        <v>768</v>
      </c>
      <c r="F351" s="25" t="s">
        <v>17</v>
      </c>
      <c r="G351" s="26">
        <v>22</v>
      </c>
      <c r="H351" s="26">
        <v>18.8</v>
      </c>
      <c r="I351" s="26" t="s">
        <v>34</v>
      </c>
      <c r="J351" s="32">
        <v>22.96</v>
      </c>
      <c r="K351" s="26">
        <f>ROUND($G$351*$M$351,2)</f>
        <v>505.12</v>
      </c>
      <c r="L351" s="27">
        <f>ROUND($K$351/$E$6,3)</f>
        <v>1E-3</v>
      </c>
      <c r="M351" s="23">
        <f>ROUND($J$351,2)</f>
        <v>22.96</v>
      </c>
    </row>
    <row r="352" spans="1:13" ht="34.5" x14ac:dyDescent="0.3">
      <c r="A352" s="22" t="s">
        <v>28</v>
      </c>
      <c r="B352" s="25" t="s">
        <v>769</v>
      </c>
      <c r="C352" s="24" t="s">
        <v>30</v>
      </c>
      <c r="D352" s="24" t="s">
        <v>770</v>
      </c>
      <c r="E352" s="47" t="s">
        <v>771</v>
      </c>
      <c r="F352" s="25" t="s">
        <v>87</v>
      </c>
      <c r="G352" s="26">
        <v>2</v>
      </c>
      <c r="H352" s="26">
        <v>8.3000000000000007</v>
      </c>
      <c r="I352" s="26" t="s">
        <v>34</v>
      </c>
      <c r="J352" s="32">
        <v>10.14</v>
      </c>
      <c r="K352" s="26">
        <f>ROUND($G$352*$M$352,2)</f>
        <v>20.28</v>
      </c>
      <c r="L352" s="27">
        <f>ROUND($K$352/$E$6,3)</f>
        <v>0</v>
      </c>
      <c r="M352" s="23">
        <f>ROUND($J$352,2)</f>
        <v>10.14</v>
      </c>
    </row>
    <row r="353" spans="1:13" ht="34.5" x14ac:dyDescent="0.3">
      <c r="A353" s="22" t="s">
        <v>28</v>
      </c>
      <c r="B353" s="25" t="s">
        <v>772</v>
      </c>
      <c r="C353" s="24" t="s">
        <v>30</v>
      </c>
      <c r="D353" s="24" t="s">
        <v>773</v>
      </c>
      <c r="E353" s="47" t="s">
        <v>774</v>
      </c>
      <c r="F353" s="25" t="s">
        <v>17</v>
      </c>
      <c r="G353" s="26">
        <v>1</v>
      </c>
      <c r="H353" s="26">
        <v>159.62</v>
      </c>
      <c r="I353" s="26" t="s">
        <v>34</v>
      </c>
      <c r="J353" s="32">
        <v>194.93</v>
      </c>
      <c r="K353" s="26">
        <f>ROUND($G$353*$M$353,2)</f>
        <v>194.93</v>
      </c>
      <c r="L353" s="27">
        <f>ROUND($K$353/$E$6,3)</f>
        <v>0</v>
      </c>
      <c r="M353" s="23">
        <f>ROUND($J$353,2)</f>
        <v>194.93</v>
      </c>
    </row>
    <row r="354" spans="1:13" ht="23" x14ac:dyDescent="0.3">
      <c r="A354" s="22" t="s">
        <v>28</v>
      </c>
      <c r="B354" s="25" t="s">
        <v>775</v>
      </c>
      <c r="C354" s="24" t="s">
        <v>30</v>
      </c>
      <c r="D354" s="24" t="s">
        <v>776</v>
      </c>
      <c r="E354" s="47" t="s">
        <v>777</v>
      </c>
      <c r="F354" s="25" t="s">
        <v>17</v>
      </c>
      <c r="G354" s="26">
        <v>2</v>
      </c>
      <c r="H354" s="26">
        <v>12.04</v>
      </c>
      <c r="I354" s="26" t="s">
        <v>34</v>
      </c>
      <c r="J354" s="32">
        <v>14.7</v>
      </c>
      <c r="K354" s="26">
        <f>ROUND($G$354*$M$354,2)</f>
        <v>29.4</v>
      </c>
      <c r="L354" s="27">
        <f>ROUND($K$354/$E$6,3)</f>
        <v>0</v>
      </c>
      <c r="M354" s="23">
        <f>ROUND($J$354,2)</f>
        <v>14.7</v>
      </c>
    </row>
    <row r="355" spans="1:13" ht="23" x14ac:dyDescent="0.3">
      <c r="A355" s="22" t="s">
        <v>28</v>
      </c>
      <c r="B355" s="25" t="s">
        <v>778</v>
      </c>
      <c r="C355" s="24" t="s">
        <v>30</v>
      </c>
      <c r="D355" s="24" t="s">
        <v>779</v>
      </c>
      <c r="E355" s="47" t="s">
        <v>780</v>
      </c>
      <c r="F355" s="25" t="s">
        <v>17</v>
      </c>
      <c r="G355" s="26">
        <v>1</v>
      </c>
      <c r="H355" s="26">
        <v>12.04</v>
      </c>
      <c r="I355" s="26" t="s">
        <v>34</v>
      </c>
      <c r="J355" s="32">
        <v>14.7</v>
      </c>
      <c r="K355" s="26">
        <f>ROUND($G$355*$M$355,2)</f>
        <v>14.7</v>
      </c>
      <c r="L355" s="27">
        <f>ROUND($K$355/$E$6,3)</f>
        <v>0</v>
      </c>
      <c r="M355" s="23">
        <f>ROUND($J$355,2)</f>
        <v>14.7</v>
      </c>
    </row>
    <row r="356" spans="1:13" ht="34.5" x14ac:dyDescent="0.3">
      <c r="A356" s="22" t="s">
        <v>28</v>
      </c>
      <c r="B356" s="25" t="s">
        <v>781</v>
      </c>
      <c r="C356" s="24" t="s">
        <v>30</v>
      </c>
      <c r="D356" s="24" t="s">
        <v>592</v>
      </c>
      <c r="E356" s="47" t="s">
        <v>593</v>
      </c>
      <c r="F356" s="25" t="s">
        <v>87</v>
      </c>
      <c r="G356" s="26">
        <v>2</v>
      </c>
      <c r="H356" s="26">
        <v>12.83</v>
      </c>
      <c r="I356" s="26" t="s">
        <v>34</v>
      </c>
      <c r="J356" s="32">
        <v>15.67</v>
      </c>
      <c r="K356" s="26">
        <f>ROUND($G$356*$M$356,2)</f>
        <v>31.34</v>
      </c>
      <c r="L356" s="27">
        <f>ROUND($K$356/$E$6,3)</f>
        <v>0</v>
      </c>
      <c r="M356" s="23">
        <f>ROUND($J$356,2)</f>
        <v>15.67</v>
      </c>
    </row>
    <row r="357" spans="1:13" ht="23" x14ac:dyDescent="0.3">
      <c r="A357" s="22" t="s">
        <v>28</v>
      </c>
      <c r="B357" s="25" t="s">
        <v>782</v>
      </c>
      <c r="C357" s="24" t="s">
        <v>30</v>
      </c>
      <c r="D357" s="24" t="s">
        <v>783</v>
      </c>
      <c r="E357" s="47" t="s">
        <v>784</v>
      </c>
      <c r="F357" s="25" t="s">
        <v>87</v>
      </c>
      <c r="G357" s="26">
        <v>80.12</v>
      </c>
      <c r="H357" s="26">
        <v>19.579999999999998</v>
      </c>
      <c r="I357" s="26" t="s">
        <v>34</v>
      </c>
      <c r="J357" s="32">
        <v>23.91</v>
      </c>
      <c r="K357" s="26">
        <f>ROUND($G$357*$M$357,2)</f>
        <v>1915.67</v>
      </c>
      <c r="L357" s="27">
        <f>ROUND($K$357/$E$6,3)</f>
        <v>3.0000000000000001E-3</v>
      </c>
      <c r="M357" s="23">
        <f>ROUND($J$357,2)</f>
        <v>23.91</v>
      </c>
    </row>
    <row r="358" spans="1:13" ht="34.5" x14ac:dyDescent="0.3">
      <c r="A358" s="22" t="s">
        <v>28</v>
      </c>
      <c r="B358" s="25" t="s">
        <v>785</v>
      </c>
      <c r="C358" s="24" t="s">
        <v>30</v>
      </c>
      <c r="D358" s="24" t="s">
        <v>786</v>
      </c>
      <c r="E358" s="47" t="s">
        <v>787</v>
      </c>
      <c r="F358" s="25" t="s">
        <v>17</v>
      </c>
      <c r="G358" s="26">
        <v>14</v>
      </c>
      <c r="H358" s="26">
        <v>15.98</v>
      </c>
      <c r="I358" s="26" t="s">
        <v>34</v>
      </c>
      <c r="J358" s="32">
        <v>19.510000000000002</v>
      </c>
      <c r="K358" s="26">
        <f>ROUND($G$358*$M$358,2)</f>
        <v>273.14</v>
      </c>
      <c r="L358" s="27">
        <f>ROUND($K$358/$E$6,3)</f>
        <v>0</v>
      </c>
      <c r="M358" s="23">
        <f>ROUND($J$358,2)</f>
        <v>19.510000000000002</v>
      </c>
    </row>
    <row r="359" spans="1:13" ht="34.5" x14ac:dyDescent="0.3">
      <c r="A359" s="22" t="s">
        <v>28</v>
      </c>
      <c r="B359" s="25" t="s">
        <v>788</v>
      </c>
      <c r="C359" s="24" t="s">
        <v>30</v>
      </c>
      <c r="D359" s="24" t="s">
        <v>789</v>
      </c>
      <c r="E359" s="47" t="s">
        <v>790</v>
      </c>
      <c r="F359" s="25" t="s">
        <v>17</v>
      </c>
      <c r="G359" s="26">
        <v>2</v>
      </c>
      <c r="H359" s="26">
        <v>27.83</v>
      </c>
      <c r="I359" s="26" t="s">
        <v>34</v>
      </c>
      <c r="J359" s="32">
        <v>33.99</v>
      </c>
      <c r="K359" s="26">
        <f>ROUND($G$359*$M$359,2)</f>
        <v>67.98</v>
      </c>
      <c r="L359" s="27">
        <f>ROUND($K$359/$E$6,3)</f>
        <v>0</v>
      </c>
      <c r="M359" s="23">
        <f>ROUND($J$359,2)</f>
        <v>33.99</v>
      </c>
    </row>
    <row r="360" spans="1:13" ht="34.5" x14ac:dyDescent="0.3">
      <c r="A360" s="22" t="s">
        <v>28</v>
      </c>
      <c r="B360" s="25" t="s">
        <v>791</v>
      </c>
      <c r="C360" s="24" t="s">
        <v>30</v>
      </c>
      <c r="D360" s="24" t="s">
        <v>792</v>
      </c>
      <c r="E360" s="47" t="s">
        <v>793</v>
      </c>
      <c r="F360" s="25" t="s">
        <v>17</v>
      </c>
      <c r="G360" s="26">
        <v>7</v>
      </c>
      <c r="H360" s="26">
        <v>19.22</v>
      </c>
      <c r="I360" s="26" t="s">
        <v>34</v>
      </c>
      <c r="J360" s="32">
        <v>23.47</v>
      </c>
      <c r="K360" s="26">
        <f>ROUND($G$360*$M$360,2)</f>
        <v>164.29</v>
      </c>
      <c r="L360" s="27">
        <f>ROUND($K$360/$E$6,3)</f>
        <v>0</v>
      </c>
      <c r="M360" s="23">
        <f>ROUND($J$360,2)</f>
        <v>23.47</v>
      </c>
    </row>
    <row r="361" spans="1:13" ht="34.5" x14ac:dyDescent="0.3">
      <c r="A361" s="22" t="s">
        <v>28</v>
      </c>
      <c r="B361" s="25" t="s">
        <v>794</v>
      </c>
      <c r="C361" s="24" t="s">
        <v>30</v>
      </c>
      <c r="D361" s="24" t="s">
        <v>795</v>
      </c>
      <c r="E361" s="47" t="s">
        <v>796</v>
      </c>
      <c r="F361" s="25" t="s">
        <v>17</v>
      </c>
      <c r="G361" s="26">
        <v>10</v>
      </c>
      <c r="H361" s="26">
        <v>26.81</v>
      </c>
      <c r="I361" s="26" t="s">
        <v>34</v>
      </c>
      <c r="J361" s="32">
        <v>32.74</v>
      </c>
      <c r="K361" s="26">
        <f>ROUND($G$361*$M$361,2)</f>
        <v>327.39999999999998</v>
      </c>
      <c r="L361" s="27">
        <f>ROUND($K$361/$E$6,3)</f>
        <v>0</v>
      </c>
      <c r="M361" s="23">
        <f>ROUND($J$361,2)</f>
        <v>32.74</v>
      </c>
    </row>
    <row r="362" spans="1:13" ht="34.5" x14ac:dyDescent="0.3">
      <c r="A362" s="22" t="s">
        <v>28</v>
      </c>
      <c r="B362" s="25" t="s">
        <v>797</v>
      </c>
      <c r="C362" s="24" t="s">
        <v>30</v>
      </c>
      <c r="D362" s="24" t="s">
        <v>798</v>
      </c>
      <c r="E362" s="47" t="s">
        <v>799</v>
      </c>
      <c r="F362" s="25" t="s">
        <v>17</v>
      </c>
      <c r="G362" s="26">
        <v>11</v>
      </c>
      <c r="H362" s="26">
        <v>30.75</v>
      </c>
      <c r="I362" s="26" t="s">
        <v>34</v>
      </c>
      <c r="J362" s="32">
        <v>37.549999999999997</v>
      </c>
      <c r="K362" s="26">
        <f>ROUND($G$362*$M$362,2)</f>
        <v>413.05</v>
      </c>
      <c r="L362" s="27">
        <f>ROUND($K$362/$E$6,3)</f>
        <v>1E-3</v>
      </c>
      <c r="M362" s="23">
        <f>ROUND($J$362,2)</f>
        <v>37.549999999999997</v>
      </c>
    </row>
    <row r="363" spans="1:13" ht="34.5" x14ac:dyDescent="0.3">
      <c r="A363" s="22" t="s">
        <v>28</v>
      </c>
      <c r="B363" s="25" t="s">
        <v>800</v>
      </c>
      <c r="C363" s="24" t="s">
        <v>30</v>
      </c>
      <c r="D363" s="24" t="s">
        <v>231</v>
      </c>
      <c r="E363" s="47" t="s">
        <v>232</v>
      </c>
      <c r="F363" s="25" t="s">
        <v>87</v>
      </c>
      <c r="G363" s="26">
        <v>134</v>
      </c>
      <c r="H363" s="26">
        <v>6.13</v>
      </c>
      <c r="I363" s="26" t="s">
        <v>34</v>
      </c>
      <c r="J363" s="32">
        <v>7.49</v>
      </c>
      <c r="K363" s="26">
        <f>ROUND($G$363*$M$363,2)</f>
        <v>1003.66</v>
      </c>
      <c r="L363" s="27">
        <f>ROUND($K$363/$E$6,3)</f>
        <v>1E-3</v>
      </c>
      <c r="M363" s="23">
        <f>ROUND($J$363,2)</f>
        <v>7.49</v>
      </c>
    </row>
    <row r="364" spans="1:13" ht="34.5" x14ac:dyDescent="0.3">
      <c r="A364" s="22" t="s">
        <v>28</v>
      </c>
      <c r="B364" s="25" t="s">
        <v>801</v>
      </c>
      <c r="C364" s="24" t="s">
        <v>30</v>
      </c>
      <c r="D364" s="24" t="s">
        <v>234</v>
      </c>
      <c r="E364" s="47" t="s">
        <v>235</v>
      </c>
      <c r="F364" s="25" t="s">
        <v>87</v>
      </c>
      <c r="G364" s="26">
        <v>148.5</v>
      </c>
      <c r="H364" s="26">
        <v>4.58</v>
      </c>
      <c r="I364" s="26" t="s">
        <v>34</v>
      </c>
      <c r="J364" s="32">
        <v>5.59</v>
      </c>
      <c r="K364" s="26">
        <f>ROUND($G$364*$M$364,2)</f>
        <v>830.12</v>
      </c>
      <c r="L364" s="27">
        <f>ROUND($K$364/$E$6,3)</f>
        <v>1E-3</v>
      </c>
      <c r="M364" s="23">
        <f>ROUND($J$364,2)</f>
        <v>5.59</v>
      </c>
    </row>
    <row r="365" spans="1:13" ht="16.5" x14ac:dyDescent="0.3">
      <c r="A365" s="22" t="s">
        <v>24</v>
      </c>
      <c r="B365" s="41" t="s">
        <v>802</v>
      </c>
      <c r="C365" s="42"/>
      <c r="D365" s="42" t="s">
        <v>26</v>
      </c>
      <c r="E365" s="50" t="s">
        <v>803</v>
      </c>
      <c r="F365" s="41"/>
      <c r="G365" s="43"/>
      <c r="H365" s="43"/>
      <c r="I365" s="43"/>
      <c r="J365" s="43"/>
      <c r="K365" s="43">
        <f>SUBTOTAL(9, $K$366:$K$407)</f>
        <v>6961.4900000000016</v>
      </c>
      <c r="L365" s="44">
        <f>ROUND($K$365/$E$6,3)</f>
        <v>0.01</v>
      </c>
      <c r="M365" s="23">
        <v>0</v>
      </c>
    </row>
    <row r="366" spans="1:13" ht="14" x14ac:dyDescent="0.3">
      <c r="A366" s="22" t="s">
        <v>39</v>
      </c>
      <c r="B366" s="33" t="s">
        <v>804</v>
      </c>
      <c r="C366" s="34"/>
      <c r="D366" s="34" t="s">
        <v>26</v>
      </c>
      <c r="E366" s="48" t="s">
        <v>805</v>
      </c>
      <c r="F366" s="33"/>
      <c r="G366" s="35"/>
      <c r="H366" s="35"/>
      <c r="I366" s="35"/>
      <c r="J366" s="35"/>
      <c r="K366" s="35">
        <f>SUBTOTAL(9, $K$367:$K$370)</f>
        <v>302.77999999999997</v>
      </c>
      <c r="L366" s="36">
        <f>ROUND($K$366/$E$6,3)</f>
        <v>0</v>
      </c>
      <c r="M366" s="23">
        <v>0</v>
      </c>
    </row>
    <row r="367" spans="1:13" ht="34.5" x14ac:dyDescent="0.3">
      <c r="A367" s="22" t="s">
        <v>28</v>
      </c>
      <c r="B367" s="25" t="s">
        <v>806</v>
      </c>
      <c r="C367" s="24" t="s">
        <v>30</v>
      </c>
      <c r="D367" s="24" t="s">
        <v>807</v>
      </c>
      <c r="E367" s="47" t="s">
        <v>808</v>
      </c>
      <c r="F367" s="25" t="s">
        <v>87</v>
      </c>
      <c r="G367" s="26">
        <v>6</v>
      </c>
      <c r="H367" s="26">
        <v>12.64</v>
      </c>
      <c r="I367" s="26" t="s">
        <v>34</v>
      </c>
      <c r="J367" s="32">
        <v>15.44</v>
      </c>
      <c r="K367" s="26">
        <f>ROUND($G$367*$M$367,2)</f>
        <v>92.64</v>
      </c>
      <c r="L367" s="27">
        <f>ROUND($K$367/$E$6,3)</f>
        <v>0</v>
      </c>
      <c r="M367" s="23">
        <f>ROUND($J$367,2)</f>
        <v>15.44</v>
      </c>
    </row>
    <row r="368" spans="1:13" ht="34.5" x14ac:dyDescent="0.3">
      <c r="A368" s="22" t="s">
        <v>28</v>
      </c>
      <c r="B368" s="25" t="s">
        <v>809</v>
      </c>
      <c r="C368" s="24" t="s">
        <v>30</v>
      </c>
      <c r="D368" s="24" t="s">
        <v>810</v>
      </c>
      <c r="E368" s="47" t="s">
        <v>811</v>
      </c>
      <c r="F368" s="25" t="s">
        <v>87</v>
      </c>
      <c r="G368" s="26">
        <v>6</v>
      </c>
      <c r="H368" s="26">
        <v>14.55</v>
      </c>
      <c r="I368" s="26" t="s">
        <v>34</v>
      </c>
      <c r="J368" s="32">
        <v>17.77</v>
      </c>
      <c r="K368" s="26">
        <f>ROUND($G$368*$M$368,2)</f>
        <v>106.62</v>
      </c>
      <c r="L368" s="27">
        <f>ROUND($K$368/$E$6,3)</f>
        <v>0</v>
      </c>
      <c r="M368" s="23">
        <f>ROUND($J$368,2)</f>
        <v>17.77</v>
      </c>
    </row>
    <row r="369" spans="1:13" ht="34.5" x14ac:dyDescent="0.3">
      <c r="A369" s="22" t="s">
        <v>28</v>
      </c>
      <c r="B369" s="25" t="s">
        <v>812</v>
      </c>
      <c r="C369" s="24" t="s">
        <v>30</v>
      </c>
      <c r="D369" s="24" t="s">
        <v>813</v>
      </c>
      <c r="E369" s="47" t="s">
        <v>814</v>
      </c>
      <c r="F369" s="25" t="s">
        <v>17</v>
      </c>
      <c r="G369" s="26">
        <v>4</v>
      </c>
      <c r="H369" s="26">
        <v>9.6300000000000008</v>
      </c>
      <c r="I369" s="26" t="s">
        <v>34</v>
      </c>
      <c r="J369" s="32">
        <v>11.76</v>
      </c>
      <c r="K369" s="26">
        <f>ROUND($G$369*$M$369,2)</f>
        <v>47.04</v>
      </c>
      <c r="L369" s="27">
        <f>ROUND($K$369/$E$6,3)</f>
        <v>0</v>
      </c>
      <c r="M369" s="23">
        <f>ROUND($J$369,2)</f>
        <v>11.76</v>
      </c>
    </row>
    <row r="370" spans="1:13" ht="34.5" x14ac:dyDescent="0.3">
      <c r="A370" s="22" t="s">
        <v>28</v>
      </c>
      <c r="B370" s="25" t="s">
        <v>815</v>
      </c>
      <c r="C370" s="24" t="s">
        <v>30</v>
      </c>
      <c r="D370" s="24" t="s">
        <v>816</v>
      </c>
      <c r="E370" s="47" t="s">
        <v>817</v>
      </c>
      <c r="F370" s="25" t="s">
        <v>17</v>
      </c>
      <c r="G370" s="26">
        <v>4</v>
      </c>
      <c r="H370" s="26">
        <v>11.56</v>
      </c>
      <c r="I370" s="26" t="s">
        <v>34</v>
      </c>
      <c r="J370" s="32">
        <v>14.12</v>
      </c>
      <c r="K370" s="26">
        <f>ROUND($G$370*$M$370,2)</f>
        <v>56.48</v>
      </c>
      <c r="L370" s="27">
        <f>ROUND($K$370/$E$6,3)</f>
        <v>0</v>
      </c>
      <c r="M370" s="23">
        <f>ROUND($J$370,2)</f>
        <v>14.12</v>
      </c>
    </row>
    <row r="371" spans="1:13" ht="14" x14ac:dyDescent="0.3">
      <c r="A371" s="22" t="s">
        <v>39</v>
      </c>
      <c r="B371" s="33" t="s">
        <v>818</v>
      </c>
      <c r="C371" s="34"/>
      <c r="D371" s="34" t="s">
        <v>26</v>
      </c>
      <c r="E371" s="48" t="s">
        <v>819</v>
      </c>
      <c r="F371" s="33"/>
      <c r="G371" s="35"/>
      <c r="H371" s="35"/>
      <c r="I371" s="35"/>
      <c r="J371" s="35"/>
      <c r="K371" s="35">
        <f>SUBTOTAL(9, $K$372:$K$376)</f>
        <v>1117.1600000000001</v>
      </c>
      <c r="L371" s="36">
        <f>ROUND($K$371/$E$6,3)</f>
        <v>2E-3</v>
      </c>
      <c r="M371" s="23">
        <v>0</v>
      </c>
    </row>
    <row r="372" spans="1:13" ht="46" x14ac:dyDescent="0.3">
      <c r="A372" s="22" t="s">
        <v>28</v>
      </c>
      <c r="B372" s="25" t="s">
        <v>820</v>
      </c>
      <c r="C372" s="24" t="s">
        <v>30</v>
      </c>
      <c r="D372" s="24" t="s">
        <v>821</v>
      </c>
      <c r="E372" s="47" t="s">
        <v>822</v>
      </c>
      <c r="F372" s="25" t="s">
        <v>17</v>
      </c>
      <c r="G372" s="26">
        <v>1</v>
      </c>
      <c r="H372" s="26">
        <v>32.01</v>
      </c>
      <c r="I372" s="26" t="s">
        <v>34</v>
      </c>
      <c r="J372" s="32">
        <v>39.090000000000003</v>
      </c>
      <c r="K372" s="26">
        <f>ROUND($G$372*$M$372,2)</f>
        <v>39.090000000000003</v>
      </c>
      <c r="L372" s="27">
        <f>ROUND($K$372/$E$6,3)</f>
        <v>0</v>
      </c>
      <c r="M372" s="23">
        <f>ROUND($J$372,2)</f>
        <v>39.090000000000003</v>
      </c>
    </row>
    <row r="373" spans="1:13" ht="46" x14ac:dyDescent="0.3">
      <c r="A373" s="22" t="s">
        <v>28</v>
      </c>
      <c r="B373" s="25" t="s">
        <v>823</v>
      </c>
      <c r="C373" s="24" t="s">
        <v>30</v>
      </c>
      <c r="D373" s="24" t="s">
        <v>824</v>
      </c>
      <c r="E373" s="47" t="s">
        <v>825</v>
      </c>
      <c r="F373" s="25" t="s">
        <v>17</v>
      </c>
      <c r="G373" s="26">
        <v>1</v>
      </c>
      <c r="H373" s="26">
        <v>46.74</v>
      </c>
      <c r="I373" s="26" t="s">
        <v>34</v>
      </c>
      <c r="J373" s="32">
        <v>57.08</v>
      </c>
      <c r="K373" s="26">
        <f>ROUND($G$373*$M$373,2)</f>
        <v>57.08</v>
      </c>
      <c r="L373" s="27">
        <f>ROUND($K$373/$E$6,3)</f>
        <v>0</v>
      </c>
      <c r="M373" s="23">
        <f>ROUND($J$373,2)</f>
        <v>57.08</v>
      </c>
    </row>
    <row r="374" spans="1:13" ht="46" x14ac:dyDescent="0.3">
      <c r="A374" s="22" t="s">
        <v>28</v>
      </c>
      <c r="B374" s="25" t="s">
        <v>826</v>
      </c>
      <c r="C374" s="24" t="s">
        <v>30</v>
      </c>
      <c r="D374" s="24" t="s">
        <v>827</v>
      </c>
      <c r="E374" s="47" t="s">
        <v>828</v>
      </c>
      <c r="F374" s="25" t="s">
        <v>87</v>
      </c>
      <c r="G374" s="26">
        <v>9.1999999999999993</v>
      </c>
      <c r="H374" s="26">
        <v>13.96</v>
      </c>
      <c r="I374" s="26" t="s">
        <v>34</v>
      </c>
      <c r="J374" s="32">
        <v>17.05</v>
      </c>
      <c r="K374" s="26">
        <f>ROUND($G$374*$M$374,2)</f>
        <v>156.86000000000001</v>
      </c>
      <c r="L374" s="27">
        <f>ROUND($K$374/$E$6,3)</f>
        <v>0</v>
      </c>
      <c r="M374" s="23">
        <f>ROUND($J$374,2)</f>
        <v>17.05</v>
      </c>
    </row>
    <row r="375" spans="1:13" ht="34.5" x14ac:dyDescent="0.3">
      <c r="A375" s="22" t="s">
        <v>28</v>
      </c>
      <c r="B375" s="25" t="s">
        <v>829</v>
      </c>
      <c r="C375" s="24" t="s">
        <v>30</v>
      </c>
      <c r="D375" s="24" t="s">
        <v>830</v>
      </c>
      <c r="E375" s="47" t="s">
        <v>831</v>
      </c>
      <c r="F375" s="25" t="s">
        <v>75</v>
      </c>
      <c r="G375" s="26">
        <v>0.5</v>
      </c>
      <c r="H375" s="26">
        <v>693.53</v>
      </c>
      <c r="I375" s="26" t="s">
        <v>34</v>
      </c>
      <c r="J375" s="32">
        <v>846.94</v>
      </c>
      <c r="K375" s="26">
        <f>ROUND($G$375*$M$375,2)</f>
        <v>423.47</v>
      </c>
      <c r="L375" s="27">
        <f>ROUND($K$375/$E$6,3)</f>
        <v>1E-3</v>
      </c>
      <c r="M375" s="23">
        <f>ROUND($J$375,2)</f>
        <v>846.94</v>
      </c>
    </row>
    <row r="376" spans="1:13" ht="46" x14ac:dyDescent="0.3">
      <c r="A376" s="22" t="s">
        <v>28</v>
      </c>
      <c r="B376" s="25" t="s">
        <v>832</v>
      </c>
      <c r="C376" s="24" t="s">
        <v>30</v>
      </c>
      <c r="D376" s="24" t="s">
        <v>833</v>
      </c>
      <c r="E376" s="47" t="s">
        <v>834</v>
      </c>
      <c r="F376" s="25" t="s">
        <v>33</v>
      </c>
      <c r="G376" s="26">
        <v>2.4</v>
      </c>
      <c r="H376" s="26">
        <v>150.35</v>
      </c>
      <c r="I376" s="26" t="s">
        <v>34</v>
      </c>
      <c r="J376" s="32">
        <v>183.61</v>
      </c>
      <c r="K376" s="26">
        <f>ROUND($G$376*$M$376,2)</f>
        <v>440.66</v>
      </c>
      <c r="L376" s="27">
        <f>ROUND($K$376/$E$6,3)</f>
        <v>1E-3</v>
      </c>
      <c r="M376" s="23">
        <f>ROUND($J$376,2)</f>
        <v>183.61</v>
      </c>
    </row>
    <row r="377" spans="1:13" ht="14" x14ac:dyDescent="0.3">
      <c r="A377" s="22" t="s">
        <v>39</v>
      </c>
      <c r="B377" s="33" t="s">
        <v>835</v>
      </c>
      <c r="C377" s="34"/>
      <c r="D377" s="34" t="s">
        <v>26</v>
      </c>
      <c r="E377" s="48" t="s">
        <v>836</v>
      </c>
      <c r="F377" s="33"/>
      <c r="G377" s="35"/>
      <c r="H377" s="35"/>
      <c r="I377" s="35"/>
      <c r="J377" s="35"/>
      <c r="K377" s="35">
        <f>SUBTOTAL(9, $K$378:$K$396)</f>
        <v>3851.8100000000004</v>
      </c>
      <c r="L377" s="36">
        <f>ROUND($K$377/$E$6,3)</f>
        <v>5.0000000000000001E-3</v>
      </c>
      <c r="M377" s="23">
        <v>0</v>
      </c>
    </row>
    <row r="378" spans="1:13" x14ac:dyDescent="0.3">
      <c r="A378" s="22" t="s">
        <v>41</v>
      </c>
      <c r="B378" s="37" t="s">
        <v>837</v>
      </c>
      <c r="C378" s="38"/>
      <c r="D378" s="38" t="s">
        <v>26</v>
      </c>
      <c r="E378" s="49" t="s">
        <v>838</v>
      </c>
      <c r="F378" s="37"/>
      <c r="G378" s="39"/>
      <c r="H378" s="39"/>
      <c r="I378" s="39"/>
      <c r="J378" s="39"/>
      <c r="K378" s="39">
        <f>SUBTOTAL(9, $K$379:$K$396)</f>
        <v>3851.8100000000004</v>
      </c>
      <c r="L378" s="40">
        <f>ROUND($K$378/$E$6,3)</f>
        <v>5.0000000000000001E-3</v>
      </c>
      <c r="M378" s="23">
        <v>0</v>
      </c>
    </row>
    <row r="379" spans="1:13" ht="34.5" x14ac:dyDescent="0.3">
      <c r="A379" s="22" t="s">
        <v>28</v>
      </c>
      <c r="B379" s="25" t="s">
        <v>839</v>
      </c>
      <c r="C379" s="24" t="s">
        <v>30</v>
      </c>
      <c r="D379" s="24" t="s">
        <v>840</v>
      </c>
      <c r="E379" s="47" t="s">
        <v>841</v>
      </c>
      <c r="F379" s="25" t="s">
        <v>87</v>
      </c>
      <c r="G379" s="26">
        <v>9.25</v>
      </c>
      <c r="H379" s="26">
        <v>25.76</v>
      </c>
      <c r="I379" s="26" t="s">
        <v>34</v>
      </c>
      <c r="J379" s="32">
        <v>31.46</v>
      </c>
      <c r="K379" s="26">
        <f>ROUND($G$379*$M$379,2)</f>
        <v>291.01</v>
      </c>
      <c r="L379" s="27">
        <f>ROUND($K$379/$E$6,3)</f>
        <v>0</v>
      </c>
      <c r="M379" s="23">
        <f>ROUND($J$379,2)</f>
        <v>31.46</v>
      </c>
    </row>
    <row r="380" spans="1:13" ht="34.5" x14ac:dyDescent="0.3">
      <c r="A380" s="22" t="s">
        <v>28</v>
      </c>
      <c r="B380" s="25" t="s">
        <v>842</v>
      </c>
      <c r="C380" s="24" t="s">
        <v>30</v>
      </c>
      <c r="D380" s="24" t="s">
        <v>843</v>
      </c>
      <c r="E380" s="47" t="s">
        <v>844</v>
      </c>
      <c r="F380" s="25" t="s">
        <v>87</v>
      </c>
      <c r="G380" s="26">
        <v>17.399999999999999</v>
      </c>
      <c r="H380" s="26">
        <v>31.89</v>
      </c>
      <c r="I380" s="26" t="s">
        <v>34</v>
      </c>
      <c r="J380" s="32">
        <v>38.94</v>
      </c>
      <c r="K380" s="26">
        <f>ROUND($G$380*$M$380,2)</f>
        <v>677.56</v>
      </c>
      <c r="L380" s="27">
        <f>ROUND($K$380/$E$6,3)</f>
        <v>1E-3</v>
      </c>
      <c r="M380" s="23">
        <f>ROUND($J$380,2)</f>
        <v>38.94</v>
      </c>
    </row>
    <row r="381" spans="1:13" ht="34.5" x14ac:dyDescent="0.3">
      <c r="A381" s="22" t="s">
        <v>28</v>
      </c>
      <c r="B381" s="25" t="s">
        <v>845</v>
      </c>
      <c r="C381" s="24" t="s">
        <v>30</v>
      </c>
      <c r="D381" s="24" t="s">
        <v>846</v>
      </c>
      <c r="E381" s="47" t="s">
        <v>847</v>
      </c>
      <c r="F381" s="25" t="s">
        <v>87</v>
      </c>
      <c r="G381" s="26">
        <v>16.5</v>
      </c>
      <c r="H381" s="26">
        <v>44.43</v>
      </c>
      <c r="I381" s="26" t="s">
        <v>34</v>
      </c>
      <c r="J381" s="32">
        <v>54.26</v>
      </c>
      <c r="K381" s="26">
        <f>ROUND($G$381*$M$381,2)</f>
        <v>895.29</v>
      </c>
      <c r="L381" s="27">
        <f>ROUND($K$381/$E$6,3)</f>
        <v>1E-3</v>
      </c>
      <c r="M381" s="23">
        <f>ROUND($J$381,2)</f>
        <v>54.26</v>
      </c>
    </row>
    <row r="382" spans="1:13" ht="34.5" x14ac:dyDescent="0.3">
      <c r="A382" s="22" t="s">
        <v>28</v>
      </c>
      <c r="B382" s="25" t="s">
        <v>848</v>
      </c>
      <c r="C382" s="24" t="s">
        <v>30</v>
      </c>
      <c r="D382" s="24" t="s">
        <v>849</v>
      </c>
      <c r="E382" s="47" t="s">
        <v>850</v>
      </c>
      <c r="F382" s="25" t="s">
        <v>17</v>
      </c>
      <c r="G382" s="26">
        <v>3</v>
      </c>
      <c r="H382" s="26">
        <v>45.3</v>
      </c>
      <c r="I382" s="26" t="s">
        <v>34</v>
      </c>
      <c r="J382" s="32">
        <v>55.32</v>
      </c>
      <c r="K382" s="26">
        <f>ROUND($G$382*$M$382,2)</f>
        <v>165.96</v>
      </c>
      <c r="L382" s="27">
        <f>ROUND($K$382/$E$6,3)</f>
        <v>0</v>
      </c>
      <c r="M382" s="23">
        <f>ROUND($J$382,2)</f>
        <v>55.32</v>
      </c>
    </row>
    <row r="383" spans="1:13" ht="46" x14ac:dyDescent="0.3">
      <c r="A383" s="22" t="s">
        <v>28</v>
      </c>
      <c r="B383" s="25" t="s">
        <v>851</v>
      </c>
      <c r="C383" s="24" t="s">
        <v>30</v>
      </c>
      <c r="D383" s="24" t="s">
        <v>852</v>
      </c>
      <c r="E383" s="47" t="s">
        <v>853</v>
      </c>
      <c r="F383" s="25" t="s">
        <v>17</v>
      </c>
      <c r="G383" s="26">
        <v>6</v>
      </c>
      <c r="H383" s="26">
        <v>31.26</v>
      </c>
      <c r="I383" s="26" t="s">
        <v>34</v>
      </c>
      <c r="J383" s="32">
        <v>38.17</v>
      </c>
      <c r="K383" s="26">
        <f>ROUND($G$383*$M$383,2)</f>
        <v>229.02</v>
      </c>
      <c r="L383" s="27">
        <f>ROUND($K$383/$E$6,3)</f>
        <v>0</v>
      </c>
      <c r="M383" s="23">
        <f>ROUND($J$383,2)</f>
        <v>38.17</v>
      </c>
    </row>
    <row r="384" spans="1:13" ht="46" x14ac:dyDescent="0.3">
      <c r="A384" s="22" t="s">
        <v>28</v>
      </c>
      <c r="B384" s="25" t="s">
        <v>854</v>
      </c>
      <c r="C384" s="24" t="s">
        <v>30</v>
      </c>
      <c r="D384" s="24" t="s">
        <v>855</v>
      </c>
      <c r="E384" s="47" t="s">
        <v>856</v>
      </c>
      <c r="F384" s="25" t="s">
        <v>17</v>
      </c>
      <c r="G384" s="26">
        <v>3</v>
      </c>
      <c r="H384" s="26">
        <v>17.64</v>
      </c>
      <c r="I384" s="26" t="s">
        <v>34</v>
      </c>
      <c r="J384" s="32">
        <v>21.54</v>
      </c>
      <c r="K384" s="26">
        <f>ROUND($G$384*$M$384,2)</f>
        <v>64.62</v>
      </c>
      <c r="L384" s="27">
        <f>ROUND($K$384/$E$6,3)</f>
        <v>0</v>
      </c>
      <c r="M384" s="23">
        <f>ROUND($J$384,2)</f>
        <v>21.54</v>
      </c>
    </row>
    <row r="385" spans="1:13" ht="46" x14ac:dyDescent="0.3">
      <c r="A385" s="22" t="s">
        <v>28</v>
      </c>
      <c r="B385" s="25" t="s">
        <v>857</v>
      </c>
      <c r="C385" s="24" t="s">
        <v>30</v>
      </c>
      <c r="D385" s="24" t="s">
        <v>858</v>
      </c>
      <c r="E385" s="47" t="s">
        <v>859</v>
      </c>
      <c r="F385" s="25" t="s">
        <v>17</v>
      </c>
      <c r="G385" s="26">
        <v>2</v>
      </c>
      <c r="H385" s="26">
        <v>12.69</v>
      </c>
      <c r="I385" s="26" t="s">
        <v>34</v>
      </c>
      <c r="J385" s="32">
        <v>15.5</v>
      </c>
      <c r="K385" s="26">
        <f>ROUND($G$385*$M$385,2)</f>
        <v>31</v>
      </c>
      <c r="L385" s="27">
        <f>ROUND($K$385/$E$6,3)</f>
        <v>0</v>
      </c>
      <c r="M385" s="23">
        <f>ROUND($J$385,2)</f>
        <v>15.5</v>
      </c>
    </row>
    <row r="386" spans="1:13" ht="46" x14ac:dyDescent="0.3">
      <c r="A386" s="22" t="s">
        <v>28</v>
      </c>
      <c r="B386" s="25" t="s">
        <v>860</v>
      </c>
      <c r="C386" s="24" t="s">
        <v>30</v>
      </c>
      <c r="D386" s="24" t="s">
        <v>861</v>
      </c>
      <c r="E386" s="47" t="s">
        <v>862</v>
      </c>
      <c r="F386" s="25" t="s">
        <v>17</v>
      </c>
      <c r="G386" s="26">
        <v>14</v>
      </c>
      <c r="H386" s="26">
        <v>16.91</v>
      </c>
      <c r="I386" s="26" t="s">
        <v>34</v>
      </c>
      <c r="J386" s="32">
        <v>20.65</v>
      </c>
      <c r="K386" s="26">
        <f>ROUND($G$386*$M$386,2)</f>
        <v>289.10000000000002</v>
      </c>
      <c r="L386" s="27">
        <f>ROUND($K$386/$E$6,3)</f>
        <v>0</v>
      </c>
      <c r="M386" s="23">
        <f>ROUND($J$386,2)</f>
        <v>20.65</v>
      </c>
    </row>
    <row r="387" spans="1:13" ht="46" x14ac:dyDescent="0.3">
      <c r="A387" s="22" t="s">
        <v>28</v>
      </c>
      <c r="B387" s="25" t="s">
        <v>863</v>
      </c>
      <c r="C387" s="24" t="s">
        <v>30</v>
      </c>
      <c r="D387" s="24" t="s">
        <v>864</v>
      </c>
      <c r="E387" s="47" t="s">
        <v>865</v>
      </c>
      <c r="F387" s="25" t="s">
        <v>17</v>
      </c>
      <c r="G387" s="26">
        <v>5</v>
      </c>
      <c r="H387" s="26">
        <v>30.42</v>
      </c>
      <c r="I387" s="26" t="s">
        <v>34</v>
      </c>
      <c r="J387" s="32">
        <v>37.15</v>
      </c>
      <c r="K387" s="26">
        <f>ROUND($G$387*$M$387,2)</f>
        <v>185.75</v>
      </c>
      <c r="L387" s="27">
        <f>ROUND($K$387/$E$6,3)</f>
        <v>0</v>
      </c>
      <c r="M387" s="23">
        <f>ROUND($J$387,2)</f>
        <v>37.15</v>
      </c>
    </row>
    <row r="388" spans="1:13" ht="46" x14ac:dyDescent="0.3">
      <c r="A388" s="22" t="s">
        <v>28</v>
      </c>
      <c r="B388" s="25" t="s">
        <v>866</v>
      </c>
      <c r="C388" s="24" t="s">
        <v>30</v>
      </c>
      <c r="D388" s="24" t="s">
        <v>867</v>
      </c>
      <c r="E388" s="47" t="s">
        <v>868</v>
      </c>
      <c r="F388" s="25" t="s">
        <v>17</v>
      </c>
      <c r="G388" s="26">
        <v>24</v>
      </c>
      <c r="H388" s="26">
        <v>12.46</v>
      </c>
      <c r="I388" s="26" t="s">
        <v>34</v>
      </c>
      <c r="J388" s="32">
        <v>15.22</v>
      </c>
      <c r="K388" s="26">
        <f>ROUND($G$388*$M$388,2)</f>
        <v>365.28</v>
      </c>
      <c r="L388" s="27">
        <f>ROUND($K$388/$E$6,3)</f>
        <v>1E-3</v>
      </c>
      <c r="M388" s="23">
        <f>ROUND($J$388,2)</f>
        <v>15.22</v>
      </c>
    </row>
    <row r="389" spans="1:13" ht="46" x14ac:dyDescent="0.3">
      <c r="A389" s="22" t="s">
        <v>28</v>
      </c>
      <c r="B389" s="25" t="s">
        <v>869</v>
      </c>
      <c r="C389" s="24" t="s">
        <v>30</v>
      </c>
      <c r="D389" s="24" t="s">
        <v>870</v>
      </c>
      <c r="E389" s="47" t="s">
        <v>871</v>
      </c>
      <c r="F389" s="25" t="s">
        <v>17</v>
      </c>
      <c r="G389" s="26">
        <v>1</v>
      </c>
      <c r="H389" s="26">
        <v>20.29</v>
      </c>
      <c r="I389" s="26" t="s">
        <v>34</v>
      </c>
      <c r="J389" s="32">
        <v>24.78</v>
      </c>
      <c r="K389" s="26">
        <f>ROUND($G$389*$M$389,2)</f>
        <v>24.78</v>
      </c>
      <c r="L389" s="27">
        <f>ROUND($K$389/$E$6,3)</f>
        <v>0</v>
      </c>
      <c r="M389" s="23">
        <f>ROUND($J$389,2)</f>
        <v>24.78</v>
      </c>
    </row>
    <row r="390" spans="1:13" ht="46" x14ac:dyDescent="0.3">
      <c r="A390" s="22" t="s">
        <v>28</v>
      </c>
      <c r="B390" s="25" t="s">
        <v>872</v>
      </c>
      <c r="C390" s="24" t="s">
        <v>30</v>
      </c>
      <c r="D390" s="24" t="s">
        <v>873</v>
      </c>
      <c r="E390" s="47" t="s">
        <v>874</v>
      </c>
      <c r="F390" s="25" t="s">
        <v>17</v>
      </c>
      <c r="G390" s="26">
        <v>2</v>
      </c>
      <c r="H390" s="26">
        <v>44.75</v>
      </c>
      <c r="I390" s="26" t="s">
        <v>34</v>
      </c>
      <c r="J390" s="32">
        <v>54.65</v>
      </c>
      <c r="K390" s="26">
        <f>ROUND($G$390*$M$390,2)</f>
        <v>109.3</v>
      </c>
      <c r="L390" s="27">
        <f>ROUND($K$390/$E$6,3)</f>
        <v>0</v>
      </c>
      <c r="M390" s="23">
        <f>ROUND($J$390,2)</f>
        <v>54.65</v>
      </c>
    </row>
    <row r="391" spans="1:13" ht="46" x14ac:dyDescent="0.3">
      <c r="A391" s="22" t="s">
        <v>28</v>
      </c>
      <c r="B391" s="25" t="s">
        <v>875</v>
      </c>
      <c r="C391" s="24" t="s">
        <v>30</v>
      </c>
      <c r="D391" s="24" t="s">
        <v>876</v>
      </c>
      <c r="E391" s="47" t="s">
        <v>877</v>
      </c>
      <c r="F391" s="25" t="s">
        <v>17</v>
      </c>
      <c r="G391" s="26">
        <v>6</v>
      </c>
      <c r="H391" s="26">
        <v>17.95</v>
      </c>
      <c r="I391" s="26" t="s">
        <v>34</v>
      </c>
      <c r="J391" s="32">
        <v>21.92</v>
      </c>
      <c r="K391" s="26">
        <f>ROUND($G$391*$M$391,2)</f>
        <v>131.52000000000001</v>
      </c>
      <c r="L391" s="27">
        <f>ROUND($K$391/$E$6,3)</f>
        <v>0</v>
      </c>
      <c r="M391" s="23">
        <f>ROUND($J$391,2)</f>
        <v>21.92</v>
      </c>
    </row>
    <row r="392" spans="1:13" ht="46" x14ac:dyDescent="0.3">
      <c r="A392" s="22" t="s">
        <v>28</v>
      </c>
      <c r="B392" s="25" t="s">
        <v>878</v>
      </c>
      <c r="C392" s="24" t="s">
        <v>30</v>
      </c>
      <c r="D392" s="24" t="s">
        <v>879</v>
      </c>
      <c r="E392" s="47" t="s">
        <v>880</v>
      </c>
      <c r="F392" s="25" t="s">
        <v>17</v>
      </c>
      <c r="G392" s="26">
        <v>1</v>
      </c>
      <c r="H392" s="26">
        <v>46.3</v>
      </c>
      <c r="I392" s="26" t="s">
        <v>34</v>
      </c>
      <c r="J392" s="32">
        <v>56.54</v>
      </c>
      <c r="K392" s="26">
        <f>ROUND($G$392*$M$392,2)</f>
        <v>56.54</v>
      </c>
      <c r="L392" s="27">
        <f>ROUND($K$392/$E$6,3)</f>
        <v>0</v>
      </c>
      <c r="M392" s="23">
        <f>ROUND($J$392,2)</f>
        <v>56.54</v>
      </c>
    </row>
    <row r="393" spans="1:13" ht="46" x14ac:dyDescent="0.3">
      <c r="A393" s="22" t="s">
        <v>28</v>
      </c>
      <c r="B393" s="25" t="s">
        <v>881</v>
      </c>
      <c r="C393" s="24" t="s">
        <v>30</v>
      </c>
      <c r="D393" s="24" t="s">
        <v>882</v>
      </c>
      <c r="E393" s="47" t="s">
        <v>883</v>
      </c>
      <c r="F393" s="25" t="s">
        <v>17</v>
      </c>
      <c r="G393" s="26">
        <v>3</v>
      </c>
      <c r="H393" s="26">
        <v>12.33</v>
      </c>
      <c r="I393" s="26" t="s">
        <v>34</v>
      </c>
      <c r="J393" s="32">
        <v>15.06</v>
      </c>
      <c r="K393" s="26">
        <f>ROUND($G$393*$M$393,2)</f>
        <v>45.18</v>
      </c>
      <c r="L393" s="27">
        <f>ROUND($K$393/$E$6,3)</f>
        <v>0</v>
      </c>
      <c r="M393" s="23">
        <f>ROUND($J$393,2)</f>
        <v>15.06</v>
      </c>
    </row>
    <row r="394" spans="1:13" ht="23" x14ac:dyDescent="0.3">
      <c r="A394" s="22" t="s">
        <v>28</v>
      </c>
      <c r="B394" s="25" t="s">
        <v>884</v>
      </c>
      <c r="C394" s="24" t="s">
        <v>55</v>
      </c>
      <c r="D394" s="24" t="s">
        <v>885</v>
      </c>
      <c r="E394" s="47" t="s">
        <v>886</v>
      </c>
      <c r="F394" s="25" t="s">
        <v>17</v>
      </c>
      <c r="G394" s="26">
        <v>1</v>
      </c>
      <c r="H394" s="26">
        <v>9.02</v>
      </c>
      <c r="I394" s="26" t="s">
        <v>34</v>
      </c>
      <c r="J394" s="32">
        <v>11.02</v>
      </c>
      <c r="K394" s="26">
        <f>ROUND($G$394*$M$394,2)</f>
        <v>11.02</v>
      </c>
      <c r="L394" s="27">
        <f>ROUND($K$394/$E$6,3)</f>
        <v>0</v>
      </c>
      <c r="M394" s="23">
        <f>ROUND($J$394,2)</f>
        <v>11.02</v>
      </c>
    </row>
    <row r="395" spans="1:13" ht="34.5" x14ac:dyDescent="0.3">
      <c r="A395" s="22" t="s">
        <v>28</v>
      </c>
      <c r="B395" s="25" t="s">
        <v>887</v>
      </c>
      <c r="C395" s="24" t="s">
        <v>30</v>
      </c>
      <c r="D395" s="24" t="s">
        <v>888</v>
      </c>
      <c r="E395" s="47" t="s">
        <v>889</v>
      </c>
      <c r="F395" s="25" t="s">
        <v>17</v>
      </c>
      <c r="G395" s="26">
        <v>5</v>
      </c>
      <c r="H395" s="26">
        <v>26.83</v>
      </c>
      <c r="I395" s="26" t="s">
        <v>34</v>
      </c>
      <c r="J395" s="32">
        <v>32.76</v>
      </c>
      <c r="K395" s="26">
        <f>ROUND($G$395*$M$395,2)</f>
        <v>163.80000000000001</v>
      </c>
      <c r="L395" s="27">
        <f>ROUND($K$395/$E$6,3)</f>
        <v>0</v>
      </c>
      <c r="M395" s="23">
        <f>ROUND($J$395,2)</f>
        <v>32.76</v>
      </c>
    </row>
    <row r="396" spans="1:13" ht="46" x14ac:dyDescent="0.3">
      <c r="A396" s="22" t="s">
        <v>28</v>
      </c>
      <c r="B396" s="25" t="s">
        <v>890</v>
      </c>
      <c r="C396" s="24" t="s">
        <v>30</v>
      </c>
      <c r="D396" s="24" t="s">
        <v>891</v>
      </c>
      <c r="E396" s="47" t="s">
        <v>892</v>
      </c>
      <c r="F396" s="25" t="s">
        <v>17</v>
      </c>
      <c r="G396" s="26">
        <v>2</v>
      </c>
      <c r="H396" s="26">
        <v>47.12</v>
      </c>
      <c r="I396" s="26" t="s">
        <v>34</v>
      </c>
      <c r="J396" s="32">
        <v>57.54</v>
      </c>
      <c r="K396" s="26">
        <f>ROUND($G$396*$M$396,2)</f>
        <v>115.08</v>
      </c>
      <c r="L396" s="27">
        <f>ROUND($K$396/$E$6,3)</f>
        <v>0</v>
      </c>
      <c r="M396" s="23">
        <f>ROUND($J$396,2)</f>
        <v>57.54</v>
      </c>
    </row>
    <row r="397" spans="1:13" ht="14" x14ac:dyDescent="0.3">
      <c r="A397" s="22" t="s">
        <v>39</v>
      </c>
      <c r="B397" s="33" t="s">
        <v>893</v>
      </c>
      <c r="C397" s="34"/>
      <c r="D397" s="34" t="s">
        <v>26</v>
      </c>
      <c r="E397" s="48" t="s">
        <v>894</v>
      </c>
      <c r="F397" s="33"/>
      <c r="G397" s="35"/>
      <c r="H397" s="35"/>
      <c r="I397" s="35"/>
      <c r="J397" s="35"/>
      <c r="K397" s="35">
        <f>SUBTOTAL(9, $K$398:$K$407)</f>
        <v>1689.7400000000002</v>
      </c>
      <c r="L397" s="36">
        <f>ROUND($K$397/$E$6,3)</f>
        <v>2E-3</v>
      </c>
      <c r="M397" s="23">
        <v>0</v>
      </c>
    </row>
    <row r="398" spans="1:13" x14ac:dyDescent="0.3">
      <c r="A398" s="22" t="s">
        <v>41</v>
      </c>
      <c r="B398" s="37" t="s">
        <v>895</v>
      </c>
      <c r="C398" s="38"/>
      <c r="D398" s="38" t="s">
        <v>26</v>
      </c>
      <c r="E398" s="49" t="s">
        <v>838</v>
      </c>
      <c r="F398" s="37"/>
      <c r="G398" s="39"/>
      <c r="H398" s="39"/>
      <c r="I398" s="39"/>
      <c r="J398" s="39"/>
      <c r="K398" s="39">
        <f>SUBTOTAL(9, $K$399:$K$405)</f>
        <v>1197.2200000000003</v>
      </c>
      <c r="L398" s="40">
        <f>ROUND($K$398/$E$6,3)</f>
        <v>2E-3</v>
      </c>
      <c r="M398" s="23">
        <v>0</v>
      </c>
    </row>
    <row r="399" spans="1:13" ht="34.5" x14ac:dyDescent="0.3">
      <c r="A399" s="22" t="s">
        <v>28</v>
      </c>
      <c r="B399" s="25" t="s">
        <v>896</v>
      </c>
      <c r="C399" s="24" t="s">
        <v>30</v>
      </c>
      <c r="D399" s="24" t="s">
        <v>810</v>
      </c>
      <c r="E399" s="47" t="s">
        <v>811</v>
      </c>
      <c r="F399" s="25" t="s">
        <v>87</v>
      </c>
      <c r="G399" s="26">
        <v>20</v>
      </c>
      <c r="H399" s="26">
        <v>14.55</v>
      </c>
      <c r="I399" s="26" t="s">
        <v>34</v>
      </c>
      <c r="J399" s="32">
        <v>17.77</v>
      </c>
      <c r="K399" s="26">
        <f>ROUND($G$399*$M$399,2)</f>
        <v>355.4</v>
      </c>
      <c r="L399" s="27">
        <f>ROUND($K$399/$E$6,3)</f>
        <v>0</v>
      </c>
      <c r="M399" s="23">
        <f>ROUND($J$399,2)</f>
        <v>17.77</v>
      </c>
    </row>
    <row r="400" spans="1:13" ht="34.5" x14ac:dyDescent="0.3">
      <c r="A400" s="22" t="s">
        <v>28</v>
      </c>
      <c r="B400" s="25" t="s">
        <v>897</v>
      </c>
      <c r="C400" s="24" t="s">
        <v>30</v>
      </c>
      <c r="D400" s="24" t="s">
        <v>898</v>
      </c>
      <c r="E400" s="47" t="s">
        <v>899</v>
      </c>
      <c r="F400" s="25" t="s">
        <v>87</v>
      </c>
      <c r="G400" s="26">
        <v>10.8</v>
      </c>
      <c r="H400" s="26">
        <v>28.91</v>
      </c>
      <c r="I400" s="26" t="s">
        <v>34</v>
      </c>
      <c r="J400" s="32">
        <v>35.299999999999997</v>
      </c>
      <c r="K400" s="26">
        <f>ROUND($G$400*$M$400,2)</f>
        <v>381.24</v>
      </c>
      <c r="L400" s="27">
        <f>ROUND($K$400/$E$6,3)</f>
        <v>1E-3</v>
      </c>
      <c r="M400" s="23">
        <f>ROUND($J$400,2)</f>
        <v>35.299999999999997</v>
      </c>
    </row>
    <row r="401" spans="1:13" ht="34.5" x14ac:dyDescent="0.3">
      <c r="A401" s="22" t="s">
        <v>28</v>
      </c>
      <c r="B401" s="25" t="s">
        <v>900</v>
      </c>
      <c r="C401" s="24" t="s">
        <v>30</v>
      </c>
      <c r="D401" s="24" t="s">
        <v>901</v>
      </c>
      <c r="E401" s="47" t="s">
        <v>902</v>
      </c>
      <c r="F401" s="25" t="s">
        <v>17</v>
      </c>
      <c r="G401" s="26">
        <v>13</v>
      </c>
      <c r="H401" s="26">
        <v>7.32</v>
      </c>
      <c r="I401" s="26" t="s">
        <v>34</v>
      </c>
      <c r="J401" s="32">
        <v>8.94</v>
      </c>
      <c r="K401" s="26">
        <f>ROUND($G$401*$M$401,2)</f>
        <v>116.22</v>
      </c>
      <c r="L401" s="27">
        <f>ROUND($K$401/$E$6,3)</f>
        <v>0</v>
      </c>
      <c r="M401" s="23">
        <f>ROUND($J$401,2)</f>
        <v>8.94</v>
      </c>
    </row>
    <row r="402" spans="1:13" ht="34.5" x14ac:dyDescent="0.3">
      <c r="A402" s="22" t="s">
        <v>28</v>
      </c>
      <c r="B402" s="25" t="s">
        <v>903</v>
      </c>
      <c r="C402" s="24" t="s">
        <v>30</v>
      </c>
      <c r="D402" s="24" t="s">
        <v>904</v>
      </c>
      <c r="E402" s="47" t="s">
        <v>905</v>
      </c>
      <c r="F402" s="25" t="s">
        <v>17</v>
      </c>
      <c r="G402" s="26">
        <v>2</v>
      </c>
      <c r="H402" s="26">
        <v>20.5</v>
      </c>
      <c r="I402" s="26" t="s">
        <v>34</v>
      </c>
      <c r="J402" s="32">
        <v>25.03</v>
      </c>
      <c r="K402" s="26">
        <f>ROUND($G$402*$M$402,2)</f>
        <v>50.06</v>
      </c>
      <c r="L402" s="27">
        <f>ROUND($K$402/$E$6,3)</f>
        <v>0</v>
      </c>
      <c r="M402" s="23">
        <f>ROUND($J$402,2)</f>
        <v>25.03</v>
      </c>
    </row>
    <row r="403" spans="1:13" ht="46" x14ac:dyDescent="0.3">
      <c r="A403" s="22" t="s">
        <v>28</v>
      </c>
      <c r="B403" s="25" t="s">
        <v>906</v>
      </c>
      <c r="C403" s="24" t="s">
        <v>30</v>
      </c>
      <c r="D403" s="24" t="s">
        <v>907</v>
      </c>
      <c r="E403" s="47" t="s">
        <v>908</v>
      </c>
      <c r="F403" s="25" t="s">
        <v>17</v>
      </c>
      <c r="G403" s="26">
        <v>10</v>
      </c>
      <c r="H403" s="26">
        <v>14.86</v>
      </c>
      <c r="I403" s="26" t="s">
        <v>34</v>
      </c>
      <c r="J403" s="32">
        <v>18.149999999999999</v>
      </c>
      <c r="K403" s="26">
        <f>ROUND($G$403*$M$403,2)</f>
        <v>181.5</v>
      </c>
      <c r="L403" s="27">
        <f>ROUND($K$403/$E$6,3)</f>
        <v>0</v>
      </c>
      <c r="M403" s="23">
        <f>ROUND($J$403,2)</f>
        <v>18.149999999999999</v>
      </c>
    </row>
    <row r="404" spans="1:13" ht="34.5" x14ac:dyDescent="0.3">
      <c r="A404" s="22" t="s">
        <v>28</v>
      </c>
      <c r="B404" s="25" t="s">
        <v>909</v>
      </c>
      <c r="C404" s="24" t="s">
        <v>30</v>
      </c>
      <c r="D404" s="24" t="s">
        <v>910</v>
      </c>
      <c r="E404" s="47" t="s">
        <v>911</v>
      </c>
      <c r="F404" s="25" t="s">
        <v>17</v>
      </c>
      <c r="G404" s="26">
        <v>6</v>
      </c>
      <c r="H404" s="26">
        <v>8.07</v>
      </c>
      <c r="I404" s="26" t="s">
        <v>34</v>
      </c>
      <c r="J404" s="32">
        <v>9.86</v>
      </c>
      <c r="K404" s="26">
        <f>ROUND($G$404*$M$404,2)</f>
        <v>59.16</v>
      </c>
      <c r="L404" s="27">
        <f>ROUND($K$404/$E$6,3)</f>
        <v>0</v>
      </c>
      <c r="M404" s="23">
        <f>ROUND($J$404,2)</f>
        <v>9.86</v>
      </c>
    </row>
    <row r="405" spans="1:13" ht="23" x14ac:dyDescent="0.3">
      <c r="A405" s="22" t="s">
        <v>28</v>
      </c>
      <c r="B405" s="25" t="s">
        <v>912</v>
      </c>
      <c r="C405" s="24" t="s">
        <v>913</v>
      </c>
      <c r="D405" s="24" t="s">
        <v>914</v>
      </c>
      <c r="E405" s="47" t="s">
        <v>915</v>
      </c>
      <c r="F405" s="25" t="s">
        <v>17</v>
      </c>
      <c r="G405" s="26">
        <v>4</v>
      </c>
      <c r="H405" s="26">
        <v>10.98</v>
      </c>
      <c r="I405" s="26" t="s">
        <v>34</v>
      </c>
      <c r="J405" s="32">
        <v>13.41</v>
      </c>
      <c r="K405" s="26">
        <f>ROUND($G$405*$M$405,2)</f>
        <v>53.64</v>
      </c>
      <c r="L405" s="27">
        <f>ROUND($K$405/$E$6,3)</f>
        <v>0</v>
      </c>
      <c r="M405" s="23">
        <f>ROUND($J$405,2)</f>
        <v>13.41</v>
      </c>
    </row>
    <row r="406" spans="1:13" x14ac:dyDescent="0.3">
      <c r="A406" s="22" t="s">
        <v>41</v>
      </c>
      <c r="B406" s="37" t="s">
        <v>916</v>
      </c>
      <c r="C406" s="38"/>
      <c r="D406" s="38" t="s">
        <v>26</v>
      </c>
      <c r="E406" s="49" t="s">
        <v>917</v>
      </c>
      <c r="F406" s="37"/>
      <c r="G406" s="39"/>
      <c r="H406" s="39"/>
      <c r="I406" s="39"/>
      <c r="J406" s="39"/>
      <c r="K406" s="39">
        <f>SUBTOTAL(9, $K$407:$K$407)</f>
        <v>492.52</v>
      </c>
      <c r="L406" s="40">
        <f>ROUND($K$406/$E$6,3)</f>
        <v>1E-3</v>
      </c>
      <c r="M406" s="23">
        <v>0</v>
      </c>
    </row>
    <row r="407" spans="1:13" ht="34.5" x14ac:dyDescent="0.3">
      <c r="A407" s="22" t="s">
        <v>28</v>
      </c>
      <c r="B407" s="25" t="s">
        <v>918</v>
      </c>
      <c r="C407" s="24" t="s">
        <v>30</v>
      </c>
      <c r="D407" s="24" t="s">
        <v>919</v>
      </c>
      <c r="E407" s="47" t="s">
        <v>920</v>
      </c>
      <c r="F407" s="25" t="s">
        <v>17</v>
      </c>
      <c r="G407" s="26">
        <v>4</v>
      </c>
      <c r="H407" s="26">
        <v>100.83</v>
      </c>
      <c r="I407" s="26" t="s">
        <v>34</v>
      </c>
      <c r="J407" s="32">
        <v>123.13</v>
      </c>
      <c r="K407" s="26">
        <f>ROUND($G$407*$M$407,2)</f>
        <v>492.52</v>
      </c>
      <c r="L407" s="27">
        <f>ROUND($K$407/$E$6,3)</f>
        <v>1E-3</v>
      </c>
      <c r="M407" s="23">
        <f>ROUND($J$407,2)</f>
        <v>123.13</v>
      </c>
    </row>
    <row r="408" spans="1:13" ht="16.5" x14ac:dyDescent="0.3">
      <c r="A408" s="22" t="s">
        <v>24</v>
      </c>
      <c r="B408" s="41" t="s">
        <v>921</v>
      </c>
      <c r="C408" s="42"/>
      <c r="D408" s="42" t="s">
        <v>26</v>
      </c>
      <c r="E408" s="50" t="s">
        <v>922</v>
      </c>
      <c r="F408" s="41"/>
      <c r="G408" s="43"/>
      <c r="H408" s="43"/>
      <c r="I408" s="43"/>
      <c r="J408" s="43"/>
      <c r="K408" s="43">
        <f>SUBTOTAL(9, $K$409:$K$409)</f>
        <v>11161.73</v>
      </c>
      <c r="L408" s="44">
        <f>ROUND($K$408/$E$6,3)</f>
        <v>1.6E-2</v>
      </c>
      <c r="M408" s="23">
        <v>0</v>
      </c>
    </row>
    <row r="409" spans="1:13" x14ac:dyDescent="0.3">
      <c r="A409" s="22" t="s">
        <v>28</v>
      </c>
      <c r="B409" s="25" t="s">
        <v>923</v>
      </c>
      <c r="C409" s="24" t="s">
        <v>155</v>
      </c>
      <c r="D409" s="24" t="s">
        <v>924</v>
      </c>
      <c r="E409" s="47" t="s">
        <v>925</v>
      </c>
      <c r="F409" s="25" t="s">
        <v>33</v>
      </c>
      <c r="G409" s="26">
        <v>1210.5999999999999</v>
      </c>
      <c r="H409" s="26">
        <v>7.55</v>
      </c>
      <c r="I409" s="26" t="s">
        <v>34</v>
      </c>
      <c r="J409" s="32">
        <v>9.2200000000000006</v>
      </c>
      <c r="K409" s="26">
        <f>ROUND($G$409*$M$409,2)</f>
        <v>11161.73</v>
      </c>
      <c r="L409" s="27">
        <f>ROUND($K$409/$E$6,3)</f>
        <v>1.6E-2</v>
      </c>
      <c r="M409" s="23">
        <f>ROUND($J$409,2)</f>
        <v>9.2200000000000006</v>
      </c>
    </row>
    <row r="411" spans="1:13" x14ac:dyDescent="0.3">
      <c r="J411" s="45" t="s">
        <v>926</v>
      </c>
      <c r="K411" s="45"/>
      <c r="L411" s="45"/>
    </row>
    <row r="412" spans="1:13" x14ac:dyDescent="0.3">
      <c r="J412" s="45">
        <f ca="1">TODAY()</f>
        <v>46142</v>
      </c>
      <c r="K412" s="45"/>
      <c r="L412" s="45"/>
    </row>
  </sheetData>
  <mergeCells count="12">
    <mergeCell ref="B1:L1"/>
    <mergeCell ref="J411:L411"/>
    <mergeCell ref="J412:L412"/>
    <mergeCell ref="B2:L2"/>
    <mergeCell ref="F3:G3"/>
    <mergeCell ref="F4:G4"/>
    <mergeCell ref="F5:G5"/>
    <mergeCell ref="F6:G6"/>
    <mergeCell ref="J3:L3"/>
    <mergeCell ref="J4:L4"/>
    <mergeCell ref="J5:L5"/>
    <mergeCell ref="J6:L6"/>
  </mergeCells>
  <pageMargins left="0.511811024" right="0.511811024" top="0.78740157499999996" bottom="0.78740157499999996" header="0.31496062000000002" footer="0.31496062000000002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926EB-98B2-4177-BDFA-67C48231BCE2}">
  <dimension ref="A1:DT15"/>
  <sheetViews>
    <sheetView showGridLines="0" workbookViewId="0">
      <selection activeCell="I32" sqref="I32"/>
    </sheetView>
  </sheetViews>
  <sheetFormatPr defaultRowHeight="13" x14ac:dyDescent="0.3"/>
  <cols>
    <col min="1" max="1" width="6.77734375" customWidth="1"/>
    <col min="2" max="2" width="30.77734375" customWidth="1"/>
    <col min="3" max="3" width="12.109375" bestFit="1" customWidth="1"/>
    <col min="4" max="5" width="9.77734375" bestFit="1" customWidth="1"/>
    <col min="6" max="6" width="10.88671875" bestFit="1" customWidth="1"/>
    <col min="7" max="7" width="8.5546875" bestFit="1" customWidth="1"/>
    <col min="8" max="8" width="12.109375" bestFit="1" customWidth="1"/>
    <col min="9" max="9" width="8.5546875" bestFit="1" customWidth="1"/>
    <col min="10" max="10" width="12.109375" bestFit="1" customWidth="1"/>
    <col min="11" max="11" width="8.5546875" bestFit="1" customWidth="1"/>
    <col min="12" max="12" width="12.109375" bestFit="1" customWidth="1"/>
    <col min="13" max="13" width="8.5546875" bestFit="1" customWidth="1"/>
    <col min="14" max="14" width="12.109375" bestFit="1" customWidth="1"/>
    <col min="15" max="15" width="9.77734375" bestFit="1" customWidth="1"/>
    <col min="16" max="16" width="12.109375" bestFit="1" customWidth="1"/>
    <col min="17" max="17" width="8.33203125" hidden="1" customWidth="1"/>
    <col min="18" max="18" width="11.77734375" hidden="1" customWidth="1"/>
    <col min="19" max="19" width="8.33203125" hidden="1" customWidth="1"/>
    <col min="20" max="20" width="11.77734375" hidden="1" customWidth="1"/>
    <col min="21" max="21" width="8.33203125" hidden="1" customWidth="1"/>
    <col min="22" max="22" width="11.77734375" hidden="1" customWidth="1"/>
    <col min="23" max="23" width="8.33203125" hidden="1" customWidth="1"/>
    <col min="24" max="24" width="11.77734375" hidden="1" customWidth="1"/>
    <col min="25" max="25" width="8.33203125" hidden="1" customWidth="1"/>
    <col min="26" max="26" width="11.77734375" hidden="1" customWidth="1"/>
    <col min="27" max="27" width="8.33203125" hidden="1" customWidth="1"/>
    <col min="28" max="28" width="11.77734375" hidden="1" customWidth="1"/>
    <col min="29" max="29" width="8.33203125" hidden="1" customWidth="1"/>
    <col min="30" max="30" width="11.77734375" hidden="1" customWidth="1"/>
    <col min="31" max="31" width="8.33203125" hidden="1" customWidth="1"/>
    <col min="32" max="32" width="11.77734375" hidden="1" customWidth="1"/>
    <col min="33" max="33" width="8.33203125" hidden="1" customWidth="1"/>
    <col min="34" max="34" width="11.77734375" hidden="1" customWidth="1"/>
    <col min="35" max="35" width="8.33203125" hidden="1" customWidth="1"/>
    <col min="36" max="36" width="11.77734375" hidden="1" customWidth="1"/>
    <col min="37" max="37" width="8.33203125" hidden="1" customWidth="1"/>
    <col min="38" max="38" width="11.77734375" hidden="1" customWidth="1"/>
    <col min="39" max="39" width="8.33203125" hidden="1" customWidth="1"/>
    <col min="40" max="40" width="11.77734375" hidden="1" customWidth="1"/>
    <col min="41" max="41" width="8.33203125" hidden="1" customWidth="1"/>
    <col min="42" max="42" width="11.77734375" hidden="1" customWidth="1"/>
    <col min="43" max="43" width="8.33203125" hidden="1" customWidth="1"/>
    <col min="44" max="44" width="11.77734375" hidden="1" customWidth="1"/>
    <col min="45" max="45" width="8.33203125" hidden="1" customWidth="1"/>
    <col min="46" max="46" width="11.77734375" hidden="1" customWidth="1"/>
    <col min="47" max="47" width="8.33203125" hidden="1" customWidth="1"/>
    <col min="48" max="48" width="11.77734375" hidden="1" customWidth="1"/>
    <col min="49" max="49" width="8.33203125" hidden="1" customWidth="1"/>
    <col min="50" max="50" width="11.77734375" hidden="1" customWidth="1"/>
    <col min="51" max="51" width="8.33203125" hidden="1" customWidth="1"/>
    <col min="52" max="52" width="11.77734375" hidden="1" customWidth="1"/>
    <col min="53" max="53" width="8.33203125" hidden="1" customWidth="1"/>
    <col min="54" max="54" width="11.77734375" hidden="1" customWidth="1"/>
    <col min="55" max="55" width="8.33203125" hidden="1" customWidth="1"/>
    <col min="56" max="56" width="11.77734375" hidden="1" customWidth="1"/>
    <col min="57" max="57" width="8.33203125" hidden="1" customWidth="1"/>
    <col min="58" max="58" width="11.77734375" hidden="1" customWidth="1"/>
    <col min="59" max="59" width="8.33203125" hidden="1" customWidth="1"/>
    <col min="60" max="60" width="11.77734375" hidden="1" customWidth="1"/>
    <col min="61" max="61" width="8.33203125" hidden="1" customWidth="1"/>
    <col min="62" max="62" width="11.77734375" hidden="1" customWidth="1"/>
    <col min="63" max="63" width="8.33203125" hidden="1" customWidth="1"/>
    <col min="64" max="64" width="11.77734375" hidden="1" customWidth="1"/>
    <col min="65" max="65" width="8.33203125" hidden="1" customWidth="1"/>
    <col min="66" max="66" width="11.77734375" hidden="1" customWidth="1"/>
    <col min="67" max="67" width="8.33203125" hidden="1" customWidth="1"/>
    <col min="68" max="68" width="11.77734375" hidden="1" customWidth="1"/>
    <col min="69" max="69" width="8.33203125" hidden="1" customWidth="1"/>
    <col min="70" max="70" width="11.77734375" hidden="1" customWidth="1"/>
    <col min="71" max="71" width="8.33203125" hidden="1" customWidth="1"/>
    <col min="72" max="72" width="11.77734375" hidden="1" customWidth="1"/>
    <col min="73" max="73" width="8.33203125" hidden="1" customWidth="1"/>
    <col min="74" max="74" width="11.77734375" hidden="1" customWidth="1"/>
    <col min="75" max="75" width="8.33203125" hidden="1" customWidth="1"/>
    <col min="76" max="76" width="11.77734375" hidden="1" customWidth="1"/>
    <col min="77" max="77" width="8.33203125" hidden="1" customWidth="1"/>
    <col min="78" max="78" width="11.77734375" hidden="1" customWidth="1"/>
    <col min="79" max="79" width="8.33203125" hidden="1" customWidth="1"/>
    <col min="80" max="80" width="11.77734375" hidden="1" customWidth="1"/>
    <col min="81" max="81" width="8.33203125" hidden="1" customWidth="1"/>
    <col min="82" max="82" width="11.77734375" hidden="1" customWidth="1"/>
    <col min="83" max="83" width="8.33203125" hidden="1" customWidth="1"/>
    <col min="84" max="84" width="11.77734375" hidden="1" customWidth="1"/>
    <col min="85" max="85" width="8.33203125" hidden="1" customWidth="1"/>
    <col min="86" max="86" width="11.77734375" hidden="1" customWidth="1"/>
    <col min="87" max="87" width="8.33203125" hidden="1" customWidth="1"/>
    <col min="88" max="88" width="11.77734375" hidden="1" customWidth="1"/>
    <col min="89" max="89" width="8.33203125" hidden="1" customWidth="1"/>
    <col min="90" max="90" width="11.77734375" hidden="1" customWidth="1"/>
    <col min="91" max="91" width="8.33203125" hidden="1" customWidth="1"/>
    <col min="92" max="92" width="11.77734375" hidden="1" customWidth="1"/>
    <col min="93" max="93" width="8.33203125" hidden="1" customWidth="1"/>
    <col min="94" max="94" width="11.77734375" hidden="1" customWidth="1"/>
    <col min="95" max="95" width="8.33203125" hidden="1" customWidth="1"/>
    <col min="96" max="96" width="11.77734375" hidden="1" customWidth="1"/>
    <col min="97" max="97" width="8.33203125" hidden="1" customWidth="1"/>
    <col min="98" max="98" width="11.77734375" hidden="1" customWidth="1"/>
    <col min="99" max="99" width="8.33203125" hidden="1" customWidth="1"/>
    <col min="100" max="100" width="11.77734375" hidden="1" customWidth="1"/>
    <col min="101" max="101" width="8.33203125" hidden="1" customWidth="1"/>
    <col min="102" max="102" width="11.77734375" hidden="1" customWidth="1"/>
    <col min="103" max="103" width="8.33203125" hidden="1" customWidth="1"/>
    <col min="104" max="104" width="11.77734375" hidden="1" customWidth="1"/>
    <col min="105" max="105" width="8.33203125" hidden="1" customWidth="1"/>
    <col min="106" max="106" width="11.77734375" hidden="1" customWidth="1"/>
    <col min="107" max="107" width="8.33203125" hidden="1" customWidth="1"/>
    <col min="108" max="108" width="11.77734375" hidden="1" customWidth="1"/>
    <col min="109" max="109" width="8.33203125" hidden="1" customWidth="1"/>
    <col min="110" max="110" width="11.77734375" hidden="1" customWidth="1"/>
    <col min="111" max="111" width="8.33203125" hidden="1" customWidth="1"/>
    <col min="112" max="112" width="11.77734375" hidden="1" customWidth="1"/>
    <col min="113" max="113" width="8.33203125" hidden="1" customWidth="1"/>
    <col min="114" max="114" width="11.77734375" hidden="1" customWidth="1"/>
    <col min="115" max="115" width="8.33203125" hidden="1" customWidth="1"/>
    <col min="116" max="116" width="11.77734375" hidden="1" customWidth="1"/>
    <col min="117" max="117" width="8.33203125" hidden="1" customWidth="1"/>
    <col min="118" max="118" width="11.77734375" hidden="1" customWidth="1"/>
    <col min="119" max="119" width="8.33203125" hidden="1" customWidth="1"/>
    <col min="120" max="120" width="11.77734375" hidden="1" customWidth="1"/>
    <col min="121" max="121" width="8.33203125" hidden="1" customWidth="1"/>
    <col min="122" max="122" width="11.77734375" hidden="1" customWidth="1"/>
    <col min="123" max="123" width="8.33203125" hidden="1" customWidth="1"/>
    <col min="124" max="124" width="11.77734375" hidden="1" customWidth="1"/>
    <col min="125" max="125" width="0" hidden="1" customWidth="1"/>
  </cols>
  <sheetData>
    <row r="1" spans="1:124" x14ac:dyDescent="0.3">
      <c r="A1" t="s">
        <v>927</v>
      </c>
    </row>
    <row r="2" spans="1:124" ht="22.5" x14ac:dyDescent="0.45">
      <c r="A2" s="51" t="s">
        <v>928</v>
      </c>
    </row>
    <row r="3" spans="1:124" x14ac:dyDescent="0.3">
      <c r="A3" s="52" t="s">
        <v>929</v>
      </c>
      <c r="B3" s="52"/>
    </row>
    <row r="4" spans="1:124" x14ac:dyDescent="0.3">
      <c r="A4" s="52" t="s">
        <v>930</v>
      </c>
      <c r="B4" s="52"/>
    </row>
    <row r="5" spans="1:124" x14ac:dyDescent="0.3">
      <c r="A5" s="52" t="s">
        <v>931</v>
      </c>
      <c r="B5" s="52"/>
    </row>
    <row r="6" spans="1:124" ht="13.5" thickBot="1" x14ac:dyDescent="0.35">
      <c r="A6" s="52"/>
      <c r="B6" s="52"/>
    </row>
    <row r="7" spans="1:124" ht="14" x14ac:dyDescent="0.3">
      <c r="A7" s="53" t="s">
        <v>13</v>
      </c>
      <c r="B7" s="53" t="s">
        <v>932</v>
      </c>
      <c r="C7" s="56" t="s">
        <v>933</v>
      </c>
      <c r="D7" s="56" t="s">
        <v>23</v>
      </c>
      <c r="E7" s="87">
        <v>1</v>
      </c>
      <c r="F7" s="88"/>
      <c r="G7" s="87">
        <v>2</v>
      </c>
      <c r="H7" s="88"/>
      <c r="I7" s="87">
        <v>3</v>
      </c>
      <c r="J7" s="88"/>
      <c r="K7" s="87">
        <v>4</v>
      </c>
      <c r="L7" s="88"/>
      <c r="M7" s="87">
        <v>5</v>
      </c>
      <c r="N7" s="88"/>
      <c r="O7" s="87">
        <v>6</v>
      </c>
      <c r="P7" s="88"/>
      <c r="Q7" s="87">
        <v>7</v>
      </c>
      <c r="R7" s="88"/>
      <c r="S7" s="87">
        <v>8</v>
      </c>
      <c r="T7" s="88"/>
      <c r="U7" s="87">
        <v>9</v>
      </c>
      <c r="V7" s="88"/>
      <c r="W7" s="87">
        <v>10</v>
      </c>
      <c r="X7" s="88"/>
      <c r="Y7" s="87">
        <v>11</v>
      </c>
      <c r="Z7" s="88"/>
      <c r="AA7" s="87">
        <v>12</v>
      </c>
      <c r="AB7" s="88"/>
      <c r="AC7" s="87">
        <v>13</v>
      </c>
      <c r="AD7" s="88"/>
      <c r="AE7" s="87">
        <v>14</v>
      </c>
      <c r="AF7" s="88"/>
      <c r="AG7" s="87">
        <v>15</v>
      </c>
      <c r="AH7" s="88"/>
      <c r="AI7" s="87">
        <v>16</v>
      </c>
      <c r="AJ7" s="88"/>
      <c r="AK7" s="87">
        <v>17</v>
      </c>
      <c r="AL7" s="88"/>
      <c r="AM7" s="87">
        <v>18</v>
      </c>
      <c r="AN7" s="88"/>
      <c r="AO7" s="87">
        <v>19</v>
      </c>
      <c r="AP7" s="88"/>
      <c r="AQ7" s="87">
        <v>20</v>
      </c>
      <c r="AR7" s="88"/>
      <c r="AS7" s="87">
        <v>21</v>
      </c>
      <c r="AT7" s="88"/>
      <c r="AU7" s="87">
        <v>22</v>
      </c>
      <c r="AV7" s="88"/>
      <c r="AW7" s="87">
        <v>23</v>
      </c>
      <c r="AX7" s="88"/>
      <c r="AY7" s="87">
        <v>24</v>
      </c>
      <c r="AZ7" s="88"/>
      <c r="BA7" s="87">
        <v>25</v>
      </c>
      <c r="BB7" s="88"/>
      <c r="BC7" s="87">
        <v>26</v>
      </c>
      <c r="BD7" s="88"/>
      <c r="BE7" s="87">
        <v>27</v>
      </c>
      <c r="BF7" s="88"/>
      <c r="BG7" s="87">
        <v>28</v>
      </c>
      <c r="BH7" s="88"/>
      <c r="BI7" s="87">
        <v>29</v>
      </c>
      <c r="BJ7" s="88"/>
      <c r="BK7" s="87">
        <v>30</v>
      </c>
      <c r="BL7" s="88"/>
      <c r="BM7" s="87">
        <v>31</v>
      </c>
      <c r="BN7" s="88"/>
      <c r="BO7" s="87">
        <v>32</v>
      </c>
      <c r="BP7" s="88"/>
      <c r="BQ7" s="87">
        <v>33</v>
      </c>
      <c r="BR7" s="88"/>
      <c r="BS7" s="87">
        <v>34</v>
      </c>
      <c r="BT7" s="88"/>
      <c r="BU7" s="87">
        <v>35</v>
      </c>
      <c r="BV7" s="88"/>
      <c r="BW7" s="87">
        <v>36</v>
      </c>
      <c r="BX7" s="88"/>
      <c r="BY7" s="87">
        <v>37</v>
      </c>
      <c r="BZ7" s="88"/>
      <c r="CA7" s="87">
        <v>38</v>
      </c>
      <c r="CB7" s="88"/>
      <c r="CC7" s="87">
        <v>39</v>
      </c>
      <c r="CD7" s="88"/>
      <c r="CE7" s="87">
        <v>40</v>
      </c>
      <c r="CF7" s="88"/>
      <c r="CG7" s="87">
        <v>41</v>
      </c>
      <c r="CH7" s="88"/>
      <c r="CI7" s="87">
        <v>42</v>
      </c>
      <c r="CJ7" s="88"/>
      <c r="CK7" s="87">
        <v>43</v>
      </c>
      <c r="CL7" s="88"/>
      <c r="CM7" s="87">
        <v>44</v>
      </c>
      <c r="CN7" s="88"/>
      <c r="CO7" s="87">
        <v>45</v>
      </c>
      <c r="CP7" s="88"/>
      <c r="CQ7" s="87">
        <v>46</v>
      </c>
      <c r="CR7" s="88"/>
      <c r="CS7" s="87">
        <v>47</v>
      </c>
      <c r="CT7" s="88"/>
      <c r="CU7" s="87">
        <v>48</v>
      </c>
      <c r="CV7" s="88"/>
      <c r="CW7" s="87">
        <v>49</v>
      </c>
      <c r="CX7" s="88"/>
      <c r="CY7" s="87">
        <v>50</v>
      </c>
      <c r="CZ7" s="88"/>
      <c r="DA7" s="87">
        <v>51</v>
      </c>
      <c r="DB7" s="88"/>
      <c r="DC7" s="87">
        <v>52</v>
      </c>
      <c r="DD7" s="88"/>
      <c r="DE7" s="87">
        <v>53</v>
      </c>
      <c r="DF7" s="88"/>
      <c r="DG7" s="87">
        <v>54</v>
      </c>
      <c r="DH7" s="88"/>
      <c r="DI7" s="87">
        <v>55</v>
      </c>
      <c r="DJ7" s="88"/>
      <c r="DK7" s="87">
        <v>56</v>
      </c>
      <c r="DL7" s="88"/>
      <c r="DM7" s="87">
        <v>57</v>
      </c>
      <c r="DN7" s="88"/>
      <c r="DO7" s="87">
        <v>58</v>
      </c>
      <c r="DP7" s="88"/>
      <c r="DQ7" s="87">
        <v>59</v>
      </c>
      <c r="DR7" s="88"/>
      <c r="DS7" s="87">
        <v>60</v>
      </c>
      <c r="DT7" s="88"/>
    </row>
    <row r="8" spans="1:124" ht="14" x14ac:dyDescent="0.3">
      <c r="A8" s="53"/>
      <c r="B8" s="53"/>
      <c r="C8" s="56"/>
      <c r="D8" s="56"/>
      <c r="E8" s="63" t="s">
        <v>23</v>
      </c>
      <c r="F8" s="60" t="s">
        <v>934</v>
      </c>
      <c r="G8" s="63" t="s">
        <v>23</v>
      </c>
      <c r="H8" s="60" t="s">
        <v>934</v>
      </c>
      <c r="I8" s="63" t="s">
        <v>23</v>
      </c>
      <c r="J8" s="60" t="s">
        <v>934</v>
      </c>
      <c r="K8" s="63" t="s">
        <v>23</v>
      </c>
      <c r="L8" s="60" t="s">
        <v>934</v>
      </c>
      <c r="M8" s="63" t="s">
        <v>23</v>
      </c>
      <c r="N8" s="60" t="s">
        <v>934</v>
      </c>
      <c r="O8" s="63" t="s">
        <v>23</v>
      </c>
      <c r="P8" s="60" t="s">
        <v>934</v>
      </c>
      <c r="Q8" s="63" t="s">
        <v>23</v>
      </c>
      <c r="R8" s="60" t="s">
        <v>934</v>
      </c>
      <c r="S8" s="63" t="s">
        <v>23</v>
      </c>
      <c r="T8" s="60" t="s">
        <v>934</v>
      </c>
      <c r="U8" s="63" t="s">
        <v>23</v>
      </c>
      <c r="V8" s="60" t="s">
        <v>934</v>
      </c>
      <c r="W8" s="63" t="s">
        <v>23</v>
      </c>
      <c r="X8" s="60" t="s">
        <v>934</v>
      </c>
      <c r="Y8" s="63" t="s">
        <v>23</v>
      </c>
      <c r="Z8" s="60" t="s">
        <v>934</v>
      </c>
      <c r="AA8" s="63" t="s">
        <v>23</v>
      </c>
      <c r="AB8" s="60" t="s">
        <v>934</v>
      </c>
      <c r="AC8" s="63" t="s">
        <v>23</v>
      </c>
      <c r="AD8" s="60" t="s">
        <v>934</v>
      </c>
      <c r="AE8" s="63" t="s">
        <v>23</v>
      </c>
      <c r="AF8" s="60" t="s">
        <v>934</v>
      </c>
      <c r="AG8" s="63" t="s">
        <v>23</v>
      </c>
      <c r="AH8" s="60" t="s">
        <v>934</v>
      </c>
      <c r="AI8" s="63" t="s">
        <v>23</v>
      </c>
      <c r="AJ8" s="60" t="s">
        <v>934</v>
      </c>
      <c r="AK8" s="63" t="s">
        <v>23</v>
      </c>
      <c r="AL8" s="60" t="s">
        <v>934</v>
      </c>
      <c r="AM8" s="63" t="s">
        <v>23</v>
      </c>
      <c r="AN8" s="60" t="s">
        <v>934</v>
      </c>
      <c r="AO8" s="63" t="s">
        <v>23</v>
      </c>
      <c r="AP8" s="60" t="s">
        <v>934</v>
      </c>
      <c r="AQ8" s="63" t="s">
        <v>23</v>
      </c>
      <c r="AR8" s="60" t="s">
        <v>934</v>
      </c>
      <c r="AS8" s="63" t="s">
        <v>23</v>
      </c>
      <c r="AT8" s="60" t="s">
        <v>934</v>
      </c>
      <c r="AU8" s="63" t="s">
        <v>23</v>
      </c>
      <c r="AV8" s="60" t="s">
        <v>934</v>
      </c>
      <c r="AW8" s="63" t="s">
        <v>23</v>
      </c>
      <c r="AX8" s="60" t="s">
        <v>934</v>
      </c>
      <c r="AY8" s="63" t="s">
        <v>23</v>
      </c>
      <c r="AZ8" s="60" t="s">
        <v>934</v>
      </c>
      <c r="BA8" s="63" t="s">
        <v>23</v>
      </c>
      <c r="BB8" s="60" t="s">
        <v>934</v>
      </c>
      <c r="BC8" s="63" t="s">
        <v>23</v>
      </c>
      <c r="BD8" s="60" t="s">
        <v>934</v>
      </c>
      <c r="BE8" s="63" t="s">
        <v>23</v>
      </c>
      <c r="BF8" s="60" t="s">
        <v>934</v>
      </c>
      <c r="BG8" s="63" t="s">
        <v>23</v>
      </c>
      <c r="BH8" s="60" t="s">
        <v>934</v>
      </c>
      <c r="BI8" s="63" t="s">
        <v>23</v>
      </c>
      <c r="BJ8" s="60" t="s">
        <v>934</v>
      </c>
      <c r="BK8" s="63" t="s">
        <v>23</v>
      </c>
      <c r="BL8" s="60" t="s">
        <v>934</v>
      </c>
      <c r="BM8" s="63" t="s">
        <v>23</v>
      </c>
      <c r="BN8" s="60" t="s">
        <v>934</v>
      </c>
      <c r="BO8" s="63" t="s">
        <v>23</v>
      </c>
      <c r="BP8" s="60" t="s">
        <v>934</v>
      </c>
      <c r="BQ8" s="63" t="s">
        <v>23</v>
      </c>
      <c r="BR8" s="60" t="s">
        <v>934</v>
      </c>
      <c r="BS8" s="63" t="s">
        <v>23</v>
      </c>
      <c r="BT8" s="60" t="s">
        <v>934</v>
      </c>
      <c r="BU8" s="63" t="s">
        <v>23</v>
      </c>
      <c r="BV8" s="60" t="s">
        <v>934</v>
      </c>
      <c r="BW8" s="63" t="s">
        <v>23</v>
      </c>
      <c r="BX8" s="60" t="s">
        <v>934</v>
      </c>
      <c r="BY8" s="63" t="s">
        <v>23</v>
      </c>
      <c r="BZ8" s="60" t="s">
        <v>934</v>
      </c>
      <c r="CA8" s="63" t="s">
        <v>23</v>
      </c>
      <c r="CB8" s="60" t="s">
        <v>934</v>
      </c>
      <c r="CC8" s="63" t="s">
        <v>23</v>
      </c>
      <c r="CD8" s="60" t="s">
        <v>934</v>
      </c>
      <c r="CE8" s="63" t="s">
        <v>23</v>
      </c>
      <c r="CF8" s="60" t="s">
        <v>934</v>
      </c>
      <c r="CG8" s="63" t="s">
        <v>23</v>
      </c>
      <c r="CH8" s="60" t="s">
        <v>934</v>
      </c>
      <c r="CI8" s="63" t="s">
        <v>23</v>
      </c>
      <c r="CJ8" s="60" t="s">
        <v>934</v>
      </c>
      <c r="CK8" s="63" t="s">
        <v>23</v>
      </c>
      <c r="CL8" s="60" t="s">
        <v>934</v>
      </c>
      <c r="CM8" s="63" t="s">
        <v>23</v>
      </c>
      <c r="CN8" s="60" t="s">
        <v>934</v>
      </c>
      <c r="CO8" s="63" t="s">
        <v>23</v>
      </c>
      <c r="CP8" s="60" t="s">
        <v>934</v>
      </c>
      <c r="CQ8" s="63" t="s">
        <v>23</v>
      </c>
      <c r="CR8" s="60" t="s">
        <v>934</v>
      </c>
      <c r="CS8" s="63" t="s">
        <v>23</v>
      </c>
      <c r="CT8" s="60" t="s">
        <v>934</v>
      </c>
      <c r="CU8" s="63" t="s">
        <v>23</v>
      </c>
      <c r="CV8" s="60" t="s">
        <v>934</v>
      </c>
      <c r="CW8" s="63" t="s">
        <v>23</v>
      </c>
      <c r="CX8" s="60" t="s">
        <v>934</v>
      </c>
      <c r="CY8" s="63" t="s">
        <v>23</v>
      </c>
      <c r="CZ8" s="60" t="s">
        <v>934</v>
      </c>
      <c r="DA8" s="63" t="s">
        <v>23</v>
      </c>
      <c r="DB8" s="60" t="s">
        <v>934</v>
      </c>
      <c r="DC8" s="63" t="s">
        <v>23</v>
      </c>
      <c r="DD8" s="60" t="s">
        <v>934</v>
      </c>
      <c r="DE8" s="63" t="s">
        <v>23</v>
      </c>
      <c r="DF8" s="60" t="s">
        <v>934</v>
      </c>
      <c r="DG8" s="63" t="s">
        <v>23</v>
      </c>
      <c r="DH8" s="60" t="s">
        <v>934</v>
      </c>
      <c r="DI8" s="63" t="s">
        <v>23</v>
      </c>
      <c r="DJ8" s="60" t="s">
        <v>934</v>
      </c>
      <c r="DK8" s="63" t="s">
        <v>23</v>
      </c>
      <c r="DL8" s="60" t="s">
        <v>934</v>
      </c>
      <c r="DM8" s="63" t="s">
        <v>23</v>
      </c>
      <c r="DN8" s="60" t="s">
        <v>934</v>
      </c>
      <c r="DO8" s="63" t="s">
        <v>23</v>
      </c>
      <c r="DP8" s="60" t="s">
        <v>934</v>
      </c>
      <c r="DQ8" s="63" t="s">
        <v>23</v>
      </c>
      <c r="DR8" s="60" t="s">
        <v>934</v>
      </c>
      <c r="DS8" s="63" t="s">
        <v>23</v>
      </c>
      <c r="DT8" s="66" t="s">
        <v>934</v>
      </c>
    </row>
    <row r="9" spans="1:124" x14ac:dyDescent="0.3">
      <c r="A9" s="84" t="s">
        <v>25</v>
      </c>
      <c r="B9" s="69" t="s">
        <v>27</v>
      </c>
      <c r="C9" s="70">
        <f>Orçamento!$K$8</f>
        <v>62368.989999999983</v>
      </c>
      <c r="D9" s="71">
        <f>ROUND($C$9/$C$15,5)</f>
        <v>8.7459999999999996E-2</v>
      </c>
      <c r="E9" s="72">
        <v>1</v>
      </c>
      <c r="F9" s="70">
        <f>E9*$C9</f>
        <v>62368.989999999983</v>
      </c>
      <c r="G9" s="72"/>
      <c r="H9" s="70">
        <f>G9*$C9</f>
        <v>0</v>
      </c>
      <c r="I9" s="72"/>
      <c r="J9" s="70">
        <f>I9*$C9</f>
        <v>0</v>
      </c>
      <c r="K9" s="72"/>
      <c r="L9" s="70">
        <f>K9*$C9</f>
        <v>0</v>
      </c>
      <c r="M9" s="72"/>
      <c r="N9" s="70">
        <f>M9*$C9</f>
        <v>0</v>
      </c>
      <c r="O9" s="72"/>
      <c r="P9" s="70">
        <f>O9*$C9</f>
        <v>0</v>
      </c>
      <c r="Q9" s="72"/>
      <c r="R9" s="70">
        <f>Q9*$C9</f>
        <v>0</v>
      </c>
      <c r="S9" s="72"/>
      <c r="T9" s="70">
        <f>S9*$C9</f>
        <v>0</v>
      </c>
      <c r="U9" s="72"/>
      <c r="V9" s="70">
        <f>U9*$C9</f>
        <v>0</v>
      </c>
      <c r="W9" s="72"/>
      <c r="X9" s="70">
        <f>W9*$C9</f>
        <v>0</v>
      </c>
      <c r="Y9" s="72"/>
      <c r="Z9" s="70">
        <f>Y9*$C9</f>
        <v>0</v>
      </c>
      <c r="AA9" s="72"/>
      <c r="AB9" s="70">
        <f>AA9*$C9</f>
        <v>0</v>
      </c>
      <c r="AC9" s="72"/>
      <c r="AD9" s="70">
        <f>AC9*$C9</f>
        <v>0</v>
      </c>
      <c r="AE9" s="72"/>
      <c r="AF9" s="70">
        <f>AE9*$C9</f>
        <v>0</v>
      </c>
      <c r="AG9" s="72"/>
      <c r="AH9" s="70">
        <f>AG9*$C9</f>
        <v>0</v>
      </c>
      <c r="AI9" s="72"/>
      <c r="AJ9" s="70">
        <f>AI9*$C9</f>
        <v>0</v>
      </c>
      <c r="AK9" s="72"/>
      <c r="AL9" s="70">
        <f>AK9*$C9</f>
        <v>0</v>
      </c>
      <c r="AM9" s="72"/>
      <c r="AN9" s="70">
        <f>AM9*$C9</f>
        <v>0</v>
      </c>
      <c r="AO9" s="72"/>
      <c r="AP9" s="70">
        <f>AO9*$C9</f>
        <v>0</v>
      </c>
      <c r="AQ9" s="72"/>
      <c r="AR9" s="70">
        <f>AQ9*$C9</f>
        <v>0</v>
      </c>
      <c r="AS9" s="72"/>
      <c r="AT9" s="70">
        <f>AS9*$C9</f>
        <v>0</v>
      </c>
      <c r="AU9" s="72"/>
      <c r="AV9" s="70">
        <f>AU9*$C9</f>
        <v>0</v>
      </c>
      <c r="AW9" s="72"/>
      <c r="AX9" s="70">
        <f>AW9*$C9</f>
        <v>0</v>
      </c>
      <c r="AY9" s="72"/>
      <c r="AZ9" s="70">
        <f>AY9*$C9</f>
        <v>0</v>
      </c>
      <c r="BA9" s="72"/>
      <c r="BB9" s="70">
        <f>BA9*$C9</f>
        <v>0</v>
      </c>
      <c r="BC9" s="72"/>
      <c r="BD9" s="70">
        <f>BC9*$C9</f>
        <v>0</v>
      </c>
      <c r="BE9" s="72"/>
      <c r="BF9" s="70">
        <f>BE9*$C9</f>
        <v>0</v>
      </c>
      <c r="BG9" s="72"/>
      <c r="BH9" s="70">
        <f>BG9*$C9</f>
        <v>0</v>
      </c>
      <c r="BI9" s="72"/>
      <c r="BJ9" s="70">
        <f>BI9*$C9</f>
        <v>0</v>
      </c>
      <c r="BK9" s="72"/>
      <c r="BL9" s="70">
        <f>BK9*$C9</f>
        <v>0</v>
      </c>
      <c r="BM9" s="72"/>
      <c r="BN9" s="70">
        <f>BM9*$C9</f>
        <v>0</v>
      </c>
      <c r="BO9" s="72"/>
      <c r="BP9" s="70">
        <f>BO9*$C9</f>
        <v>0</v>
      </c>
      <c r="BQ9" s="72"/>
      <c r="BR9" s="70">
        <f>BQ9*$C9</f>
        <v>0</v>
      </c>
      <c r="BS9" s="72"/>
      <c r="BT9" s="70">
        <f>BS9*$C9</f>
        <v>0</v>
      </c>
      <c r="BU9" s="72"/>
      <c r="BV9" s="70">
        <f>BU9*$C9</f>
        <v>0</v>
      </c>
      <c r="BW9" s="72"/>
      <c r="BX9" s="70">
        <f>BW9*$C9</f>
        <v>0</v>
      </c>
      <c r="BY9" s="72"/>
      <c r="BZ9" s="70">
        <f>BY9*$C9</f>
        <v>0</v>
      </c>
      <c r="CA9" s="72"/>
      <c r="CB9" s="70">
        <f>CA9*$C9</f>
        <v>0</v>
      </c>
      <c r="CC9" s="72"/>
      <c r="CD9" s="70">
        <f>CC9*$C9</f>
        <v>0</v>
      </c>
      <c r="CE9" s="72"/>
      <c r="CF9" s="70">
        <f>CE9*$C9</f>
        <v>0</v>
      </c>
      <c r="CG9" s="72"/>
      <c r="CH9" s="70">
        <f>CG9*$C9</f>
        <v>0</v>
      </c>
      <c r="CI9" s="72"/>
      <c r="CJ9" s="70">
        <f>CI9*$C9</f>
        <v>0</v>
      </c>
      <c r="CK9" s="72"/>
      <c r="CL9" s="70">
        <f>CK9*$C9</f>
        <v>0</v>
      </c>
      <c r="CM9" s="72"/>
      <c r="CN9" s="70">
        <f>CM9*$C9</f>
        <v>0</v>
      </c>
      <c r="CO9" s="72"/>
      <c r="CP9" s="70">
        <f>CO9*$C9</f>
        <v>0</v>
      </c>
      <c r="CQ9" s="72"/>
      <c r="CR9" s="70">
        <f>CQ9*$C9</f>
        <v>0</v>
      </c>
      <c r="CS9" s="72"/>
      <c r="CT9" s="70">
        <f>CS9*$C9</f>
        <v>0</v>
      </c>
      <c r="CU9" s="72"/>
      <c r="CV9" s="70">
        <f>CU9*$C9</f>
        <v>0</v>
      </c>
      <c r="CW9" s="72"/>
      <c r="CX9" s="70">
        <f>CW9*$C9</f>
        <v>0</v>
      </c>
      <c r="CY9" s="72"/>
      <c r="CZ9" s="70">
        <f>CY9*$C9</f>
        <v>0</v>
      </c>
      <c r="DA9" s="72"/>
      <c r="DB9" s="70">
        <f>DA9*$C9</f>
        <v>0</v>
      </c>
      <c r="DC9" s="72"/>
      <c r="DD9" s="70">
        <f>DC9*$C9</f>
        <v>0</v>
      </c>
      <c r="DE9" s="72"/>
      <c r="DF9" s="70">
        <f>DE9*$C9</f>
        <v>0</v>
      </c>
      <c r="DG9" s="72"/>
      <c r="DH9" s="70">
        <f>DG9*$C9</f>
        <v>0</v>
      </c>
      <c r="DI9" s="72"/>
      <c r="DJ9" s="70">
        <f>DI9*$C9</f>
        <v>0</v>
      </c>
      <c r="DK9" s="72"/>
      <c r="DL9" s="70">
        <f>DK9*$C9</f>
        <v>0</v>
      </c>
      <c r="DM9" s="72"/>
      <c r="DN9" s="70">
        <f>DM9*$C9</f>
        <v>0</v>
      </c>
      <c r="DO9" s="72"/>
      <c r="DP9" s="70">
        <f>DO9*$C9</f>
        <v>0</v>
      </c>
      <c r="DQ9" s="72"/>
      <c r="DR9" s="70">
        <f>DQ9*$C9</f>
        <v>0</v>
      </c>
      <c r="DS9" s="72"/>
      <c r="DT9" s="73">
        <f>DS9*$C9</f>
        <v>0</v>
      </c>
    </row>
    <row r="10" spans="1:124" x14ac:dyDescent="0.3">
      <c r="A10" s="85" t="s">
        <v>236</v>
      </c>
      <c r="B10" s="74" t="s">
        <v>237</v>
      </c>
      <c r="C10" s="75">
        <f>Orçamento!$K$85</f>
        <v>260360.35</v>
      </c>
      <c r="D10" s="76">
        <f>ROUND($C$10/$C$15,5)</f>
        <v>0.36509999999999998</v>
      </c>
      <c r="E10" s="77">
        <v>0.1</v>
      </c>
      <c r="F10" s="75">
        <f>E10*$C10</f>
        <v>26036.035000000003</v>
      </c>
      <c r="G10" s="77">
        <v>0.2</v>
      </c>
      <c r="H10" s="75">
        <f>G10*$C10</f>
        <v>52072.070000000007</v>
      </c>
      <c r="I10" s="77">
        <v>0.2</v>
      </c>
      <c r="J10" s="75">
        <f>I10*$C10</f>
        <v>52072.070000000007</v>
      </c>
      <c r="K10" s="77">
        <v>0.2</v>
      </c>
      <c r="L10" s="75">
        <f>K10*$C10</f>
        <v>52072.070000000007</v>
      </c>
      <c r="M10" s="77">
        <v>0.2</v>
      </c>
      <c r="N10" s="75">
        <f>M10*$C10</f>
        <v>52072.070000000007</v>
      </c>
      <c r="O10" s="77">
        <v>0.1</v>
      </c>
      <c r="P10" s="75">
        <f>O10*$C10</f>
        <v>26036.035000000003</v>
      </c>
      <c r="Q10" s="77"/>
      <c r="R10" s="75">
        <f>Q10*$C10</f>
        <v>0</v>
      </c>
      <c r="S10" s="77"/>
      <c r="T10" s="75">
        <f>S10*$C10</f>
        <v>0</v>
      </c>
      <c r="U10" s="77"/>
      <c r="V10" s="75">
        <f>U10*$C10</f>
        <v>0</v>
      </c>
      <c r="W10" s="77"/>
      <c r="X10" s="75">
        <f>W10*$C10</f>
        <v>0</v>
      </c>
      <c r="Y10" s="77"/>
      <c r="Z10" s="75">
        <f>Y10*$C10</f>
        <v>0</v>
      </c>
      <c r="AA10" s="77"/>
      <c r="AB10" s="75">
        <f>AA10*$C10</f>
        <v>0</v>
      </c>
      <c r="AC10" s="77"/>
      <c r="AD10" s="75">
        <f>AC10*$C10</f>
        <v>0</v>
      </c>
      <c r="AE10" s="77"/>
      <c r="AF10" s="75">
        <f>AE10*$C10</f>
        <v>0</v>
      </c>
      <c r="AG10" s="77"/>
      <c r="AH10" s="75">
        <f>AG10*$C10</f>
        <v>0</v>
      </c>
      <c r="AI10" s="77"/>
      <c r="AJ10" s="75">
        <f>AI10*$C10</f>
        <v>0</v>
      </c>
      <c r="AK10" s="77"/>
      <c r="AL10" s="75">
        <f>AK10*$C10</f>
        <v>0</v>
      </c>
      <c r="AM10" s="77"/>
      <c r="AN10" s="75">
        <f>AM10*$C10</f>
        <v>0</v>
      </c>
      <c r="AO10" s="77"/>
      <c r="AP10" s="75">
        <f>AO10*$C10</f>
        <v>0</v>
      </c>
      <c r="AQ10" s="77"/>
      <c r="AR10" s="75">
        <f>AQ10*$C10</f>
        <v>0</v>
      </c>
      <c r="AS10" s="77"/>
      <c r="AT10" s="75">
        <f>AS10*$C10</f>
        <v>0</v>
      </c>
      <c r="AU10" s="77"/>
      <c r="AV10" s="75">
        <f>AU10*$C10</f>
        <v>0</v>
      </c>
      <c r="AW10" s="77"/>
      <c r="AX10" s="75">
        <f>AW10*$C10</f>
        <v>0</v>
      </c>
      <c r="AY10" s="77"/>
      <c r="AZ10" s="75">
        <f>AY10*$C10</f>
        <v>0</v>
      </c>
      <c r="BA10" s="77"/>
      <c r="BB10" s="75">
        <f>BA10*$C10</f>
        <v>0</v>
      </c>
      <c r="BC10" s="77"/>
      <c r="BD10" s="75">
        <f>BC10*$C10</f>
        <v>0</v>
      </c>
      <c r="BE10" s="77"/>
      <c r="BF10" s="75">
        <f>BE10*$C10</f>
        <v>0</v>
      </c>
      <c r="BG10" s="77"/>
      <c r="BH10" s="75">
        <f>BG10*$C10</f>
        <v>0</v>
      </c>
      <c r="BI10" s="77"/>
      <c r="BJ10" s="75">
        <f>BI10*$C10</f>
        <v>0</v>
      </c>
      <c r="BK10" s="77"/>
      <c r="BL10" s="75">
        <f>BK10*$C10</f>
        <v>0</v>
      </c>
      <c r="BM10" s="77"/>
      <c r="BN10" s="75">
        <f>BM10*$C10</f>
        <v>0</v>
      </c>
      <c r="BO10" s="77"/>
      <c r="BP10" s="75">
        <f>BO10*$C10</f>
        <v>0</v>
      </c>
      <c r="BQ10" s="77"/>
      <c r="BR10" s="75">
        <f>BQ10*$C10</f>
        <v>0</v>
      </c>
      <c r="BS10" s="77"/>
      <c r="BT10" s="75">
        <f>BS10*$C10</f>
        <v>0</v>
      </c>
      <c r="BU10" s="77"/>
      <c r="BV10" s="75">
        <f>BU10*$C10</f>
        <v>0</v>
      </c>
      <c r="BW10" s="77"/>
      <c r="BX10" s="75">
        <f>BW10*$C10</f>
        <v>0</v>
      </c>
      <c r="BY10" s="77"/>
      <c r="BZ10" s="75">
        <f>BY10*$C10</f>
        <v>0</v>
      </c>
      <c r="CA10" s="77"/>
      <c r="CB10" s="75">
        <f>CA10*$C10</f>
        <v>0</v>
      </c>
      <c r="CC10" s="77"/>
      <c r="CD10" s="75">
        <f>CC10*$C10</f>
        <v>0</v>
      </c>
      <c r="CE10" s="77"/>
      <c r="CF10" s="75">
        <f>CE10*$C10</f>
        <v>0</v>
      </c>
      <c r="CG10" s="77"/>
      <c r="CH10" s="75">
        <f>CG10*$C10</f>
        <v>0</v>
      </c>
      <c r="CI10" s="77"/>
      <c r="CJ10" s="75">
        <f>CI10*$C10</f>
        <v>0</v>
      </c>
      <c r="CK10" s="77"/>
      <c r="CL10" s="75">
        <f>CK10*$C10</f>
        <v>0</v>
      </c>
      <c r="CM10" s="77"/>
      <c r="CN10" s="75">
        <f>CM10*$C10</f>
        <v>0</v>
      </c>
      <c r="CO10" s="77"/>
      <c r="CP10" s="75">
        <f>CO10*$C10</f>
        <v>0</v>
      </c>
      <c r="CQ10" s="77"/>
      <c r="CR10" s="75">
        <f>CQ10*$C10</f>
        <v>0</v>
      </c>
      <c r="CS10" s="77"/>
      <c r="CT10" s="75">
        <f>CS10*$C10</f>
        <v>0</v>
      </c>
      <c r="CU10" s="77"/>
      <c r="CV10" s="75">
        <f>CU10*$C10</f>
        <v>0</v>
      </c>
      <c r="CW10" s="77"/>
      <c r="CX10" s="75">
        <f>CW10*$C10</f>
        <v>0</v>
      </c>
      <c r="CY10" s="77"/>
      <c r="CZ10" s="75">
        <f>CY10*$C10</f>
        <v>0</v>
      </c>
      <c r="DA10" s="77"/>
      <c r="DB10" s="75">
        <f>DA10*$C10</f>
        <v>0</v>
      </c>
      <c r="DC10" s="77"/>
      <c r="DD10" s="75">
        <f>DC10*$C10</f>
        <v>0</v>
      </c>
      <c r="DE10" s="77"/>
      <c r="DF10" s="75">
        <f>DE10*$C10</f>
        <v>0</v>
      </c>
      <c r="DG10" s="77"/>
      <c r="DH10" s="75">
        <f>DG10*$C10</f>
        <v>0</v>
      </c>
      <c r="DI10" s="77"/>
      <c r="DJ10" s="75">
        <f>DI10*$C10</f>
        <v>0</v>
      </c>
      <c r="DK10" s="77"/>
      <c r="DL10" s="75">
        <f>DK10*$C10</f>
        <v>0</v>
      </c>
      <c r="DM10" s="77"/>
      <c r="DN10" s="75">
        <f>DM10*$C10</f>
        <v>0</v>
      </c>
      <c r="DO10" s="77"/>
      <c r="DP10" s="75">
        <f>DO10*$C10</f>
        <v>0</v>
      </c>
      <c r="DQ10" s="77"/>
      <c r="DR10" s="75">
        <f>DQ10*$C10</f>
        <v>0</v>
      </c>
      <c r="DS10" s="77"/>
      <c r="DT10" s="78">
        <f>DS10*$C10</f>
        <v>0</v>
      </c>
    </row>
    <row r="11" spans="1:124" x14ac:dyDescent="0.3">
      <c r="A11" s="85" t="s">
        <v>445</v>
      </c>
      <c r="B11" s="74" t="s">
        <v>446</v>
      </c>
      <c r="C11" s="75">
        <f>Orçamento!$K$168</f>
        <v>372262.24999999988</v>
      </c>
      <c r="D11" s="76">
        <f>ROUND($C$11/$C$15,5)</f>
        <v>0.52202000000000004</v>
      </c>
      <c r="E11" s="77"/>
      <c r="F11" s="75">
        <f>E11*$C11</f>
        <v>0</v>
      </c>
      <c r="G11" s="77">
        <v>0.15</v>
      </c>
      <c r="H11" s="75">
        <f>G11*$C11</f>
        <v>55839.33749999998</v>
      </c>
      <c r="I11" s="77">
        <v>0.25</v>
      </c>
      <c r="J11" s="75">
        <f>I11*$C11</f>
        <v>93065.562499999971</v>
      </c>
      <c r="K11" s="77">
        <v>0.25</v>
      </c>
      <c r="L11" s="75">
        <f>K11*$C11</f>
        <v>93065.562499999971</v>
      </c>
      <c r="M11" s="77">
        <v>0.25</v>
      </c>
      <c r="N11" s="75">
        <f>M11*$C11</f>
        <v>93065.562499999971</v>
      </c>
      <c r="O11" s="77">
        <v>0.1</v>
      </c>
      <c r="P11" s="75">
        <f>O11*$C11</f>
        <v>37226.224999999991</v>
      </c>
      <c r="Q11" s="77"/>
      <c r="R11" s="75">
        <f>Q11*$C11</f>
        <v>0</v>
      </c>
      <c r="S11" s="77"/>
      <c r="T11" s="75">
        <f>S11*$C11</f>
        <v>0</v>
      </c>
      <c r="U11" s="77"/>
      <c r="V11" s="75">
        <f>U11*$C11</f>
        <v>0</v>
      </c>
      <c r="W11" s="77"/>
      <c r="X11" s="75">
        <f>W11*$C11</f>
        <v>0</v>
      </c>
      <c r="Y11" s="77"/>
      <c r="Z11" s="75">
        <f>Y11*$C11</f>
        <v>0</v>
      </c>
      <c r="AA11" s="77"/>
      <c r="AB11" s="75">
        <f>AA11*$C11</f>
        <v>0</v>
      </c>
      <c r="AC11" s="77"/>
      <c r="AD11" s="75">
        <f>AC11*$C11</f>
        <v>0</v>
      </c>
      <c r="AE11" s="77"/>
      <c r="AF11" s="75">
        <f>AE11*$C11</f>
        <v>0</v>
      </c>
      <c r="AG11" s="77"/>
      <c r="AH11" s="75">
        <f>AG11*$C11</f>
        <v>0</v>
      </c>
      <c r="AI11" s="77"/>
      <c r="AJ11" s="75">
        <f>AI11*$C11</f>
        <v>0</v>
      </c>
      <c r="AK11" s="77"/>
      <c r="AL11" s="75">
        <f>AK11*$C11</f>
        <v>0</v>
      </c>
      <c r="AM11" s="77"/>
      <c r="AN11" s="75">
        <f>AM11*$C11</f>
        <v>0</v>
      </c>
      <c r="AO11" s="77"/>
      <c r="AP11" s="75">
        <f>AO11*$C11</f>
        <v>0</v>
      </c>
      <c r="AQ11" s="77"/>
      <c r="AR11" s="75">
        <f>AQ11*$C11</f>
        <v>0</v>
      </c>
      <c r="AS11" s="77"/>
      <c r="AT11" s="75">
        <f>AS11*$C11</f>
        <v>0</v>
      </c>
      <c r="AU11" s="77"/>
      <c r="AV11" s="75">
        <f>AU11*$C11</f>
        <v>0</v>
      </c>
      <c r="AW11" s="77"/>
      <c r="AX11" s="75">
        <f>AW11*$C11</f>
        <v>0</v>
      </c>
      <c r="AY11" s="77"/>
      <c r="AZ11" s="75">
        <f>AY11*$C11</f>
        <v>0</v>
      </c>
      <c r="BA11" s="77"/>
      <c r="BB11" s="75">
        <f>BA11*$C11</f>
        <v>0</v>
      </c>
      <c r="BC11" s="77"/>
      <c r="BD11" s="75">
        <f>BC11*$C11</f>
        <v>0</v>
      </c>
      <c r="BE11" s="77"/>
      <c r="BF11" s="75">
        <f>BE11*$C11</f>
        <v>0</v>
      </c>
      <c r="BG11" s="77"/>
      <c r="BH11" s="75">
        <f>BG11*$C11</f>
        <v>0</v>
      </c>
      <c r="BI11" s="77"/>
      <c r="BJ11" s="75">
        <f>BI11*$C11</f>
        <v>0</v>
      </c>
      <c r="BK11" s="77"/>
      <c r="BL11" s="75">
        <f>BK11*$C11</f>
        <v>0</v>
      </c>
      <c r="BM11" s="77"/>
      <c r="BN11" s="75">
        <f>BM11*$C11</f>
        <v>0</v>
      </c>
      <c r="BO11" s="77"/>
      <c r="BP11" s="75">
        <f>BO11*$C11</f>
        <v>0</v>
      </c>
      <c r="BQ11" s="77"/>
      <c r="BR11" s="75">
        <f>BQ11*$C11</f>
        <v>0</v>
      </c>
      <c r="BS11" s="77"/>
      <c r="BT11" s="75">
        <f>BS11*$C11</f>
        <v>0</v>
      </c>
      <c r="BU11" s="77"/>
      <c r="BV11" s="75">
        <f>BU11*$C11</f>
        <v>0</v>
      </c>
      <c r="BW11" s="77"/>
      <c r="BX11" s="75">
        <f>BW11*$C11</f>
        <v>0</v>
      </c>
      <c r="BY11" s="77"/>
      <c r="BZ11" s="75">
        <f>BY11*$C11</f>
        <v>0</v>
      </c>
      <c r="CA11" s="77"/>
      <c r="CB11" s="75">
        <f>CA11*$C11</f>
        <v>0</v>
      </c>
      <c r="CC11" s="77"/>
      <c r="CD11" s="75">
        <f>CC11*$C11</f>
        <v>0</v>
      </c>
      <c r="CE11" s="77"/>
      <c r="CF11" s="75">
        <f>CE11*$C11</f>
        <v>0</v>
      </c>
      <c r="CG11" s="77"/>
      <c r="CH11" s="75">
        <f>CG11*$C11</f>
        <v>0</v>
      </c>
      <c r="CI11" s="77"/>
      <c r="CJ11" s="75">
        <f>CI11*$C11</f>
        <v>0</v>
      </c>
      <c r="CK11" s="77"/>
      <c r="CL11" s="75">
        <f>CK11*$C11</f>
        <v>0</v>
      </c>
      <c r="CM11" s="77"/>
      <c r="CN11" s="75">
        <f>CM11*$C11</f>
        <v>0</v>
      </c>
      <c r="CO11" s="77"/>
      <c r="CP11" s="75">
        <f>CO11*$C11</f>
        <v>0</v>
      </c>
      <c r="CQ11" s="77"/>
      <c r="CR11" s="75">
        <f>CQ11*$C11</f>
        <v>0</v>
      </c>
      <c r="CS11" s="77"/>
      <c r="CT11" s="75">
        <f>CS11*$C11</f>
        <v>0</v>
      </c>
      <c r="CU11" s="77"/>
      <c r="CV11" s="75">
        <f>CU11*$C11</f>
        <v>0</v>
      </c>
      <c r="CW11" s="77"/>
      <c r="CX11" s="75">
        <f>CW11*$C11</f>
        <v>0</v>
      </c>
      <c r="CY11" s="77"/>
      <c r="CZ11" s="75">
        <f>CY11*$C11</f>
        <v>0</v>
      </c>
      <c r="DA11" s="77"/>
      <c r="DB11" s="75">
        <f>DA11*$C11</f>
        <v>0</v>
      </c>
      <c r="DC11" s="77"/>
      <c r="DD11" s="75">
        <f>DC11*$C11</f>
        <v>0</v>
      </c>
      <c r="DE11" s="77"/>
      <c r="DF11" s="75">
        <f>DE11*$C11</f>
        <v>0</v>
      </c>
      <c r="DG11" s="77"/>
      <c r="DH11" s="75">
        <f>DG11*$C11</f>
        <v>0</v>
      </c>
      <c r="DI11" s="77"/>
      <c r="DJ11" s="75">
        <f>DI11*$C11</f>
        <v>0</v>
      </c>
      <c r="DK11" s="77"/>
      <c r="DL11" s="75">
        <f>DK11*$C11</f>
        <v>0</v>
      </c>
      <c r="DM11" s="77"/>
      <c r="DN11" s="75">
        <f>DM11*$C11</f>
        <v>0</v>
      </c>
      <c r="DO11" s="77"/>
      <c r="DP11" s="75">
        <f>DO11*$C11</f>
        <v>0</v>
      </c>
      <c r="DQ11" s="77"/>
      <c r="DR11" s="75">
        <f>DQ11*$C11</f>
        <v>0</v>
      </c>
      <c r="DS11" s="77"/>
      <c r="DT11" s="78">
        <f>DS11*$C11</f>
        <v>0</v>
      </c>
    </row>
    <row r="12" spans="1:124" x14ac:dyDescent="0.3">
      <c r="A12" s="85" t="s">
        <v>802</v>
      </c>
      <c r="B12" s="74" t="s">
        <v>803</v>
      </c>
      <c r="C12" s="75">
        <f>Orçamento!$K$365</f>
        <v>6961.4900000000016</v>
      </c>
      <c r="D12" s="76">
        <f>ROUND($C$12/$C$15,5)</f>
        <v>9.7599999999999996E-3</v>
      </c>
      <c r="E12" s="77"/>
      <c r="F12" s="75">
        <f>E12*$C12</f>
        <v>0</v>
      </c>
      <c r="G12" s="77">
        <v>0.2</v>
      </c>
      <c r="H12" s="75">
        <f>G12*$C12</f>
        <v>1392.2980000000005</v>
      </c>
      <c r="I12" s="77">
        <v>0.2</v>
      </c>
      <c r="J12" s="75">
        <f>I12*$C12</f>
        <v>1392.2980000000005</v>
      </c>
      <c r="K12" s="77">
        <v>0.2</v>
      </c>
      <c r="L12" s="75">
        <f>K12*$C12</f>
        <v>1392.2980000000005</v>
      </c>
      <c r="M12" s="77">
        <v>0.2</v>
      </c>
      <c r="N12" s="75">
        <f>M12*$C12</f>
        <v>1392.2980000000005</v>
      </c>
      <c r="O12" s="77">
        <v>0.2</v>
      </c>
      <c r="P12" s="75">
        <f>O12*$C12</f>
        <v>1392.2980000000005</v>
      </c>
      <c r="Q12" s="77"/>
      <c r="R12" s="75">
        <f>Q12*$C12</f>
        <v>0</v>
      </c>
      <c r="S12" s="77"/>
      <c r="T12" s="75">
        <f>S12*$C12</f>
        <v>0</v>
      </c>
      <c r="U12" s="77"/>
      <c r="V12" s="75">
        <f>U12*$C12</f>
        <v>0</v>
      </c>
      <c r="W12" s="77"/>
      <c r="X12" s="75">
        <f>W12*$C12</f>
        <v>0</v>
      </c>
      <c r="Y12" s="77"/>
      <c r="Z12" s="75">
        <f>Y12*$C12</f>
        <v>0</v>
      </c>
      <c r="AA12" s="77"/>
      <c r="AB12" s="75">
        <f>AA12*$C12</f>
        <v>0</v>
      </c>
      <c r="AC12" s="77"/>
      <c r="AD12" s="75">
        <f>AC12*$C12</f>
        <v>0</v>
      </c>
      <c r="AE12" s="77"/>
      <c r="AF12" s="75">
        <f>AE12*$C12</f>
        <v>0</v>
      </c>
      <c r="AG12" s="77"/>
      <c r="AH12" s="75">
        <f>AG12*$C12</f>
        <v>0</v>
      </c>
      <c r="AI12" s="77"/>
      <c r="AJ12" s="75">
        <f>AI12*$C12</f>
        <v>0</v>
      </c>
      <c r="AK12" s="77"/>
      <c r="AL12" s="75">
        <f>AK12*$C12</f>
        <v>0</v>
      </c>
      <c r="AM12" s="77"/>
      <c r="AN12" s="75">
        <f>AM12*$C12</f>
        <v>0</v>
      </c>
      <c r="AO12" s="77"/>
      <c r="AP12" s="75">
        <f>AO12*$C12</f>
        <v>0</v>
      </c>
      <c r="AQ12" s="77"/>
      <c r="AR12" s="75">
        <f>AQ12*$C12</f>
        <v>0</v>
      </c>
      <c r="AS12" s="77"/>
      <c r="AT12" s="75">
        <f>AS12*$C12</f>
        <v>0</v>
      </c>
      <c r="AU12" s="77"/>
      <c r="AV12" s="75">
        <f>AU12*$C12</f>
        <v>0</v>
      </c>
      <c r="AW12" s="77"/>
      <c r="AX12" s="75">
        <f>AW12*$C12</f>
        <v>0</v>
      </c>
      <c r="AY12" s="77"/>
      <c r="AZ12" s="75">
        <f>AY12*$C12</f>
        <v>0</v>
      </c>
      <c r="BA12" s="77"/>
      <c r="BB12" s="75">
        <f>BA12*$C12</f>
        <v>0</v>
      </c>
      <c r="BC12" s="77"/>
      <c r="BD12" s="75">
        <f>BC12*$C12</f>
        <v>0</v>
      </c>
      <c r="BE12" s="77"/>
      <c r="BF12" s="75">
        <f>BE12*$C12</f>
        <v>0</v>
      </c>
      <c r="BG12" s="77"/>
      <c r="BH12" s="75">
        <f>BG12*$C12</f>
        <v>0</v>
      </c>
      <c r="BI12" s="77"/>
      <c r="BJ12" s="75">
        <f>BI12*$C12</f>
        <v>0</v>
      </c>
      <c r="BK12" s="77"/>
      <c r="BL12" s="75">
        <f>BK12*$C12</f>
        <v>0</v>
      </c>
      <c r="BM12" s="77"/>
      <c r="BN12" s="75">
        <f>BM12*$C12</f>
        <v>0</v>
      </c>
      <c r="BO12" s="77"/>
      <c r="BP12" s="75">
        <f>BO12*$C12</f>
        <v>0</v>
      </c>
      <c r="BQ12" s="77"/>
      <c r="BR12" s="75">
        <f>BQ12*$C12</f>
        <v>0</v>
      </c>
      <c r="BS12" s="77"/>
      <c r="BT12" s="75">
        <f>BS12*$C12</f>
        <v>0</v>
      </c>
      <c r="BU12" s="77"/>
      <c r="BV12" s="75">
        <f>BU12*$C12</f>
        <v>0</v>
      </c>
      <c r="BW12" s="77"/>
      <c r="BX12" s="75">
        <f>BW12*$C12</f>
        <v>0</v>
      </c>
      <c r="BY12" s="77"/>
      <c r="BZ12" s="75">
        <f>BY12*$C12</f>
        <v>0</v>
      </c>
      <c r="CA12" s="77"/>
      <c r="CB12" s="75">
        <f>CA12*$C12</f>
        <v>0</v>
      </c>
      <c r="CC12" s="77"/>
      <c r="CD12" s="75">
        <f>CC12*$C12</f>
        <v>0</v>
      </c>
      <c r="CE12" s="77"/>
      <c r="CF12" s="75">
        <f>CE12*$C12</f>
        <v>0</v>
      </c>
      <c r="CG12" s="77"/>
      <c r="CH12" s="75">
        <f>CG12*$C12</f>
        <v>0</v>
      </c>
      <c r="CI12" s="77"/>
      <c r="CJ12" s="75">
        <f>CI12*$C12</f>
        <v>0</v>
      </c>
      <c r="CK12" s="77"/>
      <c r="CL12" s="75">
        <f>CK12*$C12</f>
        <v>0</v>
      </c>
      <c r="CM12" s="77"/>
      <c r="CN12" s="75">
        <f>CM12*$C12</f>
        <v>0</v>
      </c>
      <c r="CO12" s="77"/>
      <c r="CP12" s="75">
        <f>CO12*$C12</f>
        <v>0</v>
      </c>
      <c r="CQ12" s="77"/>
      <c r="CR12" s="75">
        <f>CQ12*$C12</f>
        <v>0</v>
      </c>
      <c r="CS12" s="77"/>
      <c r="CT12" s="75">
        <f>CS12*$C12</f>
        <v>0</v>
      </c>
      <c r="CU12" s="77"/>
      <c r="CV12" s="75">
        <f>CU12*$C12</f>
        <v>0</v>
      </c>
      <c r="CW12" s="77"/>
      <c r="CX12" s="75">
        <f>CW12*$C12</f>
        <v>0</v>
      </c>
      <c r="CY12" s="77"/>
      <c r="CZ12" s="75">
        <f>CY12*$C12</f>
        <v>0</v>
      </c>
      <c r="DA12" s="77"/>
      <c r="DB12" s="75">
        <f>DA12*$C12</f>
        <v>0</v>
      </c>
      <c r="DC12" s="77"/>
      <c r="DD12" s="75">
        <f>DC12*$C12</f>
        <v>0</v>
      </c>
      <c r="DE12" s="77"/>
      <c r="DF12" s="75">
        <f>DE12*$C12</f>
        <v>0</v>
      </c>
      <c r="DG12" s="77"/>
      <c r="DH12" s="75">
        <f>DG12*$C12</f>
        <v>0</v>
      </c>
      <c r="DI12" s="77"/>
      <c r="DJ12" s="75">
        <f>DI12*$C12</f>
        <v>0</v>
      </c>
      <c r="DK12" s="77"/>
      <c r="DL12" s="75">
        <f>DK12*$C12</f>
        <v>0</v>
      </c>
      <c r="DM12" s="77"/>
      <c r="DN12" s="75">
        <f>DM12*$C12</f>
        <v>0</v>
      </c>
      <c r="DO12" s="77"/>
      <c r="DP12" s="75">
        <f>DO12*$C12</f>
        <v>0</v>
      </c>
      <c r="DQ12" s="77"/>
      <c r="DR12" s="75">
        <f>DQ12*$C12</f>
        <v>0</v>
      </c>
      <c r="DS12" s="77"/>
      <c r="DT12" s="78">
        <f>DS12*$C12</f>
        <v>0</v>
      </c>
    </row>
    <row r="13" spans="1:124" x14ac:dyDescent="0.3">
      <c r="A13" s="86" t="s">
        <v>921</v>
      </c>
      <c r="B13" s="79" t="s">
        <v>922</v>
      </c>
      <c r="C13" s="80">
        <f>Orçamento!$K$408</f>
        <v>11161.73</v>
      </c>
      <c r="D13" s="81">
        <f>ROUND($C$13/$C$15,5)</f>
        <v>1.5650000000000001E-2</v>
      </c>
      <c r="E13" s="82"/>
      <c r="F13" s="80">
        <f>E13*$C13</f>
        <v>0</v>
      </c>
      <c r="G13" s="82"/>
      <c r="H13" s="80">
        <f>G13*$C13</f>
        <v>0</v>
      </c>
      <c r="I13" s="82"/>
      <c r="J13" s="80">
        <f>I13*$C13</f>
        <v>0</v>
      </c>
      <c r="K13" s="82"/>
      <c r="L13" s="80">
        <f>K13*$C13</f>
        <v>0</v>
      </c>
      <c r="M13" s="82"/>
      <c r="N13" s="80">
        <f>M13*$C13</f>
        <v>0</v>
      </c>
      <c r="O13" s="82">
        <v>1</v>
      </c>
      <c r="P13" s="80">
        <f>O13*$C13</f>
        <v>11161.73</v>
      </c>
      <c r="Q13" s="82"/>
      <c r="R13" s="80">
        <f>Q13*$C13</f>
        <v>0</v>
      </c>
      <c r="S13" s="82"/>
      <c r="T13" s="80">
        <f>S13*$C13</f>
        <v>0</v>
      </c>
      <c r="U13" s="82"/>
      <c r="V13" s="80">
        <f>U13*$C13</f>
        <v>0</v>
      </c>
      <c r="W13" s="82"/>
      <c r="X13" s="80">
        <f>W13*$C13</f>
        <v>0</v>
      </c>
      <c r="Y13" s="82"/>
      <c r="Z13" s="80">
        <f>Y13*$C13</f>
        <v>0</v>
      </c>
      <c r="AA13" s="82"/>
      <c r="AB13" s="80">
        <f>AA13*$C13</f>
        <v>0</v>
      </c>
      <c r="AC13" s="82"/>
      <c r="AD13" s="80">
        <f>AC13*$C13</f>
        <v>0</v>
      </c>
      <c r="AE13" s="82"/>
      <c r="AF13" s="80">
        <f>AE13*$C13</f>
        <v>0</v>
      </c>
      <c r="AG13" s="82"/>
      <c r="AH13" s="80">
        <f>AG13*$C13</f>
        <v>0</v>
      </c>
      <c r="AI13" s="82"/>
      <c r="AJ13" s="80">
        <f>AI13*$C13</f>
        <v>0</v>
      </c>
      <c r="AK13" s="82"/>
      <c r="AL13" s="80">
        <f>AK13*$C13</f>
        <v>0</v>
      </c>
      <c r="AM13" s="82"/>
      <c r="AN13" s="80">
        <f>AM13*$C13</f>
        <v>0</v>
      </c>
      <c r="AO13" s="82"/>
      <c r="AP13" s="80">
        <f>AO13*$C13</f>
        <v>0</v>
      </c>
      <c r="AQ13" s="82"/>
      <c r="AR13" s="80">
        <f>AQ13*$C13</f>
        <v>0</v>
      </c>
      <c r="AS13" s="82"/>
      <c r="AT13" s="80">
        <f>AS13*$C13</f>
        <v>0</v>
      </c>
      <c r="AU13" s="82"/>
      <c r="AV13" s="80">
        <f>AU13*$C13</f>
        <v>0</v>
      </c>
      <c r="AW13" s="82"/>
      <c r="AX13" s="80">
        <f>AW13*$C13</f>
        <v>0</v>
      </c>
      <c r="AY13" s="82"/>
      <c r="AZ13" s="80">
        <f>AY13*$C13</f>
        <v>0</v>
      </c>
      <c r="BA13" s="82"/>
      <c r="BB13" s="80">
        <f>BA13*$C13</f>
        <v>0</v>
      </c>
      <c r="BC13" s="82"/>
      <c r="BD13" s="80">
        <f>BC13*$C13</f>
        <v>0</v>
      </c>
      <c r="BE13" s="82"/>
      <c r="BF13" s="80">
        <f>BE13*$C13</f>
        <v>0</v>
      </c>
      <c r="BG13" s="82"/>
      <c r="BH13" s="80">
        <f>BG13*$C13</f>
        <v>0</v>
      </c>
      <c r="BI13" s="82"/>
      <c r="BJ13" s="80">
        <f>BI13*$C13</f>
        <v>0</v>
      </c>
      <c r="BK13" s="82"/>
      <c r="BL13" s="80">
        <f>BK13*$C13</f>
        <v>0</v>
      </c>
      <c r="BM13" s="82"/>
      <c r="BN13" s="80">
        <f>BM13*$C13</f>
        <v>0</v>
      </c>
      <c r="BO13" s="82"/>
      <c r="BP13" s="80">
        <f>BO13*$C13</f>
        <v>0</v>
      </c>
      <c r="BQ13" s="82"/>
      <c r="BR13" s="80">
        <f>BQ13*$C13</f>
        <v>0</v>
      </c>
      <c r="BS13" s="82"/>
      <c r="BT13" s="80">
        <f>BS13*$C13</f>
        <v>0</v>
      </c>
      <c r="BU13" s="82"/>
      <c r="BV13" s="80">
        <f>BU13*$C13</f>
        <v>0</v>
      </c>
      <c r="BW13" s="82"/>
      <c r="BX13" s="80">
        <f>BW13*$C13</f>
        <v>0</v>
      </c>
      <c r="BY13" s="82"/>
      <c r="BZ13" s="80">
        <f>BY13*$C13</f>
        <v>0</v>
      </c>
      <c r="CA13" s="82"/>
      <c r="CB13" s="80">
        <f>CA13*$C13</f>
        <v>0</v>
      </c>
      <c r="CC13" s="82"/>
      <c r="CD13" s="80">
        <f>CC13*$C13</f>
        <v>0</v>
      </c>
      <c r="CE13" s="82"/>
      <c r="CF13" s="80">
        <f>CE13*$C13</f>
        <v>0</v>
      </c>
      <c r="CG13" s="82"/>
      <c r="CH13" s="80">
        <f>CG13*$C13</f>
        <v>0</v>
      </c>
      <c r="CI13" s="82"/>
      <c r="CJ13" s="80">
        <f>CI13*$C13</f>
        <v>0</v>
      </c>
      <c r="CK13" s="82"/>
      <c r="CL13" s="80">
        <f>CK13*$C13</f>
        <v>0</v>
      </c>
      <c r="CM13" s="82"/>
      <c r="CN13" s="80">
        <f>CM13*$C13</f>
        <v>0</v>
      </c>
      <c r="CO13" s="82"/>
      <c r="CP13" s="80">
        <f>CO13*$C13</f>
        <v>0</v>
      </c>
      <c r="CQ13" s="82"/>
      <c r="CR13" s="80">
        <f>CQ13*$C13</f>
        <v>0</v>
      </c>
      <c r="CS13" s="82"/>
      <c r="CT13" s="80">
        <f>CS13*$C13</f>
        <v>0</v>
      </c>
      <c r="CU13" s="82"/>
      <c r="CV13" s="80">
        <f>CU13*$C13</f>
        <v>0</v>
      </c>
      <c r="CW13" s="82"/>
      <c r="CX13" s="80">
        <f>CW13*$C13</f>
        <v>0</v>
      </c>
      <c r="CY13" s="82"/>
      <c r="CZ13" s="80">
        <f>CY13*$C13</f>
        <v>0</v>
      </c>
      <c r="DA13" s="82"/>
      <c r="DB13" s="80">
        <f>DA13*$C13</f>
        <v>0</v>
      </c>
      <c r="DC13" s="82"/>
      <c r="DD13" s="80">
        <f>DC13*$C13</f>
        <v>0</v>
      </c>
      <c r="DE13" s="82"/>
      <c r="DF13" s="80">
        <f>DE13*$C13</f>
        <v>0</v>
      </c>
      <c r="DG13" s="82"/>
      <c r="DH13" s="80">
        <f>DG13*$C13</f>
        <v>0</v>
      </c>
      <c r="DI13" s="82"/>
      <c r="DJ13" s="80">
        <f>DI13*$C13</f>
        <v>0</v>
      </c>
      <c r="DK13" s="82"/>
      <c r="DL13" s="80">
        <f>DK13*$C13</f>
        <v>0</v>
      </c>
      <c r="DM13" s="82"/>
      <c r="DN13" s="80">
        <f>DM13*$C13</f>
        <v>0</v>
      </c>
      <c r="DO13" s="82"/>
      <c r="DP13" s="80">
        <f>DO13*$C13</f>
        <v>0</v>
      </c>
      <c r="DQ13" s="82"/>
      <c r="DR13" s="80">
        <f>DQ13*$C13</f>
        <v>0</v>
      </c>
      <c r="DS13" s="82"/>
      <c r="DT13" s="83">
        <f>DS13*$C13</f>
        <v>0</v>
      </c>
    </row>
    <row r="14" spans="1:124" x14ac:dyDescent="0.3">
      <c r="A14" s="54"/>
      <c r="B14" s="55" t="s">
        <v>935</v>
      </c>
      <c r="C14" s="57"/>
      <c r="D14" s="59"/>
      <c r="E14" s="64">
        <f>F14/$C15</f>
        <v>0.12397025522440071</v>
      </c>
      <c r="F14" s="61">
        <f>SUM(F$9:F$13)</f>
        <v>88405.024999999994</v>
      </c>
      <c r="G14" s="64">
        <f>H14/$C15</f>
        <v>0.15327644857074277</v>
      </c>
      <c r="H14" s="61">
        <f>SUM(H$9:H$13)</f>
        <v>109303.70549999998</v>
      </c>
      <c r="I14" s="64">
        <f>J14/$C15</f>
        <v>0.20547873700729904</v>
      </c>
      <c r="J14" s="61">
        <f>SUM(J$9:J$13)</f>
        <v>146529.93049999999</v>
      </c>
      <c r="K14" s="64">
        <f>L14/$C15</f>
        <v>0.20547873700729904</v>
      </c>
      <c r="L14" s="61">
        <f>SUM(L$9:L$13)</f>
        <v>146529.93049999999</v>
      </c>
      <c r="M14" s="64">
        <f>N14/$C15</f>
        <v>0.20547873700729904</v>
      </c>
      <c r="N14" s="61">
        <f>SUM(N$9:N$13)</f>
        <v>146529.93049999999</v>
      </c>
      <c r="O14" s="64">
        <f>P14/$C15</f>
        <v>0.10631708518295956</v>
      </c>
      <c r="P14" s="61">
        <f>SUM(P$9:P$13)</f>
        <v>75816.288</v>
      </c>
      <c r="Q14" s="64">
        <f>R14/$C15</f>
        <v>0</v>
      </c>
      <c r="R14" s="61">
        <f>SUM(R$9:R$13)</f>
        <v>0</v>
      </c>
      <c r="S14" s="64">
        <f>T14/$C15</f>
        <v>0</v>
      </c>
      <c r="T14" s="61">
        <f>SUM(T$9:T$13)</f>
        <v>0</v>
      </c>
      <c r="U14" s="64">
        <f>V14/$C15</f>
        <v>0</v>
      </c>
      <c r="V14" s="61">
        <f>SUM(V$9:V$13)</f>
        <v>0</v>
      </c>
      <c r="W14" s="64">
        <f>X14/$C15</f>
        <v>0</v>
      </c>
      <c r="X14" s="61">
        <f>SUM(X$9:X$13)</f>
        <v>0</v>
      </c>
      <c r="Y14" s="64">
        <f>Z14/$C15</f>
        <v>0</v>
      </c>
      <c r="Z14" s="61">
        <f>SUM(Z$9:Z$13)</f>
        <v>0</v>
      </c>
      <c r="AA14" s="64">
        <f>AB14/$C15</f>
        <v>0</v>
      </c>
      <c r="AB14" s="61">
        <f>SUM(AB$9:AB$13)</f>
        <v>0</v>
      </c>
      <c r="AC14" s="64">
        <f>AD14/$C15</f>
        <v>0</v>
      </c>
      <c r="AD14" s="61">
        <f>SUM(AD$9:AD$13)</f>
        <v>0</v>
      </c>
      <c r="AE14" s="64">
        <f>AF14/$C15</f>
        <v>0</v>
      </c>
      <c r="AF14" s="61">
        <f>SUM(AF$9:AF$13)</f>
        <v>0</v>
      </c>
      <c r="AG14" s="64">
        <f>AH14/$C15</f>
        <v>0</v>
      </c>
      <c r="AH14" s="61">
        <f>SUM(AH$9:AH$13)</f>
        <v>0</v>
      </c>
      <c r="AI14" s="64">
        <f>AJ14/$C15</f>
        <v>0</v>
      </c>
      <c r="AJ14" s="61">
        <f>SUM(AJ$9:AJ$13)</f>
        <v>0</v>
      </c>
      <c r="AK14" s="64">
        <f>AL14/$C15</f>
        <v>0</v>
      </c>
      <c r="AL14" s="61">
        <f>SUM(AL$9:AL$13)</f>
        <v>0</v>
      </c>
      <c r="AM14" s="64">
        <f>AN14/$C15</f>
        <v>0</v>
      </c>
      <c r="AN14" s="61">
        <f>SUM(AN$9:AN$13)</f>
        <v>0</v>
      </c>
      <c r="AO14" s="64">
        <f>AP14/$C15</f>
        <v>0</v>
      </c>
      <c r="AP14" s="61">
        <f>SUM(AP$9:AP$13)</f>
        <v>0</v>
      </c>
      <c r="AQ14" s="64">
        <f>AR14/$C15</f>
        <v>0</v>
      </c>
      <c r="AR14" s="61">
        <f>SUM(AR$9:AR$13)</f>
        <v>0</v>
      </c>
      <c r="AS14" s="64">
        <f>AT14/$C15</f>
        <v>0</v>
      </c>
      <c r="AT14" s="61">
        <f>SUM(AT$9:AT$13)</f>
        <v>0</v>
      </c>
      <c r="AU14" s="64">
        <f>AV14/$C15</f>
        <v>0</v>
      </c>
      <c r="AV14" s="61">
        <f>SUM(AV$9:AV$13)</f>
        <v>0</v>
      </c>
      <c r="AW14" s="64">
        <f>AX14/$C15</f>
        <v>0</v>
      </c>
      <c r="AX14" s="61">
        <f>SUM(AX$9:AX$13)</f>
        <v>0</v>
      </c>
      <c r="AY14" s="64">
        <f>AZ14/$C15</f>
        <v>0</v>
      </c>
      <c r="AZ14" s="61">
        <f>SUM(AZ$9:AZ$13)</f>
        <v>0</v>
      </c>
      <c r="BA14" s="64">
        <f>BB14/$C15</f>
        <v>0</v>
      </c>
      <c r="BB14" s="61">
        <f>SUM(BB$9:BB$13)</f>
        <v>0</v>
      </c>
      <c r="BC14" s="64">
        <f>BD14/$C15</f>
        <v>0</v>
      </c>
      <c r="BD14" s="61">
        <f>SUM(BD$9:BD$13)</f>
        <v>0</v>
      </c>
      <c r="BE14" s="64">
        <f>BF14/$C15</f>
        <v>0</v>
      </c>
      <c r="BF14" s="61">
        <f>SUM(BF$9:BF$13)</f>
        <v>0</v>
      </c>
      <c r="BG14" s="64">
        <f>BH14/$C15</f>
        <v>0</v>
      </c>
      <c r="BH14" s="61">
        <f>SUM(BH$9:BH$13)</f>
        <v>0</v>
      </c>
      <c r="BI14" s="64">
        <f>BJ14/$C15</f>
        <v>0</v>
      </c>
      <c r="BJ14" s="61">
        <f>SUM(BJ$9:BJ$13)</f>
        <v>0</v>
      </c>
      <c r="BK14" s="64">
        <f>BL14/$C15</f>
        <v>0</v>
      </c>
      <c r="BL14" s="61">
        <f>SUM(BL$9:BL$13)</f>
        <v>0</v>
      </c>
      <c r="BM14" s="64">
        <f>BN14/$C15</f>
        <v>0</v>
      </c>
      <c r="BN14" s="61">
        <f>SUM(BN$9:BN$13)</f>
        <v>0</v>
      </c>
      <c r="BO14" s="64">
        <f>BP14/$C15</f>
        <v>0</v>
      </c>
      <c r="BP14" s="61">
        <f>SUM(BP$9:BP$13)</f>
        <v>0</v>
      </c>
      <c r="BQ14" s="64">
        <f>BR14/$C15</f>
        <v>0</v>
      </c>
      <c r="BR14" s="61">
        <f>SUM(BR$9:BR$13)</f>
        <v>0</v>
      </c>
      <c r="BS14" s="64">
        <f>BT14/$C15</f>
        <v>0</v>
      </c>
      <c r="BT14" s="61">
        <f>SUM(BT$9:BT$13)</f>
        <v>0</v>
      </c>
      <c r="BU14" s="64">
        <f>BV14/$C15</f>
        <v>0</v>
      </c>
      <c r="BV14" s="61">
        <f>SUM(BV$9:BV$13)</f>
        <v>0</v>
      </c>
      <c r="BW14" s="64">
        <f>BX14/$C15</f>
        <v>0</v>
      </c>
      <c r="BX14" s="61">
        <f>SUM(BX$9:BX$13)</f>
        <v>0</v>
      </c>
      <c r="BY14" s="64">
        <f>BZ14/$C15</f>
        <v>0</v>
      </c>
      <c r="BZ14" s="61">
        <f>SUM(BZ$9:BZ$13)</f>
        <v>0</v>
      </c>
      <c r="CA14" s="64">
        <f>CB14/$C15</f>
        <v>0</v>
      </c>
      <c r="CB14" s="61">
        <f>SUM(CB$9:CB$13)</f>
        <v>0</v>
      </c>
      <c r="CC14" s="64">
        <f>CD14/$C15</f>
        <v>0</v>
      </c>
      <c r="CD14" s="61">
        <f>SUM(CD$9:CD$13)</f>
        <v>0</v>
      </c>
      <c r="CE14" s="64">
        <f>CF14/$C15</f>
        <v>0</v>
      </c>
      <c r="CF14" s="61">
        <f>SUM(CF$9:CF$13)</f>
        <v>0</v>
      </c>
      <c r="CG14" s="64">
        <f>CH14/$C15</f>
        <v>0</v>
      </c>
      <c r="CH14" s="61">
        <f>SUM(CH$9:CH$13)</f>
        <v>0</v>
      </c>
      <c r="CI14" s="64">
        <f>CJ14/$C15</f>
        <v>0</v>
      </c>
      <c r="CJ14" s="61">
        <f>SUM(CJ$9:CJ$13)</f>
        <v>0</v>
      </c>
      <c r="CK14" s="64">
        <f>CL14/$C15</f>
        <v>0</v>
      </c>
      <c r="CL14" s="61">
        <f>SUM(CL$9:CL$13)</f>
        <v>0</v>
      </c>
      <c r="CM14" s="64">
        <f>CN14/$C15</f>
        <v>0</v>
      </c>
      <c r="CN14" s="61">
        <f>SUM(CN$9:CN$13)</f>
        <v>0</v>
      </c>
      <c r="CO14" s="64">
        <f>CP14/$C15</f>
        <v>0</v>
      </c>
      <c r="CP14" s="61">
        <f>SUM(CP$9:CP$13)</f>
        <v>0</v>
      </c>
      <c r="CQ14" s="64">
        <f>CR14/$C15</f>
        <v>0</v>
      </c>
      <c r="CR14" s="61">
        <f>SUM(CR$9:CR$13)</f>
        <v>0</v>
      </c>
      <c r="CS14" s="64">
        <f>CT14/$C15</f>
        <v>0</v>
      </c>
      <c r="CT14" s="61">
        <f>SUM(CT$9:CT$13)</f>
        <v>0</v>
      </c>
      <c r="CU14" s="64">
        <f>CV14/$C15</f>
        <v>0</v>
      </c>
      <c r="CV14" s="61">
        <f>SUM(CV$9:CV$13)</f>
        <v>0</v>
      </c>
      <c r="CW14" s="64">
        <f>CX14/$C15</f>
        <v>0</v>
      </c>
      <c r="CX14" s="61">
        <f>SUM(CX$9:CX$13)</f>
        <v>0</v>
      </c>
      <c r="CY14" s="64">
        <f>CZ14/$C15</f>
        <v>0</v>
      </c>
      <c r="CZ14" s="61">
        <f>SUM(CZ$9:CZ$13)</f>
        <v>0</v>
      </c>
      <c r="DA14" s="64">
        <f>DB14/$C15</f>
        <v>0</v>
      </c>
      <c r="DB14" s="61">
        <f>SUM(DB$9:DB$13)</f>
        <v>0</v>
      </c>
      <c r="DC14" s="64">
        <f>DD14/$C15</f>
        <v>0</v>
      </c>
      <c r="DD14" s="61">
        <f>SUM(DD$9:DD$13)</f>
        <v>0</v>
      </c>
      <c r="DE14" s="64">
        <f>DF14/$C15</f>
        <v>0</v>
      </c>
      <c r="DF14" s="61">
        <f>SUM(DF$9:DF$13)</f>
        <v>0</v>
      </c>
      <c r="DG14" s="64">
        <f>DH14/$C15</f>
        <v>0</v>
      </c>
      <c r="DH14" s="61">
        <f>SUM(DH$9:DH$13)</f>
        <v>0</v>
      </c>
      <c r="DI14" s="64">
        <f>DJ14/$C15</f>
        <v>0</v>
      </c>
      <c r="DJ14" s="61">
        <f>SUM(DJ$9:DJ$13)</f>
        <v>0</v>
      </c>
      <c r="DK14" s="64">
        <f>DL14/$C15</f>
        <v>0</v>
      </c>
      <c r="DL14" s="61">
        <f>SUM(DL$9:DL$13)</f>
        <v>0</v>
      </c>
      <c r="DM14" s="64">
        <f>DN14/$C15</f>
        <v>0</v>
      </c>
      <c r="DN14" s="61">
        <f>SUM(DN$9:DN$13)</f>
        <v>0</v>
      </c>
      <c r="DO14" s="64">
        <f>DP14/$C15</f>
        <v>0</v>
      </c>
      <c r="DP14" s="61">
        <f>SUM(DP$9:DP$13)</f>
        <v>0</v>
      </c>
      <c r="DQ14" s="64">
        <f>DR14/$C15</f>
        <v>0</v>
      </c>
      <c r="DR14" s="61">
        <f>SUM(DR$9:DR$13)</f>
        <v>0</v>
      </c>
      <c r="DS14" s="64">
        <f>DT14/$C15</f>
        <v>0</v>
      </c>
      <c r="DT14" s="67">
        <f>SUM(DT$9:DT$13)</f>
        <v>0</v>
      </c>
    </row>
    <row r="15" spans="1:124" ht="13.5" thickBot="1" x14ac:dyDescent="0.35">
      <c r="A15" s="54"/>
      <c r="B15" s="55" t="s">
        <v>936</v>
      </c>
      <c r="C15" s="58">
        <f>SUM(C$9:C$13)</f>
        <v>713114.80999999982</v>
      </c>
      <c r="D15" s="59">
        <f>SUM(D$9:D$13)</f>
        <v>0.99999000000000005</v>
      </c>
      <c r="E15" s="65">
        <f>E14</f>
        <v>0.12397025522440071</v>
      </c>
      <c r="F15" s="62">
        <f>F14</f>
        <v>88405.024999999994</v>
      </c>
      <c r="G15" s="65">
        <f>G14+E15</f>
        <v>0.27724670379514349</v>
      </c>
      <c r="H15" s="62">
        <f>H14+F15</f>
        <v>197708.73049999998</v>
      </c>
      <c r="I15" s="65">
        <f>I14+G15</f>
        <v>0.48272544080244251</v>
      </c>
      <c r="J15" s="62">
        <f>J14+H15</f>
        <v>344238.66099999996</v>
      </c>
      <c r="K15" s="65">
        <f>K14+I15</f>
        <v>0.68820417780974152</v>
      </c>
      <c r="L15" s="62">
        <f>L14+J15</f>
        <v>490768.59149999998</v>
      </c>
      <c r="M15" s="65">
        <f>M14+K15</f>
        <v>0.89368291481704054</v>
      </c>
      <c r="N15" s="62">
        <f>N14+L15</f>
        <v>637298.522</v>
      </c>
      <c r="O15" s="65">
        <f>O14+M15</f>
        <v>1</v>
      </c>
      <c r="P15" s="62">
        <f>P14+N15</f>
        <v>713114.81</v>
      </c>
      <c r="Q15" s="65">
        <f>Q14+O15</f>
        <v>1</v>
      </c>
      <c r="R15" s="62">
        <f>R14+P15</f>
        <v>713114.81</v>
      </c>
      <c r="S15" s="65">
        <f>S14+Q15</f>
        <v>1</v>
      </c>
      <c r="T15" s="62">
        <f>T14+R15</f>
        <v>713114.81</v>
      </c>
      <c r="U15" s="65">
        <f>U14+S15</f>
        <v>1</v>
      </c>
      <c r="V15" s="62">
        <f>V14+T15</f>
        <v>713114.81</v>
      </c>
      <c r="W15" s="65">
        <f>W14+U15</f>
        <v>1</v>
      </c>
      <c r="X15" s="62">
        <f>X14+V15</f>
        <v>713114.81</v>
      </c>
      <c r="Y15" s="65">
        <f>Y14+W15</f>
        <v>1</v>
      </c>
      <c r="Z15" s="62">
        <f>Z14+X15</f>
        <v>713114.81</v>
      </c>
      <c r="AA15" s="65">
        <f>AA14+Y15</f>
        <v>1</v>
      </c>
      <c r="AB15" s="62">
        <f>AB14+Z15</f>
        <v>713114.81</v>
      </c>
      <c r="AC15" s="65">
        <f>AC14+AA15</f>
        <v>1</v>
      </c>
      <c r="AD15" s="62">
        <f>AD14+AB15</f>
        <v>713114.81</v>
      </c>
      <c r="AE15" s="65">
        <f>AE14+AC15</f>
        <v>1</v>
      </c>
      <c r="AF15" s="62">
        <f>AF14+AD15</f>
        <v>713114.81</v>
      </c>
      <c r="AG15" s="65">
        <f>AG14+AE15</f>
        <v>1</v>
      </c>
      <c r="AH15" s="62">
        <f>AH14+AF15</f>
        <v>713114.81</v>
      </c>
      <c r="AI15" s="65">
        <f>AI14+AG15</f>
        <v>1</v>
      </c>
      <c r="AJ15" s="62">
        <f>AJ14+AH15</f>
        <v>713114.81</v>
      </c>
      <c r="AK15" s="65">
        <f>AK14+AI15</f>
        <v>1</v>
      </c>
      <c r="AL15" s="62">
        <f>AL14+AJ15</f>
        <v>713114.81</v>
      </c>
      <c r="AM15" s="65">
        <f>AM14+AK15</f>
        <v>1</v>
      </c>
      <c r="AN15" s="62">
        <f>AN14+AL15</f>
        <v>713114.81</v>
      </c>
      <c r="AO15" s="65">
        <f>AO14+AM15</f>
        <v>1</v>
      </c>
      <c r="AP15" s="62">
        <f>AP14+AN15</f>
        <v>713114.81</v>
      </c>
      <c r="AQ15" s="65">
        <f>AQ14+AO15</f>
        <v>1</v>
      </c>
      <c r="AR15" s="62">
        <f>AR14+AP15</f>
        <v>713114.81</v>
      </c>
      <c r="AS15" s="65">
        <f>AS14+AQ15</f>
        <v>1</v>
      </c>
      <c r="AT15" s="62">
        <f>AT14+AR15</f>
        <v>713114.81</v>
      </c>
      <c r="AU15" s="65">
        <f>AU14+AS15</f>
        <v>1</v>
      </c>
      <c r="AV15" s="62">
        <f>AV14+AT15</f>
        <v>713114.81</v>
      </c>
      <c r="AW15" s="65">
        <f>AW14+AU15</f>
        <v>1</v>
      </c>
      <c r="AX15" s="62">
        <f>AX14+AV15</f>
        <v>713114.81</v>
      </c>
      <c r="AY15" s="65">
        <f>AY14+AW15</f>
        <v>1</v>
      </c>
      <c r="AZ15" s="62">
        <f>AZ14+AX15</f>
        <v>713114.81</v>
      </c>
      <c r="BA15" s="65">
        <f>BA14+AY15</f>
        <v>1</v>
      </c>
      <c r="BB15" s="62">
        <f>BB14+AZ15</f>
        <v>713114.81</v>
      </c>
      <c r="BC15" s="65">
        <f>BC14+BA15</f>
        <v>1</v>
      </c>
      <c r="BD15" s="62">
        <f>BD14+BB15</f>
        <v>713114.81</v>
      </c>
      <c r="BE15" s="65">
        <f>BE14+BC15</f>
        <v>1</v>
      </c>
      <c r="BF15" s="62">
        <f>BF14+BD15</f>
        <v>713114.81</v>
      </c>
      <c r="BG15" s="65">
        <f>BG14+BE15</f>
        <v>1</v>
      </c>
      <c r="BH15" s="62">
        <f>BH14+BF15</f>
        <v>713114.81</v>
      </c>
      <c r="BI15" s="65">
        <f>BI14+BG15</f>
        <v>1</v>
      </c>
      <c r="BJ15" s="62">
        <f>BJ14+BH15</f>
        <v>713114.81</v>
      </c>
      <c r="BK15" s="65">
        <f>BK14+BI15</f>
        <v>1</v>
      </c>
      <c r="BL15" s="62">
        <f>BL14+BJ15</f>
        <v>713114.81</v>
      </c>
      <c r="BM15" s="65">
        <f>BM14+BK15</f>
        <v>1</v>
      </c>
      <c r="BN15" s="62">
        <f>BN14+BL15</f>
        <v>713114.81</v>
      </c>
      <c r="BO15" s="65">
        <f>BO14+BM15</f>
        <v>1</v>
      </c>
      <c r="BP15" s="62">
        <f>BP14+BN15</f>
        <v>713114.81</v>
      </c>
      <c r="BQ15" s="65">
        <f>BQ14+BO15</f>
        <v>1</v>
      </c>
      <c r="BR15" s="62">
        <f>BR14+BP15</f>
        <v>713114.81</v>
      </c>
      <c r="BS15" s="65">
        <f>BS14+BQ15</f>
        <v>1</v>
      </c>
      <c r="BT15" s="62">
        <f>BT14+BR15</f>
        <v>713114.81</v>
      </c>
      <c r="BU15" s="65">
        <f>BU14+BS15</f>
        <v>1</v>
      </c>
      <c r="BV15" s="62">
        <f>BV14+BT15</f>
        <v>713114.81</v>
      </c>
      <c r="BW15" s="65">
        <f>BW14+BU15</f>
        <v>1</v>
      </c>
      <c r="BX15" s="62">
        <f>BX14+BV15</f>
        <v>713114.81</v>
      </c>
      <c r="BY15" s="65">
        <f>BY14+BW15</f>
        <v>1</v>
      </c>
      <c r="BZ15" s="62">
        <f>BZ14+BX15</f>
        <v>713114.81</v>
      </c>
      <c r="CA15" s="65">
        <f>CA14+BY15</f>
        <v>1</v>
      </c>
      <c r="CB15" s="62">
        <f>CB14+BZ15</f>
        <v>713114.81</v>
      </c>
      <c r="CC15" s="65">
        <f>CC14+CA15</f>
        <v>1</v>
      </c>
      <c r="CD15" s="62">
        <f>CD14+CB15</f>
        <v>713114.81</v>
      </c>
      <c r="CE15" s="65">
        <f>CE14+CC15</f>
        <v>1</v>
      </c>
      <c r="CF15" s="62">
        <f>CF14+CD15</f>
        <v>713114.81</v>
      </c>
      <c r="CG15" s="65">
        <f>CG14+CE15</f>
        <v>1</v>
      </c>
      <c r="CH15" s="62">
        <f>CH14+CF15</f>
        <v>713114.81</v>
      </c>
      <c r="CI15" s="65">
        <f>CI14+CG15</f>
        <v>1</v>
      </c>
      <c r="CJ15" s="62">
        <f>CJ14+CH15</f>
        <v>713114.81</v>
      </c>
      <c r="CK15" s="65">
        <f>CK14+CI15</f>
        <v>1</v>
      </c>
      <c r="CL15" s="62">
        <f>CL14+CJ15</f>
        <v>713114.81</v>
      </c>
      <c r="CM15" s="65">
        <f>CM14+CK15</f>
        <v>1</v>
      </c>
      <c r="CN15" s="62">
        <f>CN14+CL15</f>
        <v>713114.81</v>
      </c>
      <c r="CO15" s="65">
        <f>CO14+CM15</f>
        <v>1</v>
      </c>
      <c r="CP15" s="62">
        <f>CP14+CN15</f>
        <v>713114.81</v>
      </c>
      <c r="CQ15" s="65">
        <f>CQ14+CO15</f>
        <v>1</v>
      </c>
      <c r="CR15" s="62">
        <f>CR14+CP15</f>
        <v>713114.81</v>
      </c>
      <c r="CS15" s="65">
        <f>CS14+CQ15</f>
        <v>1</v>
      </c>
      <c r="CT15" s="62">
        <f>CT14+CR15</f>
        <v>713114.81</v>
      </c>
      <c r="CU15" s="65">
        <f>CU14+CS15</f>
        <v>1</v>
      </c>
      <c r="CV15" s="62">
        <f>CV14+CT15</f>
        <v>713114.81</v>
      </c>
      <c r="CW15" s="65">
        <f>CW14+CU15</f>
        <v>1</v>
      </c>
      <c r="CX15" s="62">
        <f>CX14+CV15</f>
        <v>713114.81</v>
      </c>
      <c r="CY15" s="65">
        <f>CY14+CW15</f>
        <v>1</v>
      </c>
      <c r="CZ15" s="62">
        <f>CZ14+CX15</f>
        <v>713114.81</v>
      </c>
      <c r="DA15" s="65">
        <f>DA14+CY15</f>
        <v>1</v>
      </c>
      <c r="DB15" s="62">
        <f>DB14+CZ15</f>
        <v>713114.81</v>
      </c>
      <c r="DC15" s="65">
        <f>DC14+DA15</f>
        <v>1</v>
      </c>
      <c r="DD15" s="62">
        <f>DD14+DB15</f>
        <v>713114.81</v>
      </c>
      <c r="DE15" s="65">
        <f>DE14+DC15</f>
        <v>1</v>
      </c>
      <c r="DF15" s="62">
        <f>DF14+DD15</f>
        <v>713114.81</v>
      </c>
      <c r="DG15" s="65">
        <f>DG14+DE15</f>
        <v>1</v>
      </c>
      <c r="DH15" s="62">
        <f>DH14+DF15</f>
        <v>713114.81</v>
      </c>
      <c r="DI15" s="65">
        <f>DI14+DG15</f>
        <v>1</v>
      </c>
      <c r="DJ15" s="62">
        <f>DJ14+DH15</f>
        <v>713114.81</v>
      </c>
      <c r="DK15" s="65">
        <f>DK14+DI15</f>
        <v>1</v>
      </c>
      <c r="DL15" s="62">
        <f>DL14+DJ15</f>
        <v>713114.81</v>
      </c>
      <c r="DM15" s="65">
        <f>DM14+DK15</f>
        <v>1</v>
      </c>
      <c r="DN15" s="62">
        <f>DN14+DL15</f>
        <v>713114.81</v>
      </c>
      <c r="DO15" s="65">
        <f>DO14+DM15</f>
        <v>1</v>
      </c>
      <c r="DP15" s="62">
        <f>DP14+DN15</f>
        <v>713114.81</v>
      </c>
      <c r="DQ15" s="65">
        <f>DQ14+DO15</f>
        <v>1</v>
      </c>
      <c r="DR15" s="62">
        <f>DR14+DP15</f>
        <v>713114.81</v>
      </c>
      <c r="DS15" s="65">
        <f>DS14+DQ15</f>
        <v>1</v>
      </c>
      <c r="DT15" s="68">
        <f>DT14+DR15</f>
        <v>713114.81</v>
      </c>
    </row>
  </sheetData>
  <mergeCells count="60">
    <mergeCell ref="DI7:DJ7"/>
    <mergeCell ref="DK7:DL7"/>
    <mergeCell ref="DM7:DN7"/>
    <mergeCell ref="DO7:DP7"/>
    <mergeCell ref="DQ7:DR7"/>
    <mergeCell ref="DS7:DT7"/>
    <mergeCell ref="CW7:CX7"/>
    <mergeCell ref="CY7:CZ7"/>
    <mergeCell ref="DA7:DB7"/>
    <mergeCell ref="DC7:DD7"/>
    <mergeCell ref="DE7:DF7"/>
    <mergeCell ref="DG7:DH7"/>
    <mergeCell ref="CK7:CL7"/>
    <mergeCell ref="CM7:CN7"/>
    <mergeCell ref="CO7:CP7"/>
    <mergeCell ref="CQ7:CR7"/>
    <mergeCell ref="CS7:CT7"/>
    <mergeCell ref="CU7:CV7"/>
    <mergeCell ref="BY7:BZ7"/>
    <mergeCell ref="CA7:CB7"/>
    <mergeCell ref="CC7:CD7"/>
    <mergeCell ref="CE7:CF7"/>
    <mergeCell ref="CG7:CH7"/>
    <mergeCell ref="CI7:CJ7"/>
    <mergeCell ref="BM7:BN7"/>
    <mergeCell ref="BO7:BP7"/>
    <mergeCell ref="BQ7:BR7"/>
    <mergeCell ref="BS7:BT7"/>
    <mergeCell ref="BU7:BV7"/>
    <mergeCell ref="BW7:BX7"/>
    <mergeCell ref="BA7:BB7"/>
    <mergeCell ref="BC7:BD7"/>
    <mergeCell ref="BE7:BF7"/>
    <mergeCell ref="BG7:BH7"/>
    <mergeCell ref="BI7:BJ7"/>
    <mergeCell ref="BK7:BL7"/>
    <mergeCell ref="AO7:AP7"/>
    <mergeCell ref="AQ7:AR7"/>
    <mergeCell ref="AS7:AT7"/>
    <mergeCell ref="AU7:AV7"/>
    <mergeCell ref="AW7:AX7"/>
    <mergeCell ref="AY7:AZ7"/>
    <mergeCell ref="AC7:AD7"/>
    <mergeCell ref="AE7:AF7"/>
    <mergeCell ref="AG7:AH7"/>
    <mergeCell ref="AI7:AJ7"/>
    <mergeCell ref="AK7:AL7"/>
    <mergeCell ref="AM7:AN7"/>
    <mergeCell ref="Q7:R7"/>
    <mergeCell ref="S7:T7"/>
    <mergeCell ref="U7:V7"/>
    <mergeCell ref="W7:X7"/>
    <mergeCell ref="Y7:Z7"/>
    <mergeCell ref="AA7:AB7"/>
    <mergeCell ref="E7:F7"/>
    <mergeCell ref="G7:H7"/>
    <mergeCell ref="I7:J7"/>
    <mergeCell ref="K7:L7"/>
    <mergeCell ref="M7:N7"/>
    <mergeCell ref="O7:P7"/>
  </mergeCells>
  <pageMargins left="0.511811024" right="0.511811024" top="0.78740157499999996" bottom="0.78740157499999996" header="0.31496062000000002" footer="0.31496062000000002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Cronograma</vt:lpstr>
      <vt:lpstr>Cronograma!Area_de_impressao</vt:lpstr>
      <vt:lpstr>Orçamento!Area_de_impressao</vt:lpstr>
      <vt:lpstr>Cronograma!Titulos_de_impressao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AGUIAR VIEIRA</dc:creator>
  <cp:lastModifiedBy>DANIEL AGUIAR VIEIRA</cp:lastModifiedBy>
  <dcterms:created xsi:type="dcterms:W3CDTF">2026-04-30T11:43:40Z</dcterms:created>
  <dcterms:modified xsi:type="dcterms:W3CDTF">2026-04-30T11:44:34Z</dcterms:modified>
</cp:coreProperties>
</file>