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W:\Geral\SP-Joel\Obras\Sarjetas SICRO\Licitação 2026-05\Arquivos para licitação\"/>
    </mc:Choice>
  </mc:AlternateContent>
  <xr:revisionPtr revIDLastSave="0" documentId="8_{FAA290BD-625A-4B27-A9B7-253A4E4897FF}" xr6:coauthVersionLast="47" xr6:coauthVersionMax="47" xr10:uidLastSave="{00000000-0000-0000-0000-000000000000}"/>
  <bookViews>
    <workbookView xWindow="-103" yWindow="-103" windowWidth="33120" windowHeight="18000" xr2:uid="{431BFF1E-9BAD-4360-9761-5D52772E84D7}"/>
  </bookViews>
  <sheets>
    <sheet name="Orçamento" sheetId="1" r:id="rId1"/>
    <sheet name="Cronograma" sheetId="2" r:id="rId2"/>
  </sheets>
  <definedNames>
    <definedName name="_xlnm.Print_Area" localSheetId="1">Cronograma!$A$2:$DT$13</definedName>
    <definedName name="_xlnm.Print_Area" localSheetId="0">Orçamento!$B$2:$L$29</definedName>
    <definedName name="_xlnm.Print_Titles" localSheetId="1">Cronograma!$A:$D,Cronograma!$2:$8</definedName>
    <definedName name="_xlnm.Print_Titles" localSheetId="0">Orçamento!$2:$7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9" i="1" l="1"/>
  <c r="M26" i="1"/>
  <c r="K26" i="1" s="1"/>
  <c r="M25" i="1"/>
  <c r="K25" i="1" s="1"/>
  <c r="M24" i="1"/>
  <c r="K24" i="1"/>
  <c r="M23" i="1"/>
  <c r="K23" i="1" s="1"/>
  <c r="M22" i="1"/>
  <c r="K22" i="1"/>
  <c r="M21" i="1"/>
  <c r="K21" i="1"/>
  <c r="M19" i="1"/>
  <c r="K19" i="1"/>
  <c r="M18" i="1"/>
  <c r="K18" i="1"/>
  <c r="M15" i="1"/>
  <c r="K15" i="1"/>
  <c r="M14" i="1"/>
  <c r="K14" i="1" s="1"/>
  <c r="M13" i="1"/>
  <c r="K13" i="1"/>
  <c r="M12" i="1"/>
  <c r="K12" i="1"/>
  <c r="M10" i="1"/>
  <c r="K10" i="1"/>
  <c r="K8" i="1" s="1"/>
  <c r="M9" i="1"/>
  <c r="K9" i="1"/>
  <c r="K11" i="1" l="1"/>
  <c r="C9" i="2"/>
  <c r="L8" i="1"/>
  <c r="L25" i="1"/>
  <c r="L14" i="1"/>
  <c r="L9" i="1"/>
  <c r="L12" i="1"/>
  <c r="L24" i="1"/>
  <c r="L13" i="1"/>
  <c r="K20" i="1"/>
  <c r="L20" i="1" s="1"/>
  <c r="E6" i="1"/>
  <c r="L19" i="1" s="1"/>
  <c r="L26" i="1"/>
  <c r="K16" i="1"/>
  <c r="L10" i="1"/>
  <c r="K17" i="1"/>
  <c r="L17" i="1" s="1"/>
  <c r="L23" i="1" l="1"/>
  <c r="L22" i="1"/>
  <c r="L18" i="1"/>
  <c r="AD9" i="2"/>
  <c r="BJ9" i="2"/>
  <c r="CP9" i="2"/>
  <c r="BP9" i="2"/>
  <c r="AL9" i="2"/>
  <c r="AF9" i="2"/>
  <c r="BL9" i="2"/>
  <c r="CR9" i="2"/>
  <c r="CV9" i="2"/>
  <c r="F9" i="2"/>
  <c r="CX9" i="2"/>
  <c r="CZ9" i="2"/>
  <c r="AP9" i="2"/>
  <c r="AH9" i="2"/>
  <c r="BN9" i="2"/>
  <c r="CT9" i="2"/>
  <c r="AJ9" i="2"/>
  <c r="BR9" i="2"/>
  <c r="H9" i="2"/>
  <c r="AN9" i="2"/>
  <c r="BT9" i="2"/>
  <c r="DB9" i="2"/>
  <c r="L9" i="2"/>
  <c r="AR9" i="2"/>
  <c r="BX9" i="2"/>
  <c r="DD9" i="2"/>
  <c r="BB9" i="2"/>
  <c r="DN9" i="2"/>
  <c r="BD9" i="2"/>
  <c r="BF9" i="2"/>
  <c r="N9" i="2"/>
  <c r="AT9" i="2"/>
  <c r="BZ9" i="2"/>
  <c r="DF9" i="2"/>
  <c r="CB9" i="2"/>
  <c r="DL9" i="2"/>
  <c r="CJ9" i="2"/>
  <c r="DR9" i="2"/>
  <c r="P9" i="2"/>
  <c r="AV9" i="2"/>
  <c r="DH9" i="2"/>
  <c r="T9" i="2"/>
  <c r="V9" i="2"/>
  <c r="X9" i="2"/>
  <c r="DP9" i="2"/>
  <c r="Z9" i="2"/>
  <c r="R9" i="2"/>
  <c r="AX9" i="2"/>
  <c r="CD9" i="2"/>
  <c r="DJ9" i="2"/>
  <c r="AZ9" i="2"/>
  <c r="CF9" i="2"/>
  <c r="CH9" i="2"/>
  <c r="CL9" i="2"/>
  <c r="AB9" i="2"/>
  <c r="BH9" i="2"/>
  <c r="CN9" i="2"/>
  <c r="DT9" i="2"/>
  <c r="J9" i="2"/>
  <c r="BV9" i="2"/>
  <c r="L15" i="1"/>
  <c r="L21" i="1"/>
  <c r="L16" i="1"/>
  <c r="C11" i="2"/>
  <c r="C10" i="2"/>
  <c r="L11" i="1"/>
  <c r="AR12" i="2" l="1"/>
  <c r="DR12" i="2"/>
  <c r="L12" i="2"/>
  <c r="CR12" i="2"/>
  <c r="DT12" i="2"/>
  <c r="P12" i="2"/>
  <c r="DH12" i="2"/>
  <c r="CF12" i="2"/>
  <c r="DL12" i="2"/>
  <c r="AH10" i="2"/>
  <c r="BN10" i="2"/>
  <c r="CT10" i="2"/>
  <c r="CT12" i="2" s="1"/>
  <c r="AN10" i="2"/>
  <c r="AN12" i="2" s="1"/>
  <c r="J10" i="2"/>
  <c r="J12" i="2" s="1"/>
  <c r="AP10" i="2"/>
  <c r="AP12" i="2" s="1"/>
  <c r="DB10" i="2"/>
  <c r="DB12" i="2" s="1"/>
  <c r="L10" i="2"/>
  <c r="AJ10" i="2"/>
  <c r="BP10" i="2"/>
  <c r="CV10" i="2"/>
  <c r="CV12" i="2" s="1"/>
  <c r="BT10" i="2"/>
  <c r="BT12" i="2" s="1"/>
  <c r="BV10" i="2"/>
  <c r="BV12" i="2" s="1"/>
  <c r="DD10" i="2"/>
  <c r="AT10" i="2"/>
  <c r="DF10" i="2"/>
  <c r="F10" i="2"/>
  <c r="F12" i="2" s="1"/>
  <c r="AL10" i="2"/>
  <c r="AL12" i="2" s="1"/>
  <c r="BR10" i="2"/>
  <c r="BR12" i="2" s="1"/>
  <c r="CX10" i="2"/>
  <c r="CX12" i="2" s="1"/>
  <c r="H10" i="2"/>
  <c r="H12" i="2" s="1"/>
  <c r="CZ10" i="2"/>
  <c r="CZ12" i="2" s="1"/>
  <c r="AR10" i="2"/>
  <c r="BX10" i="2"/>
  <c r="P10" i="2"/>
  <c r="AV10" i="2"/>
  <c r="CB10" i="2"/>
  <c r="CB12" i="2" s="1"/>
  <c r="DH10" i="2"/>
  <c r="BF10" i="2"/>
  <c r="BF12" i="2" s="1"/>
  <c r="DR10" i="2"/>
  <c r="BH10" i="2"/>
  <c r="BH12" i="2" s="1"/>
  <c r="BJ10" i="2"/>
  <c r="BJ12" i="2" s="1"/>
  <c r="R10" i="2"/>
  <c r="R12" i="2" s="1"/>
  <c r="AX10" i="2"/>
  <c r="CD10" i="2"/>
  <c r="CD12" i="2" s="1"/>
  <c r="DJ10" i="2"/>
  <c r="DJ12" i="2" s="1"/>
  <c r="T10" i="2"/>
  <c r="T12" i="2" s="1"/>
  <c r="AZ10" i="2"/>
  <c r="AZ12" i="2" s="1"/>
  <c r="DL10" i="2"/>
  <c r="CJ10" i="2"/>
  <c r="AB10" i="2"/>
  <c r="DT10" i="2"/>
  <c r="CF10" i="2"/>
  <c r="Z10" i="2"/>
  <c r="CL10" i="2"/>
  <c r="CL12" i="2" s="1"/>
  <c r="V10" i="2"/>
  <c r="V12" i="2" s="1"/>
  <c r="BB10" i="2"/>
  <c r="BB12" i="2" s="1"/>
  <c r="CH10" i="2"/>
  <c r="CH12" i="2" s="1"/>
  <c r="DN10" i="2"/>
  <c r="DN12" i="2" s="1"/>
  <c r="X10" i="2"/>
  <c r="X12" i="2" s="1"/>
  <c r="BD10" i="2"/>
  <c r="BD12" i="2" s="1"/>
  <c r="DP10" i="2"/>
  <c r="DP12" i="2" s="1"/>
  <c r="CN10" i="2"/>
  <c r="CN12" i="2" s="1"/>
  <c r="AD10" i="2"/>
  <c r="AD12" i="2" s="1"/>
  <c r="CP10" i="2"/>
  <c r="CP12" i="2" s="1"/>
  <c r="AF10" i="2"/>
  <c r="AF12" i="2" s="1"/>
  <c r="BL10" i="2"/>
  <c r="CR10" i="2"/>
  <c r="N10" i="2"/>
  <c r="BZ10" i="2"/>
  <c r="BZ12" i="2"/>
  <c r="N12" i="2"/>
  <c r="Z12" i="2"/>
  <c r="C13" i="2"/>
  <c r="D9" i="2" s="1"/>
  <c r="BN12" i="2"/>
  <c r="DF12" i="2"/>
  <c r="F11" i="2"/>
  <c r="AL11" i="2"/>
  <c r="BR11" i="2"/>
  <c r="CX11" i="2"/>
  <c r="L11" i="2"/>
  <c r="DD11" i="2"/>
  <c r="DD12" i="2" s="1"/>
  <c r="BZ11" i="2"/>
  <c r="P11" i="2"/>
  <c r="DH11" i="2"/>
  <c r="R11" i="2"/>
  <c r="H11" i="2"/>
  <c r="AN11" i="2"/>
  <c r="BT11" i="2"/>
  <c r="CZ11" i="2"/>
  <c r="AR11" i="2"/>
  <c r="N11" i="2"/>
  <c r="DF11" i="2"/>
  <c r="CB11" i="2"/>
  <c r="DJ11" i="2"/>
  <c r="J11" i="2"/>
  <c r="AP11" i="2"/>
  <c r="BV11" i="2"/>
  <c r="DB11" i="2"/>
  <c r="BX11" i="2"/>
  <c r="BX12" i="2" s="1"/>
  <c r="AT11" i="2"/>
  <c r="AT12" i="2" s="1"/>
  <c r="AV11" i="2"/>
  <c r="AV12" i="2" s="1"/>
  <c r="AX11" i="2"/>
  <c r="T11" i="2"/>
  <c r="AZ11" i="2"/>
  <c r="CF11" i="2"/>
  <c r="DL11" i="2"/>
  <c r="DT11" i="2"/>
  <c r="CP11" i="2"/>
  <c r="CR11" i="2"/>
  <c r="BN11" i="2"/>
  <c r="V11" i="2"/>
  <c r="BB11" i="2"/>
  <c r="CH11" i="2"/>
  <c r="DN11" i="2"/>
  <c r="BD11" i="2"/>
  <c r="DP11" i="2"/>
  <c r="AB11" i="2"/>
  <c r="AB12" i="2" s="1"/>
  <c r="BL11" i="2"/>
  <c r="BL12" i="2" s="1"/>
  <c r="X11" i="2"/>
  <c r="CJ11" i="2"/>
  <c r="CJ12" i="2" s="1"/>
  <c r="BH11" i="2"/>
  <c r="BJ11" i="2"/>
  <c r="AF11" i="2"/>
  <c r="Z11" i="2"/>
  <c r="BF11" i="2"/>
  <c r="CL11" i="2"/>
  <c r="DR11" i="2"/>
  <c r="CN11" i="2"/>
  <c r="AD11" i="2"/>
  <c r="AH11" i="2"/>
  <c r="CT11" i="2"/>
  <c r="AJ11" i="2"/>
  <c r="AJ12" i="2" s="1"/>
  <c r="BP11" i="2"/>
  <c r="BP12" i="2" s="1"/>
  <c r="CV11" i="2"/>
  <c r="CD11" i="2"/>
  <c r="AX12" i="2"/>
  <c r="AH12" i="2"/>
  <c r="DC12" i="2" l="1"/>
  <c r="AO12" i="2"/>
  <c r="DI12" i="2"/>
  <c r="AY12" i="2"/>
  <c r="CM12" i="2"/>
  <c r="DO12" i="2"/>
  <c r="CS12" i="2"/>
  <c r="DA12" i="2"/>
  <c r="I12" i="2"/>
  <c r="BC12" i="2"/>
  <c r="CO12" i="2"/>
  <c r="CY12" i="2"/>
  <c r="S12" i="2"/>
  <c r="CW12" i="2"/>
  <c r="BQ12" i="2"/>
  <c r="AK12" i="2"/>
  <c r="DM12" i="2"/>
  <c r="Q12" i="2"/>
  <c r="CG12" i="2"/>
  <c r="CI12" i="2"/>
  <c r="BG12" i="2"/>
  <c r="U12" i="2"/>
  <c r="BE12" i="2"/>
  <c r="BO12" i="2"/>
  <c r="AU12" i="2"/>
  <c r="CU12" i="2"/>
  <c r="AE12" i="2"/>
  <c r="AC12" i="2"/>
  <c r="G12" i="2"/>
  <c r="G13" i="2" s="1"/>
  <c r="H13" i="2"/>
  <c r="J13" i="2" s="1"/>
  <c r="L13" i="2" s="1"/>
  <c r="N13" i="2" s="1"/>
  <c r="P13" i="2" s="1"/>
  <c r="R13" i="2" s="1"/>
  <c r="T13" i="2" s="1"/>
  <c r="V13" i="2" s="1"/>
  <c r="X13" i="2" s="1"/>
  <c r="Z13" i="2" s="1"/>
  <c r="AB13" i="2" s="1"/>
  <c r="AD13" i="2" s="1"/>
  <c r="AF13" i="2" s="1"/>
  <c r="AH13" i="2" s="1"/>
  <c r="AJ13" i="2" s="1"/>
  <c r="AL13" i="2" s="1"/>
  <c r="AN13" i="2" s="1"/>
  <c r="AP13" i="2" s="1"/>
  <c r="AR13" i="2" s="1"/>
  <c r="AT13" i="2" s="1"/>
  <c r="AV13" i="2" s="1"/>
  <c r="AX13" i="2" s="1"/>
  <c r="AZ13" i="2" s="1"/>
  <c r="BB13" i="2" s="1"/>
  <c r="BD13" i="2" s="1"/>
  <c r="BF13" i="2" s="1"/>
  <c r="BH13" i="2" s="1"/>
  <c r="BJ13" i="2" s="1"/>
  <c r="BL13" i="2" s="1"/>
  <c r="BN13" i="2" s="1"/>
  <c r="BP13" i="2" s="1"/>
  <c r="BR13" i="2" s="1"/>
  <c r="BT13" i="2" s="1"/>
  <c r="BV13" i="2" s="1"/>
  <c r="BX13" i="2" s="1"/>
  <c r="BZ13" i="2" s="1"/>
  <c r="CB13" i="2" s="1"/>
  <c r="CD13" i="2" s="1"/>
  <c r="CF13" i="2" s="1"/>
  <c r="CH13" i="2" s="1"/>
  <c r="CJ13" i="2" s="1"/>
  <c r="CL13" i="2" s="1"/>
  <c r="CN13" i="2" s="1"/>
  <c r="CP13" i="2" s="1"/>
  <c r="CR13" i="2" s="1"/>
  <c r="CT13" i="2" s="1"/>
  <c r="CV13" i="2" s="1"/>
  <c r="CX13" i="2" s="1"/>
  <c r="CZ13" i="2" s="1"/>
  <c r="DB13" i="2" s="1"/>
  <c r="DD13" i="2" s="1"/>
  <c r="DF13" i="2" s="1"/>
  <c r="DH13" i="2" s="1"/>
  <c r="DJ13" i="2" s="1"/>
  <c r="DL13" i="2" s="1"/>
  <c r="DN13" i="2" s="1"/>
  <c r="DP13" i="2" s="1"/>
  <c r="DR13" i="2" s="1"/>
  <c r="DT13" i="2" s="1"/>
  <c r="AM12" i="2"/>
  <c r="CC12" i="2"/>
  <c r="W12" i="2"/>
  <c r="E12" i="2"/>
  <c r="E13" i="2" s="1"/>
  <c r="F13" i="2"/>
  <c r="BI12" i="2"/>
  <c r="BA12" i="2"/>
  <c r="BK12" i="2"/>
  <c r="CK12" i="2"/>
  <c r="BU12" i="2"/>
  <c r="AA12" i="2"/>
  <c r="BS12" i="2"/>
  <c r="AI12" i="2"/>
  <c r="AS12" i="2"/>
  <c r="CA12" i="2"/>
  <c r="BW12" i="2"/>
  <c r="CE12" i="2"/>
  <c r="AW12" i="2"/>
  <c r="DK12" i="2"/>
  <c r="CQ12" i="2"/>
  <c r="K12" i="2"/>
  <c r="D11" i="2"/>
  <c r="AQ12" i="2"/>
  <c r="M12" i="2"/>
  <c r="Y12" i="2"/>
  <c r="D13" i="2"/>
  <c r="DE12" i="2"/>
  <c r="DQ12" i="2"/>
  <c r="BY12" i="2"/>
  <c r="O12" i="2"/>
  <c r="D10" i="2"/>
  <c r="BM12" i="2"/>
  <c r="DG12" i="2"/>
  <c r="AG12" i="2"/>
  <c r="DS12" i="2"/>
  <c r="K13" i="2" l="1"/>
  <c r="M13" i="2" s="1"/>
  <c r="O13" i="2" s="1"/>
  <c r="Q13" i="2" s="1"/>
  <c r="S13" i="2" s="1"/>
  <c r="U13" i="2" s="1"/>
  <c r="W13" i="2" s="1"/>
  <c r="Y13" i="2" s="1"/>
  <c r="AA13" i="2" s="1"/>
  <c r="AC13" i="2" s="1"/>
  <c r="AE13" i="2" s="1"/>
  <c r="AG13" i="2" s="1"/>
  <c r="AI13" i="2" s="1"/>
  <c r="AK13" i="2" s="1"/>
  <c r="AM13" i="2" s="1"/>
  <c r="AO13" i="2" s="1"/>
  <c r="AQ13" i="2" s="1"/>
  <c r="AS13" i="2" s="1"/>
  <c r="AU13" i="2" s="1"/>
  <c r="AW13" i="2" s="1"/>
  <c r="AY13" i="2" s="1"/>
  <c r="BA13" i="2" s="1"/>
  <c r="BC13" i="2" s="1"/>
  <c r="BE13" i="2" s="1"/>
  <c r="BG13" i="2" s="1"/>
  <c r="BI13" i="2" s="1"/>
  <c r="BK13" i="2" s="1"/>
  <c r="BM13" i="2" s="1"/>
  <c r="BO13" i="2" s="1"/>
  <c r="BQ13" i="2" s="1"/>
  <c r="BS13" i="2" s="1"/>
  <c r="BU13" i="2" s="1"/>
  <c r="BW13" i="2" s="1"/>
  <c r="BY13" i="2" s="1"/>
  <c r="CA13" i="2" s="1"/>
  <c r="CC13" i="2" s="1"/>
  <c r="CE13" i="2" s="1"/>
  <c r="CG13" i="2" s="1"/>
  <c r="CI13" i="2" s="1"/>
  <c r="CK13" i="2" s="1"/>
  <c r="CM13" i="2" s="1"/>
  <c r="CO13" i="2" s="1"/>
  <c r="CQ13" i="2" s="1"/>
  <c r="CS13" i="2" s="1"/>
  <c r="CU13" i="2" s="1"/>
  <c r="CW13" i="2" s="1"/>
  <c r="CY13" i="2" s="1"/>
  <c r="DA13" i="2" s="1"/>
  <c r="DC13" i="2" s="1"/>
  <c r="DE13" i="2" s="1"/>
  <c r="DG13" i="2" s="1"/>
  <c r="DI13" i="2" s="1"/>
  <c r="DK13" i="2" s="1"/>
  <c r="DM13" i="2" s="1"/>
  <c r="DO13" i="2" s="1"/>
  <c r="DQ13" i="2" s="1"/>
  <c r="DS13" i="2" s="1"/>
  <c r="I13" i="2"/>
</calcChain>
</file>

<file path=xl/sharedStrings.xml><?xml version="1.0" encoding="utf-8"?>
<sst xmlns="http://schemas.openxmlformats.org/spreadsheetml/2006/main" count="280" uniqueCount="103">
  <si>
    <t>PREENCHER "EMPRESA", "CNPJ", "FONE", "BDI", OS PREÇOS UNITÁRIOS, "CIDADE" E, OPCIONALMENTE, A DATA.</t>
  </si>
  <si>
    <t>ORÇAMENTO</t>
  </si>
  <si>
    <t>OBRA:</t>
  </si>
  <si>
    <t>OBRAS DE DRENAGEM NO MUNICÍPIO</t>
  </si>
  <si>
    <t>LOCAL:</t>
  </si>
  <si>
    <t>CHAPECÓ - SC</t>
  </si>
  <si>
    <t>ÁREA:</t>
  </si>
  <si>
    <t>2000 m2</t>
  </si>
  <si>
    <t>PREÇO:</t>
  </si>
  <si>
    <t>EMPRESA:</t>
  </si>
  <si>
    <t>CNPJ:</t>
  </si>
  <si>
    <t>FONE:</t>
  </si>
  <si>
    <t>BDI:</t>
  </si>
  <si>
    <t>ITEM</t>
  </si>
  <si>
    <t>FONTE</t>
  </si>
  <si>
    <t>CÓDIGO</t>
  </si>
  <si>
    <t>DESCRIÇÃO DOS SERVIÇOS</t>
  </si>
  <si>
    <t>UN</t>
  </si>
  <si>
    <t>QTD</t>
  </si>
  <si>
    <t>PREÇO SEM BDI</t>
  </si>
  <si>
    <t>BDI</t>
  </si>
  <si>
    <t>PREÇO UNIT</t>
  </si>
  <si>
    <t>TOTAL</t>
  </si>
  <si>
    <t>%</t>
  </si>
  <si>
    <t>Nível 1</t>
  </si>
  <si>
    <t>1</t>
  </si>
  <si>
    <t/>
  </si>
  <si>
    <t>SERVIÇOS PRELIMINARES</t>
  </si>
  <si>
    <t>Serviço</t>
  </si>
  <si>
    <t>1.1</t>
  </si>
  <si>
    <t>COMPOSIÇÃO</t>
  </si>
  <si>
    <t>ADM</t>
  </si>
  <si>
    <t>ADMINISTRAÇÃO LOCAL</t>
  </si>
  <si>
    <t>BDI 1</t>
  </si>
  <si>
    <t>1.2</t>
  </si>
  <si>
    <t>MOB</t>
  </si>
  <si>
    <t>MOBILIZAÇÃO E DESMOBILIZAÇÃO DE RETROESCAVADEIRA E BASCULANTES</t>
  </si>
  <si>
    <t>2</t>
  </si>
  <si>
    <t>TERRAPLENAGEM</t>
  </si>
  <si>
    <t>2.1</t>
  </si>
  <si>
    <t>SICRO</t>
  </si>
  <si>
    <t>5502135</t>
  </si>
  <si>
    <t>Escavação, carga e transporte de material de 1ª categoria - DMT de 50 a 200 m - caminho de serviço em revestimento primário - com escavadeira e caminhão basculante de 14 m³</t>
  </si>
  <si>
    <t>m³</t>
  </si>
  <si>
    <t>2.2</t>
  </si>
  <si>
    <t>5502978</t>
  </si>
  <si>
    <t>Compactação de aterros a 100% do Proctor normal</t>
  </si>
  <si>
    <t>2.3</t>
  </si>
  <si>
    <t>5915320</t>
  </si>
  <si>
    <t>Transporte com caminhão basculante de 14 m³ - rodovia em revestimento primário</t>
  </si>
  <si>
    <t>tkm</t>
  </si>
  <si>
    <t>2.4</t>
  </si>
  <si>
    <t>SINAPI-I</t>
  </si>
  <si>
    <t>6077</t>
  </si>
  <si>
    <t>ARGILA OU BARRO PARA ATERRO/REATERRO (RETIRADO NA JAZIDA, SEM TRANSPORTE)</t>
  </si>
  <si>
    <t>M3</t>
  </si>
  <si>
    <t>3</t>
  </si>
  <si>
    <t>DRENAGEM</t>
  </si>
  <si>
    <t>Nível 2</t>
  </si>
  <si>
    <t>3.1</t>
  </si>
  <si>
    <t>SARJETAS E TRANSPOSIÇÕES</t>
  </si>
  <si>
    <t>3.1.1</t>
  </si>
  <si>
    <t>2003285B</t>
  </si>
  <si>
    <t>Sarjeta triangular de concreto - DNIT STC 80-17 ou DEINFRA I - escavação manual de vala - concreto comercial.</t>
  </si>
  <si>
    <t>m</t>
  </si>
  <si>
    <t>3.1.2</t>
  </si>
  <si>
    <t>DEINFRA</t>
  </si>
  <si>
    <t>56450</t>
  </si>
  <si>
    <t>TRAVESSIA SOBRE SARJETA EM ACESSO SECUNDÁRIO</t>
  </si>
  <si>
    <t>M</t>
  </si>
  <si>
    <t>3.2</t>
  </si>
  <si>
    <t>OAC</t>
  </si>
  <si>
    <t>3.2.1</t>
  </si>
  <si>
    <t>2003477</t>
  </si>
  <si>
    <t>Caixa coletora de sarjeta - CCS 200-60 A - com grelha de concreto - areia e brita comerciais</t>
  </si>
  <si>
    <t>un</t>
  </si>
  <si>
    <t>3.2.2</t>
  </si>
  <si>
    <t>SINAPI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</si>
  <si>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</si>
  <si>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</si>
  <si>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3.2.3</t>
  </si>
  <si>
    <t>0804021</t>
  </si>
  <si>
    <t>Corpo de BSTC D = 0,60 m PA1 - areia, brita e pedra de mão comerciais. Incluso execução do berço em concreto e rejuntamento com argamassa.</t>
  </si>
  <si>
    <t>3.2.4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</si>
  <si>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</si>
  <si>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</si>
  <si>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3.2.5</t>
  </si>
  <si>
    <t>0804377</t>
  </si>
  <si>
    <t>Boca de BSTC D = 0,60 m - esconsidade 0° - areia e brita comerciais - alas esconsas</t>
  </si>
  <si>
    <t>3.2.6</t>
  </si>
  <si>
    <t>2003453</t>
  </si>
  <si>
    <t>Dissipador de energia - DEB 180-263 - areia, brita e pedra de mão comerciais</t>
  </si>
  <si>
    <t>Chapecó, SC</t>
  </si>
  <si>
    <t>NÃO É NECESSÁRIO ALTERAR O CRONOGRAMA, PORÉM, É POSSÍVEL EDITAR AS PORCENTAGENS NAS CÉLULAS AMARELAS.</t>
  </si>
  <si>
    <t>CRONOGRAMA FÍSICO-FINANCEIRO</t>
  </si>
  <si>
    <t>Obra: OBRAS DE DRENAGEM NO MUNICÍPIO</t>
  </si>
  <si>
    <t>Local: CHAPECÓ - SC</t>
  </si>
  <si>
    <t>Área: 2000 m2</t>
  </si>
  <si>
    <t>DESCRIÇÃO</t>
  </si>
  <si>
    <t>PREÇO</t>
  </si>
  <si>
    <t>R$</t>
  </si>
  <si>
    <t>Período</t>
  </si>
  <si>
    <t>Acumulado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</si>
</sst>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R$&quot;\ #,##0.00"/>
    <numFmt numFmtId="165" formatCode="0.0%"/>
    <numFmt numFmtId="166" formatCode="dd\ &quot; de &quot;\ mmmm\ 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9"/>
      <color rgb="FF000000"/>
      <name val="Arial"/>
      <family val="2"/>
    </font>
    <font>
      <sz val="13"/>
      <color rgb="FF000000"/>
      <name val="Arial"/>
      <family val="2"/>
    </font>
    <font>
      <sz val="11"/>
      <color theme="1"/>
      <name val="Arial"/>
      <family val="2"/>
    </font>
    <font>
      <sz val="18"/>
      <color theme="1"/>
      <name val="Arial"/>
      <family val="2"/>
    </font>
    <font>
      <b/>
      <sz val="9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8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/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/>
      <diagonal/>
    </border>
    <border>
      <left style="medium">
        <color rgb="FFA6A6A6"/>
      </left>
      <right/>
      <top/>
      <bottom/>
      <diagonal/>
    </border>
    <border>
      <left style="medium">
        <color rgb="FFA6A6A6"/>
      </left>
      <right/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/>
      <diagonal/>
    </border>
    <border>
      <left/>
      <right style="medium">
        <color rgb="FFA6A6A6"/>
      </right>
      <top/>
      <bottom/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/>
      <bottom style="thin">
        <color theme="0" tint="-0.34998626667073579"/>
      </bottom>
      <diagonal/>
    </border>
    <border>
      <left style="medium">
        <color rgb="FFA6A6A6"/>
      </left>
      <right/>
      <top/>
      <bottom style="thin">
        <color theme="0" tint="-0.34998626667073579"/>
      </bottom>
      <diagonal/>
    </border>
    <border>
      <left/>
      <right style="medium">
        <color rgb="FFA6A6A6"/>
      </right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A6A6A6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rgb="FFA6A6A6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 style="medium">
        <color rgb="FFA6A6A6"/>
      </left>
      <right/>
      <top style="thin">
        <color theme="0" tint="-0.34998626667073579"/>
      </top>
      <bottom/>
      <diagonal/>
    </border>
    <border>
      <left/>
      <right style="medium">
        <color rgb="FFA6A6A6"/>
      </right>
      <top style="thin">
        <color theme="0" tint="-0.34998626667073579"/>
      </top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/>
    <xf numFmtId="49" fontId="2" fillId="2" borderId="0" xfId="0" applyNumberFormat="1" applyFont="1" applyFill="1" applyAlignment="1" applyProtection="1">
      <alignment horizontal="center" vertical="center"/>
    </xf>
    <xf numFmtId="49" fontId="4" fillId="2" borderId="0" xfId="0" applyNumberFormat="1" applyFont="1" applyFill="1" applyAlignment="1" applyProtection="1">
      <alignment horizontal="center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49" fontId="3" fillId="2" borderId="0" xfId="0" applyNumberFormat="1" applyFont="1" applyFill="1" applyBorder="1" applyAlignment="1" applyProtection="1"/>
    <xf numFmtId="49" fontId="3" fillId="2" borderId="0" xfId="0" applyNumberFormat="1" applyFont="1" applyFill="1" applyBorder="1" applyAlignment="1" applyProtection="1">
      <alignment horizontal="left" vertical="center"/>
    </xf>
    <xf numFmtId="49" fontId="3" fillId="2" borderId="0" xfId="0" applyNumberFormat="1" applyFont="1" applyFill="1" applyBorder="1" applyAlignment="1" applyProtection="1">
      <alignment horizontal="right" vertical="center"/>
    </xf>
    <xf numFmtId="0" fontId="0" fillId="0" borderId="0" xfId="0" applyBorder="1"/>
    <xf numFmtId="49" fontId="3" fillId="3" borderId="0" xfId="0" applyNumberFormat="1" applyFont="1" applyFill="1" applyBorder="1" applyAlignment="1" applyProtection="1">
      <alignment horizontal="left" vertical="center"/>
      <protection locked="0"/>
    </xf>
    <xf numFmtId="49" fontId="3" fillId="2" borderId="1" xfId="0" applyNumberFormat="1" applyFont="1" applyFill="1" applyBorder="1" applyAlignment="1" applyProtection="1">
      <alignment horizontal="right" vertical="center"/>
    </xf>
    <xf numFmtId="49" fontId="3" fillId="2" borderId="1" xfId="0" applyNumberFormat="1" applyFont="1" applyFill="1" applyBorder="1" applyAlignment="1" applyProtection="1"/>
    <xf numFmtId="49" fontId="3" fillId="2" borderId="1" xfId="0" applyNumberFormat="1" applyFont="1" applyFill="1" applyBorder="1" applyAlignment="1" applyProtection="1">
      <alignment horizontal="left" vertical="center"/>
    </xf>
    <xf numFmtId="49" fontId="3" fillId="2" borderId="1" xfId="0" applyNumberFormat="1" applyFont="1" applyFill="1" applyBorder="1" applyAlignment="1" applyProtection="1">
      <alignment horizontal="right" vertical="center"/>
    </xf>
    <xf numFmtId="0" fontId="0" fillId="0" borderId="1" xfId="0" applyBorder="1"/>
    <xf numFmtId="49" fontId="3" fillId="3" borderId="1" xfId="0" applyNumberFormat="1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right" vertical="center"/>
    </xf>
    <xf numFmtId="49" fontId="3" fillId="2" borderId="2" xfId="0" applyNumberFormat="1" applyFont="1" applyFill="1" applyBorder="1" applyAlignment="1" applyProtection="1"/>
    <xf numFmtId="164" fontId="3" fillId="2" borderId="2" xfId="0" applyNumberFormat="1" applyFont="1" applyFill="1" applyBorder="1" applyAlignment="1" applyProtection="1">
      <alignment horizontal="left" vertical="center"/>
    </xf>
    <xf numFmtId="49" fontId="3" fillId="2" borderId="2" xfId="0" applyNumberFormat="1" applyFont="1" applyFill="1" applyBorder="1" applyAlignment="1" applyProtection="1">
      <alignment horizontal="right" vertical="center"/>
    </xf>
    <xf numFmtId="0" fontId="0" fillId="0" borderId="2" xfId="0" applyBorder="1"/>
    <xf numFmtId="49" fontId="3" fillId="3" borderId="2" xfId="0" applyNumberFormat="1" applyFont="1" applyFill="1" applyBorder="1" applyAlignment="1" applyProtection="1">
      <alignment horizontal="left" vertical="center"/>
      <protection locked="0"/>
    </xf>
    <xf numFmtId="49" fontId="5" fillId="2" borderId="0" xfId="0" applyNumberFormat="1" applyFont="1" applyFill="1" applyAlignment="1" applyProtection="1">
      <alignment horizontal="left"/>
    </xf>
    <xf numFmtId="4" fontId="5" fillId="2" borderId="0" xfId="0" applyNumberFormat="1" applyFont="1" applyFill="1" applyAlignment="1" applyProtection="1">
      <alignment horizontal="right" vertical="center"/>
    </xf>
    <xf numFmtId="49" fontId="5" fillId="2" borderId="4" xfId="0" applyNumberFormat="1" applyFont="1" applyFill="1" applyBorder="1" applyAlignment="1" applyProtection="1">
      <alignment horizontal="left" vertical="center"/>
    </xf>
    <xf numFmtId="49" fontId="5" fillId="2" borderId="4" xfId="0" applyNumberFormat="1" applyFont="1" applyFill="1" applyBorder="1" applyAlignment="1" applyProtection="1">
      <alignment horizontal="left" vertical="center" shrinkToFit="1"/>
    </xf>
    <xf numFmtId="4" fontId="5" fillId="2" borderId="4" xfId="0" applyNumberFormat="1" applyFont="1" applyFill="1" applyBorder="1" applyAlignment="1" applyProtection="1">
      <alignment horizontal="right" vertical="center" shrinkToFit="1"/>
    </xf>
    <xf numFmtId="165" fontId="5" fillId="2" borderId="4" xfId="0" applyNumberFormat="1" applyFont="1" applyFill="1" applyBorder="1" applyAlignment="1" applyProtection="1">
      <alignment horizontal="right" vertical="center" shrinkToFit="1"/>
    </xf>
    <xf numFmtId="49" fontId="6" fillId="4" borderId="3" xfId="0" applyNumberFormat="1" applyFont="1" applyFill="1" applyBorder="1" applyAlignment="1" applyProtection="1">
      <alignment horizontal="left" vertical="center" shrinkToFit="1"/>
    </xf>
    <xf numFmtId="49" fontId="6" fillId="4" borderId="3" xfId="0" applyNumberFormat="1" applyFont="1" applyFill="1" applyBorder="1" applyAlignment="1" applyProtection="1">
      <alignment horizontal="left" vertical="center"/>
    </xf>
    <xf numFmtId="4" fontId="6" fillId="4" borderId="3" xfId="0" applyNumberFormat="1" applyFont="1" applyFill="1" applyBorder="1" applyAlignment="1" applyProtection="1">
      <alignment horizontal="right" vertical="center" shrinkToFit="1"/>
    </xf>
    <xf numFmtId="165" fontId="6" fillId="4" borderId="3" xfId="0" applyNumberFormat="1" applyFont="1" applyFill="1" applyBorder="1" applyAlignment="1" applyProtection="1">
      <alignment horizontal="right" vertical="center" shrinkToFit="1"/>
    </xf>
    <xf numFmtId="4" fontId="5" fillId="3" borderId="4" xfId="0" applyNumberFormat="1" applyFont="1" applyFill="1" applyBorder="1" applyAlignment="1" applyProtection="1">
      <alignment horizontal="right" vertical="center" shrinkToFit="1"/>
      <protection locked="0"/>
    </xf>
    <xf numFmtId="49" fontId="6" fillId="4" borderId="4" xfId="0" applyNumberFormat="1" applyFont="1" applyFill="1" applyBorder="1" applyAlignment="1" applyProtection="1">
      <alignment horizontal="left" vertical="center" shrinkToFit="1"/>
    </xf>
    <xf numFmtId="49" fontId="6" fillId="4" borderId="4" xfId="0" applyNumberFormat="1" applyFont="1" applyFill="1" applyBorder="1" applyAlignment="1" applyProtection="1">
      <alignment horizontal="left" vertical="center"/>
    </xf>
    <xf numFmtId="4" fontId="6" fillId="4" borderId="4" xfId="0" applyNumberFormat="1" applyFont="1" applyFill="1" applyBorder="1" applyAlignment="1" applyProtection="1">
      <alignment horizontal="right" vertical="center" shrinkToFit="1"/>
    </xf>
    <xf numFmtId="165" fontId="6" fillId="4" borderId="4" xfId="0" applyNumberFormat="1" applyFont="1" applyFill="1" applyBorder="1" applyAlignment="1" applyProtection="1">
      <alignment horizontal="right" vertical="center" shrinkToFit="1"/>
    </xf>
    <xf numFmtId="49" fontId="1" fillId="5" borderId="4" xfId="0" applyNumberFormat="1" applyFont="1" applyFill="1" applyBorder="1" applyAlignment="1" applyProtection="1">
      <alignment horizontal="left" vertical="center" shrinkToFit="1"/>
    </xf>
    <xf numFmtId="49" fontId="1" fillId="5" borderId="4" xfId="0" applyNumberFormat="1" applyFont="1" applyFill="1" applyBorder="1" applyAlignment="1" applyProtection="1">
      <alignment horizontal="left" vertical="center"/>
    </xf>
    <xf numFmtId="4" fontId="1" fillId="5" borderId="4" xfId="0" applyNumberFormat="1" applyFont="1" applyFill="1" applyBorder="1" applyAlignment="1" applyProtection="1">
      <alignment horizontal="right" vertical="center" shrinkToFit="1"/>
    </xf>
    <xf numFmtId="165" fontId="1" fillId="5" borderId="4" xfId="0" applyNumberFormat="1" applyFont="1" applyFill="1" applyBorder="1" applyAlignment="1" applyProtection="1">
      <alignment horizontal="right" vertical="center" shrinkToFit="1"/>
    </xf>
    <xf numFmtId="166" fontId="7" fillId="3" borderId="0" xfId="0" applyNumberFormat="1" applyFont="1" applyFill="1" applyAlignment="1" applyProtection="1">
      <alignment horizontal="right" vertical="center"/>
      <protection locked="0"/>
    </xf>
    <xf numFmtId="49" fontId="6" fillId="4" borderId="3" xfId="0" applyNumberFormat="1" applyFont="1" applyFill="1" applyBorder="1" applyAlignment="1" applyProtection="1">
      <alignment horizontal="left" vertical="center" wrapText="1"/>
    </xf>
    <xf numFmtId="49" fontId="5" fillId="2" borderId="4" xfId="0" applyNumberFormat="1" applyFont="1" applyFill="1" applyBorder="1" applyAlignment="1" applyProtection="1">
      <alignment horizontal="left" vertical="center" wrapText="1"/>
    </xf>
    <xf numFmtId="49" fontId="6" fillId="4" borderId="4" xfId="0" applyNumberFormat="1" applyFont="1" applyFill="1" applyBorder="1" applyAlignment="1" applyProtection="1">
      <alignment horizontal="left" vertical="center" wrapText="1"/>
    </xf>
    <xf numFmtId="49" fontId="1" fillId="5" borderId="4" xfId="0" applyNumberFormat="1" applyFont="1" applyFill="1" applyBorder="1" applyAlignment="1" applyProtection="1">
      <alignment horizontal="left" vertical="center" wrapText="1"/>
    </xf>
    <xf numFmtId="0" fontId="8" fillId="0" borderId="0" xfId="0" applyFont="1" applyProtection="1"/>
    <xf numFmtId="49" fontId="9" fillId="0" borderId="0" xfId="0" applyNumberFormat="1" applyFont="1" applyProtection="1"/>
    <xf numFmtId="0" fontId="10" fillId="0" borderId="0" xfId="0" applyFont="1" applyProtection="1"/>
    <xf numFmtId="0" fontId="12" fillId="0" borderId="0" xfId="0" applyFont="1" applyProtection="1"/>
    <xf numFmtId="0" fontId="12" fillId="0" borderId="0" xfId="0" applyFont="1" applyAlignment="1" applyProtection="1">
      <alignment horizontal="right" vertical="center"/>
    </xf>
    <xf numFmtId="0" fontId="10" fillId="0" borderId="0" xfId="0" applyFont="1" applyAlignment="1" applyProtection="1">
      <alignment horizontal="center" vertical="center"/>
    </xf>
    <xf numFmtId="0" fontId="11" fillId="0" borderId="0" xfId="0" applyFont="1" applyProtection="1"/>
    <xf numFmtId="4" fontId="11" fillId="0" borderId="0" xfId="0" applyNumberFormat="1" applyFont="1" applyProtection="1"/>
    <xf numFmtId="10" fontId="11" fillId="0" borderId="0" xfId="0" applyNumberFormat="1" applyFont="1" applyAlignment="1" applyProtection="1">
      <alignment horizontal="right" vertical="center"/>
    </xf>
    <xf numFmtId="0" fontId="10" fillId="0" borderId="0" xfId="0" applyFont="1" applyBorder="1" applyAlignment="1" applyProtection="1">
      <alignment horizontal="center" vertical="center"/>
    </xf>
    <xf numFmtId="4" fontId="11" fillId="0" borderId="0" xfId="0" applyNumberFormat="1" applyFont="1" applyBorder="1" applyAlignment="1" applyProtection="1">
      <alignment horizontal="right" vertical="center"/>
    </xf>
    <xf numFmtId="4" fontId="11" fillId="0" borderId="5" xfId="0" applyNumberFormat="1" applyFont="1" applyBorder="1" applyAlignment="1" applyProtection="1">
      <alignment horizontal="right" vertical="center"/>
    </xf>
    <xf numFmtId="0" fontId="10" fillId="0" borderId="7" xfId="0" applyFont="1" applyBorder="1" applyAlignment="1" applyProtection="1">
      <alignment horizontal="center" vertical="center"/>
    </xf>
    <xf numFmtId="10" fontId="11" fillId="0" borderId="7" xfId="0" applyNumberFormat="1" applyFont="1" applyBorder="1" applyAlignment="1" applyProtection="1">
      <alignment horizontal="right" vertical="center"/>
    </xf>
    <xf numFmtId="10" fontId="11" fillId="0" borderId="8" xfId="0" applyNumberFormat="1" applyFont="1" applyBorder="1" applyAlignment="1" applyProtection="1">
      <alignment horizontal="right" vertical="center"/>
    </xf>
    <xf numFmtId="0" fontId="10" fillId="0" borderId="10" xfId="0" applyFont="1" applyBorder="1" applyAlignment="1" applyProtection="1">
      <alignment horizontal="center" vertical="center"/>
    </xf>
    <xf numFmtId="4" fontId="11" fillId="0" borderId="10" xfId="0" applyNumberFormat="1" applyFont="1" applyBorder="1" applyAlignment="1" applyProtection="1">
      <alignment horizontal="right" vertical="center"/>
    </xf>
    <xf numFmtId="4" fontId="11" fillId="0" borderId="11" xfId="0" applyNumberFormat="1" applyFont="1" applyBorder="1" applyAlignment="1" applyProtection="1">
      <alignment horizontal="right" vertical="center"/>
    </xf>
    <xf numFmtId="0" fontId="12" fillId="0" borderId="12" xfId="0" applyFont="1" applyBorder="1" applyProtection="1"/>
    <xf numFmtId="4" fontId="11" fillId="0" borderId="12" xfId="0" applyNumberFormat="1" applyFont="1" applyBorder="1" applyAlignment="1" applyProtection="1">
      <alignment horizontal="right" vertical="center"/>
    </xf>
    <xf numFmtId="10" fontId="11" fillId="0" borderId="12" xfId="0" applyNumberFormat="1" applyFont="1" applyBorder="1" applyAlignment="1" applyProtection="1">
      <alignment horizontal="right" vertical="center"/>
    </xf>
    <xf numFmtId="10" fontId="11" fillId="3" borderId="13" xfId="0" applyNumberFormat="1" applyFont="1" applyFill="1" applyBorder="1" applyAlignment="1" applyProtection="1">
      <alignment horizontal="right" vertical="center"/>
      <protection locked="0"/>
    </xf>
    <xf numFmtId="4" fontId="11" fillId="0" borderId="14" xfId="0" applyNumberFormat="1" applyFont="1" applyBorder="1" applyAlignment="1" applyProtection="1">
      <alignment horizontal="right" vertical="center"/>
    </xf>
    <xf numFmtId="0" fontId="12" fillId="0" borderId="15" xfId="0" applyFont="1" applyBorder="1" applyProtection="1"/>
    <xf numFmtId="4" fontId="11" fillId="0" borderId="15" xfId="0" applyNumberFormat="1" applyFont="1" applyBorder="1" applyAlignment="1" applyProtection="1">
      <alignment horizontal="right" vertical="center"/>
    </xf>
    <xf numFmtId="10" fontId="11" fillId="0" borderId="15" xfId="0" applyNumberFormat="1" applyFont="1" applyBorder="1" applyAlignment="1" applyProtection="1">
      <alignment horizontal="right" vertical="center"/>
    </xf>
    <xf numFmtId="10" fontId="11" fillId="3" borderId="16" xfId="0" applyNumberFormat="1" applyFont="1" applyFill="1" applyBorder="1" applyAlignment="1" applyProtection="1">
      <alignment horizontal="right" vertical="center"/>
      <protection locked="0"/>
    </xf>
    <xf numFmtId="4" fontId="11" fillId="0" borderId="17" xfId="0" applyNumberFormat="1" applyFont="1" applyBorder="1" applyAlignment="1" applyProtection="1">
      <alignment horizontal="right" vertical="center"/>
    </xf>
    <xf numFmtId="0" fontId="12" fillId="0" borderId="18" xfId="0" applyFont="1" applyBorder="1" applyProtection="1"/>
    <xf numFmtId="4" fontId="11" fillId="0" borderId="18" xfId="0" applyNumberFormat="1" applyFont="1" applyBorder="1" applyAlignment="1" applyProtection="1">
      <alignment horizontal="right" vertical="center"/>
    </xf>
    <xf numFmtId="10" fontId="11" fillId="0" borderId="18" xfId="0" applyNumberFormat="1" applyFont="1" applyBorder="1" applyAlignment="1" applyProtection="1">
      <alignment horizontal="right" vertical="center"/>
    </xf>
    <xf numFmtId="10" fontId="11" fillId="3" borderId="19" xfId="0" applyNumberFormat="1" applyFont="1" applyFill="1" applyBorder="1" applyAlignment="1" applyProtection="1">
      <alignment horizontal="right" vertical="center"/>
      <protection locked="0"/>
    </xf>
    <xf numFmtId="4" fontId="11" fillId="0" borderId="20" xfId="0" applyNumberFormat="1" applyFont="1" applyBorder="1" applyAlignment="1" applyProtection="1">
      <alignment horizontal="right" vertical="center"/>
    </xf>
    <xf numFmtId="49" fontId="12" fillId="0" borderId="12" xfId="0" applyNumberFormat="1" applyFont="1" applyBorder="1" applyAlignment="1" applyProtection="1">
      <alignment horizontal="left" vertical="center"/>
    </xf>
    <xf numFmtId="49" fontId="12" fillId="0" borderId="15" xfId="0" applyNumberFormat="1" applyFont="1" applyBorder="1" applyAlignment="1" applyProtection="1">
      <alignment horizontal="left" vertical="center"/>
    </xf>
    <xf numFmtId="49" fontId="12" fillId="0" borderId="18" xfId="0" applyNumberFormat="1" applyFont="1" applyBorder="1" applyAlignment="1" applyProtection="1">
      <alignment horizontal="left" vertical="center"/>
    </xf>
    <xf numFmtId="0" fontId="10" fillId="0" borderId="6" xfId="0" applyFont="1" applyBorder="1" applyAlignment="1" applyProtection="1">
      <alignment horizontal="center" vertical="center"/>
    </xf>
    <xf numFmtId="0" fontId="10" fillId="0" borderId="9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9EB24-A4FD-4037-986F-7C144AFCF22B}">
  <dimension ref="A1:M29"/>
  <sheetViews>
    <sheetView showGridLines="0" tabSelected="1" topLeftCell="B1" workbookViewId="0">
      <selection activeCell="J3" sqref="J3:L3"/>
    </sheetView>
  </sheetViews>
  <sheetFormatPr defaultRowHeight="14.6" x14ac:dyDescent="0.4"/>
  <cols>
    <col min="1" max="1" width="0" hidden="1" customWidth="1"/>
    <col min="3" max="4" width="0" hidden="1" customWidth="1"/>
    <col min="5" max="5" width="60.69140625" customWidth="1"/>
    <col min="8" max="9" width="0" hidden="1" customWidth="1"/>
    <col min="10" max="11" width="16.69140625" customWidth="1"/>
    <col min="13" max="13" width="0" hidden="1" customWidth="1"/>
  </cols>
  <sheetData>
    <row r="1" spans="1:13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3" ht="30" customHeight="1" x14ac:dyDescent="0.4">
      <c r="B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x14ac:dyDescent="0.4">
      <c r="B3" s="10" t="s">
        <v>2</v>
      </c>
      <c r="C3" s="11"/>
      <c r="D3" s="11"/>
      <c r="E3" s="12" t="s">
        <v>3</v>
      </c>
      <c r="F3" s="13" t="s">
        <v>9</v>
      </c>
      <c r="G3" s="13"/>
      <c r="H3" s="14"/>
      <c r="I3" s="14"/>
      <c r="J3" s="15"/>
      <c r="K3" s="15"/>
      <c r="L3" s="15"/>
    </row>
    <row r="4" spans="1:13" x14ac:dyDescent="0.4">
      <c r="B4" s="4" t="s">
        <v>4</v>
      </c>
      <c r="C4" s="5"/>
      <c r="D4" s="5"/>
      <c r="E4" s="6" t="s">
        <v>5</v>
      </c>
      <c r="F4" s="7" t="s">
        <v>10</v>
      </c>
      <c r="G4" s="7"/>
      <c r="H4" s="8"/>
      <c r="I4" s="8"/>
      <c r="J4" s="9"/>
      <c r="K4" s="9"/>
      <c r="L4" s="9"/>
    </row>
    <row r="5" spans="1:13" x14ac:dyDescent="0.4">
      <c r="B5" s="4" t="s">
        <v>6</v>
      </c>
      <c r="C5" s="5"/>
      <c r="D5" s="5"/>
      <c r="E5" s="6" t="s">
        <v>7</v>
      </c>
      <c r="F5" s="7" t="s">
        <v>11</v>
      </c>
      <c r="G5" s="7"/>
      <c r="H5" s="8"/>
      <c r="I5" s="8"/>
      <c r="J5" s="9"/>
      <c r="K5" s="9"/>
      <c r="L5" s="9"/>
    </row>
    <row r="6" spans="1:13" x14ac:dyDescent="0.4">
      <c r="B6" s="16" t="s">
        <v>8</v>
      </c>
      <c r="C6" s="17"/>
      <c r="D6" s="17"/>
      <c r="E6" s="18">
        <f>+$K$26+$K$25+$K$24+$K$23+$K$22+$K$21+$K$19+$K$18+$K$15+$K$14+$K$13+$K$12+$K$10+$K$9</f>
        <v>294243.59999999998</v>
      </c>
      <c r="F6" s="19" t="s">
        <v>12</v>
      </c>
      <c r="G6" s="19"/>
      <c r="H6" s="20"/>
      <c r="I6" s="20"/>
      <c r="J6" s="21"/>
      <c r="K6" s="21"/>
      <c r="L6" s="21"/>
    </row>
    <row r="7" spans="1:13" ht="30" customHeight="1" x14ac:dyDescent="0.4">
      <c r="B7" s="3" t="s">
        <v>13</v>
      </c>
      <c r="C7" s="3" t="s">
        <v>14</v>
      </c>
      <c r="D7" s="3" t="s">
        <v>15</v>
      </c>
      <c r="E7" s="3" t="s">
        <v>16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  <c r="L7" s="3" t="s">
        <v>23</v>
      </c>
    </row>
    <row r="8" spans="1:13" ht="16.3" x14ac:dyDescent="0.4">
      <c r="A8" s="22" t="s">
        <v>24</v>
      </c>
      <c r="B8" s="28" t="s">
        <v>25</v>
      </c>
      <c r="C8" s="29"/>
      <c r="D8" s="29" t="s">
        <v>26</v>
      </c>
      <c r="E8" s="42" t="s">
        <v>27</v>
      </c>
      <c r="F8" s="28"/>
      <c r="G8" s="30"/>
      <c r="H8" s="30"/>
      <c r="I8" s="30"/>
      <c r="J8" s="30"/>
      <c r="K8" s="30">
        <f>+$K$10+$K$9</f>
        <v>8847.08</v>
      </c>
      <c r="L8" s="31">
        <f>ROUND($K$8/$E$6,3)</f>
        <v>0.03</v>
      </c>
      <c r="M8" s="23">
        <v>0</v>
      </c>
    </row>
    <row r="9" spans="1:13" x14ac:dyDescent="0.4">
      <c r="A9" s="22" t="s">
        <v>28</v>
      </c>
      <c r="B9" s="25" t="s">
        <v>29</v>
      </c>
      <c r="C9" s="24" t="s">
        <v>30</v>
      </c>
      <c r="D9" s="24" t="s">
        <v>31</v>
      </c>
      <c r="E9" s="43" t="s">
        <v>32</v>
      </c>
      <c r="F9" s="25" t="s">
        <v>17</v>
      </c>
      <c r="G9" s="26">
        <v>1</v>
      </c>
      <c r="H9" s="26">
        <v>5156.8</v>
      </c>
      <c r="I9" s="26" t="s">
        <v>33</v>
      </c>
      <c r="J9" s="32">
        <v>6297.48</v>
      </c>
      <c r="K9" s="26">
        <f>ROUND($G$9*$M$9,2)</f>
        <v>6297.48</v>
      </c>
      <c r="L9" s="27">
        <f>ROUND($K$9/$E$6,3)</f>
        <v>2.1000000000000001E-2</v>
      </c>
      <c r="M9" s="23">
        <f>ROUND($J$9,2)</f>
        <v>6297.48</v>
      </c>
    </row>
    <row r="10" spans="1:13" ht="23.15" x14ac:dyDescent="0.4">
      <c r="A10" s="22" t="s">
        <v>28</v>
      </c>
      <c r="B10" s="25" t="s">
        <v>34</v>
      </c>
      <c r="C10" s="24" t="s">
        <v>30</v>
      </c>
      <c r="D10" s="24" t="s">
        <v>35</v>
      </c>
      <c r="E10" s="43" t="s">
        <v>36</v>
      </c>
      <c r="F10" s="25" t="s">
        <v>17</v>
      </c>
      <c r="G10" s="26">
        <v>1</v>
      </c>
      <c r="H10" s="26">
        <v>2087.7800000000002</v>
      </c>
      <c r="I10" s="26" t="s">
        <v>33</v>
      </c>
      <c r="J10" s="32">
        <v>2549.6</v>
      </c>
      <c r="K10" s="26">
        <f>ROUND($G$10*$M$10,2)</f>
        <v>2549.6</v>
      </c>
      <c r="L10" s="27">
        <f>ROUND($K$10/$E$6,3)</f>
        <v>8.9999999999999993E-3</v>
      </c>
      <c r="M10" s="23">
        <f>ROUND($J$10,2)</f>
        <v>2549.6</v>
      </c>
    </row>
    <row r="11" spans="1:13" ht="16.3" x14ac:dyDescent="0.4">
      <c r="A11" s="22" t="s">
        <v>24</v>
      </c>
      <c r="B11" s="33" t="s">
        <v>37</v>
      </c>
      <c r="C11" s="34"/>
      <c r="D11" s="34" t="s">
        <v>26</v>
      </c>
      <c r="E11" s="44" t="s">
        <v>38</v>
      </c>
      <c r="F11" s="33"/>
      <c r="G11" s="35"/>
      <c r="H11" s="35"/>
      <c r="I11" s="35"/>
      <c r="J11" s="35"/>
      <c r="K11" s="35">
        <f>+$K$15+$K$14+$K$13+$K$12</f>
        <v>28979</v>
      </c>
      <c r="L11" s="36">
        <f>ROUND($K$11/$E$6,3)</f>
        <v>9.8000000000000004E-2</v>
      </c>
      <c r="M11" s="23">
        <v>0</v>
      </c>
    </row>
    <row r="12" spans="1:13" ht="34.75" x14ac:dyDescent="0.4">
      <c r="A12" s="22" t="s">
        <v>28</v>
      </c>
      <c r="B12" s="25" t="s">
        <v>39</v>
      </c>
      <c r="C12" s="24" t="s">
        <v>40</v>
      </c>
      <c r="D12" s="24" t="s">
        <v>41</v>
      </c>
      <c r="E12" s="43" t="s">
        <v>42</v>
      </c>
      <c r="F12" s="25" t="s">
        <v>43</v>
      </c>
      <c r="G12" s="26">
        <v>50</v>
      </c>
      <c r="H12" s="26">
        <v>6.24</v>
      </c>
      <c r="I12" s="26" t="s">
        <v>33</v>
      </c>
      <c r="J12" s="32">
        <v>7.62</v>
      </c>
      <c r="K12" s="26">
        <f>ROUND($G$12*$M$12,2)</f>
        <v>381</v>
      </c>
      <c r="L12" s="27">
        <f>ROUND($K$12/$E$6,3)</f>
        <v>1E-3</v>
      </c>
      <c r="M12" s="23">
        <f>ROUND($J$12,2)</f>
        <v>7.62</v>
      </c>
    </row>
    <row r="13" spans="1:13" x14ac:dyDescent="0.4">
      <c r="A13" s="22" t="s">
        <v>28</v>
      </c>
      <c r="B13" s="25" t="s">
        <v>44</v>
      </c>
      <c r="C13" s="24" t="s">
        <v>40</v>
      </c>
      <c r="D13" s="24" t="s">
        <v>45</v>
      </c>
      <c r="E13" s="43" t="s">
        <v>46</v>
      </c>
      <c r="F13" s="25" t="s">
        <v>43</v>
      </c>
      <c r="G13" s="26">
        <v>50</v>
      </c>
      <c r="H13" s="26">
        <v>6.39</v>
      </c>
      <c r="I13" s="26" t="s">
        <v>33</v>
      </c>
      <c r="J13" s="32">
        <v>7.8</v>
      </c>
      <c r="K13" s="26">
        <f>ROUND($G$13*$M$13,2)</f>
        <v>390</v>
      </c>
      <c r="L13" s="27">
        <f>ROUND($K$13/$E$6,3)</f>
        <v>1E-3</v>
      </c>
      <c r="M13" s="23">
        <f>ROUND($J$13,2)</f>
        <v>7.8</v>
      </c>
    </row>
    <row r="14" spans="1:13" x14ac:dyDescent="0.4">
      <c r="A14" s="22" t="s">
        <v>28</v>
      </c>
      <c r="B14" s="25" t="s">
        <v>47</v>
      </c>
      <c r="C14" s="24" t="s">
        <v>40</v>
      </c>
      <c r="D14" s="24" t="s">
        <v>48</v>
      </c>
      <c r="E14" s="43" t="s">
        <v>49</v>
      </c>
      <c r="F14" s="25" t="s">
        <v>50</v>
      </c>
      <c r="G14" s="26">
        <v>3200</v>
      </c>
      <c r="H14" s="26">
        <v>0.81</v>
      </c>
      <c r="I14" s="26" t="s">
        <v>33</v>
      </c>
      <c r="J14" s="32">
        <v>0.99</v>
      </c>
      <c r="K14" s="26">
        <f>ROUND($G$14*$M$14,2)</f>
        <v>3168</v>
      </c>
      <c r="L14" s="27">
        <f>ROUND($K$14/$E$6,3)</f>
        <v>1.0999999999999999E-2</v>
      </c>
      <c r="M14" s="23">
        <f>ROUND($J$14,2)</f>
        <v>0.99</v>
      </c>
    </row>
    <row r="15" spans="1:13" ht="23.15" x14ac:dyDescent="0.4">
      <c r="A15" s="22" t="s">
        <v>28</v>
      </c>
      <c r="B15" s="25" t="s">
        <v>51</v>
      </c>
      <c r="C15" s="24" t="s">
        <v>52</v>
      </c>
      <c r="D15" s="24" t="s">
        <v>53</v>
      </c>
      <c r="E15" s="43" t="s">
        <v>54</v>
      </c>
      <c r="F15" s="25" t="s">
        <v>55</v>
      </c>
      <c r="G15" s="26">
        <v>500</v>
      </c>
      <c r="H15" s="26">
        <v>41.01</v>
      </c>
      <c r="I15" s="26" t="s">
        <v>33</v>
      </c>
      <c r="J15" s="32">
        <v>50.08</v>
      </c>
      <c r="K15" s="26">
        <f>ROUND($G$15*$M$15,2)</f>
        <v>25040</v>
      </c>
      <c r="L15" s="27">
        <f>ROUND($K$15/$E$6,3)</f>
        <v>8.5000000000000006E-2</v>
      </c>
      <c r="M15" s="23">
        <f>ROUND($J$15,2)</f>
        <v>50.08</v>
      </c>
    </row>
    <row r="16" spans="1:13" ht="16.3" x14ac:dyDescent="0.4">
      <c r="A16" s="22" t="s">
        <v>24</v>
      </c>
      <c r="B16" s="33" t="s">
        <v>56</v>
      </c>
      <c r="C16" s="34"/>
      <c r="D16" s="34" t="s">
        <v>26</v>
      </c>
      <c r="E16" s="44" t="s">
        <v>57</v>
      </c>
      <c r="F16" s="33"/>
      <c r="G16" s="35"/>
      <c r="H16" s="35"/>
      <c r="I16" s="35"/>
      <c r="J16" s="35"/>
      <c r="K16" s="35">
        <f>+$K$26+$K$25+$K$24+$K$23+$K$22+$K$21+$K$19+$K$18</f>
        <v>256417.52000000002</v>
      </c>
      <c r="L16" s="36">
        <f>ROUND($K$16/$E$6,3)</f>
        <v>0.871</v>
      </c>
      <c r="M16" s="23">
        <v>0</v>
      </c>
    </row>
    <row r="17" spans="1:13" x14ac:dyDescent="0.4">
      <c r="A17" s="22" t="s">
        <v>58</v>
      </c>
      <c r="B17" s="37" t="s">
        <v>59</v>
      </c>
      <c r="C17" s="38"/>
      <c r="D17" s="38" t="s">
        <v>26</v>
      </c>
      <c r="E17" s="45" t="s">
        <v>60</v>
      </c>
      <c r="F17" s="37"/>
      <c r="G17" s="39"/>
      <c r="H17" s="39"/>
      <c r="I17" s="39"/>
      <c r="J17" s="39"/>
      <c r="K17" s="39">
        <f>+$K$19+$K$18</f>
        <v>214553.7</v>
      </c>
      <c r="L17" s="40">
        <f>ROUND($K$17/$E$6,3)</f>
        <v>0.72899999999999998</v>
      </c>
      <c r="M17" s="23">
        <v>0</v>
      </c>
    </row>
    <row r="18" spans="1:13" ht="23.15" x14ac:dyDescent="0.4">
      <c r="A18" s="22" t="s">
        <v>28</v>
      </c>
      <c r="B18" s="25" t="s">
        <v>61</v>
      </c>
      <c r="C18" s="24" t="s">
        <v>30</v>
      </c>
      <c r="D18" s="24" t="s">
        <v>62</v>
      </c>
      <c r="E18" s="43" t="s">
        <v>63</v>
      </c>
      <c r="F18" s="25" t="s">
        <v>64</v>
      </c>
      <c r="G18" s="26">
        <v>2000</v>
      </c>
      <c r="H18" s="26">
        <v>80.11</v>
      </c>
      <c r="I18" s="26" t="s">
        <v>33</v>
      </c>
      <c r="J18" s="32">
        <v>97.83</v>
      </c>
      <c r="K18" s="26">
        <f>ROUND($G$18*$M$18,2)</f>
        <v>195660</v>
      </c>
      <c r="L18" s="27">
        <f>ROUND($K$18/$E$6,3)</f>
        <v>0.66500000000000004</v>
      </c>
      <c r="M18" s="23">
        <f>ROUND($J$18,2)</f>
        <v>97.83</v>
      </c>
    </row>
    <row r="19" spans="1:13" x14ac:dyDescent="0.4">
      <c r="A19" s="22" t="s">
        <v>28</v>
      </c>
      <c r="B19" s="25" t="s">
        <v>65</v>
      </c>
      <c r="C19" s="24" t="s">
        <v>66</v>
      </c>
      <c r="D19" s="24" t="s">
        <v>67</v>
      </c>
      <c r="E19" s="43" t="s">
        <v>68</v>
      </c>
      <c r="F19" s="25" t="s">
        <v>69</v>
      </c>
      <c r="G19" s="26">
        <v>105</v>
      </c>
      <c r="H19" s="26">
        <v>147.35</v>
      </c>
      <c r="I19" s="26" t="s">
        <v>33</v>
      </c>
      <c r="J19" s="32">
        <v>179.94</v>
      </c>
      <c r="K19" s="26">
        <f>ROUND($G$19*$M$19,2)</f>
        <v>18893.7</v>
      </c>
      <c r="L19" s="27">
        <f>ROUND($K$19/$E$6,3)</f>
        <v>6.4000000000000001E-2</v>
      </c>
      <c r="M19" s="23">
        <f>ROUND($J$19,2)</f>
        <v>179.94</v>
      </c>
    </row>
    <row r="20" spans="1:13" x14ac:dyDescent="0.4">
      <c r="A20" s="22" t="s">
        <v>58</v>
      </c>
      <c r="B20" s="37" t="s">
        <v>70</v>
      </c>
      <c r="C20" s="38"/>
      <c r="D20" s="38" t="s">
        <v>26</v>
      </c>
      <c r="E20" s="45" t="s">
        <v>71</v>
      </c>
      <c r="F20" s="37"/>
      <c r="G20" s="39"/>
      <c r="H20" s="39"/>
      <c r="I20" s="39"/>
      <c r="J20" s="39"/>
      <c r="K20" s="39">
        <f>+$K$26+$K$25+$K$24+$K$23+$K$22+$K$21</f>
        <v>41863.82</v>
      </c>
      <c r="L20" s="40">
        <f>ROUND($K$20/$E$6,3)</f>
        <v>0.14199999999999999</v>
      </c>
      <c r="M20" s="23">
        <v>0</v>
      </c>
    </row>
    <row r="21" spans="1:13" ht="23.15" x14ac:dyDescent="0.4">
      <c r="A21" s="22" t="s">
        <v>28</v>
      </c>
      <c r="B21" s="25" t="s">
        <v>72</v>
      </c>
      <c r="C21" s="24" t="s">
        <v>40</v>
      </c>
      <c r="D21" s="24" t="s">
        <v>73</v>
      </c>
      <c r="E21" s="43" t="s">
        <v>74</v>
      </c>
      <c r="F21" s="25" t="s">
        <v>75</v>
      </c>
      <c r="G21" s="26">
        <v>3</v>
      </c>
      <c r="H21" s="26">
        <v>4930.5600000000004</v>
      </c>
      <c r="I21" s="26" t="s">
        <v>33</v>
      </c>
      <c r="J21" s="32">
        <v>6021.2</v>
      </c>
      <c r="K21" s="26">
        <f>ROUND($G$21*$M$21,2)</f>
        <v>18063.599999999999</v>
      </c>
      <c r="L21" s="27">
        <f>ROUND($K$21/$E$6,3)</f>
        <v>6.0999999999999999E-2</v>
      </c>
      <c r="M21" s="23">
        <f>ROUND($J$21,2)</f>
        <v>6021.2</v>
      </c>
    </row>
    <row r="22" spans="1:13" ht="46.3" x14ac:dyDescent="0.4">
      <c r="A22" s="22" t="s">
        <v>28</v>
      </c>
      <c r="B22" s="25" t="s">
        <v>76</v>
      </c>
      <c r="C22" s="24" t="s">
        <v>77</v>
      </c>
      <c r="D22" s="24" t="s">
        <v>78</v>
      </c>
      <c r="E22" s="43" t="s">
        <v>79</v>
      </c>
      <c r="F22" s="25" t="s">
        <v>55</v>
      </c>
      <c r="G22" s="26">
        <v>63.24</v>
      </c>
      <c r="H22" s="26">
        <v>9.4</v>
      </c>
      <c r="I22" s="26" t="s">
        <v>33</v>
      </c>
      <c r="J22" s="32">
        <v>11.48</v>
      </c>
      <c r="K22" s="26">
        <f>ROUND($G$22*$M$22,2)</f>
        <v>726</v>
      </c>
      <c r="L22" s="27">
        <f>ROUND($K$22/$E$6,3)</f>
        <v>2E-3</v>
      </c>
      <c r="M22" s="23">
        <f>ROUND($J$22,2)</f>
        <v>11.48</v>
      </c>
    </row>
    <row r="23" spans="1:13" ht="23.15" x14ac:dyDescent="0.4">
      <c r="A23" s="22" t="s">
        <v>28</v>
      </c>
      <c r="B23" s="25" t="s">
        <v>80</v>
      </c>
      <c r="C23" s="24" t="s">
        <v>40</v>
      </c>
      <c r="D23" s="24" t="s">
        <v>81</v>
      </c>
      <c r="E23" s="43" t="s">
        <v>82</v>
      </c>
      <c r="F23" s="25" t="s">
        <v>64</v>
      </c>
      <c r="G23" s="26">
        <v>24</v>
      </c>
      <c r="H23" s="26">
        <v>476.38</v>
      </c>
      <c r="I23" s="26" t="s">
        <v>33</v>
      </c>
      <c r="J23" s="32">
        <v>581.76</v>
      </c>
      <c r="K23" s="26">
        <f>ROUND($G$23*$M$23,2)</f>
        <v>13962.24</v>
      </c>
      <c r="L23" s="27">
        <f>ROUND($K$23/$E$6,3)</f>
        <v>4.7E-2</v>
      </c>
      <c r="M23" s="23">
        <f>ROUND($J$23,2)</f>
        <v>581.76</v>
      </c>
    </row>
    <row r="24" spans="1:13" ht="46.3" x14ac:dyDescent="0.4">
      <c r="A24" s="22" t="s">
        <v>28</v>
      </c>
      <c r="B24" s="25" t="s">
        <v>83</v>
      </c>
      <c r="C24" s="24" t="s">
        <v>77</v>
      </c>
      <c r="D24" s="24" t="s">
        <v>84</v>
      </c>
      <c r="E24" s="43" t="s">
        <v>85</v>
      </c>
      <c r="F24" s="25" t="s">
        <v>55</v>
      </c>
      <c r="G24" s="26">
        <v>46.91</v>
      </c>
      <c r="H24" s="26">
        <v>20.11</v>
      </c>
      <c r="I24" s="26" t="s">
        <v>33</v>
      </c>
      <c r="J24" s="32">
        <v>24.56</v>
      </c>
      <c r="K24" s="26">
        <f>ROUND($G$24*$M$24,2)</f>
        <v>1152.1099999999999</v>
      </c>
      <c r="L24" s="27">
        <f>ROUND($K$24/$E$6,3)</f>
        <v>4.0000000000000001E-3</v>
      </c>
      <c r="M24" s="23">
        <f>ROUND($J$24,2)</f>
        <v>24.56</v>
      </c>
    </row>
    <row r="25" spans="1:13" ht="23.15" x14ac:dyDescent="0.4">
      <c r="A25" s="22" t="s">
        <v>28</v>
      </c>
      <c r="B25" s="25" t="s">
        <v>86</v>
      </c>
      <c r="C25" s="24" t="s">
        <v>40</v>
      </c>
      <c r="D25" s="24" t="s">
        <v>87</v>
      </c>
      <c r="E25" s="43" t="s">
        <v>88</v>
      </c>
      <c r="F25" s="25" t="s">
        <v>75</v>
      </c>
      <c r="G25" s="26">
        <v>3</v>
      </c>
      <c r="H25" s="26">
        <v>1166.27</v>
      </c>
      <c r="I25" s="26" t="s">
        <v>33</v>
      </c>
      <c r="J25" s="32">
        <v>1424.25</v>
      </c>
      <c r="K25" s="26">
        <f>ROUND($G$25*$M$25,2)</f>
        <v>4272.75</v>
      </c>
      <c r="L25" s="27">
        <f>ROUND($K$25/$E$6,3)</f>
        <v>1.4999999999999999E-2</v>
      </c>
      <c r="M25" s="23">
        <f>ROUND($J$25,2)</f>
        <v>1424.25</v>
      </c>
    </row>
    <row r="26" spans="1:13" x14ac:dyDescent="0.4">
      <c r="A26" s="22" t="s">
        <v>28</v>
      </c>
      <c r="B26" s="25" t="s">
        <v>89</v>
      </c>
      <c r="C26" s="24" t="s">
        <v>40</v>
      </c>
      <c r="D26" s="24" t="s">
        <v>90</v>
      </c>
      <c r="E26" s="43" t="s">
        <v>91</v>
      </c>
      <c r="F26" s="25" t="s">
        <v>75</v>
      </c>
      <c r="G26" s="26">
        <v>3</v>
      </c>
      <c r="H26" s="26">
        <v>1006.42</v>
      </c>
      <c r="I26" s="26" t="s">
        <v>33</v>
      </c>
      <c r="J26" s="32">
        <v>1229.04</v>
      </c>
      <c r="K26" s="26">
        <f>ROUND($G$26*$M$26,2)</f>
        <v>3687.12</v>
      </c>
      <c r="L26" s="27">
        <f>ROUND($K$26/$E$6,3)</f>
        <v>1.2999999999999999E-2</v>
      </c>
      <c r="M26" s="23">
        <f>ROUND($J$26,2)</f>
        <v>1229.04</v>
      </c>
    </row>
    <row r="28" spans="1:13" x14ac:dyDescent="0.4">
      <c r="J28" s="41" t="s">
        <v>92</v>
      </c>
      <c r="K28" s="41"/>
      <c r="L28" s="41"/>
    </row>
    <row r="29" spans="1:13" x14ac:dyDescent="0.4">
      <c r="J29" s="41">
        <f ca="1">TODAY()</f>
        <v>46168</v>
      </c>
      <c r="K29" s="41"/>
      <c r="L29" s="41"/>
    </row>
  </sheetData>
  <mergeCells count="12">
    <mergeCell ref="B1:L1"/>
    <mergeCell ref="J28:L28"/>
    <mergeCell ref="J29:L29"/>
    <mergeCell ref="B2:L2"/>
    <mergeCell ref="F3:G3"/>
    <mergeCell ref="F4:G4"/>
    <mergeCell ref="F5:G5"/>
    <mergeCell ref="F6:G6"/>
    <mergeCell ref="J3:L3"/>
    <mergeCell ref="J4:L4"/>
    <mergeCell ref="J5:L5"/>
    <mergeCell ref="J6:L6"/>
  </mergeCells>
  <pageMargins left="0.511811024" right="0.511811024" top="0.78740157499999996" bottom="0.78740157499999996" header="0.31496062000000002" footer="0.31496062000000002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EBEB2-2678-4D6F-80DD-87880248D6AD}">
  <dimension ref="A1:DT13"/>
  <sheetViews>
    <sheetView showGridLines="0" workbookViewId="0"/>
  </sheetViews>
  <sheetFormatPr defaultRowHeight="14.6" x14ac:dyDescent="0.4"/>
  <cols>
    <col min="1" max="1" width="6.69140625" customWidth="1"/>
    <col min="2" max="2" width="30.69140625" customWidth="1"/>
    <col min="3" max="3" width="11.69140625" customWidth="1"/>
    <col min="4" max="5" width="8.23046875" customWidth="1"/>
    <col min="6" max="6" width="11.69140625" customWidth="1"/>
    <col min="7" max="7" width="8.23046875" customWidth="1"/>
    <col min="8" max="8" width="11.69140625" customWidth="1"/>
    <col min="9" max="9" width="8.23046875" customWidth="1"/>
    <col min="10" max="10" width="11.69140625" customWidth="1"/>
    <col min="11" max="11" width="8.23046875" customWidth="1"/>
    <col min="12" max="12" width="11.69140625" customWidth="1"/>
    <col min="13" max="13" width="8.23046875" customWidth="1"/>
    <col min="14" max="14" width="11.69140625" customWidth="1"/>
    <col min="15" max="15" width="8.23046875" customWidth="1"/>
    <col min="16" max="16" width="11.69140625" customWidth="1"/>
    <col min="17" max="17" width="8.23046875" hidden="1" customWidth="1"/>
    <col min="18" max="18" width="11.69140625" hidden="1" customWidth="1"/>
    <col min="19" max="19" width="8.23046875" hidden="1" customWidth="1"/>
    <col min="20" max="20" width="11.69140625" hidden="1" customWidth="1"/>
    <col min="21" max="21" width="8.23046875" hidden="1" customWidth="1"/>
    <col min="22" max="22" width="11.69140625" hidden="1" customWidth="1"/>
    <col min="23" max="23" width="8.23046875" hidden="1" customWidth="1"/>
    <col min="24" max="24" width="11.69140625" hidden="1" customWidth="1"/>
    <col min="25" max="25" width="8.23046875" hidden="1" customWidth="1"/>
    <col min="26" max="26" width="11.69140625" hidden="1" customWidth="1"/>
    <col min="27" max="27" width="8.23046875" hidden="1" customWidth="1"/>
    <col min="28" max="28" width="11.69140625" hidden="1" customWidth="1"/>
    <col min="29" max="29" width="8.23046875" hidden="1" customWidth="1"/>
    <col min="30" max="30" width="11.69140625" hidden="1" customWidth="1"/>
    <col min="31" max="31" width="8.23046875" hidden="1" customWidth="1"/>
    <col min="32" max="32" width="11.69140625" hidden="1" customWidth="1"/>
    <col min="33" max="33" width="8.23046875" hidden="1" customWidth="1"/>
    <col min="34" max="34" width="11.69140625" hidden="1" customWidth="1"/>
    <col min="35" max="35" width="8.23046875" hidden="1" customWidth="1"/>
    <col min="36" max="36" width="11.69140625" hidden="1" customWidth="1"/>
    <col min="37" max="37" width="8.23046875" hidden="1" customWidth="1"/>
    <col min="38" max="38" width="11.69140625" hidden="1" customWidth="1"/>
    <col min="39" max="39" width="8.23046875" hidden="1" customWidth="1"/>
    <col min="40" max="40" width="11.69140625" hidden="1" customWidth="1"/>
    <col min="41" max="41" width="8.23046875" hidden="1" customWidth="1"/>
    <col min="42" max="42" width="11.69140625" hidden="1" customWidth="1"/>
    <col min="43" max="43" width="8.23046875" hidden="1" customWidth="1"/>
    <col min="44" max="44" width="11.69140625" hidden="1" customWidth="1"/>
    <col min="45" max="45" width="8.23046875" hidden="1" customWidth="1"/>
    <col min="46" max="46" width="11.69140625" hidden="1" customWidth="1"/>
    <col min="47" max="47" width="8.23046875" hidden="1" customWidth="1"/>
    <col min="48" max="48" width="11.69140625" hidden="1" customWidth="1"/>
    <col min="49" max="49" width="8.23046875" hidden="1" customWidth="1"/>
    <col min="50" max="50" width="11.69140625" hidden="1" customWidth="1"/>
    <col min="51" max="51" width="8.23046875" hidden="1" customWidth="1"/>
    <col min="52" max="52" width="11.69140625" hidden="1" customWidth="1"/>
    <col min="53" max="53" width="8.23046875" hidden="1" customWidth="1"/>
    <col min="54" max="54" width="11.69140625" hidden="1" customWidth="1"/>
    <col min="55" max="55" width="8.23046875" hidden="1" customWidth="1"/>
    <col min="56" max="56" width="11.69140625" hidden="1" customWidth="1"/>
    <col min="57" max="57" width="8.23046875" hidden="1" customWidth="1"/>
    <col min="58" max="58" width="11.69140625" hidden="1" customWidth="1"/>
    <col min="59" max="59" width="8.23046875" hidden="1" customWidth="1"/>
    <col min="60" max="60" width="11.69140625" hidden="1" customWidth="1"/>
    <col min="61" max="61" width="8.23046875" hidden="1" customWidth="1"/>
    <col min="62" max="62" width="11.69140625" hidden="1" customWidth="1"/>
    <col min="63" max="63" width="8.23046875" hidden="1" customWidth="1"/>
    <col min="64" max="64" width="11.69140625" hidden="1" customWidth="1"/>
    <col min="65" max="65" width="8.23046875" hidden="1" customWidth="1"/>
    <col min="66" max="66" width="11.69140625" hidden="1" customWidth="1"/>
    <col min="67" max="67" width="8.23046875" hidden="1" customWidth="1"/>
    <col min="68" max="68" width="11.69140625" hidden="1" customWidth="1"/>
    <col min="69" max="69" width="8.23046875" hidden="1" customWidth="1"/>
    <col min="70" max="70" width="11.69140625" hidden="1" customWidth="1"/>
    <col min="71" max="71" width="8.23046875" hidden="1" customWidth="1"/>
    <col min="72" max="72" width="11.69140625" hidden="1" customWidth="1"/>
    <col min="73" max="73" width="8.23046875" hidden="1" customWidth="1"/>
    <col min="74" max="74" width="11.69140625" hidden="1" customWidth="1"/>
    <col min="75" max="75" width="8.23046875" hidden="1" customWidth="1"/>
    <col min="76" max="76" width="11.69140625" hidden="1" customWidth="1"/>
    <col min="77" max="77" width="8.23046875" hidden="1" customWidth="1"/>
    <col min="78" max="78" width="11.69140625" hidden="1" customWidth="1"/>
    <col min="79" max="79" width="8.23046875" hidden="1" customWidth="1"/>
    <col min="80" max="80" width="11.69140625" hidden="1" customWidth="1"/>
    <col min="81" max="81" width="8.23046875" hidden="1" customWidth="1"/>
    <col min="82" max="82" width="11.69140625" hidden="1" customWidth="1"/>
    <col min="83" max="83" width="8.23046875" hidden="1" customWidth="1"/>
    <col min="84" max="84" width="11.69140625" hidden="1" customWidth="1"/>
    <col min="85" max="85" width="8.23046875" hidden="1" customWidth="1"/>
    <col min="86" max="86" width="11.69140625" hidden="1" customWidth="1"/>
    <col min="87" max="87" width="8.23046875" hidden="1" customWidth="1"/>
    <col min="88" max="88" width="11.69140625" hidden="1" customWidth="1"/>
    <col min="89" max="89" width="8.23046875" hidden="1" customWidth="1"/>
    <col min="90" max="90" width="11.69140625" hidden="1" customWidth="1"/>
    <col min="91" max="91" width="8.23046875" hidden="1" customWidth="1"/>
    <col min="92" max="92" width="11.69140625" hidden="1" customWidth="1"/>
    <col min="93" max="93" width="8.23046875" hidden="1" customWidth="1"/>
    <col min="94" max="94" width="11.69140625" hidden="1" customWidth="1"/>
    <col min="95" max="95" width="8.23046875" hidden="1" customWidth="1"/>
    <col min="96" max="96" width="11.69140625" hidden="1" customWidth="1"/>
    <col min="97" max="97" width="8.23046875" hidden="1" customWidth="1"/>
    <col min="98" max="98" width="11.69140625" hidden="1" customWidth="1"/>
    <col min="99" max="99" width="8.23046875" hidden="1" customWidth="1"/>
    <col min="100" max="100" width="11.69140625" hidden="1" customWidth="1"/>
    <col min="101" max="101" width="8.23046875" hidden="1" customWidth="1"/>
    <col min="102" max="102" width="11.69140625" hidden="1" customWidth="1"/>
    <col min="103" max="103" width="8.23046875" hidden="1" customWidth="1"/>
    <col min="104" max="104" width="11.69140625" hidden="1" customWidth="1"/>
    <col min="105" max="105" width="8.23046875" hidden="1" customWidth="1"/>
    <col min="106" max="106" width="11.69140625" hidden="1" customWidth="1"/>
    <col min="107" max="107" width="8.23046875" hidden="1" customWidth="1"/>
    <col min="108" max="108" width="11.69140625" hidden="1" customWidth="1"/>
    <col min="109" max="109" width="8.23046875" hidden="1" customWidth="1"/>
    <col min="110" max="110" width="11.69140625" hidden="1" customWidth="1"/>
    <col min="111" max="111" width="8.23046875" hidden="1" customWidth="1"/>
    <col min="112" max="112" width="11.69140625" hidden="1" customWidth="1"/>
    <col min="113" max="113" width="8.23046875" hidden="1" customWidth="1"/>
    <col min="114" max="114" width="11.69140625" hidden="1" customWidth="1"/>
    <col min="115" max="115" width="8.23046875" hidden="1" customWidth="1"/>
    <col min="116" max="116" width="11.69140625" hidden="1" customWidth="1"/>
    <col min="117" max="117" width="8.23046875" hidden="1" customWidth="1"/>
    <col min="118" max="118" width="11.69140625" hidden="1" customWidth="1"/>
    <col min="119" max="119" width="8.23046875" hidden="1" customWidth="1"/>
    <col min="120" max="120" width="11.69140625" hidden="1" customWidth="1"/>
    <col min="121" max="121" width="8.23046875" hidden="1" customWidth="1"/>
    <col min="122" max="122" width="11.69140625" hidden="1" customWidth="1"/>
    <col min="123" max="123" width="8.23046875" hidden="1" customWidth="1"/>
    <col min="124" max="124" width="11.69140625" hidden="1" customWidth="1"/>
    <col min="125" max="125" width="0" hidden="1" customWidth="1"/>
  </cols>
  <sheetData>
    <row r="1" spans="1:124" x14ac:dyDescent="0.4">
      <c r="A1" t="s">
        <v>93</v>
      </c>
    </row>
    <row r="2" spans="1:124" ht="22.3" x14ac:dyDescent="0.5">
      <c r="A2" s="46" t="s">
        <v>94</v>
      </c>
    </row>
    <row r="3" spans="1:124" x14ac:dyDescent="0.4">
      <c r="A3" s="47" t="s">
        <v>95</v>
      </c>
      <c r="B3" s="47"/>
    </row>
    <row r="4" spans="1:124" x14ac:dyDescent="0.4">
      <c r="A4" s="47" t="s">
        <v>96</v>
      </c>
      <c r="B4" s="47"/>
    </row>
    <row r="5" spans="1:124" x14ac:dyDescent="0.4">
      <c r="A5" s="47" t="s">
        <v>97</v>
      </c>
      <c r="B5" s="47"/>
    </row>
    <row r="6" spans="1:124" ht="15" thickBot="1" x14ac:dyDescent="0.45">
      <c r="A6" s="47"/>
      <c r="B6" s="47"/>
    </row>
    <row r="7" spans="1:124" x14ac:dyDescent="0.4">
      <c r="A7" s="48" t="s">
        <v>13</v>
      </c>
      <c r="B7" s="48" t="s">
        <v>98</v>
      </c>
      <c r="C7" s="51" t="s">
        <v>99</v>
      </c>
      <c r="D7" s="51" t="s">
        <v>23</v>
      </c>
      <c r="E7" s="82">
        <v>1</v>
      </c>
      <c r="F7" s="83"/>
      <c r="G7" s="82">
        <v>2</v>
      </c>
      <c r="H7" s="83"/>
      <c r="I7" s="82">
        <v>3</v>
      </c>
      <c r="J7" s="83"/>
      <c r="K7" s="82">
        <v>4</v>
      </c>
      <c r="L7" s="83"/>
      <c r="M7" s="82">
        <v>5</v>
      </c>
      <c r="N7" s="83"/>
      <c r="O7" s="82">
        <v>6</v>
      </c>
      <c r="P7" s="83"/>
      <c r="Q7" s="82">
        <v>7</v>
      </c>
      <c r="R7" s="83"/>
      <c r="S7" s="82">
        <v>8</v>
      </c>
      <c r="T7" s="83"/>
      <c r="U7" s="82">
        <v>9</v>
      </c>
      <c r="V7" s="83"/>
      <c r="W7" s="82">
        <v>10</v>
      </c>
      <c r="X7" s="83"/>
      <c r="Y7" s="82">
        <v>11</v>
      </c>
      <c r="Z7" s="83"/>
      <c r="AA7" s="82">
        <v>12</v>
      </c>
      <c r="AB7" s="83"/>
      <c r="AC7" s="82">
        <v>13</v>
      </c>
      <c r="AD7" s="83"/>
      <c r="AE7" s="82">
        <v>14</v>
      </c>
      <c r="AF7" s="83"/>
      <c r="AG7" s="82">
        <v>15</v>
      </c>
      <c r="AH7" s="83"/>
      <c r="AI7" s="82">
        <v>16</v>
      </c>
      <c r="AJ7" s="83"/>
      <c r="AK7" s="82">
        <v>17</v>
      </c>
      <c r="AL7" s="83"/>
      <c r="AM7" s="82">
        <v>18</v>
      </c>
      <c r="AN7" s="83"/>
      <c r="AO7" s="82">
        <v>19</v>
      </c>
      <c r="AP7" s="83"/>
      <c r="AQ7" s="82">
        <v>20</v>
      </c>
      <c r="AR7" s="83"/>
      <c r="AS7" s="82">
        <v>21</v>
      </c>
      <c r="AT7" s="83"/>
      <c r="AU7" s="82">
        <v>22</v>
      </c>
      <c r="AV7" s="83"/>
      <c r="AW7" s="82">
        <v>23</v>
      </c>
      <c r="AX7" s="83"/>
      <c r="AY7" s="82">
        <v>24</v>
      </c>
      <c r="AZ7" s="83"/>
      <c r="BA7" s="82">
        <v>25</v>
      </c>
      <c r="BB7" s="83"/>
      <c r="BC7" s="82">
        <v>26</v>
      </c>
      <c r="BD7" s="83"/>
      <c r="BE7" s="82">
        <v>27</v>
      </c>
      <c r="BF7" s="83"/>
      <c r="BG7" s="82">
        <v>28</v>
      </c>
      <c r="BH7" s="83"/>
      <c r="BI7" s="82">
        <v>29</v>
      </c>
      <c r="BJ7" s="83"/>
      <c r="BK7" s="82">
        <v>30</v>
      </c>
      <c r="BL7" s="83"/>
      <c r="BM7" s="82">
        <v>31</v>
      </c>
      <c r="BN7" s="83"/>
      <c r="BO7" s="82">
        <v>32</v>
      </c>
      <c r="BP7" s="83"/>
      <c r="BQ7" s="82">
        <v>33</v>
      </c>
      <c r="BR7" s="83"/>
      <c r="BS7" s="82">
        <v>34</v>
      </c>
      <c r="BT7" s="83"/>
      <c r="BU7" s="82">
        <v>35</v>
      </c>
      <c r="BV7" s="83"/>
      <c r="BW7" s="82">
        <v>36</v>
      </c>
      <c r="BX7" s="83"/>
      <c r="BY7" s="82">
        <v>37</v>
      </c>
      <c r="BZ7" s="83"/>
      <c r="CA7" s="82">
        <v>38</v>
      </c>
      <c r="CB7" s="83"/>
      <c r="CC7" s="82">
        <v>39</v>
      </c>
      <c r="CD7" s="83"/>
      <c r="CE7" s="82">
        <v>40</v>
      </c>
      <c r="CF7" s="83"/>
      <c r="CG7" s="82">
        <v>41</v>
      </c>
      <c r="CH7" s="83"/>
      <c r="CI7" s="82">
        <v>42</v>
      </c>
      <c r="CJ7" s="83"/>
      <c r="CK7" s="82">
        <v>43</v>
      </c>
      <c r="CL7" s="83"/>
      <c r="CM7" s="82">
        <v>44</v>
      </c>
      <c r="CN7" s="83"/>
      <c r="CO7" s="82">
        <v>45</v>
      </c>
      <c r="CP7" s="83"/>
      <c r="CQ7" s="82">
        <v>46</v>
      </c>
      <c r="CR7" s="83"/>
      <c r="CS7" s="82">
        <v>47</v>
      </c>
      <c r="CT7" s="83"/>
      <c r="CU7" s="82">
        <v>48</v>
      </c>
      <c r="CV7" s="83"/>
      <c r="CW7" s="82">
        <v>49</v>
      </c>
      <c r="CX7" s="83"/>
      <c r="CY7" s="82">
        <v>50</v>
      </c>
      <c r="CZ7" s="83"/>
      <c r="DA7" s="82">
        <v>51</v>
      </c>
      <c r="DB7" s="83"/>
      <c r="DC7" s="82">
        <v>52</v>
      </c>
      <c r="DD7" s="83"/>
      <c r="DE7" s="82">
        <v>53</v>
      </c>
      <c r="DF7" s="83"/>
      <c r="DG7" s="82">
        <v>54</v>
      </c>
      <c r="DH7" s="83"/>
      <c r="DI7" s="82">
        <v>55</v>
      </c>
      <c r="DJ7" s="83"/>
      <c r="DK7" s="82">
        <v>56</v>
      </c>
      <c r="DL7" s="83"/>
      <c r="DM7" s="82">
        <v>57</v>
      </c>
      <c r="DN7" s="83"/>
      <c r="DO7" s="82">
        <v>58</v>
      </c>
      <c r="DP7" s="83"/>
      <c r="DQ7" s="82">
        <v>59</v>
      </c>
      <c r="DR7" s="83"/>
      <c r="DS7" s="82">
        <v>60</v>
      </c>
      <c r="DT7" s="83"/>
    </row>
    <row r="8" spans="1:124" x14ac:dyDescent="0.4">
      <c r="A8" s="48"/>
      <c r="B8" s="48"/>
      <c r="C8" s="51"/>
      <c r="D8" s="51"/>
      <c r="E8" s="58" t="s">
        <v>23</v>
      </c>
      <c r="F8" s="55" t="s">
        <v>100</v>
      </c>
      <c r="G8" s="58" t="s">
        <v>23</v>
      </c>
      <c r="H8" s="55" t="s">
        <v>100</v>
      </c>
      <c r="I8" s="58" t="s">
        <v>23</v>
      </c>
      <c r="J8" s="55" t="s">
        <v>100</v>
      </c>
      <c r="K8" s="58" t="s">
        <v>23</v>
      </c>
      <c r="L8" s="55" t="s">
        <v>100</v>
      </c>
      <c r="M8" s="58" t="s">
        <v>23</v>
      </c>
      <c r="N8" s="55" t="s">
        <v>100</v>
      </c>
      <c r="O8" s="58" t="s">
        <v>23</v>
      </c>
      <c r="P8" s="55" t="s">
        <v>100</v>
      </c>
      <c r="Q8" s="58" t="s">
        <v>23</v>
      </c>
      <c r="R8" s="55" t="s">
        <v>100</v>
      </c>
      <c r="S8" s="58" t="s">
        <v>23</v>
      </c>
      <c r="T8" s="55" t="s">
        <v>100</v>
      </c>
      <c r="U8" s="58" t="s">
        <v>23</v>
      </c>
      <c r="V8" s="55" t="s">
        <v>100</v>
      </c>
      <c r="W8" s="58" t="s">
        <v>23</v>
      </c>
      <c r="X8" s="55" t="s">
        <v>100</v>
      </c>
      <c r="Y8" s="58" t="s">
        <v>23</v>
      </c>
      <c r="Z8" s="55" t="s">
        <v>100</v>
      </c>
      <c r="AA8" s="58" t="s">
        <v>23</v>
      </c>
      <c r="AB8" s="55" t="s">
        <v>100</v>
      </c>
      <c r="AC8" s="58" t="s">
        <v>23</v>
      </c>
      <c r="AD8" s="55" t="s">
        <v>100</v>
      </c>
      <c r="AE8" s="58" t="s">
        <v>23</v>
      </c>
      <c r="AF8" s="55" t="s">
        <v>100</v>
      </c>
      <c r="AG8" s="58" t="s">
        <v>23</v>
      </c>
      <c r="AH8" s="55" t="s">
        <v>100</v>
      </c>
      <c r="AI8" s="58" t="s">
        <v>23</v>
      </c>
      <c r="AJ8" s="55" t="s">
        <v>100</v>
      </c>
      <c r="AK8" s="58" t="s">
        <v>23</v>
      </c>
      <c r="AL8" s="55" t="s">
        <v>100</v>
      </c>
      <c r="AM8" s="58" t="s">
        <v>23</v>
      </c>
      <c r="AN8" s="55" t="s">
        <v>100</v>
      </c>
      <c r="AO8" s="58" t="s">
        <v>23</v>
      </c>
      <c r="AP8" s="55" t="s">
        <v>100</v>
      </c>
      <c r="AQ8" s="58" t="s">
        <v>23</v>
      </c>
      <c r="AR8" s="55" t="s">
        <v>100</v>
      </c>
      <c r="AS8" s="58" t="s">
        <v>23</v>
      </c>
      <c r="AT8" s="55" t="s">
        <v>100</v>
      </c>
      <c r="AU8" s="58" t="s">
        <v>23</v>
      </c>
      <c r="AV8" s="55" t="s">
        <v>100</v>
      </c>
      <c r="AW8" s="58" t="s">
        <v>23</v>
      </c>
      <c r="AX8" s="55" t="s">
        <v>100</v>
      </c>
      <c r="AY8" s="58" t="s">
        <v>23</v>
      </c>
      <c r="AZ8" s="55" t="s">
        <v>100</v>
      </c>
      <c r="BA8" s="58" t="s">
        <v>23</v>
      </c>
      <c r="BB8" s="55" t="s">
        <v>100</v>
      </c>
      <c r="BC8" s="58" t="s">
        <v>23</v>
      </c>
      <c r="BD8" s="55" t="s">
        <v>100</v>
      </c>
      <c r="BE8" s="58" t="s">
        <v>23</v>
      </c>
      <c r="BF8" s="55" t="s">
        <v>100</v>
      </c>
      <c r="BG8" s="58" t="s">
        <v>23</v>
      </c>
      <c r="BH8" s="55" t="s">
        <v>100</v>
      </c>
      <c r="BI8" s="58" t="s">
        <v>23</v>
      </c>
      <c r="BJ8" s="55" t="s">
        <v>100</v>
      </c>
      <c r="BK8" s="58" t="s">
        <v>23</v>
      </c>
      <c r="BL8" s="55" t="s">
        <v>100</v>
      </c>
      <c r="BM8" s="58" t="s">
        <v>23</v>
      </c>
      <c r="BN8" s="55" t="s">
        <v>100</v>
      </c>
      <c r="BO8" s="58" t="s">
        <v>23</v>
      </c>
      <c r="BP8" s="55" t="s">
        <v>100</v>
      </c>
      <c r="BQ8" s="58" t="s">
        <v>23</v>
      </c>
      <c r="BR8" s="55" t="s">
        <v>100</v>
      </c>
      <c r="BS8" s="58" t="s">
        <v>23</v>
      </c>
      <c r="BT8" s="55" t="s">
        <v>100</v>
      </c>
      <c r="BU8" s="58" t="s">
        <v>23</v>
      </c>
      <c r="BV8" s="55" t="s">
        <v>100</v>
      </c>
      <c r="BW8" s="58" t="s">
        <v>23</v>
      </c>
      <c r="BX8" s="55" t="s">
        <v>100</v>
      </c>
      <c r="BY8" s="58" t="s">
        <v>23</v>
      </c>
      <c r="BZ8" s="55" t="s">
        <v>100</v>
      </c>
      <c r="CA8" s="58" t="s">
        <v>23</v>
      </c>
      <c r="CB8" s="55" t="s">
        <v>100</v>
      </c>
      <c r="CC8" s="58" t="s">
        <v>23</v>
      </c>
      <c r="CD8" s="55" t="s">
        <v>100</v>
      </c>
      <c r="CE8" s="58" t="s">
        <v>23</v>
      </c>
      <c r="CF8" s="55" t="s">
        <v>100</v>
      </c>
      <c r="CG8" s="58" t="s">
        <v>23</v>
      </c>
      <c r="CH8" s="55" t="s">
        <v>100</v>
      </c>
      <c r="CI8" s="58" t="s">
        <v>23</v>
      </c>
      <c r="CJ8" s="55" t="s">
        <v>100</v>
      </c>
      <c r="CK8" s="58" t="s">
        <v>23</v>
      </c>
      <c r="CL8" s="55" t="s">
        <v>100</v>
      </c>
      <c r="CM8" s="58" t="s">
        <v>23</v>
      </c>
      <c r="CN8" s="55" t="s">
        <v>100</v>
      </c>
      <c r="CO8" s="58" t="s">
        <v>23</v>
      </c>
      <c r="CP8" s="55" t="s">
        <v>100</v>
      </c>
      <c r="CQ8" s="58" t="s">
        <v>23</v>
      </c>
      <c r="CR8" s="55" t="s">
        <v>100</v>
      </c>
      <c r="CS8" s="58" t="s">
        <v>23</v>
      </c>
      <c r="CT8" s="55" t="s">
        <v>100</v>
      </c>
      <c r="CU8" s="58" t="s">
        <v>23</v>
      </c>
      <c r="CV8" s="55" t="s">
        <v>100</v>
      </c>
      <c r="CW8" s="58" t="s">
        <v>23</v>
      </c>
      <c r="CX8" s="55" t="s">
        <v>100</v>
      </c>
      <c r="CY8" s="58" t="s">
        <v>23</v>
      </c>
      <c r="CZ8" s="55" t="s">
        <v>100</v>
      </c>
      <c r="DA8" s="58" t="s">
        <v>23</v>
      </c>
      <c r="DB8" s="55" t="s">
        <v>100</v>
      </c>
      <c r="DC8" s="58" t="s">
        <v>23</v>
      </c>
      <c r="DD8" s="55" t="s">
        <v>100</v>
      </c>
      <c r="DE8" s="58" t="s">
        <v>23</v>
      </c>
      <c r="DF8" s="55" t="s">
        <v>100</v>
      </c>
      <c r="DG8" s="58" t="s">
        <v>23</v>
      </c>
      <c r="DH8" s="55" t="s">
        <v>100</v>
      </c>
      <c r="DI8" s="58" t="s">
        <v>23</v>
      </c>
      <c r="DJ8" s="55" t="s">
        <v>100</v>
      </c>
      <c r="DK8" s="58" t="s">
        <v>23</v>
      </c>
      <c r="DL8" s="55" t="s">
        <v>100</v>
      </c>
      <c r="DM8" s="58" t="s">
        <v>23</v>
      </c>
      <c r="DN8" s="55" t="s">
        <v>100</v>
      </c>
      <c r="DO8" s="58" t="s">
        <v>23</v>
      </c>
      <c r="DP8" s="55" t="s">
        <v>100</v>
      </c>
      <c r="DQ8" s="58" t="s">
        <v>23</v>
      </c>
      <c r="DR8" s="55" t="s">
        <v>100</v>
      </c>
      <c r="DS8" s="58" t="s">
        <v>23</v>
      </c>
      <c r="DT8" s="61" t="s">
        <v>100</v>
      </c>
    </row>
    <row r="9" spans="1:124" x14ac:dyDescent="0.4">
      <c r="A9" s="79" t="s">
        <v>25</v>
      </c>
      <c r="B9" s="64" t="s">
        <v>27</v>
      </c>
      <c r="C9" s="65">
        <f>Orçamento!$K$8</f>
        <v>8847.08</v>
      </c>
      <c r="D9" s="66">
        <f>ROUND($C$9/$C$13,5)</f>
        <v>3.007E-2</v>
      </c>
      <c r="E9" s="67">
        <v>0.1</v>
      </c>
      <c r="F9" s="65">
        <f>E9*$C9</f>
        <v>884.70800000000008</v>
      </c>
      <c r="G9" s="67">
        <v>0.2</v>
      </c>
      <c r="H9" s="65">
        <f>G9*$C9</f>
        <v>1769.4160000000002</v>
      </c>
      <c r="I9" s="67">
        <v>0.2</v>
      </c>
      <c r="J9" s="65">
        <f>I9*$C9</f>
        <v>1769.4160000000002</v>
      </c>
      <c r="K9" s="67">
        <v>0.2</v>
      </c>
      <c r="L9" s="65">
        <f>K9*$C9</f>
        <v>1769.4160000000002</v>
      </c>
      <c r="M9" s="67">
        <v>0.2</v>
      </c>
      <c r="N9" s="65">
        <f>M9*$C9</f>
        <v>1769.4160000000002</v>
      </c>
      <c r="O9" s="67">
        <v>0.1</v>
      </c>
      <c r="P9" s="65">
        <f>O9*$C9</f>
        <v>884.70800000000008</v>
      </c>
      <c r="Q9" s="67"/>
      <c r="R9" s="65">
        <f>Q9*$C9</f>
        <v>0</v>
      </c>
      <c r="S9" s="67"/>
      <c r="T9" s="65">
        <f>S9*$C9</f>
        <v>0</v>
      </c>
      <c r="U9" s="67"/>
      <c r="V9" s="65">
        <f>U9*$C9</f>
        <v>0</v>
      </c>
      <c r="W9" s="67"/>
      <c r="X9" s="65">
        <f>W9*$C9</f>
        <v>0</v>
      </c>
      <c r="Y9" s="67"/>
      <c r="Z9" s="65">
        <f>Y9*$C9</f>
        <v>0</v>
      </c>
      <c r="AA9" s="67"/>
      <c r="AB9" s="65">
        <f>AA9*$C9</f>
        <v>0</v>
      </c>
      <c r="AC9" s="67"/>
      <c r="AD9" s="65">
        <f>AC9*$C9</f>
        <v>0</v>
      </c>
      <c r="AE9" s="67"/>
      <c r="AF9" s="65">
        <f>AE9*$C9</f>
        <v>0</v>
      </c>
      <c r="AG9" s="67"/>
      <c r="AH9" s="65">
        <f>AG9*$C9</f>
        <v>0</v>
      </c>
      <c r="AI9" s="67"/>
      <c r="AJ9" s="65">
        <f>AI9*$C9</f>
        <v>0</v>
      </c>
      <c r="AK9" s="67"/>
      <c r="AL9" s="65">
        <f>AK9*$C9</f>
        <v>0</v>
      </c>
      <c r="AM9" s="67"/>
      <c r="AN9" s="65">
        <f>AM9*$C9</f>
        <v>0</v>
      </c>
      <c r="AO9" s="67"/>
      <c r="AP9" s="65">
        <f>AO9*$C9</f>
        <v>0</v>
      </c>
      <c r="AQ9" s="67"/>
      <c r="AR9" s="65">
        <f>AQ9*$C9</f>
        <v>0</v>
      </c>
      <c r="AS9" s="67"/>
      <c r="AT9" s="65">
        <f>AS9*$C9</f>
        <v>0</v>
      </c>
      <c r="AU9" s="67"/>
      <c r="AV9" s="65">
        <f>AU9*$C9</f>
        <v>0</v>
      </c>
      <c r="AW9" s="67"/>
      <c r="AX9" s="65">
        <f>AW9*$C9</f>
        <v>0</v>
      </c>
      <c r="AY9" s="67"/>
      <c r="AZ9" s="65">
        <f>AY9*$C9</f>
        <v>0</v>
      </c>
      <c r="BA9" s="67"/>
      <c r="BB9" s="65">
        <f>BA9*$C9</f>
        <v>0</v>
      </c>
      <c r="BC9" s="67"/>
      <c r="BD9" s="65">
        <f>BC9*$C9</f>
        <v>0</v>
      </c>
      <c r="BE9" s="67"/>
      <c r="BF9" s="65">
        <f>BE9*$C9</f>
        <v>0</v>
      </c>
      <c r="BG9" s="67"/>
      <c r="BH9" s="65">
        <f>BG9*$C9</f>
        <v>0</v>
      </c>
      <c r="BI9" s="67"/>
      <c r="BJ9" s="65">
        <f>BI9*$C9</f>
        <v>0</v>
      </c>
      <c r="BK9" s="67"/>
      <c r="BL9" s="65">
        <f>BK9*$C9</f>
        <v>0</v>
      </c>
      <c r="BM9" s="67"/>
      <c r="BN9" s="65">
        <f>BM9*$C9</f>
        <v>0</v>
      </c>
      <c r="BO9" s="67"/>
      <c r="BP9" s="65">
        <f>BO9*$C9</f>
        <v>0</v>
      </c>
      <c r="BQ9" s="67"/>
      <c r="BR9" s="65">
        <f>BQ9*$C9</f>
        <v>0</v>
      </c>
      <c r="BS9" s="67"/>
      <c r="BT9" s="65">
        <f>BS9*$C9</f>
        <v>0</v>
      </c>
      <c r="BU9" s="67"/>
      <c r="BV9" s="65">
        <f>BU9*$C9</f>
        <v>0</v>
      </c>
      <c r="BW9" s="67"/>
      <c r="BX9" s="65">
        <f>BW9*$C9</f>
        <v>0</v>
      </c>
      <c r="BY9" s="67"/>
      <c r="BZ9" s="65">
        <f>BY9*$C9</f>
        <v>0</v>
      </c>
      <c r="CA9" s="67"/>
      <c r="CB9" s="65">
        <f>CA9*$C9</f>
        <v>0</v>
      </c>
      <c r="CC9" s="67"/>
      <c r="CD9" s="65">
        <f>CC9*$C9</f>
        <v>0</v>
      </c>
      <c r="CE9" s="67"/>
      <c r="CF9" s="65">
        <f>CE9*$C9</f>
        <v>0</v>
      </c>
      <c r="CG9" s="67"/>
      <c r="CH9" s="65">
        <f>CG9*$C9</f>
        <v>0</v>
      </c>
      <c r="CI9" s="67"/>
      <c r="CJ9" s="65">
        <f>CI9*$C9</f>
        <v>0</v>
      </c>
      <c r="CK9" s="67"/>
      <c r="CL9" s="65">
        <f>CK9*$C9</f>
        <v>0</v>
      </c>
      <c r="CM9" s="67"/>
      <c r="CN9" s="65">
        <f>CM9*$C9</f>
        <v>0</v>
      </c>
      <c r="CO9" s="67"/>
      <c r="CP9" s="65">
        <f>CO9*$C9</f>
        <v>0</v>
      </c>
      <c r="CQ9" s="67"/>
      <c r="CR9" s="65">
        <f>CQ9*$C9</f>
        <v>0</v>
      </c>
      <c r="CS9" s="67"/>
      <c r="CT9" s="65">
        <f>CS9*$C9</f>
        <v>0</v>
      </c>
      <c r="CU9" s="67"/>
      <c r="CV9" s="65">
        <f>CU9*$C9</f>
        <v>0</v>
      </c>
      <c r="CW9" s="67"/>
      <c r="CX9" s="65">
        <f>CW9*$C9</f>
        <v>0</v>
      </c>
      <c r="CY9" s="67"/>
      <c r="CZ9" s="65">
        <f>CY9*$C9</f>
        <v>0</v>
      </c>
      <c r="DA9" s="67"/>
      <c r="DB9" s="65">
        <f>DA9*$C9</f>
        <v>0</v>
      </c>
      <c r="DC9" s="67"/>
      <c r="DD9" s="65">
        <f>DC9*$C9</f>
        <v>0</v>
      </c>
      <c r="DE9" s="67"/>
      <c r="DF9" s="65">
        <f>DE9*$C9</f>
        <v>0</v>
      </c>
      <c r="DG9" s="67"/>
      <c r="DH9" s="65">
        <f>DG9*$C9</f>
        <v>0</v>
      </c>
      <c r="DI9" s="67"/>
      <c r="DJ9" s="65">
        <f>DI9*$C9</f>
        <v>0</v>
      </c>
      <c r="DK9" s="67"/>
      <c r="DL9" s="65">
        <f>DK9*$C9</f>
        <v>0</v>
      </c>
      <c r="DM9" s="67"/>
      <c r="DN9" s="65">
        <f>DM9*$C9</f>
        <v>0</v>
      </c>
      <c r="DO9" s="67"/>
      <c r="DP9" s="65">
        <f>DO9*$C9</f>
        <v>0</v>
      </c>
      <c r="DQ9" s="67"/>
      <c r="DR9" s="65">
        <f>DQ9*$C9</f>
        <v>0</v>
      </c>
      <c r="DS9" s="67"/>
      <c r="DT9" s="68">
        <f>DS9*$C9</f>
        <v>0</v>
      </c>
    </row>
    <row r="10" spans="1:124" x14ac:dyDescent="0.4">
      <c r="A10" s="80" t="s">
        <v>37</v>
      </c>
      <c r="B10" s="69" t="s">
        <v>38</v>
      </c>
      <c r="C10" s="70">
        <f>Orçamento!$K$11</f>
        <v>28979</v>
      </c>
      <c r="D10" s="71">
        <f>ROUND($C$10/$C$13,5)</f>
        <v>9.8489999999999994E-2</v>
      </c>
      <c r="E10" s="72">
        <v>0.1</v>
      </c>
      <c r="F10" s="70">
        <f>E10*$C10</f>
        <v>2897.9</v>
      </c>
      <c r="G10" s="72">
        <v>0.2</v>
      </c>
      <c r="H10" s="70">
        <f>G10*$C10</f>
        <v>5795.8</v>
      </c>
      <c r="I10" s="72">
        <v>0.2</v>
      </c>
      <c r="J10" s="70">
        <f>I10*$C10</f>
        <v>5795.8</v>
      </c>
      <c r="K10" s="72">
        <v>0.2</v>
      </c>
      <c r="L10" s="70">
        <f>K10*$C10</f>
        <v>5795.8</v>
      </c>
      <c r="M10" s="72">
        <v>0.2</v>
      </c>
      <c r="N10" s="70">
        <f>M10*$C10</f>
        <v>5795.8</v>
      </c>
      <c r="O10" s="72">
        <v>0.1</v>
      </c>
      <c r="P10" s="70">
        <f>O10*$C10</f>
        <v>2897.9</v>
      </c>
      <c r="Q10" s="72"/>
      <c r="R10" s="70">
        <f>Q10*$C10</f>
        <v>0</v>
      </c>
      <c r="S10" s="72"/>
      <c r="T10" s="70">
        <f>S10*$C10</f>
        <v>0</v>
      </c>
      <c r="U10" s="72"/>
      <c r="V10" s="70">
        <f>U10*$C10</f>
        <v>0</v>
      </c>
      <c r="W10" s="72"/>
      <c r="X10" s="70">
        <f>W10*$C10</f>
        <v>0</v>
      </c>
      <c r="Y10" s="72"/>
      <c r="Z10" s="70">
        <f>Y10*$C10</f>
        <v>0</v>
      </c>
      <c r="AA10" s="72"/>
      <c r="AB10" s="70">
        <f>AA10*$C10</f>
        <v>0</v>
      </c>
      <c r="AC10" s="72"/>
      <c r="AD10" s="70">
        <f>AC10*$C10</f>
        <v>0</v>
      </c>
      <c r="AE10" s="72"/>
      <c r="AF10" s="70">
        <f>AE10*$C10</f>
        <v>0</v>
      </c>
      <c r="AG10" s="72"/>
      <c r="AH10" s="70">
        <f>AG10*$C10</f>
        <v>0</v>
      </c>
      <c r="AI10" s="72"/>
      <c r="AJ10" s="70">
        <f>AI10*$C10</f>
        <v>0</v>
      </c>
      <c r="AK10" s="72"/>
      <c r="AL10" s="70">
        <f>AK10*$C10</f>
        <v>0</v>
      </c>
      <c r="AM10" s="72"/>
      <c r="AN10" s="70">
        <f>AM10*$C10</f>
        <v>0</v>
      </c>
      <c r="AO10" s="72"/>
      <c r="AP10" s="70">
        <f>AO10*$C10</f>
        <v>0</v>
      </c>
      <c r="AQ10" s="72"/>
      <c r="AR10" s="70">
        <f>AQ10*$C10</f>
        <v>0</v>
      </c>
      <c r="AS10" s="72"/>
      <c r="AT10" s="70">
        <f>AS10*$C10</f>
        <v>0</v>
      </c>
      <c r="AU10" s="72"/>
      <c r="AV10" s="70">
        <f>AU10*$C10</f>
        <v>0</v>
      </c>
      <c r="AW10" s="72"/>
      <c r="AX10" s="70">
        <f>AW10*$C10</f>
        <v>0</v>
      </c>
      <c r="AY10" s="72"/>
      <c r="AZ10" s="70">
        <f>AY10*$C10</f>
        <v>0</v>
      </c>
      <c r="BA10" s="72"/>
      <c r="BB10" s="70">
        <f>BA10*$C10</f>
        <v>0</v>
      </c>
      <c r="BC10" s="72"/>
      <c r="BD10" s="70">
        <f>BC10*$C10</f>
        <v>0</v>
      </c>
      <c r="BE10" s="72"/>
      <c r="BF10" s="70">
        <f>BE10*$C10</f>
        <v>0</v>
      </c>
      <c r="BG10" s="72"/>
      <c r="BH10" s="70">
        <f>BG10*$C10</f>
        <v>0</v>
      </c>
      <c r="BI10" s="72"/>
      <c r="BJ10" s="70">
        <f>BI10*$C10</f>
        <v>0</v>
      </c>
      <c r="BK10" s="72"/>
      <c r="BL10" s="70">
        <f>BK10*$C10</f>
        <v>0</v>
      </c>
      <c r="BM10" s="72"/>
      <c r="BN10" s="70">
        <f>BM10*$C10</f>
        <v>0</v>
      </c>
      <c r="BO10" s="72"/>
      <c r="BP10" s="70">
        <f>BO10*$C10</f>
        <v>0</v>
      </c>
      <c r="BQ10" s="72"/>
      <c r="BR10" s="70">
        <f>BQ10*$C10</f>
        <v>0</v>
      </c>
      <c r="BS10" s="72"/>
      <c r="BT10" s="70">
        <f>BS10*$C10</f>
        <v>0</v>
      </c>
      <c r="BU10" s="72"/>
      <c r="BV10" s="70">
        <f>BU10*$C10</f>
        <v>0</v>
      </c>
      <c r="BW10" s="72"/>
      <c r="BX10" s="70">
        <f>BW10*$C10</f>
        <v>0</v>
      </c>
      <c r="BY10" s="72"/>
      <c r="BZ10" s="70">
        <f>BY10*$C10</f>
        <v>0</v>
      </c>
      <c r="CA10" s="72"/>
      <c r="CB10" s="70">
        <f>CA10*$C10</f>
        <v>0</v>
      </c>
      <c r="CC10" s="72"/>
      <c r="CD10" s="70">
        <f>CC10*$C10</f>
        <v>0</v>
      </c>
      <c r="CE10" s="72"/>
      <c r="CF10" s="70">
        <f>CE10*$C10</f>
        <v>0</v>
      </c>
      <c r="CG10" s="72"/>
      <c r="CH10" s="70">
        <f>CG10*$C10</f>
        <v>0</v>
      </c>
      <c r="CI10" s="72"/>
      <c r="CJ10" s="70">
        <f>CI10*$C10</f>
        <v>0</v>
      </c>
      <c r="CK10" s="72"/>
      <c r="CL10" s="70">
        <f>CK10*$C10</f>
        <v>0</v>
      </c>
      <c r="CM10" s="72"/>
      <c r="CN10" s="70">
        <f>CM10*$C10</f>
        <v>0</v>
      </c>
      <c r="CO10" s="72"/>
      <c r="CP10" s="70">
        <f>CO10*$C10</f>
        <v>0</v>
      </c>
      <c r="CQ10" s="72"/>
      <c r="CR10" s="70">
        <f>CQ10*$C10</f>
        <v>0</v>
      </c>
      <c r="CS10" s="72"/>
      <c r="CT10" s="70">
        <f>CS10*$C10</f>
        <v>0</v>
      </c>
      <c r="CU10" s="72"/>
      <c r="CV10" s="70">
        <f>CU10*$C10</f>
        <v>0</v>
      </c>
      <c r="CW10" s="72"/>
      <c r="CX10" s="70">
        <f>CW10*$C10</f>
        <v>0</v>
      </c>
      <c r="CY10" s="72"/>
      <c r="CZ10" s="70">
        <f>CY10*$C10</f>
        <v>0</v>
      </c>
      <c r="DA10" s="72"/>
      <c r="DB10" s="70">
        <f>DA10*$C10</f>
        <v>0</v>
      </c>
      <c r="DC10" s="72"/>
      <c r="DD10" s="70">
        <f>DC10*$C10</f>
        <v>0</v>
      </c>
      <c r="DE10" s="72"/>
      <c r="DF10" s="70">
        <f>DE10*$C10</f>
        <v>0</v>
      </c>
      <c r="DG10" s="72"/>
      <c r="DH10" s="70">
        <f>DG10*$C10</f>
        <v>0</v>
      </c>
      <c r="DI10" s="72"/>
      <c r="DJ10" s="70">
        <f>DI10*$C10</f>
        <v>0</v>
      </c>
      <c r="DK10" s="72"/>
      <c r="DL10" s="70">
        <f>DK10*$C10</f>
        <v>0</v>
      </c>
      <c r="DM10" s="72"/>
      <c r="DN10" s="70">
        <f>DM10*$C10</f>
        <v>0</v>
      </c>
      <c r="DO10" s="72"/>
      <c r="DP10" s="70">
        <f>DO10*$C10</f>
        <v>0</v>
      </c>
      <c r="DQ10" s="72"/>
      <c r="DR10" s="70">
        <f>DQ10*$C10</f>
        <v>0</v>
      </c>
      <c r="DS10" s="72"/>
      <c r="DT10" s="73">
        <f>DS10*$C10</f>
        <v>0</v>
      </c>
    </row>
    <row r="11" spans="1:124" x14ac:dyDescent="0.4">
      <c r="A11" s="81" t="s">
        <v>56</v>
      </c>
      <c r="B11" s="74" t="s">
        <v>57</v>
      </c>
      <c r="C11" s="75">
        <f>Orçamento!$K$16</f>
        <v>256417.52000000002</v>
      </c>
      <c r="D11" s="76">
        <f>ROUND($C$11/$C$13,5)</f>
        <v>0.87144999999999995</v>
      </c>
      <c r="E11" s="77">
        <v>0.1</v>
      </c>
      <c r="F11" s="75">
        <f>E11*$C11</f>
        <v>25641.752000000004</v>
      </c>
      <c r="G11" s="77">
        <v>0.2</v>
      </c>
      <c r="H11" s="75">
        <f>G11*$C11</f>
        <v>51283.504000000008</v>
      </c>
      <c r="I11" s="77">
        <v>0.2</v>
      </c>
      <c r="J11" s="75">
        <f>I11*$C11</f>
        <v>51283.504000000008</v>
      </c>
      <c r="K11" s="77">
        <v>0.2</v>
      </c>
      <c r="L11" s="75">
        <f>K11*$C11</f>
        <v>51283.504000000008</v>
      </c>
      <c r="M11" s="77">
        <v>0.2</v>
      </c>
      <c r="N11" s="75">
        <f>M11*$C11</f>
        <v>51283.504000000008</v>
      </c>
      <c r="O11" s="77">
        <v>0.1</v>
      </c>
      <c r="P11" s="75">
        <f>O11*$C11</f>
        <v>25641.752000000004</v>
      </c>
      <c r="Q11" s="77"/>
      <c r="R11" s="75">
        <f>Q11*$C11</f>
        <v>0</v>
      </c>
      <c r="S11" s="77"/>
      <c r="T11" s="75">
        <f>S11*$C11</f>
        <v>0</v>
      </c>
      <c r="U11" s="77"/>
      <c r="V11" s="75">
        <f>U11*$C11</f>
        <v>0</v>
      </c>
      <c r="W11" s="77"/>
      <c r="X11" s="75">
        <f>W11*$C11</f>
        <v>0</v>
      </c>
      <c r="Y11" s="77"/>
      <c r="Z11" s="75">
        <f>Y11*$C11</f>
        <v>0</v>
      </c>
      <c r="AA11" s="77"/>
      <c r="AB11" s="75">
        <f>AA11*$C11</f>
        <v>0</v>
      </c>
      <c r="AC11" s="77"/>
      <c r="AD11" s="75">
        <f>AC11*$C11</f>
        <v>0</v>
      </c>
      <c r="AE11" s="77"/>
      <c r="AF11" s="75">
        <f>AE11*$C11</f>
        <v>0</v>
      </c>
      <c r="AG11" s="77"/>
      <c r="AH11" s="75">
        <f>AG11*$C11</f>
        <v>0</v>
      </c>
      <c r="AI11" s="77"/>
      <c r="AJ11" s="75">
        <f>AI11*$C11</f>
        <v>0</v>
      </c>
      <c r="AK11" s="77"/>
      <c r="AL11" s="75">
        <f>AK11*$C11</f>
        <v>0</v>
      </c>
      <c r="AM11" s="77"/>
      <c r="AN11" s="75">
        <f>AM11*$C11</f>
        <v>0</v>
      </c>
      <c r="AO11" s="77"/>
      <c r="AP11" s="75">
        <f>AO11*$C11</f>
        <v>0</v>
      </c>
      <c r="AQ11" s="77"/>
      <c r="AR11" s="75">
        <f>AQ11*$C11</f>
        <v>0</v>
      </c>
      <c r="AS11" s="77"/>
      <c r="AT11" s="75">
        <f>AS11*$C11</f>
        <v>0</v>
      </c>
      <c r="AU11" s="77"/>
      <c r="AV11" s="75">
        <f>AU11*$C11</f>
        <v>0</v>
      </c>
      <c r="AW11" s="77"/>
      <c r="AX11" s="75">
        <f>AW11*$C11</f>
        <v>0</v>
      </c>
      <c r="AY11" s="77"/>
      <c r="AZ11" s="75">
        <f>AY11*$C11</f>
        <v>0</v>
      </c>
      <c r="BA11" s="77"/>
      <c r="BB11" s="75">
        <f>BA11*$C11</f>
        <v>0</v>
      </c>
      <c r="BC11" s="77"/>
      <c r="BD11" s="75">
        <f>BC11*$C11</f>
        <v>0</v>
      </c>
      <c r="BE11" s="77"/>
      <c r="BF11" s="75">
        <f>BE11*$C11</f>
        <v>0</v>
      </c>
      <c r="BG11" s="77"/>
      <c r="BH11" s="75">
        <f>BG11*$C11</f>
        <v>0</v>
      </c>
      <c r="BI11" s="77"/>
      <c r="BJ11" s="75">
        <f>BI11*$C11</f>
        <v>0</v>
      </c>
      <c r="BK11" s="77"/>
      <c r="BL11" s="75">
        <f>BK11*$C11</f>
        <v>0</v>
      </c>
      <c r="BM11" s="77"/>
      <c r="BN11" s="75">
        <f>BM11*$C11</f>
        <v>0</v>
      </c>
      <c r="BO11" s="77"/>
      <c r="BP11" s="75">
        <f>BO11*$C11</f>
        <v>0</v>
      </c>
      <c r="BQ11" s="77"/>
      <c r="BR11" s="75">
        <f>BQ11*$C11</f>
        <v>0</v>
      </c>
      <c r="BS11" s="77"/>
      <c r="BT11" s="75">
        <f>BS11*$C11</f>
        <v>0</v>
      </c>
      <c r="BU11" s="77"/>
      <c r="BV11" s="75">
        <f>BU11*$C11</f>
        <v>0</v>
      </c>
      <c r="BW11" s="77"/>
      <c r="BX11" s="75">
        <f>BW11*$C11</f>
        <v>0</v>
      </c>
      <c r="BY11" s="77"/>
      <c r="BZ11" s="75">
        <f>BY11*$C11</f>
        <v>0</v>
      </c>
      <c r="CA11" s="77"/>
      <c r="CB11" s="75">
        <f>CA11*$C11</f>
        <v>0</v>
      </c>
      <c r="CC11" s="77"/>
      <c r="CD11" s="75">
        <f>CC11*$C11</f>
        <v>0</v>
      </c>
      <c r="CE11" s="77"/>
      <c r="CF11" s="75">
        <f>CE11*$C11</f>
        <v>0</v>
      </c>
      <c r="CG11" s="77"/>
      <c r="CH11" s="75">
        <f>CG11*$C11</f>
        <v>0</v>
      </c>
      <c r="CI11" s="77"/>
      <c r="CJ11" s="75">
        <f>CI11*$C11</f>
        <v>0</v>
      </c>
      <c r="CK11" s="77"/>
      <c r="CL11" s="75">
        <f>CK11*$C11</f>
        <v>0</v>
      </c>
      <c r="CM11" s="77"/>
      <c r="CN11" s="75">
        <f>CM11*$C11</f>
        <v>0</v>
      </c>
      <c r="CO11" s="77"/>
      <c r="CP11" s="75">
        <f>CO11*$C11</f>
        <v>0</v>
      </c>
      <c r="CQ11" s="77"/>
      <c r="CR11" s="75">
        <f>CQ11*$C11</f>
        <v>0</v>
      </c>
      <c r="CS11" s="77"/>
      <c r="CT11" s="75">
        <f>CS11*$C11</f>
        <v>0</v>
      </c>
      <c r="CU11" s="77"/>
      <c r="CV11" s="75">
        <f>CU11*$C11</f>
        <v>0</v>
      </c>
      <c r="CW11" s="77"/>
      <c r="CX11" s="75">
        <f>CW11*$C11</f>
        <v>0</v>
      </c>
      <c r="CY11" s="77"/>
      <c r="CZ11" s="75">
        <f>CY11*$C11</f>
        <v>0</v>
      </c>
      <c r="DA11" s="77"/>
      <c r="DB11" s="75">
        <f>DA11*$C11</f>
        <v>0</v>
      </c>
      <c r="DC11" s="77"/>
      <c r="DD11" s="75">
        <f>DC11*$C11</f>
        <v>0</v>
      </c>
      <c r="DE11" s="77"/>
      <c r="DF11" s="75">
        <f>DE11*$C11</f>
        <v>0</v>
      </c>
      <c r="DG11" s="77"/>
      <c r="DH11" s="75">
        <f>DG11*$C11</f>
        <v>0</v>
      </c>
      <c r="DI11" s="77"/>
      <c r="DJ11" s="75">
        <f>DI11*$C11</f>
        <v>0</v>
      </c>
      <c r="DK11" s="77"/>
      <c r="DL11" s="75">
        <f>DK11*$C11</f>
        <v>0</v>
      </c>
      <c r="DM11" s="77"/>
      <c r="DN11" s="75">
        <f>DM11*$C11</f>
        <v>0</v>
      </c>
      <c r="DO11" s="77"/>
      <c r="DP11" s="75">
        <f>DO11*$C11</f>
        <v>0</v>
      </c>
      <c r="DQ11" s="77"/>
      <c r="DR11" s="75">
        <f>DQ11*$C11</f>
        <v>0</v>
      </c>
      <c r="DS11" s="77"/>
      <c r="DT11" s="78">
        <f>DS11*$C11</f>
        <v>0</v>
      </c>
    </row>
    <row r="12" spans="1:124" x14ac:dyDescent="0.4">
      <c r="A12" s="49"/>
      <c r="B12" s="50" t="s">
        <v>101</v>
      </c>
      <c r="C12" s="52"/>
      <c r="D12" s="54"/>
      <c r="E12" s="59">
        <f>F12/$C13</f>
        <v>0.1</v>
      </c>
      <c r="F12" s="56">
        <f>SUM(F$9:F$11)</f>
        <v>29424.360000000004</v>
      </c>
      <c r="G12" s="59">
        <f>H12/$C13</f>
        <v>0.2</v>
      </c>
      <c r="H12" s="56">
        <f>SUM(H$9:H$11)</f>
        <v>58848.720000000008</v>
      </c>
      <c r="I12" s="59">
        <f>J12/$C13</f>
        <v>0.2</v>
      </c>
      <c r="J12" s="56">
        <f>SUM(J$9:J$11)</f>
        <v>58848.720000000008</v>
      </c>
      <c r="K12" s="59">
        <f>L12/$C13</f>
        <v>0.2</v>
      </c>
      <c r="L12" s="56">
        <f>SUM(L$9:L$11)</f>
        <v>58848.720000000008</v>
      </c>
      <c r="M12" s="59">
        <f>N12/$C13</f>
        <v>0.2</v>
      </c>
      <c r="N12" s="56">
        <f>SUM(N$9:N$11)</f>
        <v>58848.720000000008</v>
      </c>
      <c r="O12" s="59">
        <f>P12/$C13</f>
        <v>0.1</v>
      </c>
      <c r="P12" s="56">
        <f>SUM(P$9:P$11)</f>
        <v>29424.360000000004</v>
      </c>
      <c r="Q12" s="59">
        <f>R12/$C13</f>
        <v>0</v>
      </c>
      <c r="R12" s="56">
        <f>SUM(R$9:R$11)</f>
        <v>0</v>
      </c>
      <c r="S12" s="59">
        <f>T12/$C13</f>
        <v>0</v>
      </c>
      <c r="T12" s="56">
        <f>SUM(T$9:T$11)</f>
        <v>0</v>
      </c>
      <c r="U12" s="59">
        <f>V12/$C13</f>
        <v>0</v>
      </c>
      <c r="V12" s="56">
        <f>SUM(V$9:V$11)</f>
        <v>0</v>
      </c>
      <c r="W12" s="59">
        <f>X12/$C13</f>
        <v>0</v>
      </c>
      <c r="X12" s="56">
        <f>SUM(X$9:X$11)</f>
        <v>0</v>
      </c>
      <c r="Y12" s="59">
        <f>Z12/$C13</f>
        <v>0</v>
      </c>
      <c r="Z12" s="56">
        <f>SUM(Z$9:Z$11)</f>
        <v>0</v>
      </c>
      <c r="AA12" s="59">
        <f>AB12/$C13</f>
        <v>0</v>
      </c>
      <c r="AB12" s="56">
        <f>SUM(AB$9:AB$11)</f>
        <v>0</v>
      </c>
      <c r="AC12" s="59">
        <f>AD12/$C13</f>
        <v>0</v>
      </c>
      <c r="AD12" s="56">
        <f>SUM(AD$9:AD$11)</f>
        <v>0</v>
      </c>
      <c r="AE12" s="59">
        <f>AF12/$C13</f>
        <v>0</v>
      </c>
      <c r="AF12" s="56">
        <f>SUM(AF$9:AF$11)</f>
        <v>0</v>
      </c>
      <c r="AG12" s="59">
        <f>AH12/$C13</f>
        <v>0</v>
      </c>
      <c r="AH12" s="56">
        <f>SUM(AH$9:AH$11)</f>
        <v>0</v>
      </c>
      <c r="AI12" s="59">
        <f>AJ12/$C13</f>
        <v>0</v>
      </c>
      <c r="AJ12" s="56">
        <f>SUM(AJ$9:AJ$11)</f>
        <v>0</v>
      </c>
      <c r="AK12" s="59">
        <f>AL12/$C13</f>
        <v>0</v>
      </c>
      <c r="AL12" s="56">
        <f>SUM(AL$9:AL$11)</f>
        <v>0</v>
      </c>
      <c r="AM12" s="59">
        <f>AN12/$C13</f>
        <v>0</v>
      </c>
      <c r="AN12" s="56">
        <f>SUM(AN$9:AN$11)</f>
        <v>0</v>
      </c>
      <c r="AO12" s="59">
        <f>AP12/$C13</f>
        <v>0</v>
      </c>
      <c r="AP12" s="56">
        <f>SUM(AP$9:AP$11)</f>
        <v>0</v>
      </c>
      <c r="AQ12" s="59">
        <f>AR12/$C13</f>
        <v>0</v>
      </c>
      <c r="AR12" s="56">
        <f>SUM(AR$9:AR$11)</f>
        <v>0</v>
      </c>
      <c r="AS12" s="59">
        <f>AT12/$C13</f>
        <v>0</v>
      </c>
      <c r="AT12" s="56">
        <f>SUM(AT$9:AT$11)</f>
        <v>0</v>
      </c>
      <c r="AU12" s="59">
        <f>AV12/$C13</f>
        <v>0</v>
      </c>
      <c r="AV12" s="56">
        <f>SUM(AV$9:AV$11)</f>
        <v>0</v>
      </c>
      <c r="AW12" s="59">
        <f>AX12/$C13</f>
        <v>0</v>
      </c>
      <c r="AX12" s="56">
        <f>SUM(AX$9:AX$11)</f>
        <v>0</v>
      </c>
      <c r="AY12" s="59">
        <f>AZ12/$C13</f>
        <v>0</v>
      </c>
      <c r="AZ12" s="56">
        <f>SUM(AZ$9:AZ$11)</f>
        <v>0</v>
      </c>
      <c r="BA12" s="59">
        <f>BB12/$C13</f>
        <v>0</v>
      </c>
      <c r="BB12" s="56">
        <f>SUM(BB$9:BB$11)</f>
        <v>0</v>
      </c>
      <c r="BC12" s="59">
        <f>BD12/$C13</f>
        <v>0</v>
      </c>
      <c r="BD12" s="56">
        <f>SUM(BD$9:BD$11)</f>
        <v>0</v>
      </c>
      <c r="BE12" s="59">
        <f>BF12/$C13</f>
        <v>0</v>
      </c>
      <c r="BF12" s="56">
        <f>SUM(BF$9:BF$11)</f>
        <v>0</v>
      </c>
      <c r="BG12" s="59">
        <f>BH12/$C13</f>
        <v>0</v>
      </c>
      <c r="BH12" s="56">
        <f>SUM(BH$9:BH$11)</f>
        <v>0</v>
      </c>
      <c r="BI12" s="59">
        <f>BJ12/$C13</f>
        <v>0</v>
      </c>
      <c r="BJ12" s="56">
        <f>SUM(BJ$9:BJ$11)</f>
        <v>0</v>
      </c>
      <c r="BK12" s="59">
        <f>BL12/$C13</f>
        <v>0</v>
      </c>
      <c r="BL12" s="56">
        <f>SUM(BL$9:BL$11)</f>
        <v>0</v>
      </c>
      <c r="BM12" s="59">
        <f>BN12/$C13</f>
        <v>0</v>
      </c>
      <c r="BN12" s="56">
        <f>SUM(BN$9:BN$11)</f>
        <v>0</v>
      </c>
      <c r="BO12" s="59">
        <f>BP12/$C13</f>
        <v>0</v>
      </c>
      <c r="BP12" s="56">
        <f>SUM(BP$9:BP$11)</f>
        <v>0</v>
      </c>
      <c r="BQ12" s="59">
        <f>BR12/$C13</f>
        <v>0</v>
      </c>
      <c r="BR12" s="56">
        <f>SUM(BR$9:BR$11)</f>
        <v>0</v>
      </c>
      <c r="BS12" s="59">
        <f>BT12/$C13</f>
        <v>0</v>
      </c>
      <c r="BT12" s="56">
        <f>SUM(BT$9:BT$11)</f>
        <v>0</v>
      </c>
      <c r="BU12" s="59">
        <f>BV12/$C13</f>
        <v>0</v>
      </c>
      <c r="BV12" s="56">
        <f>SUM(BV$9:BV$11)</f>
        <v>0</v>
      </c>
      <c r="BW12" s="59">
        <f>BX12/$C13</f>
        <v>0</v>
      </c>
      <c r="BX12" s="56">
        <f>SUM(BX$9:BX$11)</f>
        <v>0</v>
      </c>
      <c r="BY12" s="59">
        <f>BZ12/$C13</f>
        <v>0</v>
      </c>
      <c r="BZ12" s="56">
        <f>SUM(BZ$9:BZ$11)</f>
        <v>0</v>
      </c>
      <c r="CA12" s="59">
        <f>CB12/$C13</f>
        <v>0</v>
      </c>
      <c r="CB12" s="56">
        <f>SUM(CB$9:CB$11)</f>
        <v>0</v>
      </c>
      <c r="CC12" s="59">
        <f>CD12/$C13</f>
        <v>0</v>
      </c>
      <c r="CD12" s="56">
        <f>SUM(CD$9:CD$11)</f>
        <v>0</v>
      </c>
      <c r="CE12" s="59">
        <f>CF12/$C13</f>
        <v>0</v>
      </c>
      <c r="CF12" s="56">
        <f>SUM(CF$9:CF$11)</f>
        <v>0</v>
      </c>
      <c r="CG12" s="59">
        <f>CH12/$C13</f>
        <v>0</v>
      </c>
      <c r="CH12" s="56">
        <f>SUM(CH$9:CH$11)</f>
        <v>0</v>
      </c>
      <c r="CI12" s="59">
        <f>CJ12/$C13</f>
        <v>0</v>
      </c>
      <c r="CJ12" s="56">
        <f>SUM(CJ$9:CJ$11)</f>
        <v>0</v>
      </c>
      <c r="CK12" s="59">
        <f>CL12/$C13</f>
        <v>0</v>
      </c>
      <c r="CL12" s="56">
        <f>SUM(CL$9:CL$11)</f>
        <v>0</v>
      </c>
      <c r="CM12" s="59">
        <f>CN12/$C13</f>
        <v>0</v>
      </c>
      <c r="CN12" s="56">
        <f>SUM(CN$9:CN$11)</f>
        <v>0</v>
      </c>
      <c r="CO12" s="59">
        <f>CP12/$C13</f>
        <v>0</v>
      </c>
      <c r="CP12" s="56">
        <f>SUM(CP$9:CP$11)</f>
        <v>0</v>
      </c>
      <c r="CQ12" s="59">
        <f>CR12/$C13</f>
        <v>0</v>
      </c>
      <c r="CR12" s="56">
        <f>SUM(CR$9:CR$11)</f>
        <v>0</v>
      </c>
      <c r="CS12" s="59">
        <f>CT12/$C13</f>
        <v>0</v>
      </c>
      <c r="CT12" s="56">
        <f>SUM(CT$9:CT$11)</f>
        <v>0</v>
      </c>
      <c r="CU12" s="59">
        <f>CV12/$C13</f>
        <v>0</v>
      </c>
      <c r="CV12" s="56">
        <f>SUM(CV$9:CV$11)</f>
        <v>0</v>
      </c>
      <c r="CW12" s="59">
        <f>CX12/$C13</f>
        <v>0</v>
      </c>
      <c r="CX12" s="56">
        <f>SUM(CX$9:CX$11)</f>
        <v>0</v>
      </c>
      <c r="CY12" s="59">
        <f>CZ12/$C13</f>
        <v>0</v>
      </c>
      <c r="CZ12" s="56">
        <f>SUM(CZ$9:CZ$11)</f>
        <v>0</v>
      </c>
      <c r="DA12" s="59">
        <f>DB12/$C13</f>
        <v>0</v>
      </c>
      <c r="DB12" s="56">
        <f>SUM(DB$9:DB$11)</f>
        <v>0</v>
      </c>
      <c r="DC12" s="59">
        <f>DD12/$C13</f>
        <v>0</v>
      </c>
      <c r="DD12" s="56">
        <f>SUM(DD$9:DD$11)</f>
        <v>0</v>
      </c>
      <c r="DE12" s="59">
        <f>DF12/$C13</f>
        <v>0</v>
      </c>
      <c r="DF12" s="56">
        <f>SUM(DF$9:DF$11)</f>
        <v>0</v>
      </c>
      <c r="DG12" s="59">
        <f>DH12/$C13</f>
        <v>0</v>
      </c>
      <c r="DH12" s="56">
        <f>SUM(DH$9:DH$11)</f>
        <v>0</v>
      </c>
      <c r="DI12" s="59">
        <f>DJ12/$C13</f>
        <v>0</v>
      </c>
      <c r="DJ12" s="56">
        <f>SUM(DJ$9:DJ$11)</f>
        <v>0</v>
      </c>
      <c r="DK12" s="59">
        <f>DL12/$C13</f>
        <v>0</v>
      </c>
      <c r="DL12" s="56">
        <f>SUM(DL$9:DL$11)</f>
        <v>0</v>
      </c>
      <c r="DM12" s="59">
        <f>DN12/$C13</f>
        <v>0</v>
      </c>
      <c r="DN12" s="56">
        <f>SUM(DN$9:DN$11)</f>
        <v>0</v>
      </c>
      <c r="DO12" s="59">
        <f>DP12/$C13</f>
        <v>0</v>
      </c>
      <c r="DP12" s="56">
        <f>SUM(DP$9:DP$11)</f>
        <v>0</v>
      </c>
      <c r="DQ12" s="59">
        <f>DR12/$C13</f>
        <v>0</v>
      </c>
      <c r="DR12" s="56">
        <f>SUM(DR$9:DR$11)</f>
        <v>0</v>
      </c>
      <c r="DS12" s="59">
        <f>DT12/$C13</f>
        <v>0</v>
      </c>
      <c r="DT12" s="62">
        <f>SUM(DT$9:DT$11)</f>
        <v>0</v>
      </c>
    </row>
    <row r="13" spans="1:124" ht="15" thickBot="1" x14ac:dyDescent="0.45">
      <c r="A13" s="49"/>
      <c r="B13" s="50" t="s">
        <v>102</v>
      </c>
      <c r="C13" s="53">
        <f>SUM(C$9:C$11)</f>
        <v>294243.60000000003</v>
      </c>
      <c r="D13" s="54">
        <f>SUM(D$9:D$11)</f>
        <v>1.0000100000000001</v>
      </c>
      <c r="E13" s="60">
        <f>E12</f>
        <v>0.1</v>
      </c>
      <c r="F13" s="57">
        <f>F12</f>
        <v>29424.360000000004</v>
      </c>
      <c r="G13" s="60">
        <f>G12+E13</f>
        <v>0.30000000000000004</v>
      </c>
      <c r="H13" s="57">
        <f>H12+F13</f>
        <v>88273.080000000016</v>
      </c>
      <c r="I13" s="60">
        <f>I12+G13</f>
        <v>0.5</v>
      </c>
      <c r="J13" s="57">
        <f>J12+H13</f>
        <v>147121.80000000002</v>
      </c>
      <c r="K13" s="60">
        <f>K12+I13</f>
        <v>0.7</v>
      </c>
      <c r="L13" s="57">
        <f>L12+J13</f>
        <v>205970.52000000002</v>
      </c>
      <c r="M13" s="60">
        <f>M12+K13</f>
        <v>0.89999999999999991</v>
      </c>
      <c r="N13" s="57">
        <f>N12+L13</f>
        <v>264819.24000000005</v>
      </c>
      <c r="O13" s="60">
        <f>O12+M13</f>
        <v>0.99999999999999989</v>
      </c>
      <c r="P13" s="57">
        <f>P12+N13</f>
        <v>294243.60000000003</v>
      </c>
      <c r="Q13" s="60">
        <f>Q12+O13</f>
        <v>0.99999999999999989</v>
      </c>
      <c r="R13" s="57">
        <f>R12+P13</f>
        <v>294243.60000000003</v>
      </c>
      <c r="S13" s="60">
        <f>S12+Q13</f>
        <v>0.99999999999999989</v>
      </c>
      <c r="T13" s="57">
        <f>T12+R13</f>
        <v>294243.60000000003</v>
      </c>
      <c r="U13" s="60">
        <f>U12+S13</f>
        <v>0.99999999999999989</v>
      </c>
      <c r="V13" s="57">
        <f>V12+T13</f>
        <v>294243.60000000003</v>
      </c>
      <c r="W13" s="60">
        <f>W12+U13</f>
        <v>0.99999999999999989</v>
      </c>
      <c r="X13" s="57">
        <f>X12+V13</f>
        <v>294243.60000000003</v>
      </c>
      <c r="Y13" s="60">
        <f>Y12+W13</f>
        <v>0.99999999999999989</v>
      </c>
      <c r="Z13" s="57">
        <f>Z12+X13</f>
        <v>294243.60000000003</v>
      </c>
      <c r="AA13" s="60">
        <f>AA12+Y13</f>
        <v>0.99999999999999989</v>
      </c>
      <c r="AB13" s="57">
        <f>AB12+Z13</f>
        <v>294243.60000000003</v>
      </c>
      <c r="AC13" s="60">
        <f>AC12+AA13</f>
        <v>0.99999999999999989</v>
      </c>
      <c r="AD13" s="57">
        <f>AD12+AB13</f>
        <v>294243.60000000003</v>
      </c>
      <c r="AE13" s="60">
        <f>AE12+AC13</f>
        <v>0.99999999999999989</v>
      </c>
      <c r="AF13" s="57">
        <f>AF12+AD13</f>
        <v>294243.60000000003</v>
      </c>
      <c r="AG13" s="60">
        <f>AG12+AE13</f>
        <v>0.99999999999999989</v>
      </c>
      <c r="AH13" s="57">
        <f>AH12+AF13</f>
        <v>294243.60000000003</v>
      </c>
      <c r="AI13" s="60">
        <f>AI12+AG13</f>
        <v>0.99999999999999989</v>
      </c>
      <c r="AJ13" s="57">
        <f>AJ12+AH13</f>
        <v>294243.60000000003</v>
      </c>
      <c r="AK13" s="60">
        <f>AK12+AI13</f>
        <v>0.99999999999999989</v>
      </c>
      <c r="AL13" s="57">
        <f>AL12+AJ13</f>
        <v>294243.60000000003</v>
      </c>
      <c r="AM13" s="60">
        <f>AM12+AK13</f>
        <v>0.99999999999999989</v>
      </c>
      <c r="AN13" s="57">
        <f>AN12+AL13</f>
        <v>294243.60000000003</v>
      </c>
      <c r="AO13" s="60">
        <f>AO12+AM13</f>
        <v>0.99999999999999989</v>
      </c>
      <c r="AP13" s="57">
        <f>AP12+AN13</f>
        <v>294243.60000000003</v>
      </c>
      <c r="AQ13" s="60">
        <f>AQ12+AO13</f>
        <v>0.99999999999999989</v>
      </c>
      <c r="AR13" s="57">
        <f>AR12+AP13</f>
        <v>294243.60000000003</v>
      </c>
      <c r="AS13" s="60">
        <f>AS12+AQ13</f>
        <v>0.99999999999999989</v>
      </c>
      <c r="AT13" s="57">
        <f>AT12+AR13</f>
        <v>294243.60000000003</v>
      </c>
      <c r="AU13" s="60">
        <f>AU12+AS13</f>
        <v>0.99999999999999989</v>
      </c>
      <c r="AV13" s="57">
        <f>AV12+AT13</f>
        <v>294243.60000000003</v>
      </c>
      <c r="AW13" s="60">
        <f>AW12+AU13</f>
        <v>0.99999999999999989</v>
      </c>
      <c r="AX13" s="57">
        <f>AX12+AV13</f>
        <v>294243.60000000003</v>
      </c>
      <c r="AY13" s="60">
        <f>AY12+AW13</f>
        <v>0.99999999999999989</v>
      </c>
      <c r="AZ13" s="57">
        <f>AZ12+AX13</f>
        <v>294243.60000000003</v>
      </c>
      <c r="BA13" s="60">
        <f>BA12+AY13</f>
        <v>0.99999999999999989</v>
      </c>
      <c r="BB13" s="57">
        <f>BB12+AZ13</f>
        <v>294243.60000000003</v>
      </c>
      <c r="BC13" s="60">
        <f>BC12+BA13</f>
        <v>0.99999999999999989</v>
      </c>
      <c r="BD13" s="57">
        <f>BD12+BB13</f>
        <v>294243.60000000003</v>
      </c>
      <c r="BE13" s="60">
        <f>BE12+BC13</f>
        <v>0.99999999999999989</v>
      </c>
      <c r="BF13" s="57">
        <f>BF12+BD13</f>
        <v>294243.60000000003</v>
      </c>
      <c r="BG13" s="60">
        <f>BG12+BE13</f>
        <v>0.99999999999999989</v>
      </c>
      <c r="BH13" s="57">
        <f>BH12+BF13</f>
        <v>294243.60000000003</v>
      </c>
      <c r="BI13" s="60">
        <f>BI12+BG13</f>
        <v>0.99999999999999989</v>
      </c>
      <c r="BJ13" s="57">
        <f>BJ12+BH13</f>
        <v>294243.60000000003</v>
      </c>
      <c r="BK13" s="60">
        <f>BK12+BI13</f>
        <v>0.99999999999999989</v>
      </c>
      <c r="BL13" s="57">
        <f>BL12+BJ13</f>
        <v>294243.60000000003</v>
      </c>
      <c r="BM13" s="60">
        <f>BM12+BK13</f>
        <v>0.99999999999999989</v>
      </c>
      <c r="BN13" s="57">
        <f>BN12+BL13</f>
        <v>294243.60000000003</v>
      </c>
      <c r="BO13" s="60">
        <f>BO12+BM13</f>
        <v>0.99999999999999989</v>
      </c>
      <c r="BP13" s="57">
        <f>BP12+BN13</f>
        <v>294243.60000000003</v>
      </c>
      <c r="BQ13" s="60">
        <f>BQ12+BO13</f>
        <v>0.99999999999999989</v>
      </c>
      <c r="BR13" s="57">
        <f>BR12+BP13</f>
        <v>294243.60000000003</v>
      </c>
      <c r="BS13" s="60">
        <f>BS12+BQ13</f>
        <v>0.99999999999999989</v>
      </c>
      <c r="BT13" s="57">
        <f>BT12+BR13</f>
        <v>294243.60000000003</v>
      </c>
      <c r="BU13" s="60">
        <f>BU12+BS13</f>
        <v>0.99999999999999989</v>
      </c>
      <c r="BV13" s="57">
        <f>BV12+BT13</f>
        <v>294243.60000000003</v>
      </c>
      <c r="BW13" s="60">
        <f>BW12+BU13</f>
        <v>0.99999999999999989</v>
      </c>
      <c r="BX13" s="57">
        <f>BX12+BV13</f>
        <v>294243.60000000003</v>
      </c>
      <c r="BY13" s="60">
        <f>BY12+BW13</f>
        <v>0.99999999999999989</v>
      </c>
      <c r="BZ13" s="57">
        <f>BZ12+BX13</f>
        <v>294243.60000000003</v>
      </c>
      <c r="CA13" s="60">
        <f>CA12+BY13</f>
        <v>0.99999999999999989</v>
      </c>
      <c r="CB13" s="57">
        <f>CB12+BZ13</f>
        <v>294243.60000000003</v>
      </c>
      <c r="CC13" s="60">
        <f>CC12+CA13</f>
        <v>0.99999999999999989</v>
      </c>
      <c r="CD13" s="57">
        <f>CD12+CB13</f>
        <v>294243.60000000003</v>
      </c>
      <c r="CE13" s="60">
        <f>CE12+CC13</f>
        <v>0.99999999999999989</v>
      </c>
      <c r="CF13" s="57">
        <f>CF12+CD13</f>
        <v>294243.60000000003</v>
      </c>
      <c r="CG13" s="60">
        <f>CG12+CE13</f>
        <v>0.99999999999999989</v>
      </c>
      <c r="CH13" s="57">
        <f>CH12+CF13</f>
        <v>294243.60000000003</v>
      </c>
      <c r="CI13" s="60">
        <f>CI12+CG13</f>
        <v>0.99999999999999989</v>
      </c>
      <c r="CJ13" s="57">
        <f>CJ12+CH13</f>
        <v>294243.60000000003</v>
      </c>
      <c r="CK13" s="60">
        <f>CK12+CI13</f>
        <v>0.99999999999999989</v>
      </c>
      <c r="CL13" s="57">
        <f>CL12+CJ13</f>
        <v>294243.60000000003</v>
      </c>
      <c r="CM13" s="60">
        <f>CM12+CK13</f>
        <v>0.99999999999999989</v>
      </c>
      <c r="CN13" s="57">
        <f>CN12+CL13</f>
        <v>294243.60000000003</v>
      </c>
      <c r="CO13" s="60">
        <f>CO12+CM13</f>
        <v>0.99999999999999989</v>
      </c>
      <c r="CP13" s="57">
        <f>CP12+CN13</f>
        <v>294243.60000000003</v>
      </c>
      <c r="CQ13" s="60">
        <f>CQ12+CO13</f>
        <v>0.99999999999999989</v>
      </c>
      <c r="CR13" s="57">
        <f>CR12+CP13</f>
        <v>294243.60000000003</v>
      </c>
      <c r="CS13" s="60">
        <f>CS12+CQ13</f>
        <v>0.99999999999999989</v>
      </c>
      <c r="CT13" s="57">
        <f>CT12+CR13</f>
        <v>294243.60000000003</v>
      </c>
      <c r="CU13" s="60">
        <f>CU12+CS13</f>
        <v>0.99999999999999989</v>
      </c>
      <c r="CV13" s="57">
        <f>CV12+CT13</f>
        <v>294243.60000000003</v>
      </c>
      <c r="CW13" s="60">
        <f>CW12+CU13</f>
        <v>0.99999999999999989</v>
      </c>
      <c r="CX13" s="57">
        <f>CX12+CV13</f>
        <v>294243.60000000003</v>
      </c>
      <c r="CY13" s="60">
        <f>CY12+CW13</f>
        <v>0.99999999999999989</v>
      </c>
      <c r="CZ13" s="57">
        <f>CZ12+CX13</f>
        <v>294243.60000000003</v>
      </c>
      <c r="DA13" s="60">
        <f>DA12+CY13</f>
        <v>0.99999999999999989</v>
      </c>
      <c r="DB13" s="57">
        <f>DB12+CZ13</f>
        <v>294243.60000000003</v>
      </c>
      <c r="DC13" s="60">
        <f>DC12+DA13</f>
        <v>0.99999999999999989</v>
      </c>
      <c r="DD13" s="57">
        <f>DD12+DB13</f>
        <v>294243.60000000003</v>
      </c>
      <c r="DE13" s="60">
        <f>DE12+DC13</f>
        <v>0.99999999999999989</v>
      </c>
      <c r="DF13" s="57">
        <f>DF12+DD13</f>
        <v>294243.60000000003</v>
      </c>
      <c r="DG13" s="60">
        <f>DG12+DE13</f>
        <v>0.99999999999999989</v>
      </c>
      <c r="DH13" s="57">
        <f>DH12+DF13</f>
        <v>294243.60000000003</v>
      </c>
      <c r="DI13" s="60">
        <f>DI12+DG13</f>
        <v>0.99999999999999989</v>
      </c>
      <c r="DJ13" s="57">
        <f>DJ12+DH13</f>
        <v>294243.60000000003</v>
      </c>
      <c r="DK13" s="60">
        <f>DK12+DI13</f>
        <v>0.99999999999999989</v>
      </c>
      <c r="DL13" s="57">
        <f>DL12+DJ13</f>
        <v>294243.60000000003</v>
      </c>
      <c r="DM13" s="60">
        <f>DM12+DK13</f>
        <v>0.99999999999999989</v>
      </c>
      <c r="DN13" s="57">
        <f>DN12+DL13</f>
        <v>294243.60000000003</v>
      </c>
      <c r="DO13" s="60">
        <f>DO12+DM13</f>
        <v>0.99999999999999989</v>
      </c>
      <c r="DP13" s="57">
        <f>DP12+DN13</f>
        <v>294243.60000000003</v>
      </c>
      <c r="DQ13" s="60">
        <f>DQ12+DO13</f>
        <v>0.99999999999999989</v>
      </c>
      <c r="DR13" s="57">
        <f>DR12+DP13</f>
        <v>294243.60000000003</v>
      </c>
      <c r="DS13" s="60">
        <f>DS12+DQ13</f>
        <v>0.99999999999999989</v>
      </c>
      <c r="DT13" s="63">
        <f>DT12+DR13</f>
        <v>294243.60000000003</v>
      </c>
    </row>
  </sheetData>
  <mergeCells count="60">
    <mergeCell ref="DI7:DJ7"/>
    <mergeCell ref="DK7:DL7"/>
    <mergeCell ref="DM7:DN7"/>
    <mergeCell ref="DO7:DP7"/>
    <mergeCell ref="DQ7:DR7"/>
    <mergeCell ref="DS7:DT7"/>
    <mergeCell ref="CW7:CX7"/>
    <mergeCell ref="CY7:CZ7"/>
    <mergeCell ref="DA7:DB7"/>
    <mergeCell ref="DC7:DD7"/>
    <mergeCell ref="DE7:DF7"/>
    <mergeCell ref="DG7:DH7"/>
    <mergeCell ref="CK7:CL7"/>
    <mergeCell ref="CM7:CN7"/>
    <mergeCell ref="CO7:CP7"/>
    <mergeCell ref="CQ7:CR7"/>
    <mergeCell ref="CS7:CT7"/>
    <mergeCell ref="CU7:CV7"/>
    <mergeCell ref="BY7:BZ7"/>
    <mergeCell ref="CA7:CB7"/>
    <mergeCell ref="CC7:CD7"/>
    <mergeCell ref="CE7:CF7"/>
    <mergeCell ref="CG7:CH7"/>
    <mergeCell ref="CI7:CJ7"/>
    <mergeCell ref="BM7:BN7"/>
    <mergeCell ref="BO7:BP7"/>
    <mergeCell ref="BQ7:BR7"/>
    <mergeCell ref="BS7:BT7"/>
    <mergeCell ref="BU7:BV7"/>
    <mergeCell ref="BW7:BX7"/>
    <mergeCell ref="BA7:BB7"/>
    <mergeCell ref="BC7:BD7"/>
    <mergeCell ref="BE7:BF7"/>
    <mergeCell ref="BG7:BH7"/>
    <mergeCell ref="BI7:BJ7"/>
    <mergeCell ref="BK7:BL7"/>
    <mergeCell ref="AO7:AP7"/>
    <mergeCell ref="AQ7:AR7"/>
    <mergeCell ref="AS7:AT7"/>
    <mergeCell ref="AU7:AV7"/>
    <mergeCell ref="AW7:AX7"/>
    <mergeCell ref="AY7:AZ7"/>
    <mergeCell ref="AC7:AD7"/>
    <mergeCell ref="AE7:AF7"/>
    <mergeCell ref="AG7:AH7"/>
    <mergeCell ref="AI7:AJ7"/>
    <mergeCell ref="AK7:AL7"/>
    <mergeCell ref="AM7:AN7"/>
    <mergeCell ref="Q7:R7"/>
    <mergeCell ref="S7:T7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</mergeCells>
  <pageMargins left="0.511811024" right="0.511811024" top="0.78740157499999996" bottom="0.78740157499999996" header="0.31496062000000002" footer="0.31496062000000002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u52046@chapeco.prefeitura.local</dc:creator>
  <cp:lastModifiedBy>u52046@chapeco.prefeitura.local</cp:lastModifiedBy>
  <dcterms:created xsi:type="dcterms:W3CDTF">2026-05-26T15:44:32Z</dcterms:created>
  <dcterms:modified xsi:type="dcterms:W3CDTF">2026-05-26T15:44:46Z</dcterms:modified>
</cp:coreProperties>
</file>