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O:\Geral\SP-Camila Fonini\01 - FISCALIZAÇÃO\02 - EM ANDAMENTO\38 - MUSEU DOS BALSEIROS - 190-2025\01 - LICITAÇÃO\Nova Licitação -  Plataforma e Ar Condicionado\COTAÇÃO PLATAFORMA\LICITAÇÃO\"/>
    </mc:Choice>
  </mc:AlternateContent>
  <xr:revisionPtr revIDLastSave="0" documentId="8_{DCB094BF-CF08-4E4C-8F06-C749A0462754}" xr6:coauthVersionLast="47" xr6:coauthVersionMax="47" xr10:uidLastSave="{00000000-0000-0000-0000-000000000000}"/>
  <bookViews>
    <workbookView xWindow="57480" yWindow="2220" windowWidth="29040" windowHeight="15720" xr2:uid="{66382CB2-DF43-4631-8F14-8006CD419E0C}"/>
  </bookViews>
  <sheets>
    <sheet name="Orçamento" sheetId="1" r:id="rId1"/>
    <sheet name="Cronograma" sheetId="2" r:id="rId2"/>
  </sheets>
  <definedNames>
    <definedName name="_xlnm.Print_Area" localSheetId="1">Cronograma!$A$2:$DT$11</definedName>
    <definedName name="_xlnm.Print_Area" localSheetId="0">Orçamento!$B$2:$L$18</definedName>
    <definedName name="_xlnm.Print_Titles" localSheetId="1">Cronograma!$A:$D,Cronograma!$2:$8</definedName>
    <definedName name="_xlnm.Print_Titles" localSheetId="0">Orçamento!$2:$7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8" i="1" l="1"/>
  <c r="M15" i="1"/>
  <c r="K15" i="1"/>
  <c r="M14" i="1"/>
  <c r="K14" i="1"/>
  <c r="M13" i="1"/>
  <c r="K13" i="1"/>
  <c r="M12" i="1"/>
  <c r="K12" i="1"/>
  <c r="M11" i="1"/>
  <c r="K11" i="1"/>
  <c r="M10" i="1"/>
  <c r="K10" i="1"/>
  <c r="M9" i="1"/>
  <c r="K9" i="1"/>
  <c r="K8" i="1"/>
  <c r="E6" i="1"/>
  <c r="C9" i="2" l="1"/>
  <c r="L15" i="1"/>
  <c r="L14" i="1"/>
  <c r="L13" i="1"/>
  <c r="L12" i="1"/>
  <c r="L11" i="1"/>
  <c r="L10" i="1"/>
  <c r="L9" i="1"/>
  <c r="L8" i="1"/>
  <c r="C11" i="2" l="1"/>
  <c r="DT9" i="2"/>
  <c r="DT10" i="2" s="1"/>
  <c r="DR9" i="2"/>
  <c r="DR10" i="2" s="1"/>
  <c r="DP9" i="2"/>
  <c r="DP10" i="2" s="1"/>
  <c r="DN9" i="2"/>
  <c r="DN10" i="2" s="1"/>
  <c r="DL9" i="2"/>
  <c r="DL10" i="2" s="1"/>
  <c r="DJ9" i="2"/>
  <c r="DJ10" i="2" s="1"/>
  <c r="DH9" i="2"/>
  <c r="DH10" i="2" s="1"/>
  <c r="DF9" i="2"/>
  <c r="DF10" i="2" s="1"/>
  <c r="DD9" i="2"/>
  <c r="DD10" i="2" s="1"/>
  <c r="DB9" i="2"/>
  <c r="DB10" i="2" s="1"/>
  <c r="CZ9" i="2"/>
  <c r="CZ10" i="2" s="1"/>
  <c r="CX9" i="2"/>
  <c r="CX10" i="2" s="1"/>
  <c r="CV9" i="2"/>
  <c r="CV10" i="2" s="1"/>
  <c r="CT9" i="2"/>
  <c r="CT10" i="2" s="1"/>
  <c r="CR9" i="2"/>
  <c r="CR10" i="2" s="1"/>
  <c r="CP9" i="2"/>
  <c r="CP10" i="2" s="1"/>
  <c r="CN9" i="2"/>
  <c r="CN10" i="2" s="1"/>
  <c r="CL9" i="2"/>
  <c r="CL10" i="2" s="1"/>
  <c r="CJ9" i="2"/>
  <c r="CJ10" i="2" s="1"/>
  <c r="CH9" i="2"/>
  <c r="CH10" i="2" s="1"/>
  <c r="CF9" i="2"/>
  <c r="CF10" i="2" s="1"/>
  <c r="CD9" i="2"/>
  <c r="CD10" i="2" s="1"/>
  <c r="CB9" i="2"/>
  <c r="CB10" i="2" s="1"/>
  <c r="BZ9" i="2"/>
  <c r="BZ10" i="2" s="1"/>
  <c r="BX9" i="2"/>
  <c r="BX10" i="2" s="1"/>
  <c r="BV9" i="2"/>
  <c r="BV10" i="2" s="1"/>
  <c r="BT9" i="2"/>
  <c r="BT10" i="2" s="1"/>
  <c r="BR9" i="2"/>
  <c r="BR10" i="2" s="1"/>
  <c r="BP9" i="2"/>
  <c r="BP10" i="2" s="1"/>
  <c r="BN9" i="2"/>
  <c r="BN10" i="2" s="1"/>
  <c r="BL9" i="2"/>
  <c r="BL10" i="2" s="1"/>
  <c r="BJ9" i="2"/>
  <c r="BJ10" i="2" s="1"/>
  <c r="BH9" i="2"/>
  <c r="BH10" i="2" s="1"/>
  <c r="BF9" i="2"/>
  <c r="BF10" i="2" s="1"/>
  <c r="BD9" i="2"/>
  <c r="BD10" i="2" s="1"/>
  <c r="BB9" i="2"/>
  <c r="BB10" i="2" s="1"/>
  <c r="AZ9" i="2"/>
  <c r="AZ10" i="2" s="1"/>
  <c r="AX9" i="2"/>
  <c r="AX10" i="2" s="1"/>
  <c r="AV9" i="2"/>
  <c r="AV10" i="2" s="1"/>
  <c r="AT9" i="2"/>
  <c r="AT10" i="2" s="1"/>
  <c r="AR9" i="2"/>
  <c r="AR10" i="2" s="1"/>
  <c r="AP9" i="2"/>
  <c r="AP10" i="2" s="1"/>
  <c r="AN9" i="2"/>
  <c r="AN10" i="2" s="1"/>
  <c r="AL9" i="2"/>
  <c r="AL10" i="2" s="1"/>
  <c r="AJ9" i="2"/>
  <c r="AJ10" i="2" s="1"/>
  <c r="AH9" i="2"/>
  <c r="AH10" i="2" s="1"/>
  <c r="AF9" i="2"/>
  <c r="AF10" i="2" s="1"/>
  <c r="AD9" i="2"/>
  <c r="AD10" i="2" s="1"/>
  <c r="AB9" i="2"/>
  <c r="AB10" i="2" s="1"/>
  <c r="Z9" i="2"/>
  <c r="Z10" i="2" s="1"/>
  <c r="X9" i="2"/>
  <c r="X10" i="2" s="1"/>
  <c r="V9" i="2"/>
  <c r="V10" i="2" s="1"/>
  <c r="T9" i="2"/>
  <c r="T10" i="2" s="1"/>
  <c r="R9" i="2"/>
  <c r="R10" i="2" s="1"/>
  <c r="P9" i="2"/>
  <c r="P10" i="2" s="1"/>
  <c r="N9" i="2"/>
  <c r="N10" i="2" s="1"/>
  <c r="L9" i="2"/>
  <c r="L10" i="2" s="1"/>
  <c r="J9" i="2"/>
  <c r="J10" i="2" s="1"/>
  <c r="H9" i="2"/>
  <c r="H10" i="2" s="1"/>
  <c r="F9" i="2"/>
  <c r="F10" i="2" s="1"/>
  <c r="D9" i="2"/>
  <c r="D11" i="2" s="1"/>
  <c r="DS10" i="2" l="1"/>
  <c r="DQ10" i="2"/>
  <c r="DO10" i="2"/>
  <c r="DM10" i="2"/>
  <c r="DK10" i="2"/>
  <c r="DI10" i="2"/>
  <c r="DG10" i="2"/>
  <c r="DE10" i="2"/>
  <c r="DC10" i="2"/>
  <c r="DA10" i="2"/>
  <c r="CY10" i="2"/>
  <c r="CW10" i="2"/>
  <c r="CU10" i="2"/>
  <c r="CS10" i="2"/>
  <c r="CQ10" i="2"/>
  <c r="CO10" i="2"/>
  <c r="CM10" i="2"/>
  <c r="CK10" i="2"/>
  <c r="CI10" i="2"/>
  <c r="CG10" i="2"/>
  <c r="CE10" i="2"/>
  <c r="CC10" i="2"/>
  <c r="CA10" i="2"/>
  <c r="BY10" i="2"/>
  <c r="BW10" i="2"/>
  <c r="BU10" i="2"/>
  <c r="BS10" i="2"/>
  <c r="BQ10" i="2"/>
  <c r="BO10" i="2"/>
  <c r="BM10" i="2"/>
  <c r="BK10" i="2"/>
  <c r="BI10" i="2"/>
  <c r="BG10" i="2"/>
  <c r="BE10" i="2"/>
  <c r="BC10" i="2"/>
  <c r="BA10" i="2"/>
  <c r="AY10" i="2"/>
  <c r="AW10" i="2"/>
  <c r="AU10" i="2"/>
  <c r="AS10" i="2"/>
  <c r="AQ10" i="2"/>
  <c r="AO10" i="2"/>
  <c r="AM10" i="2"/>
  <c r="AK10" i="2"/>
  <c r="AI10" i="2"/>
  <c r="AG10" i="2"/>
  <c r="AE10" i="2"/>
  <c r="AC10" i="2"/>
  <c r="AA10" i="2"/>
  <c r="Y10" i="2"/>
  <c r="W10" i="2"/>
  <c r="U10" i="2"/>
  <c r="S10" i="2"/>
  <c r="Q10" i="2"/>
  <c r="O10" i="2"/>
  <c r="M10" i="2"/>
  <c r="K10" i="2"/>
  <c r="I10" i="2"/>
  <c r="G10" i="2"/>
  <c r="E10" i="2"/>
  <c r="E11" i="2" s="1"/>
  <c r="F11" i="2"/>
  <c r="G11" i="2" l="1"/>
  <c r="I11" i="2" s="1"/>
  <c r="K11" i="2" s="1"/>
  <c r="M11" i="2" s="1"/>
  <c r="O11" i="2" s="1"/>
  <c r="Q11" i="2" s="1"/>
  <c r="S11" i="2" s="1"/>
  <c r="U11" i="2" s="1"/>
  <c r="W11" i="2" s="1"/>
  <c r="Y11" i="2" s="1"/>
  <c r="AA11" i="2" s="1"/>
  <c r="AC11" i="2" s="1"/>
  <c r="AE11" i="2" s="1"/>
  <c r="AG11" i="2" s="1"/>
  <c r="AI11" i="2" s="1"/>
  <c r="AK11" i="2" s="1"/>
  <c r="AM11" i="2" s="1"/>
  <c r="AO11" i="2" s="1"/>
  <c r="AQ11" i="2" s="1"/>
  <c r="AS11" i="2" s="1"/>
  <c r="AU11" i="2" s="1"/>
  <c r="AW11" i="2" s="1"/>
  <c r="AY11" i="2" s="1"/>
  <c r="BA11" i="2" s="1"/>
  <c r="BC11" i="2" s="1"/>
  <c r="BE11" i="2" s="1"/>
  <c r="BG11" i="2" s="1"/>
  <c r="BI11" i="2" s="1"/>
  <c r="BK11" i="2" s="1"/>
  <c r="BM11" i="2" s="1"/>
  <c r="BO11" i="2" s="1"/>
  <c r="BQ11" i="2" s="1"/>
  <c r="BS11" i="2" s="1"/>
  <c r="BU11" i="2" s="1"/>
  <c r="BW11" i="2" s="1"/>
  <c r="BY11" i="2" s="1"/>
  <c r="CA11" i="2" s="1"/>
  <c r="CC11" i="2" s="1"/>
  <c r="CE11" i="2" s="1"/>
  <c r="CG11" i="2" s="1"/>
  <c r="CI11" i="2" s="1"/>
  <c r="CK11" i="2" s="1"/>
  <c r="CM11" i="2" s="1"/>
  <c r="CO11" i="2" s="1"/>
  <c r="CQ11" i="2" s="1"/>
  <c r="CS11" i="2" s="1"/>
  <c r="CU11" i="2" s="1"/>
  <c r="CW11" i="2" s="1"/>
  <c r="CY11" i="2" s="1"/>
  <c r="DA11" i="2" s="1"/>
  <c r="H11" i="2"/>
  <c r="J11" i="2" s="1"/>
  <c r="L11" i="2" s="1"/>
  <c r="N11" i="2" s="1"/>
  <c r="P11" i="2" s="1"/>
  <c r="R11" i="2" s="1"/>
  <c r="T11" i="2" s="1"/>
  <c r="V11" i="2" s="1"/>
  <c r="X11" i="2" s="1"/>
  <c r="Z11" i="2" s="1"/>
  <c r="AB11" i="2" s="1"/>
  <c r="AD11" i="2" s="1"/>
  <c r="AF11" i="2" s="1"/>
  <c r="AH11" i="2" s="1"/>
  <c r="AJ11" i="2" s="1"/>
  <c r="AL11" i="2" s="1"/>
  <c r="AN11" i="2" s="1"/>
  <c r="AP11" i="2" s="1"/>
  <c r="AR11" i="2" s="1"/>
  <c r="AT11" i="2" s="1"/>
  <c r="AV11" i="2" s="1"/>
  <c r="AX11" i="2" s="1"/>
  <c r="AZ11" i="2" s="1"/>
  <c r="BB11" i="2" s="1"/>
  <c r="BD11" i="2" s="1"/>
  <c r="BF11" i="2" s="1"/>
  <c r="BH11" i="2" s="1"/>
  <c r="BJ11" i="2" s="1"/>
  <c r="BL11" i="2" s="1"/>
  <c r="BN11" i="2" s="1"/>
  <c r="BP11" i="2" s="1"/>
  <c r="BR11" i="2" s="1"/>
  <c r="BT11" i="2" s="1"/>
  <c r="BV11" i="2" s="1"/>
  <c r="BX11" i="2" s="1"/>
  <c r="BZ11" i="2" s="1"/>
  <c r="CB11" i="2" s="1"/>
  <c r="CD11" i="2" s="1"/>
  <c r="CF11" i="2" s="1"/>
  <c r="CH11" i="2" s="1"/>
  <c r="CJ11" i="2" s="1"/>
  <c r="CL11" i="2" s="1"/>
  <c r="CN11" i="2" s="1"/>
  <c r="CP11" i="2" s="1"/>
  <c r="CR11" i="2" s="1"/>
  <c r="CT11" i="2" s="1"/>
  <c r="CV11" i="2" s="1"/>
  <c r="CX11" i="2" s="1"/>
  <c r="CZ11" i="2" s="1"/>
  <c r="DB11" i="2" s="1"/>
  <c r="DD11" i="2" s="1"/>
  <c r="DF11" i="2" l="1"/>
  <c r="DH11" i="2" s="1"/>
  <c r="DJ11" i="2" s="1"/>
  <c r="DL11" i="2" s="1"/>
  <c r="DN11" i="2" s="1"/>
  <c r="DP11" i="2" s="1"/>
  <c r="DR11" i="2" s="1"/>
  <c r="DT11" i="2" s="1"/>
  <c r="DC11" i="2"/>
  <c r="DE11" i="2" s="1"/>
  <c r="DG11" i="2" s="1"/>
  <c r="DI11" i="2" s="1"/>
  <c r="DK11" i="2" s="1"/>
  <c r="DM11" i="2" s="1"/>
  <c r="DO11" i="2" s="1"/>
  <c r="DQ11" i="2" s="1"/>
  <c r="DS11" i="2" s="1"/>
</calcChain>
</file>

<file path=xl/sharedStrings.xml><?xml version="1.0" encoding="utf-8"?>
<sst xmlns="http://schemas.openxmlformats.org/spreadsheetml/2006/main" count="211" uniqueCount="62">
  <si>
    <t>PREENCHER "EMPRESA", "CNPJ", "FONE", "BDI", OS PREÇOS UNITÁRIOS, "CIDADE" E, OPCIONALMENTE, A DATA.</t>
  </si>
  <si>
    <t>ORÇAMENTO</t>
  </si>
  <si>
    <t>OBRA:</t>
  </si>
  <si>
    <t>INSTALAÇÃO PLATAFORMA ELEVATÓRIA MUSEU DOS BALSEIROS</t>
  </si>
  <si>
    <t>LOCAL:</t>
  </si>
  <si>
    <t>AVENIDA BEIRA RIO, GOIO-EN, CHAPECÓ/SC</t>
  </si>
  <si>
    <t>ÁREA:</t>
  </si>
  <si>
    <t>1 m2</t>
  </si>
  <si>
    <t>PREÇO:</t>
  </si>
  <si>
    <t>EMPRESA:</t>
  </si>
  <si>
    <t>CNPJ:</t>
  </si>
  <si>
    <t>FONE:</t>
  </si>
  <si>
    <t>BDI:</t>
  </si>
  <si>
    <t>ITEM</t>
  </si>
  <si>
    <t>FONTE</t>
  </si>
  <si>
    <t>CÓDIGO</t>
  </si>
  <si>
    <t>DESCRIÇÃO DOS SERVIÇOS</t>
  </si>
  <si>
    <t>UN</t>
  </si>
  <si>
    <t>QTD</t>
  </si>
  <si>
    <t>PREÇO SEM BDI</t>
  </si>
  <si>
    <t>BDI</t>
  </si>
  <si>
    <t>PREÇO UNIT</t>
  </si>
  <si>
    <t>TOTAL</t>
  </si>
  <si>
    <t>%</t>
  </si>
  <si>
    <t>Nível 1</t>
  </si>
  <si>
    <t>1</t>
  </si>
  <si>
    <t/>
  </si>
  <si>
    <t>PLATAFORMA ELEVATÓRIA</t>
  </si>
  <si>
    <t>Serviço</t>
  </si>
  <si>
    <t>1.1</t>
  </si>
  <si>
    <t>COTAÇÃO</t>
  </si>
  <si>
    <t>01</t>
  </si>
  <si>
    <t>Plataforma elevatória vertical, capacidade de carga mínima de 275 kg, velocidade de 6 m/min, 2 paradas, entrada/saída unilateral, desnível até 4000 mm, acionamento hidráulico oleodiâmico, motor elétrico. Dimensões mínimas da cabine: 900 x 1400 mm, ventilador embutido no teto e iluminação de emergência, acabamento cabine em inox. Incluso apresentação de ART e Certificado de Garantia – fornecimento e instalação.</t>
  </si>
  <si>
    <t>BDI 2</t>
  </si>
  <si>
    <t>1.2</t>
  </si>
  <si>
    <t>SINAPI</t>
  </si>
  <si>
    <t>91928</t>
  </si>
  <si>
    <t>CABO DE COBRE FLEXÍVEL ISOLADO, 4 MM², ANTI-CHAMA 450/750 V - VERMELHO, PARA CIRCUITOS TERMINAIS - FORNECIMENTO E INSTALAÇÃO. AF_03/2023</t>
  </si>
  <si>
    <t>M</t>
  </si>
  <si>
    <t>BDI 1</t>
  </si>
  <si>
    <t>1.3</t>
  </si>
  <si>
    <t>CABO DE COBRE FLEXÍVEL ISOLADO, 4 MM², ANTI-CHAMA 450/750 V - PRETO, PARA CIRCUITOS TERMINAIS - FORNECIMENTO E INSTALAÇÃO. AF_03/2023</t>
  </si>
  <si>
    <t>1.4</t>
  </si>
  <si>
    <t>CABO DE COBRE FLEXÍVEL ISOLADO, 4 MM², ANTI-CHAMA 450/750 V - BRANCO, PARA CIRCUITOS TERMINAIS - FORNECIMENTO E INSTALAÇÃO. AF_03/2023</t>
  </si>
  <si>
    <t>1.5</t>
  </si>
  <si>
    <t>CABO DE COBRE FLEXÍVEL ISOLADO, 4 MM², ANTI-CHAMA 450/750 V - AZUL CLARO, PARA CIRCUITOS TERMINAIS - FORNECIMENTO E INSTALAÇÃO. AF_03/2023</t>
  </si>
  <si>
    <t>1.6</t>
  </si>
  <si>
    <t>CABO DE COBRE FLEXÍVEL ISOLADO, 4 MM², ANTI-CHAMA 450/750 V - VERDE/AMARELO, PARA CIRCUITOS TERMINAIS - FORNECIMENTO E INSTALAÇÃO. AF_03/2023</t>
  </si>
  <si>
    <t>1.7</t>
  </si>
  <si>
    <t>97667</t>
  </si>
  <si>
    <t>ELETRODUTO FLEXÍVEL CORRUGADO, PEAD, DN 50 (1 1/2"), PARA REDE ENTERRADA DE DISTRIBUIÇÃO DE ENERGIA ELÉTRICA - FORNECIMENTO E INSTALAÇÃO. AF_12/2021</t>
  </si>
  <si>
    <t>Chapecó, SC</t>
  </si>
  <si>
    <t>NÃO É NECESSÁRIO ALTERAR O CRONOGRAMA, PORÉM, É POSSÍVEL EDITAR AS PORCENTAGENS NAS CÉLULAS AMARELAS.</t>
  </si>
  <si>
    <t>CRONOGRAMA FÍSICO-FINANCEIRO</t>
  </si>
  <si>
    <t>Obra: INSTALAÇÃO PLATAFORMA ELEVATÓRIA MUSEU DOS BALSEIROS</t>
  </si>
  <si>
    <t>Local: AVENIDA BEIRA RIO, GOIO-EN, CHAPECÓ/SC</t>
  </si>
  <si>
    <t>Área: 1 m2</t>
  </si>
  <si>
    <t>DESCRIÇÃO</t>
  </si>
  <si>
    <t>PREÇO</t>
  </si>
  <si>
    <t>R$</t>
  </si>
  <si>
    <t>Período</t>
  </si>
  <si>
    <t>Acumulado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</si>
</sst>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R$&quot;\ #,##0.00"/>
    <numFmt numFmtId="165" formatCode="0.0%"/>
    <numFmt numFmtId="166" formatCode="dd\ &quot; de &quot;\ mmmm\ &quot; de &quot;yyyy"/>
  </numFmts>
  <fonts count="12" x14ac:knownFonts="1">
    <font>
      <sz val="11"/>
      <color theme="1"/>
      <name val="Calibri"/>
      <family val="2"/>
      <scheme val="minor"/>
    </font>
    <font>
      <b/>
      <sz val="16"/>
      <color rgb="FF000000"/>
      <name val="Arial"/>
      <family val="2"/>
    </font>
    <font>
      <b/>
      <sz val="10"/>
      <color rgb="FF000000"/>
      <name val="Arial"/>
      <family val="2"/>
    </font>
    <font>
      <b/>
      <sz val="11"/>
      <color rgb="FF000000"/>
      <name val="Arial"/>
      <family val="2"/>
    </font>
    <font>
      <sz val="9"/>
      <color rgb="FF000000"/>
      <name val="Arial"/>
      <family val="2"/>
    </font>
    <font>
      <sz val="13"/>
      <color rgb="FF000000"/>
      <name val="Arial"/>
      <family val="2"/>
    </font>
    <font>
      <sz val="11"/>
      <color theme="1"/>
      <name val="Arial"/>
      <family val="2"/>
    </font>
    <font>
      <sz val="18"/>
      <color theme="1"/>
      <name val="Arial"/>
      <family val="2"/>
    </font>
    <font>
      <b/>
      <sz val="9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8"/>
        <bgColor indexed="64"/>
      </patternFill>
    </fill>
    <fill>
      <patternFill patternType="solid">
        <fgColor rgb="FFBFBFBF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A6A6A6"/>
      </bottom>
      <diagonal/>
    </border>
    <border>
      <left/>
      <right/>
      <top style="thin">
        <color rgb="FFA6A6A6"/>
      </top>
      <bottom style="thin">
        <color rgb="FFA6A6A6"/>
      </bottom>
      <diagonal/>
    </border>
    <border>
      <left/>
      <right/>
      <top/>
      <bottom style="medium">
        <color rgb="FFA6A6A6"/>
      </bottom>
      <diagonal/>
    </border>
    <border>
      <left style="medium">
        <color rgb="FFA6A6A6"/>
      </left>
      <right/>
      <top style="medium">
        <color rgb="FFA6A6A6"/>
      </top>
      <bottom/>
      <diagonal/>
    </border>
    <border>
      <left style="medium">
        <color rgb="FFA6A6A6"/>
      </left>
      <right/>
      <top/>
      <bottom/>
      <diagonal/>
    </border>
    <border>
      <left style="medium">
        <color rgb="FFA6A6A6"/>
      </left>
      <right/>
      <top/>
      <bottom style="medium">
        <color rgb="FFA6A6A6"/>
      </bottom>
      <diagonal/>
    </border>
    <border>
      <left/>
      <right style="medium">
        <color rgb="FFA6A6A6"/>
      </right>
      <top style="medium">
        <color rgb="FFA6A6A6"/>
      </top>
      <bottom/>
      <diagonal/>
    </border>
    <border>
      <left/>
      <right style="medium">
        <color rgb="FFA6A6A6"/>
      </right>
      <top/>
      <bottom/>
      <diagonal/>
    </border>
    <border>
      <left/>
      <right style="medium">
        <color rgb="FFA6A6A6"/>
      </right>
      <top/>
      <bottom style="medium">
        <color rgb="FFA6A6A6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/>
    <xf numFmtId="49" fontId="1" fillId="2" borderId="0" xfId="0" applyNumberFormat="1" applyFont="1" applyFill="1" applyAlignment="1" applyProtection="1">
      <alignment horizontal="center" vertical="center"/>
    </xf>
    <xf numFmtId="49" fontId="3" fillId="2" borderId="0" xfId="0" applyNumberFormat="1" applyFont="1" applyFill="1" applyAlignment="1" applyProtection="1">
      <alignment horizontal="center" vertical="center"/>
    </xf>
    <xf numFmtId="49" fontId="2" fillId="2" borderId="0" xfId="0" applyNumberFormat="1" applyFont="1" applyFill="1" applyBorder="1" applyAlignment="1" applyProtection="1">
      <alignment horizontal="right" vertical="center"/>
    </xf>
    <xf numFmtId="49" fontId="2" fillId="2" borderId="0" xfId="0" applyNumberFormat="1" applyFont="1" applyFill="1" applyBorder="1" applyAlignment="1" applyProtection="1"/>
    <xf numFmtId="49" fontId="2" fillId="2" borderId="0" xfId="0" applyNumberFormat="1" applyFont="1" applyFill="1" applyBorder="1" applyAlignment="1" applyProtection="1">
      <alignment horizontal="left" vertical="center"/>
    </xf>
    <xf numFmtId="49" fontId="2" fillId="2" borderId="0" xfId="0" applyNumberFormat="1" applyFont="1" applyFill="1" applyBorder="1" applyAlignment="1" applyProtection="1">
      <alignment horizontal="right" vertical="center"/>
    </xf>
    <xf numFmtId="0" fontId="0" fillId="0" borderId="0" xfId="0" applyBorder="1"/>
    <xf numFmtId="49" fontId="2" fillId="3" borderId="0" xfId="0" applyNumberFormat="1" applyFont="1" applyFill="1" applyBorder="1" applyAlignment="1" applyProtection="1">
      <alignment horizontal="left" vertical="center"/>
      <protection locked="0"/>
    </xf>
    <xf numFmtId="49" fontId="2" fillId="2" borderId="1" xfId="0" applyNumberFormat="1" applyFont="1" applyFill="1" applyBorder="1" applyAlignment="1" applyProtection="1">
      <alignment horizontal="right" vertical="center"/>
    </xf>
    <xf numFmtId="49" fontId="2" fillId="2" borderId="1" xfId="0" applyNumberFormat="1" applyFont="1" applyFill="1" applyBorder="1" applyAlignment="1" applyProtection="1"/>
    <xf numFmtId="49" fontId="2" fillId="2" borderId="1" xfId="0" applyNumberFormat="1" applyFont="1" applyFill="1" applyBorder="1" applyAlignment="1" applyProtection="1">
      <alignment horizontal="left" vertical="center"/>
    </xf>
    <xf numFmtId="49" fontId="2" fillId="2" borderId="1" xfId="0" applyNumberFormat="1" applyFont="1" applyFill="1" applyBorder="1" applyAlignment="1" applyProtection="1">
      <alignment horizontal="right" vertical="center"/>
    </xf>
    <xf numFmtId="0" fontId="0" fillId="0" borderId="1" xfId="0" applyBorder="1"/>
    <xf numFmtId="49" fontId="2" fillId="3" borderId="1" xfId="0" applyNumberFormat="1" applyFont="1" applyFill="1" applyBorder="1" applyAlignment="1" applyProtection="1">
      <alignment horizontal="left" vertical="center"/>
      <protection locked="0"/>
    </xf>
    <xf numFmtId="49" fontId="2" fillId="2" borderId="2" xfId="0" applyNumberFormat="1" applyFont="1" applyFill="1" applyBorder="1" applyAlignment="1" applyProtection="1">
      <alignment horizontal="right" vertical="center"/>
    </xf>
    <xf numFmtId="49" fontId="2" fillId="2" borderId="2" xfId="0" applyNumberFormat="1" applyFont="1" applyFill="1" applyBorder="1" applyAlignment="1" applyProtection="1"/>
    <xf numFmtId="164" fontId="2" fillId="2" borderId="2" xfId="0" applyNumberFormat="1" applyFont="1" applyFill="1" applyBorder="1" applyAlignment="1" applyProtection="1">
      <alignment horizontal="left" vertical="center"/>
    </xf>
    <xf numFmtId="49" fontId="2" fillId="2" borderId="2" xfId="0" applyNumberFormat="1" applyFont="1" applyFill="1" applyBorder="1" applyAlignment="1" applyProtection="1">
      <alignment horizontal="right" vertical="center"/>
    </xf>
    <xf numFmtId="0" fontId="0" fillId="0" borderId="2" xfId="0" applyBorder="1"/>
    <xf numFmtId="49" fontId="2" fillId="3" borderId="2" xfId="0" applyNumberFormat="1" applyFont="1" applyFill="1" applyBorder="1" applyAlignment="1" applyProtection="1">
      <alignment horizontal="left" vertical="center"/>
      <protection locked="0"/>
    </xf>
    <xf numFmtId="49" fontId="4" fillId="2" borderId="0" xfId="0" applyNumberFormat="1" applyFont="1" applyFill="1" applyAlignment="1" applyProtection="1">
      <alignment horizontal="left"/>
    </xf>
    <xf numFmtId="4" fontId="4" fillId="2" borderId="0" xfId="0" applyNumberFormat="1" applyFont="1" applyFill="1" applyAlignment="1" applyProtection="1">
      <alignment horizontal="right" vertical="center"/>
    </xf>
    <xf numFmtId="49" fontId="4" fillId="2" borderId="4" xfId="0" applyNumberFormat="1" applyFont="1" applyFill="1" applyBorder="1" applyAlignment="1" applyProtection="1">
      <alignment horizontal="left" vertical="center"/>
    </xf>
    <xf numFmtId="49" fontId="4" fillId="2" borderId="4" xfId="0" applyNumberFormat="1" applyFont="1" applyFill="1" applyBorder="1" applyAlignment="1" applyProtection="1">
      <alignment horizontal="left" vertical="center" shrinkToFit="1"/>
    </xf>
    <xf numFmtId="4" fontId="4" fillId="2" borderId="4" xfId="0" applyNumberFormat="1" applyFont="1" applyFill="1" applyBorder="1" applyAlignment="1" applyProtection="1">
      <alignment horizontal="right" vertical="center" shrinkToFit="1"/>
    </xf>
    <xf numFmtId="165" fontId="4" fillId="2" borderId="4" xfId="0" applyNumberFormat="1" applyFont="1" applyFill="1" applyBorder="1" applyAlignment="1" applyProtection="1">
      <alignment horizontal="right" vertical="center" shrinkToFit="1"/>
    </xf>
    <xf numFmtId="49" fontId="5" fillId="4" borderId="3" xfId="0" applyNumberFormat="1" applyFont="1" applyFill="1" applyBorder="1" applyAlignment="1" applyProtection="1">
      <alignment horizontal="left" vertical="center" shrinkToFit="1"/>
    </xf>
    <xf numFmtId="49" fontId="5" fillId="4" borderId="3" xfId="0" applyNumberFormat="1" applyFont="1" applyFill="1" applyBorder="1" applyAlignment="1" applyProtection="1">
      <alignment horizontal="left" vertical="center"/>
    </xf>
    <xf numFmtId="4" fontId="5" fillId="4" borderId="3" xfId="0" applyNumberFormat="1" applyFont="1" applyFill="1" applyBorder="1" applyAlignment="1" applyProtection="1">
      <alignment horizontal="right" vertical="center" shrinkToFit="1"/>
    </xf>
    <xf numFmtId="165" fontId="5" fillId="4" borderId="3" xfId="0" applyNumberFormat="1" applyFont="1" applyFill="1" applyBorder="1" applyAlignment="1" applyProtection="1">
      <alignment horizontal="right" vertical="center" shrinkToFit="1"/>
    </xf>
    <xf numFmtId="4" fontId="4" fillId="3" borderId="4" xfId="0" applyNumberFormat="1" applyFont="1" applyFill="1" applyBorder="1" applyAlignment="1" applyProtection="1">
      <alignment horizontal="right" vertical="center" shrinkToFit="1"/>
      <protection locked="0"/>
    </xf>
    <xf numFmtId="166" fontId="6" fillId="3" borderId="0" xfId="0" applyNumberFormat="1" applyFont="1" applyFill="1" applyAlignment="1" applyProtection="1">
      <alignment horizontal="right" vertical="center"/>
      <protection locked="0"/>
    </xf>
    <xf numFmtId="49" fontId="5" fillId="4" borderId="3" xfId="0" applyNumberFormat="1" applyFont="1" applyFill="1" applyBorder="1" applyAlignment="1" applyProtection="1">
      <alignment horizontal="left" vertical="center" wrapText="1"/>
    </xf>
    <xf numFmtId="49" fontId="4" fillId="2" borderId="4" xfId="0" applyNumberFormat="1" applyFont="1" applyFill="1" applyBorder="1" applyAlignment="1" applyProtection="1">
      <alignment horizontal="left" vertical="center" wrapText="1"/>
    </xf>
    <xf numFmtId="0" fontId="7" fillId="0" borderId="0" xfId="0" applyFont="1" applyProtection="1"/>
    <xf numFmtId="49" fontId="8" fillId="0" borderId="0" xfId="0" applyNumberFormat="1" applyFont="1" applyProtection="1"/>
    <xf numFmtId="0" fontId="9" fillId="0" borderId="0" xfId="0" applyFont="1" applyProtection="1"/>
    <xf numFmtId="0" fontId="11" fillId="0" borderId="0" xfId="0" applyFont="1" applyProtection="1"/>
    <xf numFmtId="0" fontId="11" fillId="0" borderId="0" xfId="0" applyFont="1" applyAlignment="1" applyProtection="1">
      <alignment horizontal="right" vertical="center"/>
    </xf>
    <xf numFmtId="0" fontId="9" fillId="0" borderId="0" xfId="0" applyFont="1" applyAlignment="1" applyProtection="1">
      <alignment horizontal="center" vertical="center"/>
    </xf>
    <xf numFmtId="0" fontId="10" fillId="0" borderId="0" xfId="0" applyFont="1" applyProtection="1"/>
    <xf numFmtId="4" fontId="10" fillId="0" borderId="0" xfId="0" applyNumberFormat="1" applyFont="1" applyProtection="1"/>
    <xf numFmtId="10" fontId="10" fillId="0" borderId="0" xfId="0" applyNumberFormat="1" applyFont="1" applyAlignment="1" applyProtection="1">
      <alignment horizontal="right" vertical="center"/>
    </xf>
    <xf numFmtId="0" fontId="9" fillId="0" borderId="0" xfId="0" applyFont="1" applyBorder="1" applyAlignment="1" applyProtection="1">
      <alignment horizontal="center" vertical="center"/>
    </xf>
    <xf numFmtId="4" fontId="10" fillId="0" borderId="0" xfId="0" applyNumberFormat="1" applyFont="1" applyBorder="1" applyAlignment="1" applyProtection="1">
      <alignment horizontal="right" vertical="center"/>
    </xf>
    <xf numFmtId="10" fontId="10" fillId="0" borderId="0" xfId="0" applyNumberFormat="1" applyFont="1" applyBorder="1" applyAlignment="1" applyProtection="1">
      <alignment horizontal="right" vertical="center"/>
    </xf>
    <xf numFmtId="4" fontId="10" fillId="0" borderId="5" xfId="0" applyNumberFormat="1" applyFont="1" applyBorder="1" applyAlignment="1" applyProtection="1">
      <alignment horizontal="right" vertical="center"/>
    </xf>
    <xf numFmtId="0" fontId="9" fillId="0" borderId="7" xfId="0" applyFont="1" applyBorder="1" applyAlignment="1" applyProtection="1">
      <alignment horizontal="center" vertical="center"/>
    </xf>
    <xf numFmtId="10" fontId="10" fillId="3" borderId="7" xfId="0" applyNumberFormat="1" applyFont="1" applyFill="1" applyBorder="1" applyAlignment="1" applyProtection="1">
      <alignment horizontal="right" vertical="center"/>
      <protection locked="0"/>
    </xf>
    <xf numFmtId="10" fontId="10" fillId="0" borderId="7" xfId="0" applyNumberFormat="1" applyFont="1" applyBorder="1" applyAlignment="1" applyProtection="1">
      <alignment horizontal="right" vertical="center"/>
    </xf>
    <xf numFmtId="10" fontId="10" fillId="0" borderId="8" xfId="0" applyNumberFormat="1" applyFont="1" applyBorder="1" applyAlignment="1" applyProtection="1">
      <alignment horizontal="right" vertical="center"/>
    </xf>
    <xf numFmtId="0" fontId="9" fillId="0" borderId="10" xfId="0" applyFont="1" applyBorder="1" applyAlignment="1" applyProtection="1">
      <alignment horizontal="center" vertical="center"/>
    </xf>
    <xf numFmtId="4" fontId="10" fillId="0" borderId="10" xfId="0" applyNumberFormat="1" applyFont="1" applyBorder="1" applyAlignment="1" applyProtection="1">
      <alignment horizontal="right" vertical="center"/>
    </xf>
    <xf numFmtId="4" fontId="10" fillId="0" borderId="11" xfId="0" applyNumberFormat="1" applyFont="1" applyBorder="1" applyAlignment="1" applyProtection="1">
      <alignment horizontal="right" vertical="center"/>
    </xf>
    <xf numFmtId="0" fontId="11" fillId="0" borderId="0" xfId="0" applyFont="1" applyBorder="1" applyProtection="1"/>
    <xf numFmtId="49" fontId="11" fillId="0" borderId="0" xfId="0" applyNumberFormat="1" applyFont="1" applyBorder="1" applyAlignment="1" applyProtection="1">
      <alignment horizontal="left" vertical="center"/>
    </xf>
    <xf numFmtId="0" fontId="9" fillId="0" borderId="6" xfId="0" applyFont="1" applyBorder="1" applyAlignment="1" applyProtection="1">
      <alignment horizontal="center" vertical="center"/>
    </xf>
    <xf numFmtId="0" fontId="9" fillId="0" borderId="9" xfId="0" applyFont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7A77E-FDEE-4D60-87E0-EEC449F7CAFE}">
  <dimension ref="A1:M18"/>
  <sheetViews>
    <sheetView showGridLines="0" tabSelected="1" topLeftCell="B1" workbookViewId="0">
      <selection activeCell="O6" sqref="O6"/>
    </sheetView>
  </sheetViews>
  <sheetFormatPr defaultRowHeight="14.5" x14ac:dyDescent="0.35"/>
  <cols>
    <col min="1" max="1" width="0" hidden="1" customWidth="1"/>
    <col min="3" max="4" width="0" hidden="1" customWidth="1"/>
    <col min="5" max="5" width="60.6328125" customWidth="1"/>
    <col min="8" max="9" width="0" hidden="1" customWidth="1"/>
    <col min="10" max="11" width="16.6328125" customWidth="1"/>
    <col min="13" max="13" width="0" hidden="1" customWidth="1"/>
  </cols>
  <sheetData>
    <row r="1" spans="1:13" x14ac:dyDescent="0.35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3" ht="30" customHeight="1" x14ac:dyDescent="0.35">
      <c r="B2" s="2" t="s">
        <v>1</v>
      </c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 x14ac:dyDescent="0.35">
      <c r="B3" s="10" t="s">
        <v>2</v>
      </c>
      <c r="C3" s="11"/>
      <c r="D3" s="11"/>
      <c r="E3" s="12" t="s">
        <v>3</v>
      </c>
      <c r="F3" s="13" t="s">
        <v>9</v>
      </c>
      <c r="G3" s="13"/>
      <c r="H3" s="14"/>
      <c r="I3" s="14"/>
      <c r="J3" s="15"/>
      <c r="K3" s="15"/>
      <c r="L3" s="15"/>
    </row>
    <row r="4" spans="1:13" x14ac:dyDescent="0.35">
      <c r="B4" s="4" t="s">
        <v>4</v>
      </c>
      <c r="C4" s="5"/>
      <c r="D4" s="5"/>
      <c r="E4" s="6" t="s">
        <v>5</v>
      </c>
      <c r="F4" s="7" t="s">
        <v>10</v>
      </c>
      <c r="G4" s="7"/>
      <c r="H4" s="8"/>
      <c r="I4" s="8"/>
      <c r="J4" s="9"/>
      <c r="K4" s="9"/>
      <c r="L4" s="9"/>
    </row>
    <row r="5" spans="1:13" x14ac:dyDescent="0.35">
      <c r="B5" s="4" t="s">
        <v>6</v>
      </c>
      <c r="C5" s="5"/>
      <c r="D5" s="5"/>
      <c r="E5" s="6" t="s">
        <v>7</v>
      </c>
      <c r="F5" s="7" t="s">
        <v>11</v>
      </c>
      <c r="G5" s="7"/>
      <c r="H5" s="8"/>
      <c r="I5" s="8"/>
      <c r="J5" s="9"/>
      <c r="K5" s="9"/>
      <c r="L5" s="9"/>
    </row>
    <row r="6" spans="1:13" x14ac:dyDescent="0.35">
      <c r="B6" s="16" t="s">
        <v>8</v>
      </c>
      <c r="C6" s="17"/>
      <c r="D6" s="17"/>
      <c r="E6" s="18">
        <f>+$K$15+$K$14+$K$13+$K$12+$K$11+$K$10+$K$9</f>
        <v>78845.48</v>
      </c>
      <c r="F6" s="19" t="s">
        <v>12</v>
      </c>
      <c r="G6" s="19"/>
      <c r="H6" s="20"/>
      <c r="I6" s="20"/>
      <c r="J6" s="21"/>
      <c r="K6" s="21"/>
      <c r="L6" s="21"/>
    </row>
    <row r="7" spans="1:13" ht="30" customHeight="1" x14ac:dyDescent="0.35">
      <c r="B7" s="3" t="s">
        <v>13</v>
      </c>
      <c r="C7" s="3" t="s">
        <v>14</v>
      </c>
      <c r="D7" s="3" t="s">
        <v>15</v>
      </c>
      <c r="E7" s="3" t="s">
        <v>16</v>
      </c>
      <c r="F7" s="3" t="s">
        <v>17</v>
      </c>
      <c r="G7" s="3" t="s">
        <v>18</v>
      </c>
      <c r="H7" s="3" t="s">
        <v>19</v>
      </c>
      <c r="I7" s="3" t="s">
        <v>20</v>
      </c>
      <c r="J7" s="3" t="s">
        <v>21</v>
      </c>
      <c r="K7" s="3" t="s">
        <v>22</v>
      </c>
      <c r="L7" s="3" t="s">
        <v>23</v>
      </c>
    </row>
    <row r="8" spans="1:13" ht="16.5" x14ac:dyDescent="0.35">
      <c r="A8" s="22" t="s">
        <v>24</v>
      </c>
      <c r="B8" s="28" t="s">
        <v>25</v>
      </c>
      <c r="C8" s="29"/>
      <c r="D8" s="29" t="s">
        <v>26</v>
      </c>
      <c r="E8" s="34" t="s">
        <v>27</v>
      </c>
      <c r="F8" s="28"/>
      <c r="G8" s="30"/>
      <c r="H8" s="30"/>
      <c r="I8" s="30"/>
      <c r="J8" s="30"/>
      <c r="K8" s="30">
        <f>+$K$15+$K$14+$K$13+$K$12+$K$11+$K$10+$K$9</f>
        <v>78845.48</v>
      </c>
      <c r="L8" s="31">
        <f>ROUND($K$8/$E$6,3)</f>
        <v>1</v>
      </c>
      <c r="M8" s="23">
        <v>0</v>
      </c>
    </row>
    <row r="9" spans="1:13" ht="69" x14ac:dyDescent="0.35">
      <c r="A9" s="22" t="s">
        <v>28</v>
      </c>
      <c r="B9" s="25" t="s">
        <v>29</v>
      </c>
      <c r="C9" s="24" t="s">
        <v>30</v>
      </c>
      <c r="D9" s="24" t="s">
        <v>31</v>
      </c>
      <c r="E9" s="35" t="s">
        <v>32</v>
      </c>
      <c r="F9" s="25" t="s">
        <v>17</v>
      </c>
      <c r="G9" s="26">
        <v>1</v>
      </c>
      <c r="H9" s="26">
        <v>67188.240000000005</v>
      </c>
      <c r="I9" s="26" t="s">
        <v>33</v>
      </c>
      <c r="J9" s="32">
        <v>77266.48</v>
      </c>
      <c r="K9" s="26">
        <f>ROUND($G$9*$M$9,2)</f>
        <v>77266.48</v>
      </c>
      <c r="L9" s="27">
        <f>ROUND($K$9/$E$6,3)</f>
        <v>0.98</v>
      </c>
      <c r="M9" s="23">
        <f>ROUND($J$9,2)</f>
        <v>77266.48</v>
      </c>
    </row>
    <row r="10" spans="1:13" ht="34.5" x14ac:dyDescent="0.35">
      <c r="A10" s="22" t="s">
        <v>28</v>
      </c>
      <c r="B10" s="25" t="s">
        <v>34</v>
      </c>
      <c r="C10" s="24" t="s">
        <v>35</v>
      </c>
      <c r="D10" s="24" t="s">
        <v>36</v>
      </c>
      <c r="E10" s="35" t="s">
        <v>37</v>
      </c>
      <c r="F10" s="25" t="s">
        <v>38</v>
      </c>
      <c r="G10" s="26">
        <v>25</v>
      </c>
      <c r="H10" s="26">
        <v>8.57</v>
      </c>
      <c r="I10" s="26" t="s">
        <v>39</v>
      </c>
      <c r="J10" s="32">
        <v>10.47</v>
      </c>
      <c r="K10" s="26">
        <f>ROUND($G$10*$M$10,2)</f>
        <v>261.75</v>
      </c>
      <c r="L10" s="27">
        <f>ROUND($K$10/$E$6,3)</f>
        <v>3.0000000000000001E-3</v>
      </c>
      <c r="M10" s="23">
        <f>ROUND($J$10,2)</f>
        <v>10.47</v>
      </c>
    </row>
    <row r="11" spans="1:13" ht="34.5" x14ac:dyDescent="0.35">
      <c r="A11" s="22" t="s">
        <v>28</v>
      </c>
      <c r="B11" s="25" t="s">
        <v>40</v>
      </c>
      <c r="C11" s="24" t="s">
        <v>35</v>
      </c>
      <c r="D11" s="24" t="s">
        <v>36</v>
      </c>
      <c r="E11" s="35" t="s">
        <v>41</v>
      </c>
      <c r="F11" s="25" t="s">
        <v>38</v>
      </c>
      <c r="G11" s="26">
        <v>25</v>
      </c>
      <c r="H11" s="26">
        <v>8.57</v>
      </c>
      <c r="I11" s="26" t="s">
        <v>39</v>
      </c>
      <c r="J11" s="32">
        <v>10.47</v>
      </c>
      <c r="K11" s="26">
        <f>ROUND($G$11*$M$11,2)</f>
        <v>261.75</v>
      </c>
      <c r="L11" s="27">
        <f>ROUND($K$11/$E$6,3)</f>
        <v>3.0000000000000001E-3</v>
      </c>
      <c r="M11" s="23">
        <f>ROUND($J$11,2)</f>
        <v>10.47</v>
      </c>
    </row>
    <row r="12" spans="1:13" ht="34.5" x14ac:dyDescent="0.35">
      <c r="A12" s="22" t="s">
        <v>28</v>
      </c>
      <c r="B12" s="25" t="s">
        <v>42</v>
      </c>
      <c r="C12" s="24" t="s">
        <v>35</v>
      </c>
      <c r="D12" s="24" t="s">
        <v>36</v>
      </c>
      <c r="E12" s="35" t="s">
        <v>43</v>
      </c>
      <c r="F12" s="25" t="s">
        <v>38</v>
      </c>
      <c r="G12" s="26">
        <v>25</v>
      </c>
      <c r="H12" s="26">
        <v>8.57</v>
      </c>
      <c r="I12" s="26" t="s">
        <v>39</v>
      </c>
      <c r="J12" s="32">
        <v>10.47</v>
      </c>
      <c r="K12" s="26">
        <f>ROUND($G$12*$M$12,2)</f>
        <v>261.75</v>
      </c>
      <c r="L12" s="27">
        <f>ROUND($K$12/$E$6,3)</f>
        <v>3.0000000000000001E-3</v>
      </c>
      <c r="M12" s="23">
        <f>ROUND($J$12,2)</f>
        <v>10.47</v>
      </c>
    </row>
    <row r="13" spans="1:13" ht="34.5" x14ac:dyDescent="0.35">
      <c r="A13" s="22" t="s">
        <v>28</v>
      </c>
      <c r="B13" s="25" t="s">
        <v>44</v>
      </c>
      <c r="C13" s="24" t="s">
        <v>35</v>
      </c>
      <c r="D13" s="24" t="s">
        <v>36</v>
      </c>
      <c r="E13" s="35" t="s">
        <v>45</v>
      </c>
      <c r="F13" s="25" t="s">
        <v>38</v>
      </c>
      <c r="G13" s="26">
        <v>25</v>
      </c>
      <c r="H13" s="26">
        <v>8.57</v>
      </c>
      <c r="I13" s="26" t="s">
        <v>39</v>
      </c>
      <c r="J13" s="32">
        <v>10.47</v>
      </c>
      <c r="K13" s="26">
        <f>ROUND($G$13*$M$13,2)</f>
        <v>261.75</v>
      </c>
      <c r="L13" s="27">
        <f>ROUND($K$13/$E$6,3)</f>
        <v>3.0000000000000001E-3</v>
      </c>
      <c r="M13" s="23">
        <f>ROUND($J$13,2)</f>
        <v>10.47</v>
      </c>
    </row>
    <row r="14" spans="1:13" ht="34.5" x14ac:dyDescent="0.35">
      <c r="A14" s="22" t="s">
        <v>28</v>
      </c>
      <c r="B14" s="25" t="s">
        <v>46</v>
      </c>
      <c r="C14" s="24" t="s">
        <v>35</v>
      </c>
      <c r="D14" s="24" t="s">
        <v>36</v>
      </c>
      <c r="E14" s="35" t="s">
        <v>47</v>
      </c>
      <c r="F14" s="25" t="s">
        <v>38</v>
      </c>
      <c r="G14" s="26">
        <v>25</v>
      </c>
      <c r="H14" s="26">
        <v>8.57</v>
      </c>
      <c r="I14" s="26" t="s">
        <v>39</v>
      </c>
      <c r="J14" s="32">
        <v>10.47</v>
      </c>
      <c r="K14" s="26">
        <f>ROUND($G$14*$M$14,2)</f>
        <v>261.75</v>
      </c>
      <c r="L14" s="27">
        <f>ROUND($K$14/$E$6,3)</f>
        <v>3.0000000000000001E-3</v>
      </c>
      <c r="M14" s="23">
        <f>ROUND($J$14,2)</f>
        <v>10.47</v>
      </c>
    </row>
    <row r="15" spans="1:13" ht="34.5" x14ac:dyDescent="0.35">
      <c r="A15" s="22" t="s">
        <v>28</v>
      </c>
      <c r="B15" s="25" t="s">
        <v>48</v>
      </c>
      <c r="C15" s="24" t="s">
        <v>35</v>
      </c>
      <c r="D15" s="24" t="s">
        <v>49</v>
      </c>
      <c r="E15" s="35" t="s">
        <v>50</v>
      </c>
      <c r="F15" s="25" t="s">
        <v>38</v>
      </c>
      <c r="G15" s="26">
        <v>25</v>
      </c>
      <c r="H15" s="26">
        <v>8.85</v>
      </c>
      <c r="I15" s="26" t="s">
        <v>39</v>
      </c>
      <c r="J15" s="32">
        <v>10.81</v>
      </c>
      <c r="K15" s="26">
        <f>ROUND($G$15*$M$15,2)</f>
        <v>270.25</v>
      </c>
      <c r="L15" s="27">
        <f>ROUND($K$15/$E$6,3)</f>
        <v>3.0000000000000001E-3</v>
      </c>
      <c r="M15" s="23">
        <f>ROUND($J$15,2)</f>
        <v>10.81</v>
      </c>
    </row>
    <row r="17" spans="10:12" x14ac:dyDescent="0.35">
      <c r="J17" s="33" t="s">
        <v>51</v>
      </c>
      <c r="K17" s="33"/>
      <c r="L17" s="33"/>
    </row>
    <row r="18" spans="10:12" x14ac:dyDescent="0.35">
      <c r="J18" s="33">
        <f ca="1">TODAY()</f>
        <v>46188</v>
      </c>
      <c r="K18" s="33"/>
      <c r="L18" s="33"/>
    </row>
  </sheetData>
  <mergeCells count="12">
    <mergeCell ref="B1:L1"/>
    <mergeCell ref="J17:L17"/>
    <mergeCell ref="J18:L18"/>
    <mergeCell ref="B2:L2"/>
    <mergeCell ref="F3:G3"/>
    <mergeCell ref="F4:G4"/>
    <mergeCell ref="F5:G5"/>
    <mergeCell ref="F6:G6"/>
    <mergeCell ref="J3:L3"/>
    <mergeCell ref="J4:L4"/>
    <mergeCell ref="J5:L5"/>
    <mergeCell ref="J6:L6"/>
  </mergeCells>
  <pageMargins left="0.511811024" right="0.511811024" top="0.78740157499999996" bottom="0.78740157499999996" header="0.31496062000000002" footer="0.31496062000000002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819032-0812-45D3-B9A3-97D43567AE36}">
  <dimension ref="A1:DT11"/>
  <sheetViews>
    <sheetView showGridLines="0" workbookViewId="0"/>
  </sheetViews>
  <sheetFormatPr defaultRowHeight="14.5" x14ac:dyDescent="0.35"/>
  <cols>
    <col min="1" max="1" width="6.6328125" customWidth="1"/>
    <col min="2" max="2" width="30.6328125" customWidth="1"/>
    <col min="3" max="3" width="11.6328125" customWidth="1"/>
    <col min="4" max="5" width="8.1796875" customWidth="1"/>
    <col min="6" max="6" width="11.6328125" customWidth="1"/>
    <col min="7" max="7" width="8.1796875" hidden="1" customWidth="1"/>
    <col min="8" max="8" width="11.6328125" hidden="1" customWidth="1"/>
    <col min="9" max="9" width="8.1796875" hidden="1" customWidth="1"/>
    <col min="10" max="10" width="11.6328125" hidden="1" customWidth="1"/>
    <col min="11" max="11" width="8.1796875" hidden="1" customWidth="1"/>
    <col min="12" max="12" width="11.6328125" hidden="1" customWidth="1"/>
    <col min="13" max="13" width="8.1796875" hidden="1" customWidth="1"/>
    <col min="14" max="14" width="11.6328125" hidden="1" customWidth="1"/>
    <col min="15" max="15" width="8.1796875" hidden="1" customWidth="1"/>
    <col min="16" max="16" width="11.6328125" hidden="1" customWidth="1"/>
    <col min="17" max="17" width="8.1796875" hidden="1" customWidth="1"/>
    <col min="18" max="18" width="11.6328125" hidden="1" customWidth="1"/>
    <col min="19" max="19" width="8.1796875" hidden="1" customWidth="1"/>
    <col min="20" max="20" width="11.6328125" hidden="1" customWidth="1"/>
    <col min="21" max="21" width="8.1796875" hidden="1" customWidth="1"/>
    <col min="22" max="22" width="11.6328125" hidden="1" customWidth="1"/>
    <col min="23" max="23" width="8.1796875" hidden="1" customWidth="1"/>
    <col min="24" max="24" width="11.6328125" hidden="1" customWidth="1"/>
    <col min="25" max="25" width="8.1796875" hidden="1" customWidth="1"/>
    <col min="26" max="26" width="11.6328125" hidden="1" customWidth="1"/>
    <col min="27" max="27" width="8.1796875" hidden="1" customWidth="1"/>
    <col min="28" max="28" width="11.6328125" hidden="1" customWidth="1"/>
    <col min="29" max="29" width="8.1796875" hidden="1" customWidth="1"/>
    <col min="30" max="30" width="11.6328125" hidden="1" customWidth="1"/>
    <col min="31" max="31" width="8.1796875" hidden="1" customWidth="1"/>
    <col min="32" max="32" width="11.6328125" hidden="1" customWidth="1"/>
    <col min="33" max="33" width="8.1796875" hidden="1" customWidth="1"/>
    <col min="34" max="34" width="11.6328125" hidden="1" customWidth="1"/>
    <col min="35" max="35" width="8.1796875" hidden="1" customWidth="1"/>
    <col min="36" max="36" width="11.6328125" hidden="1" customWidth="1"/>
    <col min="37" max="37" width="8.1796875" hidden="1" customWidth="1"/>
    <col min="38" max="38" width="11.6328125" hidden="1" customWidth="1"/>
    <col min="39" max="39" width="8.1796875" hidden="1" customWidth="1"/>
    <col min="40" max="40" width="11.6328125" hidden="1" customWidth="1"/>
    <col min="41" max="41" width="8.1796875" hidden="1" customWidth="1"/>
    <col min="42" max="42" width="11.6328125" hidden="1" customWidth="1"/>
    <col min="43" max="43" width="8.1796875" hidden="1" customWidth="1"/>
    <col min="44" max="44" width="11.6328125" hidden="1" customWidth="1"/>
    <col min="45" max="45" width="8.1796875" hidden="1" customWidth="1"/>
    <col min="46" max="46" width="11.6328125" hidden="1" customWidth="1"/>
    <col min="47" max="47" width="8.1796875" hidden="1" customWidth="1"/>
    <col min="48" max="48" width="11.6328125" hidden="1" customWidth="1"/>
    <col min="49" max="49" width="8.1796875" hidden="1" customWidth="1"/>
    <col min="50" max="50" width="11.6328125" hidden="1" customWidth="1"/>
    <col min="51" max="51" width="8.1796875" hidden="1" customWidth="1"/>
    <col min="52" max="52" width="11.6328125" hidden="1" customWidth="1"/>
    <col min="53" max="53" width="8.1796875" hidden="1" customWidth="1"/>
    <col min="54" max="54" width="11.6328125" hidden="1" customWidth="1"/>
    <col min="55" max="55" width="8.1796875" hidden="1" customWidth="1"/>
    <col min="56" max="56" width="11.6328125" hidden="1" customWidth="1"/>
    <col min="57" max="57" width="8.1796875" hidden="1" customWidth="1"/>
    <col min="58" max="58" width="11.6328125" hidden="1" customWidth="1"/>
    <col min="59" max="59" width="8.1796875" hidden="1" customWidth="1"/>
    <col min="60" max="60" width="11.6328125" hidden="1" customWidth="1"/>
    <col min="61" max="61" width="8.1796875" hidden="1" customWidth="1"/>
    <col min="62" max="62" width="11.6328125" hidden="1" customWidth="1"/>
    <col min="63" max="63" width="8.1796875" hidden="1" customWidth="1"/>
    <col min="64" max="64" width="11.6328125" hidden="1" customWidth="1"/>
    <col min="65" max="65" width="8.1796875" hidden="1" customWidth="1"/>
    <col min="66" max="66" width="11.6328125" hidden="1" customWidth="1"/>
    <col min="67" max="67" width="8.1796875" hidden="1" customWidth="1"/>
    <col min="68" max="68" width="11.6328125" hidden="1" customWidth="1"/>
    <col min="69" max="69" width="8.1796875" hidden="1" customWidth="1"/>
    <col min="70" max="70" width="11.6328125" hidden="1" customWidth="1"/>
    <col min="71" max="71" width="8.1796875" hidden="1" customWidth="1"/>
    <col min="72" max="72" width="11.6328125" hidden="1" customWidth="1"/>
    <col min="73" max="73" width="8.1796875" hidden="1" customWidth="1"/>
    <col min="74" max="74" width="11.6328125" hidden="1" customWidth="1"/>
    <col min="75" max="75" width="8.1796875" hidden="1" customWidth="1"/>
    <col min="76" max="76" width="11.6328125" hidden="1" customWidth="1"/>
    <col min="77" max="77" width="8.1796875" hidden="1" customWidth="1"/>
    <col min="78" max="78" width="11.6328125" hidden="1" customWidth="1"/>
    <col min="79" max="79" width="8.1796875" hidden="1" customWidth="1"/>
    <col min="80" max="80" width="11.6328125" hidden="1" customWidth="1"/>
    <col min="81" max="81" width="8.1796875" hidden="1" customWidth="1"/>
    <col min="82" max="82" width="11.6328125" hidden="1" customWidth="1"/>
    <col min="83" max="83" width="8.1796875" hidden="1" customWidth="1"/>
    <col min="84" max="84" width="11.6328125" hidden="1" customWidth="1"/>
    <col min="85" max="85" width="8.1796875" hidden="1" customWidth="1"/>
    <col min="86" max="86" width="11.6328125" hidden="1" customWidth="1"/>
    <col min="87" max="87" width="8.1796875" hidden="1" customWidth="1"/>
    <col min="88" max="88" width="11.6328125" hidden="1" customWidth="1"/>
    <col min="89" max="89" width="8.1796875" hidden="1" customWidth="1"/>
    <col min="90" max="90" width="11.6328125" hidden="1" customWidth="1"/>
    <col min="91" max="91" width="8.1796875" hidden="1" customWidth="1"/>
    <col min="92" max="92" width="11.6328125" hidden="1" customWidth="1"/>
    <col min="93" max="93" width="8.1796875" hidden="1" customWidth="1"/>
    <col min="94" max="94" width="11.6328125" hidden="1" customWidth="1"/>
    <col min="95" max="95" width="8.1796875" hidden="1" customWidth="1"/>
    <col min="96" max="96" width="11.6328125" hidden="1" customWidth="1"/>
    <col min="97" max="97" width="8.1796875" hidden="1" customWidth="1"/>
    <col min="98" max="98" width="11.6328125" hidden="1" customWidth="1"/>
    <col min="99" max="99" width="8.1796875" hidden="1" customWidth="1"/>
    <col min="100" max="100" width="11.6328125" hidden="1" customWidth="1"/>
    <col min="101" max="101" width="8.1796875" hidden="1" customWidth="1"/>
    <col min="102" max="102" width="11.6328125" hidden="1" customWidth="1"/>
    <col min="103" max="103" width="8.1796875" hidden="1" customWidth="1"/>
    <col min="104" max="104" width="11.6328125" hidden="1" customWidth="1"/>
    <col min="105" max="105" width="8.1796875" hidden="1" customWidth="1"/>
    <col min="106" max="106" width="11.6328125" hidden="1" customWidth="1"/>
    <col min="107" max="107" width="8.1796875" hidden="1" customWidth="1"/>
    <col min="108" max="108" width="11.6328125" hidden="1" customWidth="1"/>
    <col min="109" max="109" width="8.1796875" hidden="1" customWidth="1"/>
    <col min="110" max="110" width="11.6328125" hidden="1" customWidth="1"/>
    <col min="111" max="111" width="8.1796875" hidden="1" customWidth="1"/>
    <col min="112" max="112" width="11.6328125" hidden="1" customWidth="1"/>
    <col min="113" max="113" width="8.1796875" hidden="1" customWidth="1"/>
    <col min="114" max="114" width="11.6328125" hidden="1" customWidth="1"/>
    <col min="115" max="115" width="8.1796875" hidden="1" customWidth="1"/>
    <col min="116" max="116" width="11.6328125" hidden="1" customWidth="1"/>
    <col min="117" max="117" width="8.1796875" hidden="1" customWidth="1"/>
    <col min="118" max="118" width="11.6328125" hidden="1" customWidth="1"/>
    <col min="119" max="119" width="8.1796875" hidden="1" customWidth="1"/>
    <col min="120" max="120" width="11.6328125" hidden="1" customWidth="1"/>
    <col min="121" max="121" width="8.1796875" hidden="1" customWidth="1"/>
    <col min="122" max="122" width="11.6328125" hidden="1" customWidth="1"/>
    <col min="123" max="123" width="8.1796875" hidden="1" customWidth="1"/>
    <col min="124" max="124" width="11.6328125" hidden="1" customWidth="1"/>
    <col min="125" max="125" width="0" hidden="1" customWidth="1"/>
  </cols>
  <sheetData>
    <row r="1" spans="1:124" x14ac:dyDescent="0.35">
      <c r="A1" t="s">
        <v>52</v>
      </c>
    </row>
    <row r="2" spans="1:124" ht="22.5" x14ac:dyDescent="0.45">
      <c r="A2" s="36" t="s">
        <v>53</v>
      </c>
    </row>
    <row r="3" spans="1:124" x14ac:dyDescent="0.35">
      <c r="A3" s="37" t="s">
        <v>54</v>
      </c>
      <c r="B3" s="37"/>
    </row>
    <row r="4" spans="1:124" x14ac:dyDescent="0.35">
      <c r="A4" s="37" t="s">
        <v>55</v>
      </c>
      <c r="B4" s="37"/>
    </row>
    <row r="5" spans="1:124" x14ac:dyDescent="0.35">
      <c r="A5" s="37" t="s">
        <v>56</v>
      </c>
      <c r="B5" s="37"/>
    </row>
    <row r="6" spans="1:124" ht="15" thickBot="1" x14ac:dyDescent="0.4">
      <c r="A6" s="37"/>
      <c r="B6" s="37"/>
    </row>
    <row r="7" spans="1:124" x14ac:dyDescent="0.35">
      <c r="A7" s="38" t="s">
        <v>13</v>
      </c>
      <c r="B7" s="38" t="s">
        <v>57</v>
      </c>
      <c r="C7" s="41" t="s">
        <v>58</v>
      </c>
      <c r="D7" s="41" t="s">
        <v>23</v>
      </c>
      <c r="E7" s="58">
        <v>1</v>
      </c>
      <c r="F7" s="59"/>
      <c r="G7" s="58">
        <v>2</v>
      </c>
      <c r="H7" s="59"/>
      <c r="I7" s="58">
        <v>3</v>
      </c>
      <c r="J7" s="59"/>
      <c r="K7" s="58">
        <v>4</v>
      </c>
      <c r="L7" s="59"/>
      <c r="M7" s="58">
        <v>5</v>
      </c>
      <c r="N7" s="59"/>
      <c r="O7" s="58">
        <v>6</v>
      </c>
      <c r="P7" s="59"/>
      <c r="Q7" s="58">
        <v>7</v>
      </c>
      <c r="R7" s="59"/>
      <c r="S7" s="58">
        <v>8</v>
      </c>
      <c r="T7" s="59"/>
      <c r="U7" s="58">
        <v>9</v>
      </c>
      <c r="V7" s="59"/>
      <c r="W7" s="58">
        <v>10</v>
      </c>
      <c r="X7" s="59"/>
      <c r="Y7" s="58">
        <v>11</v>
      </c>
      <c r="Z7" s="59"/>
      <c r="AA7" s="58">
        <v>12</v>
      </c>
      <c r="AB7" s="59"/>
      <c r="AC7" s="58">
        <v>13</v>
      </c>
      <c r="AD7" s="59"/>
      <c r="AE7" s="58">
        <v>14</v>
      </c>
      <c r="AF7" s="59"/>
      <c r="AG7" s="58">
        <v>15</v>
      </c>
      <c r="AH7" s="59"/>
      <c r="AI7" s="58">
        <v>16</v>
      </c>
      <c r="AJ7" s="59"/>
      <c r="AK7" s="58">
        <v>17</v>
      </c>
      <c r="AL7" s="59"/>
      <c r="AM7" s="58">
        <v>18</v>
      </c>
      <c r="AN7" s="59"/>
      <c r="AO7" s="58">
        <v>19</v>
      </c>
      <c r="AP7" s="59"/>
      <c r="AQ7" s="58">
        <v>20</v>
      </c>
      <c r="AR7" s="59"/>
      <c r="AS7" s="58">
        <v>21</v>
      </c>
      <c r="AT7" s="59"/>
      <c r="AU7" s="58">
        <v>22</v>
      </c>
      <c r="AV7" s="59"/>
      <c r="AW7" s="58">
        <v>23</v>
      </c>
      <c r="AX7" s="59"/>
      <c r="AY7" s="58">
        <v>24</v>
      </c>
      <c r="AZ7" s="59"/>
      <c r="BA7" s="58">
        <v>25</v>
      </c>
      <c r="BB7" s="59"/>
      <c r="BC7" s="58">
        <v>26</v>
      </c>
      <c r="BD7" s="59"/>
      <c r="BE7" s="58">
        <v>27</v>
      </c>
      <c r="BF7" s="59"/>
      <c r="BG7" s="58">
        <v>28</v>
      </c>
      <c r="BH7" s="59"/>
      <c r="BI7" s="58">
        <v>29</v>
      </c>
      <c r="BJ7" s="59"/>
      <c r="BK7" s="58">
        <v>30</v>
      </c>
      <c r="BL7" s="59"/>
      <c r="BM7" s="58">
        <v>31</v>
      </c>
      <c r="BN7" s="59"/>
      <c r="BO7" s="58">
        <v>32</v>
      </c>
      <c r="BP7" s="59"/>
      <c r="BQ7" s="58">
        <v>33</v>
      </c>
      <c r="BR7" s="59"/>
      <c r="BS7" s="58">
        <v>34</v>
      </c>
      <c r="BT7" s="59"/>
      <c r="BU7" s="58">
        <v>35</v>
      </c>
      <c r="BV7" s="59"/>
      <c r="BW7" s="58">
        <v>36</v>
      </c>
      <c r="BX7" s="59"/>
      <c r="BY7" s="58">
        <v>37</v>
      </c>
      <c r="BZ7" s="59"/>
      <c r="CA7" s="58">
        <v>38</v>
      </c>
      <c r="CB7" s="59"/>
      <c r="CC7" s="58">
        <v>39</v>
      </c>
      <c r="CD7" s="59"/>
      <c r="CE7" s="58">
        <v>40</v>
      </c>
      <c r="CF7" s="59"/>
      <c r="CG7" s="58">
        <v>41</v>
      </c>
      <c r="CH7" s="59"/>
      <c r="CI7" s="58">
        <v>42</v>
      </c>
      <c r="CJ7" s="59"/>
      <c r="CK7" s="58">
        <v>43</v>
      </c>
      <c r="CL7" s="59"/>
      <c r="CM7" s="58">
        <v>44</v>
      </c>
      <c r="CN7" s="59"/>
      <c r="CO7" s="58">
        <v>45</v>
      </c>
      <c r="CP7" s="59"/>
      <c r="CQ7" s="58">
        <v>46</v>
      </c>
      <c r="CR7" s="59"/>
      <c r="CS7" s="58">
        <v>47</v>
      </c>
      <c r="CT7" s="59"/>
      <c r="CU7" s="58">
        <v>48</v>
      </c>
      <c r="CV7" s="59"/>
      <c r="CW7" s="58">
        <v>49</v>
      </c>
      <c r="CX7" s="59"/>
      <c r="CY7" s="58">
        <v>50</v>
      </c>
      <c r="CZ7" s="59"/>
      <c r="DA7" s="58">
        <v>51</v>
      </c>
      <c r="DB7" s="59"/>
      <c r="DC7" s="58">
        <v>52</v>
      </c>
      <c r="DD7" s="59"/>
      <c r="DE7" s="58">
        <v>53</v>
      </c>
      <c r="DF7" s="59"/>
      <c r="DG7" s="58">
        <v>54</v>
      </c>
      <c r="DH7" s="59"/>
      <c r="DI7" s="58">
        <v>55</v>
      </c>
      <c r="DJ7" s="59"/>
      <c r="DK7" s="58">
        <v>56</v>
      </c>
      <c r="DL7" s="59"/>
      <c r="DM7" s="58">
        <v>57</v>
      </c>
      <c r="DN7" s="59"/>
      <c r="DO7" s="58">
        <v>58</v>
      </c>
      <c r="DP7" s="59"/>
      <c r="DQ7" s="58">
        <v>59</v>
      </c>
      <c r="DR7" s="59"/>
      <c r="DS7" s="58">
        <v>60</v>
      </c>
      <c r="DT7" s="59"/>
    </row>
    <row r="8" spans="1:124" x14ac:dyDescent="0.35">
      <c r="A8" s="38"/>
      <c r="B8" s="38"/>
      <c r="C8" s="41"/>
      <c r="D8" s="41"/>
      <c r="E8" s="49" t="s">
        <v>23</v>
      </c>
      <c r="F8" s="45" t="s">
        <v>59</v>
      </c>
      <c r="G8" s="49" t="s">
        <v>23</v>
      </c>
      <c r="H8" s="45" t="s">
        <v>59</v>
      </c>
      <c r="I8" s="49" t="s">
        <v>23</v>
      </c>
      <c r="J8" s="45" t="s">
        <v>59</v>
      </c>
      <c r="K8" s="49" t="s">
        <v>23</v>
      </c>
      <c r="L8" s="45" t="s">
        <v>59</v>
      </c>
      <c r="M8" s="49" t="s">
        <v>23</v>
      </c>
      <c r="N8" s="45" t="s">
        <v>59</v>
      </c>
      <c r="O8" s="49" t="s">
        <v>23</v>
      </c>
      <c r="P8" s="45" t="s">
        <v>59</v>
      </c>
      <c r="Q8" s="49" t="s">
        <v>23</v>
      </c>
      <c r="R8" s="45" t="s">
        <v>59</v>
      </c>
      <c r="S8" s="49" t="s">
        <v>23</v>
      </c>
      <c r="T8" s="45" t="s">
        <v>59</v>
      </c>
      <c r="U8" s="49" t="s">
        <v>23</v>
      </c>
      <c r="V8" s="45" t="s">
        <v>59</v>
      </c>
      <c r="W8" s="49" t="s">
        <v>23</v>
      </c>
      <c r="X8" s="45" t="s">
        <v>59</v>
      </c>
      <c r="Y8" s="49" t="s">
        <v>23</v>
      </c>
      <c r="Z8" s="45" t="s">
        <v>59</v>
      </c>
      <c r="AA8" s="49" t="s">
        <v>23</v>
      </c>
      <c r="AB8" s="45" t="s">
        <v>59</v>
      </c>
      <c r="AC8" s="49" t="s">
        <v>23</v>
      </c>
      <c r="AD8" s="45" t="s">
        <v>59</v>
      </c>
      <c r="AE8" s="49" t="s">
        <v>23</v>
      </c>
      <c r="AF8" s="45" t="s">
        <v>59</v>
      </c>
      <c r="AG8" s="49" t="s">
        <v>23</v>
      </c>
      <c r="AH8" s="45" t="s">
        <v>59</v>
      </c>
      <c r="AI8" s="49" t="s">
        <v>23</v>
      </c>
      <c r="AJ8" s="45" t="s">
        <v>59</v>
      </c>
      <c r="AK8" s="49" t="s">
        <v>23</v>
      </c>
      <c r="AL8" s="45" t="s">
        <v>59</v>
      </c>
      <c r="AM8" s="49" t="s">
        <v>23</v>
      </c>
      <c r="AN8" s="45" t="s">
        <v>59</v>
      </c>
      <c r="AO8" s="49" t="s">
        <v>23</v>
      </c>
      <c r="AP8" s="45" t="s">
        <v>59</v>
      </c>
      <c r="AQ8" s="49" t="s">
        <v>23</v>
      </c>
      <c r="AR8" s="45" t="s">
        <v>59</v>
      </c>
      <c r="AS8" s="49" t="s">
        <v>23</v>
      </c>
      <c r="AT8" s="45" t="s">
        <v>59</v>
      </c>
      <c r="AU8" s="49" t="s">
        <v>23</v>
      </c>
      <c r="AV8" s="45" t="s">
        <v>59</v>
      </c>
      <c r="AW8" s="49" t="s">
        <v>23</v>
      </c>
      <c r="AX8" s="45" t="s">
        <v>59</v>
      </c>
      <c r="AY8" s="49" t="s">
        <v>23</v>
      </c>
      <c r="AZ8" s="45" t="s">
        <v>59</v>
      </c>
      <c r="BA8" s="49" t="s">
        <v>23</v>
      </c>
      <c r="BB8" s="45" t="s">
        <v>59</v>
      </c>
      <c r="BC8" s="49" t="s">
        <v>23</v>
      </c>
      <c r="BD8" s="45" t="s">
        <v>59</v>
      </c>
      <c r="BE8" s="49" t="s">
        <v>23</v>
      </c>
      <c r="BF8" s="45" t="s">
        <v>59</v>
      </c>
      <c r="BG8" s="49" t="s">
        <v>23</v>
      </c>
      <c r="BH8" s="45" t="s">
        <v>59</v>
      </c>
      <c r="BI8" s="49" t="s">
        <v>23</v>
      </c>
      <c r="BJ8" s="45" t="s">
        <v>59</v>
      </c>
      <c r="BK8" s="49" t="s">
        <v>23</v>
      </c>
      <c r="BL8" s="45" t="s">
        <v>59</v>
      </c>
      <c r="BM8" s="49" t="s">
        <v>23</v>
      </c>
      <c r="BN8" s="45" t="s">
        <v>59</v>
      </c>
      <c r="BO8" s="49" t="s">
        <v>23</v>
      </c>
      <c r="BP8" s="45" t="s">
        <v>59</v>
      </c>
      <c r="BQ8" s="49" t="s">
        <v>23</v>
      </c>
      <c r="BR8" s="45" t="s">
        <v>59</v>
      </c>
      <c r="BS8" s="49" t="s">
        <v>23</v>
      </c>
      <c r="BT8" s="45" t="s">
        <v>59</v>
      </c>
      <c r="BU8" s="49" t="s">
        <v>23</v>
      </c>
      <c r="BV8" s="45" t="s">
        <v>59</v>
      </c>
      <c r="BW8" s="49" t="s">
        <v>23</v>
      </c>
      <c r="BX8" s="45" t="s">
        <v>59</v>
      </c>
      <c r="BY8" s="49" t="s">
        <v>23</v>
      </c>
      <c r="BZ8" s="45" t="s">
        <v>59</v>
      </c>
      <c r="CA8" s="49" t="s">
        <v>23</v>
      </c>
      <c r="CB8" s="45" t="s">
        <v>59</v>
      </c>
      <c r="CC8" s="49" t="s">
        <v>23</v>
      </c>
      <c r="CD8" s="45" t="s">
        <v>59</v>
      </c>
      <c r="CE8" s="49" t="s">
        <v>23</v>
      </c>
      <c r="CF8" s="45" t="s">
        <v>59</v>
      </c>
      <c r="CG8" s="49" t="s">
        <v>23</v>
      </c>
      <c r="CH8" s="45" t="s">
        <v>59</v>
      </c>
      <c r="CI8" s="49" t="s">
        <v>23</v>
      </c>
      <c r="CJ8" s="45" t="s">
        <v>59</v>
      </c>
      <c r="CK8" s="49" t="s">
        <v>23</v>
      </c>
      <c r="CL8" s="45" t="s">
        <v>59</v>
      </c>
      <c r="CM8" s="49" t="s">
        <v>23</v>
      </c>
      <c r="CN8" s="45" t="s">
        <v>59</v>
      </c>
      <c r="CO8" s="49" t="s">
        <v>23</v>
      </c>
      <c r="CP8" s="45" t="s">
        <v>59</v>
      </c>
      <c r="CQ8" s="49" t="s">
        <v>23</v>
      </c>
      <c r="CR8" s="45" t="s">
        <v>59</v>
      </c>
      <c r="CS8" s="49" t="s">
        <v>23</v>
      </c>
      <c r="CT8" s="45" t="s">
        <v>59</v>
      </c>
      <c r="CU8" s="49" t="s">
        <v>23</v>
      </c>
      <c r="CV8" s="45" t="s">
        <v>59</v>
      </c>
      <c r="CW8" s="49" t="s">
        <v>23</v>
      </c>
      <c r="CX8" s="45" t="s">
        <v>59</v>
      </c>
      <c r="CY8" s="49" t="s">
        <v>23</v>
      </c>
      <c r="CZ8" s="45" t="s">
        <v>59</v>
      </c>
      <c r="DA8" s="49" t="s">
        <v>23</v>
      </c>
      <c r="DB8" s="45" t="s">
        <v>59</v>
      </c>
      <c r="DC8" s="49" t="s">
        <v>23</v>
      </c>
      <c r="DD8" s="45" t="s">
        <v>59</v>
      </c>
      <c r="DE8" s="49" t="s">
        <v>23</v>
      </c>
      <c r="DF8" s="45" t="s">
        <v>59</v>
      </c>
      <c r="DG8" s="49" t="s">
        <v>23</v>
      </c>
      <c r="DH8" s="45" t="s">
        <v>59</v>
      </c>
      <c r="DI8" s="49" t="s">
        <v>23</v>
      </c>
      <c r="DJ8" s="45" t="s">
        <v>59</v>
      </c>
      <c r="DK8" s="49" t="s">
        <v>23</v>
      </c>
      <c r="DL8" s="45" t="s">
        <v>59</v>
      </c>
      <c r="DM8" s="49" t="s">
        <v>23</v>
      </c>
      <c r="DN8" s="45" t="s">
        <v>59</v>
      </c>
      <c r="DO8" s="49" t="s">
        <v>23</v>
      </c>
      <c r="DP8" s="45" t="s">
        <v>59</v>
      </c>
      <c r="DQ8" s="49" t="s">
        <v>23</v>
      </c>
      <c r="DR8" s="45" t="s">
        <v>59</v>
      </c>
      <c r="DS8" s="49" t="s">
        <v>23</v>
      </c>
      <c r="DT8" s="53" t="s">
        <v>59</v>
      </c>
    </row>
    <row r="9" spans="1:124" x14ac:dyDescent="0.35">
      <c r="A9" s="57" t="s">
        <v>25</v>
      </c>
      <c r="B9" s="56" t="s">
        <v>27</v>
      </c>
      <c r="C9" s="46">
        <f>Orçamento!$K$8</f>
        <v>78845.48</v>
      </c>
      <c r="D9" s="47">
        <f>ROUND($C$9/$C$11,5)</f>
        <v>1</v>
      </c>
      <c r="E9" s="50">
        <v>1</v>
      </c>
      <c r="F9" s="46">
        <f>E9*$C9</f>
        <v>78845.48</v>
      </c>
      <c r="G9" s="50"/>
      <c r="H9" s="46">
        <f>G9*$C9</f>
        <v>0</v>
      </c>
      <c r="I9" s="50"/>
      <c r="J9" s="46">
        <f>I9*$C9</f>
        <v>0</v>
      </c>
      <c r="K9" s="50"/>
      <c r="L9" s="46">
        <f>K9*$C9</f>
        <v>0</v>
      </c>
      <c r="M9" s="50"/>
      <c r="N9" s="46">
        <f>M9*$C9</f>
        <v>0</v>
      </c>
      <c r="O9" s="50"/>
      <c r="P9" s="46">
        <f>O9*$C9</f>
        <v>0</v>
      </c>
      <c r="Q9" s="50"/>
      <c r="R9" s="46">
        <f>Q9*$C9</f>
        <v>0</v>
      </c>
      <c r="S9" s="50"/>
      <c r="T9" s="46">
        <f>S9*$C9</f>
        <v>0</v>
      </c>
      <c r="U9" s="50"/>
      <c r="V9" s="46">
        <f>U9*$C9</f>
        <v>0</v>
      </c>
      <c r="W9" s="50"/>
      <c r="X9" s="46">
        <f>W9*$C9</f>
        <v>0</v>
      </c>
      <c r="Y9" s="50"/>
      <c r="Z9" s="46">
        <f>Y9*$C9</f>
        <v>0</v>
      </c>
      <c r="AA9" s="50"/>
      <c r="AB9" s="46">
        <f>AA9*$C9</f>
        <v>0</v>
      </c>
      <c r="AC9" s="50"/>
      <c r="AD9" s="46">
        <f>AC9*$C9</f>
        <v>0</v>
      </c>
      <c r="AE9" s="50"/>
      <c r="AF9" s="46">
        <f>AE9*$C9</f>
        <v>0</v>
      </c>
      <c r="AG9" s="50"/>
      <c r="AH9" s="46">
        <f>AG9*$C9</f>
        <v>0</v>
      </c>
      <c r="AI9" s="50"/>
      <c r="AJ9" s="46">
        <f>AI9*$C9</f>
        <v>0</v>
      </c>
      <c r="AK9" s="50"/>
      <c r="AL9" s="46">
        <f>AK9*$C9</f>
        <v>0</v>
      </c>
      <c r="AM9" s="50"/>
      <c r="AN9" s="46">
        <f>AM9*$C9</f>
        <v>0</v>
      </c>
      <c r="AO9" s="50"/>
      <c r="AP9" s="46">
        <f>AO9*$C9</f>
        <v>0</v>
      </c>
      <c r="AQ9" s="50"/>
      <c r="AR9" s="46">
        <f>AQ9*$C9</f>
        <v>0</v>
      </c>
      <c r="AS9" s="50"/>
      <c r="AT9" s="46">
        <f>AS9*$C9</f>
        <v>0</v>
      </c>
      <c r="AU9" s="50"/>
      <c r="AV9" s="46">
        <f>AU9*$C9</f>
        <v>0</v>
      </c>
      <c r="AW9" s="50"/>
      <c r="AX9" s="46">
        <f>AW9*$C9</f>
        <v>0</v>
      </c>
      <c r="AY9" s="50"/>
      <c r="AZ9" s="46">
        <f>AY9*$C9</f>
        <v>0</v>
      </c>
      <c r="BA9" s="50"/>
      <c r="BB9" s="46">
        <f>BA9*$C9</f>
        <v>0</v>
      </c>
      <c r="BC9" s="50"/>
      <c r="BD9" s="46">
        <f>BC9*$C9</f>
        <v>0</v>
      </c>
      <c r="BE9" s="50"/>
      <c r="BF9" s="46">
        <f>BE9*$C9</f>
        <v>0</v>
      </c>
      <c r="BG9" s="50"/>
      <c r="BH9" s="46">
        <f>BG9*$C9</f>
        <v>0</v>
      </c>
      <c r="BI9" s="50"/>
      <c r="BJ9" s="46">
        <f>BI9*$C9</f>
        <v>0</v>
      </c>
      <c r="BK9" s="50"/>
      <c r="BL9" s="46">
        <f>BK9*$C9</f>
        <v>0</v>
      </c>
      <c r="BM9" s="50"/>
      <c r="BN9" s="46">
        <f>BM9*$C9</f>
        <v>0</v>
      </c>
      <c r="BO9" s="50"/>
      <c r="BP9" s="46">
        <f>BO9*$C9</f>
        <v>0</v>
      </c>
      <c r="BQ9" s="50"/>
      <c r="BR9" s="46">
        <f>BQ9*$C9</f>
        <v>0</v>
      </c>
      <c r="BS9" s="50"/>
      <c r="BT9" s="46">
        <f>BS9*$C9</f>
        <v>0</v>
      </c>
      <c r="BU9" s="50"/>
      <c r="BV9" s="46">
        <f>BU9*$C9</f>
        <v>0</v>
      </c>
      <c r="BW9" s="50"/>
      <c r="BX9" s="46">
        <f>BW9*$C9</f>
        <v>0</v>
      </c>
      <c r="BY9" s="50"/>
      <c r="BZ9" s="46">
        <f>BY9*$C9</f>
        <v>0</v>
      </c>
      <c r="CA9" s="50"/>
      <c r="CB9" s="46">
        <f>CA9*$C9</f>
        <v>0</v>
      </c>
      <c r="CC9" s="50"/>
      <c r="CD9" s="46">
        <f>CC9*$C9</f>
        <v>0</v>
      </c>
      <c r="CE9" s="50"/>
      <c r="CF9" s="46">
        <f>CE9*$C9</f>
        <v>0</v>
      </c>
      <c r="CG9" s="50"/>
      <c r="CH9" s="46">
        <f>CG9*$C9</f>
        <v>0</v>
      </c>
      <c r="CI9" s="50"/>
      <c r="CJ9" s="46">
        <f>CI9*$C9</f>
        <v>0</v>
      </c>
      <c r="CK9" s="50"/>
      <c r="CL9" s="46">
        <f>CK9*$C9</f>
        <v>0</v>
      </c>
      <c r="CM9" s="50"/>
      <c r="CN9" s="46">
        <f>CM9*$C9</f>
        <v>0</v>
      </c>
      <c r="CO9" s="50"/>
      <c r="CP9" s="46">
        <f>CO9*$C9</f>
        <v>0</v>
      </c>
      <c r="CQ9" s="50"/>
      <c r="CR9" s="46">
        <f>CQ9*$C9</f>
        <v>0</v>
      </c>
      <c r="CS9" s="50"/>
      <c r="CT9" s="46">
        <f>CS9*$C9</f>
        <v>0</v>
      </c>
      <c r="CU9" s="50"/>
      <c r="CV9" s="46">
        <f>CU9*$C9</f>
        <v>0</v>
      </c>
      <c r="CW9" s="50"/>
      <c r="CX9" s="46">
        <f>CW9*$C9</f>
        <v>0</v>
      </c>
      <c r="CY9" s="50"/>
      <c r="CZ9" s="46">
        <f>CY9*$C9</f>
        <v>0</v>
      </c>
      <c r="DA9" s="50"/>
      <c r="DB9" s="46">
        <f>DA9*$C9</f>
        <v>0</v>
      </c>
      <c r="DC9" s="50"/>
      <c r="DD9" s="46">
        <f>DC9*$C9</f>
        <v>0</v>
      </c>
      <c r="DE9" s="50"/>
      <c r="DF9" s="46">
        <f>DE9*$C9</f>
        <v>0</v>
      </c>
      <c r="DG9" s="50"/>
      <c r="DH9" s="46">
        <f>DG9*$C9</f>
        <v>0</v>
      </c>
      <c r="DI9" s="50"/>
      <c r="DJ9" s="46">
        <f>DI9*$C9</f>
        <v>0</v>
      </c>
      <c r="DK9" s="50"/>
      <c r="DL9" s="46">
        <f>DK9*$C9</f>
        <v>0</v>
      </c>
      <c r="DM9" s="50"/>
      <c r="DN9" s="46">
        <f>DM9*$C9</f>
        <v>0</v>
      </c>
      <c r="DO9" s="50"/>
      <c r="DP9" s="46">
        <f>DO9*$C9</f>
        <v>0</v>
      </c>
      <c r="DQ9" s="50"/>
      <c r="DR9" s="46">
        <f>DQ9*$C9</f>
        <v>0</v>
      </c>
      <c r="DS9" s="50"/>
      <c r="DT9" s="54">
        <f>DS9*$C9</f>
        <v>0</v>
      </c>
    </row>
    <row r="10" spans="1:124" x14ac:dyDescent="0.35">
      <c r="A10" s="39"/>
      <c r="B10" s="40" t="s">
        <v>60</v>
      </c>
      <c r="C10" s="42"/>
      <c r="D10" s="44"/>
      <c r="E10" s="51">
        <f>F10/$C11</f>
        <v>1</v>
      </c>
      <c r="F10" s="46">
        <f>SUM(F$9:F$9)</f>
        <v>78845.48</v>
      </c>
      <c r="G10" s="51">
        <f>H10/$C11</f>
        <v>0</v>
      </c>
      <c r="H10" s="46">
        <f>SUM(H$9:H$9)</f>
        <v>0</v>
      </c>
      <c r="I10" s="51">
        <f>J10/$C11</f>
        <v>0</v>
      </c>
      <c r="J10" s="46">
        <f>SUM(J$9:J$9)</f>
        <v>0</v>
      </c>
      <c r="K10" s="51">
        <f>L10/$C11</f>
        <v>0</v>
      </c>
      <c r="L10" s="46">
        <f>SUM(L$9:L$9)</f>
        <v>0</v>
      </c>
      <c r="M10" s="51">
        <f>N10/$C11</f>
        <v>0</v>
      </c>
      <c r="N10" s="46">
        <f>SUM(N$9:N$9)</f>
        <v>0</v>
      </c>
      <c r="O10" s="51">
        <f>P10/$C11</f>
        <v>0</v>
      </c>
      <c r="P10" s="46">
        <f>SUM(P$9:P$9)</f>
        <v>0</v>
      </c>
      <c r="Q10" s="51">
        <f>R10/$C11</f>
        <v>0</v>
      </c>
      <c r="R10" s="46">
        <f>SUM(R$9:R$9)</f>
        <v>0</v>
      </c>
      <c r="S10" s="51">
        <f>T10/$C11</f>
        <v>0</v>
      </c>
      <c r="T10" s="46">
        <f>SUM(T$9:T$9)</f>
        <v>0</v>
      </c>
      <c r="U10" s="51">
        <f>V10/$C11</f>
        <v>0</v>
      </c>
      <c r="V10" s="46">
        <f>SUM(V$9:V$9)</f>
        <v>0</v>
      </c>
      <c r="W10" s="51">
        <f>X10/$C11</f>
        <v>0</v>
      </c>
      <c r="X10" s="46">
        <f>SUM(X$9:X$9)</f>
        <v>0</v>
      </c>
      <c r="Y10" s="51">
        <f>Z10/$C11</f>
        <v>0</v>
      </c>
      <c r="Z10" s="46">
        <f>SUM(Z$9:Z$9)</f>
        <v>0</v>
      </c>
      <c r="AA10" s="51">
        <f>AB10/$C11</f>
        <v>0</v>
      </c>
      <c r="AB10" s="46">
        <f>SUM(AB$9:AB$9)</f>
        <v>0</v>
      </c>
      <c r="AC10" s="51">
        <f>AD10/$C11</f>
        <v>0</v>
      </c>
      <c r="AD10" s="46">
        <f>SUM(AD$9:AD$9)</f>
        <v>0</v>
      </c>
      <c r="AE10" s="51">
        <f>AF10/$C11</f>
        <v>0</v>
      </c>
      <c r="AF10" s="46">
        <f>SUM(AF$9:AF$9)</f>
        <v>0</v>
      </c>
      <c r="AG10" s="51">
        <f>AH10/$C11</f>
        <v>0</v>
      </c>
      <c r="AH10" s="46">
        <f>SUM(AH$9:AH$9)</f>
        <v>0</v>
      </c>
      <c r="AI10" s="51">
        <f>AJ10/$C11</f>
        <v>0</v>
      </c>
      <c r="AJ10" s="46">
        <f>SUM(AJ$9:AJ$9)</f>
        <v>0</v>
      </c>
      <c r="AK10" s="51">
        <f>AL10/$C11</f>
        <v>0</v>
      </c>
      <c r="AL10" s="46">
        <f>SUM(AL$9:AL$9)</f>
        <v>0</v>
      </c>
      <c r="AM10" s="51">
        <f>AN10/$C11</f>
        <v>0</v>
      </c>
      <c r="AN10" s="46">
        <f>SUM(AN$9:AN$9)</f>
        <v>0</v>
      </c>
      <c r="AO10" s="51">
        <f>AP10/$C11</f>
        <v>0</v>
      </c>
      <c r="AP10" s="46">
        <f>SUM(AP$9:AP$9)</f>
        <v>0</v>
      </c>
      <c r="AQ10" s="51">
        <f>AR10/$C11</f>
        <v>0</v>
      </c>
      <c r="AR10" s="46">
        <f>SUM(AR$9:AR$9)</f>
        <v>0</v>
      </c>
      <c r="AS10" s="51">
        <f>AT10/$C11</f>
        <v>0</v>
      </c>
      <c r="AT10" s="46">
        <f>SUM(AT$9:AT$9)</f>
        <v>0</v>
      </c>
      <c r="AU10" s="51">
        <f>AV10/$C11</f>
        <v>0</v>
      </c>
      <c r="AV10" s="46">
        <f>SUM(AV$9:AV$9)</f>
        <v>0</v>
      </c>
      <c r="AW10" s="51">
        <f>AX10/$C11</f>
        <v>0</v>
      </c>
      <c r="AX10" s="46">
        <f>SUM(AX$9:AX$9)</f>
        <v>0</v>
      </c>
      <c r="AY10" s="51">
        <f>AZ10/$C11</f>
        <v>0</v>
      </c>
      <c r="AZ10" s="46">
        <f>SUM(AZ$9:AZ$9)</f>
        <v>0</v>
      </c>
      <c r="BA10" s="51">
        <f>BB10/$C11</f>
        <v>0</v>
      </c>
      <c r="BB10" s="46">
        <f>SUM(BB$9:BB$9)</f>
        <v>0</v>
      </c>
      <c r="BC10" s="51">
        <f>BD10/$C11</f>
        <v>0</v>
      </c>
      <c r="BD10" s="46">
        <f>SUM(BD$9:BD$9)</f>
        <v>0</v>
      </c>
      <c r="BE10" s="51">
        <f>BF10/$C11</f>
        <v>0</v>
      </c>
      <c r="BF10" s="46">
        <f>SUM(BF$9:BF$9)</f>
        <v>0</v>
      </c>
      <c r="BG10" s="51">
        <f>BH10/$C11</f>
        <v>0</v>
      </c>
      <c r="BH10" s="46">
        <f>SUM(BH$9:BH$9)</f>
        <v>0</v>
      </c>
      <c r="BI10" s="51">
        <f>BJ10/$C11</f>
        <v>0</v>
      </c>
      <c r="BJ10" s="46">
        <f>SUM(BJ$9:BJ$9)</f>
        <v>0</v>
      </c>
      <c r="BK10" s="51">
        <f>BL10/$C11</f>
        <v>0</v>
      </c>
      <c r="BL10" s="46">
        <f>SUM(BL$9:BL$9)</f>
        <v>0</v>
      </c>
      <c r="BM10" s="51">
        <f>BN10/$C11</f>
        <v>0</v>
      </c>
      <c r="BN10" s="46">
        <f>SUM(BN$9:BN$9)</f>
        <v>0</v>
      </c>
      <c r="BO10" s="51">
        <f>BP10/$C11</f>
        <v>0</v>
      </c>
      <c r="BP10" s="46">
        <f>SUM(BP$9:BP$9)</f>
        <v>0</v>
      </c>
      <c r="BQ10" s="51">
        <f>BR10/$C11</f>
        <v>0</v>
      </c>
      <c r="BR10" s="46">
        <f>SUM(BR$9:BR$9)</f>
        <v>0</v>
      </c>
      <c r="BS10" s="51">
        <f>BT10/$C11</f>
        <v>0</v>
      </c>
      <c r="BT10" s="46">
        <f>SUM(BT$9:BT$9)</f>
        <v>0</v>
      </c>
      <c r="BU10" s="51">
        <f>BV10/$C11</f>
        <v>0</v>
      </c>
      <c r="BV10" s="46">
        <f>SUM(BV$9:BV$9)</f>
        <v>0</v>
      </c>
      <c r="BW10" s="51">
        <f>BX10/$C11</f>
        <v>0</v>
      </c>
      <c r="BX10" s="46">
        <f>SUM(BX$9:BX$9)</f>
        <v>0</v>
      </c>
      <c r="BY10" s="51">
        <f>BZ10/$C11</f>
        <v>0</v>
      </c>
      <c r="BZ10" s="46">
        <f>SUM(BZ$9:BZ$9)</f>
        <v>0</v>
      </c>
      <c r="CA10" s="51">
        <f>CB10/$C11</f>
        <v>0</v>
      </c>
      <c r="CB10" s="46">
        <f>SUM(CB$9:CB$9)</f>
        <v>0</v>
      </c>
      <c r="CC10" s="51">
        <f>CD10/$C11</f>
        <v>0</v>
      </c>
      <c r="CD10" s="46">
        <f>SUM(CD$9:CD$9)</f>
        <v>0</v>
      </c>
      <c r="CE10" s="51">
        <f>CF10/$C11</f>
        <v>0</v>
      </c>
      <c r="CF10" s="46">
        <f>SUM(CF$9:CF$9)</f>
        <v>0</v>
      </c>
      <c r="CG10" s="51">
        <f>CH10/$C11</f>
        <v>0</v>
      </c>
      <c r="CH10" s="46">
        <f>SUM(CH$9:CH$9)</f>
        <v>0</v>
      </c>
      <c r="CI10" s="51">
        <f>CJ10/$C11</f>
        <v>0</v>
      </c>
      <c r="CJ10" s="46">
        <f>SUM(CJ$9:CJ$9)</f>
        <v>0</v>
      </c>
      <c r="CK10" s="51">
        <f>CL10/$C11</f>
        <v>0</v>
      </c>
      <c r="CL10" s="46">
        <f>SUM(CL$9:CL$9)</f>
        <v>0</v>
      </c>
      <c r="CM10" s="51">
        <f>CN10/$C11</f>
        <v>0</v>
      </c>
      <c r="CN10" s="46">
        <f>SUM(CN$9:CN$9)</f>
        <v>0</v>
      </c>
      <c r="CO10" s="51">
        <f>CP10/$C11</f>
        <v>0</v>
      </c>
      <c r="CP10" s="46">
        <f>SUM(CP$9:CP$9)</f>
        <v>0</v>
      </c>
      <c r="CQ10" s="51">
        <f>CR10/$C11</f>
        <v>0</v>
      </c>
      <c r="CR10" s="46">
        <f>SUM(CR$9:CR$9)</f>
        <v>0</v>
      </c>
      <c r="CS10" s="51">
        <f>CT10/$C11</f>
        <v>0</v>
      </c>
      <c r="CT10" s="46">
        <f>SUM(CT$9:CT$9)</f>
        <v>0</v>
      </c>
      <c r="CU10" s="51">
        <f>CV10/$C11</f>
        <v>0</v>
      </c>
      <c r="CV10" s="46">
        <f>SUM(CV$9:CV$9)</f>
        <v>0</v>
      </c>
      <c r="CW10" s="51">
        <f>CX10/$C11</f>
        <v>0</v>
      </c>
      <c r="CX10" s="46">
        <f>SUM(CX$9:CX$9)</f>
        <v>0</v>
      </c>
      <c r="CY10" s="51">
        <f>CZ10/$C11</f>
        <v>0</v>
      </c>
      <c r="CZ10" s="46">
        <f>SUM(CZ$9:CZ$9)</f>
        <v>0</v>
      </c>
      <c r="DA10" s="51">
        <f>DB10/$C11</f>
        <v>0</v>
      </c>
      <c r="DB10" s="46">
        <f>SUM(DB$9:DB$9)</f>
        <v>0</v>
      </c>
      <c r="DC10" s="51">
        <f>DD10/$C11</f>
        <v>0</v>
      </c>
      <c r="DD10" s="46">
        <f>SUM(DD$9:DD$9)</f>
        <v>0</v>
      </c>
      <c r="DE10" s="51">
        <f>DF10/$C11</f>
        <v>0</v>
      </c>
      <c r="DF10" s="46">
        <f>SUM(DF$9:DF$9)</f>
        <v>0</v>
      </c>
      <c r="DG10" s="51">
        <f>DH10/$C11</f>
        <v>0</v>
      </c>
      <c r="DH10" s="46">
        <f>SUM(DH$9:DH$9)</f>
        <v>0</v>
      </c>
      <c r="DI10" s="51">
        <f>DJ10/$C11</f>
        <v>0</v>
      </c>
      <c r="DJ10" s="46">
        <f>SUM(DJ$9:DJ$9)</f>
        <v>0</v>
      </c>
      <c r="DK10" s="51">
        <f>DL10/$C11</f>
        <v>0</v>
      </c>
      <c r="DL10" s="46">
        <f>SUM(DL$9:DL$9)</f>
        <v>0</v>
      </c>
      <c r="DM10" s="51">
        <f>DN10/$C11</f>
        <v>0</v>
      </c>
      <c r="DN10" s="46">
        <f>SUM(DN$9:DN$9)</f>
        <v>0</v>
      </c>
      <c r="DO10" s="51">
        <f>DP10/$C11</f>
        <v>0</v>
      </c>
      <c r="DP10" s="46">
        <f>SUM(DP$9:DP$9)</f>
        <v>0</v>
      </c>
      <c r="DQ10" s="51">
        <f>DR10/$C11</f>
        <v>0</v>
      </c>
      <c r="DR10" s="46">
        <f>SUM(DR$9:DR$9)</f>
        <v>0</v>
      </c>
      <c r="DS10" s="51">
        <f>DT10/$C11</f>
        <v>0</v>
      </c>
      <c r="DT10" s="54">
        <f>SUM(DT$9:DT$9)</f>
        <v>0</v>
      </c>
    </row>
    <row r="11" spans="1:124" ht="15" thickBot="1" x14ac:dyDescent="0.4">
      <c r="A11" s="39"/>
      <c r="B11" s="40" t="s">
        <v>61</v>
      </c>
      <c r="C11" s="43">
        <f>SUM(C$9:C$9)</f>
        <v>78845.48</v>
      </c>
      <c r="D11" s="44">
        <f>SUM(D$9:D$9)</f>
        <v>1</v>
      </c>
      <c r="E11" s="52">
        <f>E10</f>
        <v>1</v>
      </c>
      <c r="F11" s="48">
        <f>F10</f>
        <v>78845.48</v>
      </c>
      <c r="G11" s="52">
        <f>G10+E11</f>
        <v>1</v>
      </c>
      <c r="H11" s="48">
        <f>H10+F11</f>
        <v>78845.48</v>
      </c>
      <c r="I11" s="52">
        <f>I10+G11</f>
        <v>1</v>
      </c>
      <c r="J11" s="48">
        <f>J10+H11</f>
        <v>78845.48</v>
      </c>
      <c r="K11" s="52">
        <f>K10+I11</f>
        <v>1</v>
      </c>
      <c r="L11" s="48">
        <f>L10+J11</f>
        <v>78845.48</v>
      </c>
      <c r="M11" s="52">
        <f>M10+K11</f>
        <v>1</v>
      </c>
      <c r="N11" s="48">
        <f>N10+L11</f>
        <v>78845.48</v>
      </c>
      <c r="O11" s="52">
        <f>O10+M11</f>
        <v>1</v>
      </c>
      <c r="P11" s="48">
        <f>P10+N11</f>
        <v>78845.48</v>
      </c>
      <c r="Q11" s="52">
        <f>Q10+O11</f>
        <v>1</v>
      </c>
      <c r="R11" s="48">
        <f>R10+P11</f>
        <v>78845.48</v>
      </c>
      <c r="S11" s="52">
        <f>S10+Q11</f>
        <v>1</v>
      </c>
      <c r="T11" s="48">
        <f>T10+R11</f>
        <v>78845.48</v>
      </c>
      <c r="U11" s="52">
        <f>U10+S11</f>
        <v>1</v>
      </c>
      <c r="V11" s="48">
        <f>V10+T11</f>
        <v>78845.48</v>
      </c>
      <c r="W11" s="52">
        <f>W10+U11</f>
        <v>1</v>
      </c>
      <c r="X11" s="48">
        <f>X10+V11</f>
        <v>78845.48</v>
      </c>
      <c r="Y11" s="52">
        <f>Y10+W11</f>
        <v>1</v>
      </c>
      <c r="Z11" s="48">
        <f>Z10+X11</f>
        <v>78845.48</v>
      </c>
      <c r="AA11" s="52">
        <f>AA10+Y11</f>
        <v>1</v>
      </c>
      <c r="AB11" s="48">
        <f>AB10+Z11</f>
        <v>78845.48</v>
      </c>
      <c r="AC11" s="52">
        <f>AC10+AA11</f>
        <v>1</v>
      </c>
      <c r="AD11" s="48">
        <f>AD10+AB11</f>
        <v>78845.48</v>
      </c>
      <c r="AE11" s="52">
        <f>AE10+AC11</f>
        <v>1</v>
      </c>
      <c r="AF11" s="48">
        <f>AF10+AD11</f>
        <v>78845.48</v>
      </c>
      <c r="AG11" s="52">
        <f>AG10+AE11</f>
        <v>1</v>
      </c>
      <c r="AH11" s="48">
        <f>AH10+AF11</f>
        <v>78845.48</v>
      </c>
      <c r="AI11" s="52">
        <f>AI10+AG11</f>
        <v>1</v>
      </c>
      <c r="AJ11" s="48">
        <f>AJ10+AH11</f>
        <v>78845.48</v>
      </c>
      <c r="AK11" s="52">
        <f>AK10+AI11</f>
        <v>1</v>
      </c>
      <c r="AL11" s="48">
        <f>AL10+AJ11</f>
        <v>78845.48</v>
      </c>
      <c r="AM11" s="52">
        <f>AM10+AK11</f>
        <v>1</v>
      </c>
      <c r="AN11" s="48">
        <f>AN10+AL11</f>
        <v>78845.48</v>
      </c>
      <c r="AO11" s="52">
        <f>AO10+AM11</f>
        <v>1</v>
      </c>
      <c r="AP11" s="48">
        <f>AP10+AN11</f>
        <v>78845.48</v>
      </c>
      <c r="AQ11" s="52">
        <f>AQ10+AO11</f>
        <v>1</v>
      </c>
      <c r="AR11" s="48">
        <f>AR10+AP11</f>
        <v>78845.48</v>
      </c>
      <c r="AS11" s="52">
        <f>AS10+AQ11</f>
        <v>1</v>
      </c>
      <c r="AT11" s="48">
        <f>AT10+AR11</f>
        <v>78845.48</v>
      </c>
      <c r="AU11" s="52">
        <f>AU10+AS11</f>
        <v>1</v>
      </c>
      <c r="AV11" s="48">
        <f>AV10+AT11</f>
        <v>78845.48</v>
      </c>
      <c r="AW11" s="52">
        <f>AW10+AU11</f>
        <v>1</v>
      </c>
      <c r="AX11" s="48">
        <f>AX10+AV11</f>
        <v>78845.48</v>
      </c>
      <c r="AY11" s="52">
        <f>AY10+AW11</f>
        <v>1</v>
      </c>
      <c r="AZ11" s="48">
        <f>AZ10+AX11</f>
        <v>78845.48</v>
      </c>
      <c r="BA11" s="52">
        <f>BA10+AY11</f>
        <v>1</v>
      </c>
      <c r="BB11" s="48">
        <f>BB10+AZ11</f>
        <v>78845.48</v>
      </c>
      <c r="BC11" s="52">
        <f>BC10+BA11</f>
        <v>1</v>
      </c>
      <c r="BD11" s="48">
        <f>BD10+BB11</f>
        <v>78845.48</v>
      </c>
      <c r="BE11" s="52">
        <f>BE10+BC11</f>
        <v>1</v>
      </c>
      <c r="BF11" s="48">
        <f>BF10+BD11</f>
        <v>78845.48</v>
      </c>
      <c r="BG11" s="52">
        <f>BG10+BE11</f>
        <v>1</v>
      </c>
      <c r="BH11" s="48">
        <f>BH10+BF11</f>
        <v>78845.48</v>
      </c>
      <c r="BI11" s="52">
        <f>BI10+BG11</f>
        <v>1</v>
      </c>
      <c r="BJ11" s="48">
        <f>BJ10+BH11</f>
        <v>78845.48</v>
      </c>
      <c r="BK11" s="52">
        <f>BK10+BI11</f>
        <v>1</v>
      </c>
      <c r="BL11" s="48">
        <f>BL10+BJ11</f>
        <v>78845.48</v>
      </c>
      <c r="BM11" s="52">
        <f>BM10+BK11</f>
        <v>1</v>
      </c>
      <c r="BN11" s="48">
        <f>BN10+BL11</f>
        <v>78845.48</v>
      </c>
      <c r="BO11" s="52">
        <f>BO10+BM11</f>
        <v>1</v>
      </c>
      <c r="BP11" s="48">
        <f>BP10+BN11</f>
        <v>78845.48</v>
      </c>
      <c r="BQ11" s="52">
        <f>BQ10+BO11</f>
        <v>1</v>
      </c>
      <c r="BR11" s="48">
        <f>BR10+BP11</f>
        <v>78845.48</v>
      </c>
      <c r="BS11" s="52">
        <f>BS10+BQ11</f>
        <v>1</v>
      </c>
      <c r="BT11" s="48">
        <f>BT10+BR11</f>
        <v>78845.48</v>
      </c>
      <c r="BU11" s="52">
        <f>BU10+BS11</f>
        <v>1</v>
      </c>
      <c r="BV11" s="48">
        <f>BV10+BT11</f>
        <v>78845.48</v>
      </c>
      <c r="BW11" s="52">
        <f>BW10+BU11</f>
        <v>1</v>
      </c>
      <c r="BX11" s="48">
        <f>BX10+BV11</f>
        <v>78845.48</v>
      </c>
      <c r="BY11" s="52">
        <f>BY10+BW11</f>
        <v>1</v>
      </c>
      <c r="BZ11" s="48">
        <f>BZ10+BX11</f>
        <v>78845.48</v>
      </c>
      <c r="CA11" s="52">
        <f>CA10+BY11</f>
        <v>1</v>
      </c>
      <c r="CB11" s="48">
        <f>CB10+BZ11</f>
        <v>78845.48</v>
      </c>
      <c r="CC11" s="52">
        <f>CC10+CA11</f>
        <v>1</v>
      </c>
      <c r="CD11" s="48">
        <f>CD10+CB11</f>
        <v>78845.48</v>
      </c>
      <c r="CE11" s="52">
        <f>CE10+CC11</f>
        <v>1</v>
      </c>
      <c r="CF11" s="48">
        <f>CF10+CD11</f>
        <v>78845.48</v>
      </c>
      <c r="CG11" s="52">
        <f>CG10+CE11</f>
        <v>1</v>
      </c>
      <c r="CH11" s="48">
        <f>CH10+CF11</f>
        <v>78845.48</v>
      </c>
      <c r="CI11" s="52">
        <f>CI10+CG11</f>
        <v>1</v>
      </c>
      <c r="CJ11" s="48">
        <f>CJ10+CH11</f>
        <v>78845.48</v>
      </c>
      <c r="CK11" s="52">
        <f>CK10+CI11</f>
        <v>1</v>
      </c>
      <c r="CL11" s="48">
        <f>CL10+CJ11</f>
        <v>78845.48</v>
      </c>
      <c r="CM11" s="52">
        <f>CM10+CK11</f>
        <v>1</v>
      </c>
      <c r="CN11" s="48">
        <f>CN10+CL11</f>
        <v>78845.48</v>
      </c>
      <c r="CO11" s="52">
        <f>CO10+CM11</f>
        <v>1</v>
      </c>
      <c r="CP11" s="48">
        <f>CP10+CN11</f>
        <v>78845.48</v>
      </c>
      <c r="CQ11" s="52">
        <f>CQ10+CO11</f>
        <v>1</v>
      </c>
      <c r="CR11" s="48">
        <f>CR10+CP11</f>
        <v>78845.48</v>
      </c>
      <c r="CS11" s="52">
        <f>CS10+CQ11</f>
        <v>1</v>
      </c>
      <c r="CT11" s="48">
        <f>CT10+CR11</f>
        <v>78845.48</v>
      </c>
      <c r="CU11" s="52">
        <f>CU10+CS11</f>
        <v>1</v>
      </c>
      <c r="CV11" s="48">
        <f>CV10+CT11</f>
        <v>78845.48</v>
      </c>
      <c r="CW11" s="52">
        <f>CW10+CU11</f>
        <v>1</v>
      </c>
      <c r="CX11" s="48">
        <f>CX10+CV11</f>
        <v>78845.48</v>
      </c>
      <c r="CY11" s="52">
        <f>CY10+CW11</f>
        <v>1</v>
      </c>
      <c r="CZ11" s="48">
        <f>CZ10+CX11</f>
        <v>78845.48</v>
      </c>
      <c r="DA11" s="52">
        <f>DA10+CY11</f>
        <v>1</v>
      </c>
      <c r="DB11" s="48">
        <f>DB10+CZ11</f>
        <v>78845.48</v>
      </c>
      <c r="DC11" s="52">
        <f>DC10+DA11</f>
        <v>1</v>
      </c>
      <c r="DD11" s="48">
        <f>DD10+DB11</f>
        <v>78845.48</v>
      </c>
      <c r="DE11" s="52">
        <f>DE10+DC11</f>
        <v>1</v>
      </c>
      <c r="DF11" s="48">
        <f>DF10+DD11</f>
        <v>78845.48</v>
      </c>
      <c r="DG11" s="52">
        <f>DG10+DE11</f>
        <v>1</v>
      </c>
      <c r="DH11" s="48">
        <f>DH10+DF11</f>
        <v>78845.48</v>
      </c>
      <c r="DI11" s="52">
        <f>DI10+DG11</f>
        <v>1</v>
      </c>
      <c r="DJ11" s="48">
        <f>DJ10+DH11</f>
        <v>78845.48</v>
      </c>
      <c r="DK11" s="52">
        <f>DK10+DI11</f>
        <v>1</v>
      </c>
      <c r="DL11" s="48">
        <f>DL10+DJ11</f>
        <v>78845.48</v>
      </c>
      <c r="DM11" s="52">
        <f>DM10+DK11</f>
        <v>1</v>
      </c>
      <c r="DN11" s="48">
        <f>DN10+DL11</f>
        <v>78845.48</v>
      </c>
      <c r="DO11" s="52">
        <f>DO10+DM11</f>
        <v>1</v>
      </c>
      <c r="DP11" s="48">
        <f>DP10+DN11</f>
        <v>78845.48</v>
      </c>
      <c r="DQ11" s="52">
        <f>DQ10+DO11</f>
        <v>1</v>
      </c>
      <c r="DR11" s="48">
        <f>DR10+DP11</f>
        <v>78845.48</v>
      </c>
      <c r="DS11" s="52">
        <f>DS10+DQ11</f>
        <v>1</v>
      </c>
      <c r="DT11" s="55">
        <f>DT10+DR11</f>
        <v>78845.48</v>
      </c>
    </row>
  </sheetData>
  <mergeCells count="60">
    <mergeCell ref="DI7:DJ7"/>
    <mergeCell ref="DK7:DL7"/>
    <mergeCell ref="DM7:DN7"/>
    <mergeCell ref="DO7:DP7"/>
    <mergeCell ref="DQ7:DR7"/>
    <mergeCell ref="DS7:DT7"/>
    <mergeCell ref="CW7:CX7"/>
    <mergeCell ref="CY7:CZ7"/>
    <mergeCell ref="DA7:DB7"/>
    <mergeCell ref="DC7:DD7"/>
    <mergeCell ref="DE7:DF7"/>
    <mergeCell ref="DG7:DH7"/>
    <mergeCell ref="CK7:CL7"/>
    <mergeCell ref="CM7:CN7"/>
    <mergeCell ref="CO7:CP7"/>
    <mergeCell ref="CQ7:CR7"/>
    <mergeCell ref="CS7:CT7"/>
    <mergeCell ref="CU7:CV7"/>
    <mergeCell ref="BY7:BZ7"/>
    <mergeCell ref="CA7:CB7"/>
    <mergeCell ref="CC7:CD7"/>
    <mergeCell ref="CE7:CF7"/>
    <mergeCell ref="CG7:CH7"/>
    <mergeCell ref="CI7:CJ7"/>
    <mergeCell ref="BM7:BN7"/>
    <mergeCell ref="BO7:BP7"/>
    <mergeCell ref="BQ7:BR7"/>
    <mergeCell ref="BS7:BT7"/>
    <mergeCell ref="BU7:BV7"/>
    <mergeCell ref="BW7:BX7"/>
    <mergeCell ref="BA7:BB7"/>
    <mergeCell ref="BC7:BD7"/>
    <mergeCell ref="BE7:BF7"/>
    <mergeCell ref="BG7:BH7"/>
    <mergeCell ref="BI7:BJ7"/>
    <mergeCell ref="BK7:BL7"/>
    <mergeCell ref="AO7:AP7"/>
    <mergeCell ref="AQ7:AR7"/>
    <mergeCell ref="AS7:AT7"/>
    <mergeCell ref="AU7:AV7"/>
    <mergeCell ref="AW7:AX7"/>
    <mergeCell ref="AY7:AZ7"/>
    <mergeCell ref="AC7:AD7"/>
    <mergeCell ref="AE7:AF7"/>
    <mergeCell ref="AG7:AH7"/>
    <mergeCell ref="AI7:AJ7"/>
    <mergeCell ref="AK7:AL7"/>
    <mergeCell ref="AM7:AN7"/>
    <mergeCell ref="Q7:R7"/>
    <mergeCell ref="S7:T7"/>
    <mergeCell ref="U7:V7"/>
    <mergeCell ref="W7:X7"/>
    <mergeCell ref="Y7:Z7"/>
    <mergeCell ref="AA7:AB7"/>
    <mergeCell ref="E7:F7"/>
    <mergeCell ref="G7:H7"/>
    <mergeCell ref="I7:J7"/>
    <mergeCell ref="K7:L7"/>
    <mergeCell ref="M7:N7"/>
    <mergeCell ref="O7:P7"/>
  </mergeCells>
  <pageMargins left="0.511811024" right="0.511811024" top="0.78740157499999996" bottom="0.78740157499999996" header="0.31496062000000002" footer="0.31496062000000002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4</vt:i4>
      </vt:variant>
    </vt:vector>
  </HeadingPairs>
  <TitlesOfParts>
    <vt:vector size="6" baseType="lpstr">
      <vt:lpstr>Orçamento</vt:lpstr>
      <vt:lpstr>Cronograma</vt:lpstr>
      <vt:lpstr>Cronograma!Area_de_impressao</vt:lpstr>
      <vt:lpstr>Orçamento!Area_de_impressao</vt:lpstr>
      <vt:lpstr>Cronograma!Titulos_de_impressao</vt:lpstr>
      <vt:lpstr>Orçamento!Titulos_de_impressao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MATHEUS SCAGLIA MAINARDI</dc:creator>
  <cp:lastModifiedBy>MATHEUS SCAGLIA MAINARDI</cp:lastModifiedBy>
  <dcterms:created xsi:type="dcterms:W3CDTF">2026-06-15T19:45:52Z</dcterms:created>
  <dcterms:modified xsi:type="dcterms:W3CDTF">2026-06-15T19:46:54Z</dcterms:modified>
</cp:coreProperties>
</file>