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plan.felipes\Desktop\MURO VILSON PEDRO KLEINUBING\"/>
    </mc:Choice>
  </mc:AlternateContent>
  <xr:revisionPtr revIDLastSave="0" documentId="13_ncr:1_{07FD1861-72EB-46D3-8005-77AF005A75E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LANILHA ORÇ" sheetId="1" r:id="rId1"/>
    <sheet name="CFF-18 MESES" sheetId="6" r:id="rId2"/>
  </sheets>
  <externalReferences>
    <externalReference r:id="rId3"/>
  </externalReferences>
  <definedNames>
    <definedName name="_xlnm.Print_Area" localSheetId="1">'CFF-18 MESES'!$A$1:$G$15</definedName>
    <definedName name="_xlnm.Print_Area" localSheetId="0">'PLANILHA ORÇ'!$A$1:$K$49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K31" i="1" s="1"/>
  <c r="H31" i="1"/>
  <c r="H30" i="1"/>
  <c r="J30" i="1"/>
  <c r="K30" i="1" l="1"/>
  <c r="J32" i="1" l="1"/>
  <c r="H32" i="1"/>
  <c r="H29" i="1"/>
  <c r="J28" i="1"/>
  <c r="J29" i="1"/>
  <c r="J27" i="1"/>
  <c r="H27" i="1"/>
  <c r="H28" i="1"/>
  <c r="J26" i="1"/>
  <c r="H26" i="1"/>
  <c r="J25" i="1"/>
  <c r="H25" i="1"/>
  <c r="J24" i="1"/>
  <c r="H24" i="1"/>
  <c r="H18" i="1" l="1"/>
  <c r="J18" i="1"/>
  <c r="K32" i="1"/>
  <c r="K25" i="1"/>
  <c r="K27" i="1"/>
  <c r="K29" i="1"/>
  <c r="K28" i="1"/>
  <c r="K26" i="1"/>
  <c r="K24" i="1"/>
  <c r="J23" i="1"/>
  <c r="H23" i="1"/>
  <c r="J22" i="1"/>
  <c r="H22" i="1"/>
  <c r="J20" i="1"/>
  <c r="H20" i="1"/>
  <c r="J21" i="1"/>
  <c r="H21" i="1"/>
  <c r="J19" i="1"/>
  <c r="H19" i="1"/>
  <c r="H33" i="1"/>
  <c r="J33" i="1"/>
  <c r="J17" i="1"/>
  <c r="H43" i="1"/>
  <c r="H45" i="1" s="1"/>
  <c r="H17" i="1" s="1"/>
  <c r="B12" i="6"/>
  <c r="K23" i="1" l="1"/>
  <c r="K22" i="1"/>
  <c r="K21" i="1"/>
  <c r="K20" i="1"/>
  <c r="K19" i="1"/>
  <c r="K33" i="1"/>
  <c r="K18" i="1"/>
  <c r="J16" i="1" l="1"/>
  <c r="H16" i="1"/>
  <c r="J34" i="1" l="1"/>
  <c r="J36" i="1" s="1"/>
  <c r="H34" i="1"/>
  <c r="H36" i="1" s="1"/>
  <c r="K17" i="1"/>
  <c r="K16" i="1"/>
  <c r="K34" i="1" l="1"/>
  <c r="C12" i="6" s="1"/>
  <c r="E12" i="6" s="1"/>
  <c r="G12" i="6" s="1"/>
  <c r="K36" i="1" l="1"/>
  <c r="C14" i="6"/>
  <c r="F12" i="6" l="1"/>
  <c r="H12" i="6"/>
  <c r="E14" i="6"/>
  <c r="F14" i="6" l="1"/>
  <c r="D14" i="6"/>
</calcChain>
</file>

<file path=xl/sharedStrings.xml><?xml version="1.0" encoding="utf-8"?>
<sst xmlns="http://schemas.openxmlformats.org/spreadsheetml/2006/main" count="133" uniqueCount="95">
  <si>
    <t>ESTADO DE SANTA CATARINA</t>
  </si>
  <si>
    <t>PREFEITURA MUNICIPAL DE VIDEIRA</t>
  </si>
  <si>
    <t>SECRETARIA DE DESENVOLVIMENTO ECONOMICO, HABITAÇÃO E PROJETOS</t>
  </si>
  <si>
    <t>PLANILHA DE ORÇAMENTO DISCRIMINADA</t>
  </si>
  <si>
    <t>Referencial</t>
  </si>
  <si>
    <t>Sub-item</t>
  </si>
  <si>
    <t>Descrição</t>
  </si>
  <si>
    <t>Unidade</t>
  </si>
  <si>
    <t>Quantidade</t>
  </si>
  <si>
    <t>Material</t>
  </si>
  <si>
    <t>Mão de Obra</t>
  </si>
  <si>
    <t>R$ Total</t>
  </si>
  <si>
    <t>Ref.</t>
  </si>
  <si>
    <t>Codigo</t>
  </si>
  <si>
    <t>R$ Unitário</t>
  </si>
  <si>
    <t>SINAPI</t>
  </si>
  <si>
    <t>1.1</t>
  </si>
  <si>
    <t>1.2</t>
  </si>
  <si>
    <t>1.3</t>
  </si>
  <si>
    <t>1.4</t>
  </si>
  <si>
    <t>1.5</t>
  </si>
  <si>
    <t>H</t>
  </si>
  <si>
    <t>M</t>
  </si>
  <si>
    <t>COMPOSIÇÃO</t>
  </si>
  <si>
    <t>M²</t>
  </si>
  <si>
    <t>SUB-TOTAL</t>
  </si>
  <si>
    <t>Item</t>
  </si>
  <si>
    <t>TOTAL</t>
  </si>
  <si>
    <t>UNIDADE</t>
  </si>
  <si>
    <t>BDI: 26,36%</t>
  </si>
  <si>
    <t xml:space="preserve">REFERENCIAIS UTILIZADOS COMO BASE:  </t>
  </si>
  <si>
    <t>CRONOGRAMA FISICO FINANCEIRO</t>
  </si>
  <si>
    <t>Discriminação</t>
  </si>
  <si>
    <t>Valor Total</t>
  </si>
  <si>
    <t>%</t>
  </si>
  <si>
    <t>R$</t>
  </si>
  <si>
    <t xml:space="preserve">COMPOSIÇÃO </t>
  </si>
  <si>
    <t>MATERIAL</t>
  </si>
  <si>
    <t>REFERENCIAL</t>
  </si>
  <si>
    <t>CÓDIGO</t>
  </si>
  <si>
    <t>QUANT.</t>
  </si>
  <si>
    <t>DESCRIÇÃO</t>
  </si>
  <si>
    <t>VALOR UNITÁRIO</t>
  </si>
  <si>
    <t>1.6</t>
  </si>
  <si>
    <t>ORSE</t>
  </si>
  <si>
    <t>1.7</t>
  </si>
  <si>
    <t>1.8</t>
  </si>
  <si>
    <t>MÃO DE OBRA</t>
  </si>
  <si>
    <t xml:space="preserve">PINTURA PULVERIZADA DE ACABAMENTO COM TINTA ACRÍLICA </t>
  </si>
  <si>
    <t xml:space="preserve">PINTOR COM ENCARGOS COMPLEMENTARES </t>
  </si>
  <si>
    <t>L</t>
  </si>
  <si>
    <t>TINTA ACRÍLICA PREMIUM</t>
  </si>
  <si>
    <t xml:space="preserve">Chapisco em parede, rústico, com argamassa traço t1 - 1:3 (cimento / areia grossa) </t>
  </si>
  <si>
    <t>1.0 SERVIÇOS</t>
  </si>
  <si>
    <t>ORSE - 01/2024</t>
  </si>
  <si>
    <t>45 DIAS</t>
  </si>
  <si>
    <t>PRAZO DE EXECUÇÃO – 45 dias</t>
  </si>
  <si>
    <t>PRAZO DE EXECUÇÃO - 45 MESES</t>
  </si>
  <si>
    <t>SEM BDI</t>
  </si>
  <si>
    <t>OBRA: MURO VILSON PEDRO KLEINUBING</t>
  </si>
  <si>
    <t>1.9</t>
  </si>
  <si>
    <t>1.10</t>
  </si>
  <si>
    <t>1.11</t>
  </si>
  <si>
    <t>1.12</t>
  </si>
  <si>
    <t>1.13</t>
  </si>
  <si>
    <t>1.14</t>
  </si>
  <si>
    <t>1.15</t>
  </si>
  <si>
    <t>1.16</t>
  </si>
  <si>
    <t>FABRICAÇÃO, MONTAGEM E DESMONTAGEM DE FÔRMA PARA CORTINA DE CONTENÇÃO, EM  CHAPA DE MADEIRA COMPENSADA PLASTIFICADA, E = 18 MM, 10 UTILIZAÇÕES.</t>
  </si>
  <si>
    <t>m²</t>
  </si>
  <si>
    <t>kg</t>
  </si>
  <si>
    <t xml:space="preserve">ARMAÇÃO DE ESTRUTURAS DIVERSAS DE CONCRETO ARMADO, EXCETO VIGAS, PILARES, LAJES E FUNDAÇÕES, UTILIZANDO AÇO CA-60 DE 5,0 MM - MONTAGEM. </t>
  </si>
  <si>
    <t xml:space="preserve">ARMAÇÃO DE ESTRUTURAS DIVERSAS DE CONCRETO ARMADO, EXCETO VIGAS, PILARES, LAJES E FUNDAÇÕES, UTILIZANDO AÇO CA-50 DE 6,3 MM - MONTAGEM. </t>
  </si>
  <si>
    <t>ARMAÇÃO DE ESTRUTURAS DIVERSAS DE CONCRETO ARMADO, EXCETO VIGAS, PILARES, LAJES E FUNDAÇÕES, UTILIZANDO AÇO CA-50 DE 8,0 MM - MONTAGEM.</t>
  </si>
  <si>
    <t>ARMAÇÃO DE ESTRUTURAS DIVERSAS DE CONCRETO ARMADO, EXCETO VIGAS, PILARES, LAJES E FUNDAÇÕES, UTILIZANDO AÇO CA-50 DE 10,0 MM - MONTAGEM.</t>
  </si>
  <si>
    <t>m³</t>
  </si>
  <si>
    <t>CONCRETAGEM DE MURETAS, FCK=25 MPA, COM USO DE BOMBA - LANÇAMENTO, ADENSAMENTO E ACABAMENTO</t>
  </si>
  <si>
    <t>LASTRO COM MATERIAL GRANULAR, APLICADO EM PISOS OU LAJES SOBRE SOLO, ESPESSURA DE *5 CM*. AF_08/2017</t>
  </si>
  <si>
    <t>IMPERMEABILIZAÇÃO DE SUPERFÍCIE COM EMULSÃO ASFÁLTICA, 2 DEMÃOS AF_06/2018</t>
  </si>
  <si>
    <t>M³</t>
  </si>
  <si>
    <t>REATERRO MECANIZADO DE VALAS COM ESCAVADEIRA HIDRAULICA,PROFUNDIDADE DE ATÉ 1,50M, COM SOLO DE 1ª CATEGORIA, COM COMPACTADOR DE SOLOS DE PERCUSSÃO (SOQUETE)</t>
  </si>
  <si>
    <t>SICRO</t>
  </si>
  <si>
    <t>TXKM</t>
  </si>
  <si>
    <t>TRANSPORTE COM CAMINHÃO BASCULANTE DE 10M³ - RODOVIA PAVIMENTADA</t>
  </si>
  <si>
    <t>MATERIAL PARA ATERRO COM CBR&gt;20, INCLUSIVE AQUISIÇÃO, ESCAVAÇÃO E CARGA NA JAZIDA, EXCLUSIVE LIMPEZA DA AREA E TRANSPORTE</t>
  </si>
  <si>
    <t>SICRO 10/2023</t>
  </si>
  <si>
    <t>Gradil Nylofor 3D, malha 20x5cm, Ø 5mm 250x203 cm (comp x alt), pintura azul, Belgo ou similar, inclusive postes e acessórios (BASE DE 40X60MM fixada sobre muros)</t>
  </si>
  <si>
    <t>SINAPI DESONERADO DATA TÉCNICA:20/03/2024</t>
  </si>
  <si>
    <t>ASSENTAMENTO DE GUIA (MEIO-FIO) EM TRECHO RETO, CONFECCIONADA EM CONCRETO  PRÉ-FABRICADO, DIMENSÕES 100X15X13X30 CM (COMPRIMENTO X BASE INFERIOR X BA SE SUPERIOR X ALTURA). AF_01/2024</t>
  </si>
  <si>
    <t>EXECUÇÃO DE PASSEIO EM PISO INTERTRAVADO, COM BLOCO RETANGULAR COR NATURAL 10X20CM, ESPESSURA 6CM</t>
  </si>
  <si>
    <t>DRENO BARBACÃ, DN 50MM, COM MATERIAL DRENANTE</t>
  </si>
  <si>
    <t>REMOÇÃO DE GUIAS PRE-FABRICADAS DE CONCRETO, DE FORMA MECANIZADA, COM REAPROVEITAMENTO</t>
  </si>
  <si>
    <t>UN.</t>
  </si>
  <si>
    <t>1.17</t>
  </si>
  <si>
    <t>1.18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</si>
</sst>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_-* #,##0.00_-;\-* #,##0.00_-;_-* \-??_-;_-@_-"/>
    <numFmt numFmtId="166" formatCode="0.0000"/>
    <numFmt numFmtId="167" formatCode="&quot;R$&quot;\ #,##0.00"/>
    <numFmt numFmtId="168" formatCode="&quot;R$ &quot;#,##0.00"/>
  </numFmts>
  <fonts count="2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i/>
      <u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b/>
      <i/>
      <sz val="12"/>
      <name val="Arial"/>
      <family val="2"/>
    </font>
    <font>
      <sz val="14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i/>
      <sz val="12"/>
      <name val="Arial"/>
      <family val="2"/>
    </font>
    <font>
      <i/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0" fontId="4" fillId="0" borderId="0"/>
    <xf numFmtId="9" fontId="3" fillId="0" borderId="0" applyFont="0" applyFill="0" applyBorder="0" applyAlignment="0" applyProtection="0"/>
    <xf numFmtId="0" fontId="6" fillId="0" borderId="0"/>
    <xf numFmtId="165" fontId="4" fillId="0" borderId="0" applyFill="0" applyBorder="0" applyAlignment="0" applyProtection="0"/>
    <xf numFmtId="0" fontId="7" fillId="0" borderId="0"/>
    <xf numFmtId="44" fontId="6" fillId="0" borderId="0" applyBorder="0" applyAlignment="0" applyProtection="0"/>
    <xf numFmtId="44" fontId="3" fillId="0" borderId="0" applyFont="0" applyFill="0" applyBorder="0" applyAlignment="0" applyProtection="0"/>
    <xf numFmtId="44" fontId="6" fillId="0" borderId="0" applyBorder="0" applyAlignment="0" applyProtection="0"/>
    <xf numFmtId="43" fontId="3" fillId="0" borderId="0" applyFont="0" applyFill="0" applyBorder="0" applyAlignment="0" applyProtection="0"/>
  </cellStyleXfs>
  <cellXfs count="154">
    <xf numFmtId="0" fontId="0" fillId="0" borderId="0" xfId="0"/>
    <xf numFmtId="44" fontId="0" fillId="0" borderId="0" xfId="0" applyNumberFormat="1"/>
    <xf numFmtId="0" fontId="8" fillId="5" borderId="2" xfId="0" applyFont="1" applyFill="1" applyBorder="1" applyAlignment="1">
      <alignment vertical="center"/>
    </xf>
    <xf numFmtId="0" fontId="9" fillId="0" borderId="0" xfId="0" applyFont="1" applyAlignment="1">
      <alignment wrapText="1"/>
    </xf>
    <xf numFmtId="0" fontId="9" fillId="4" borderId="0" xfId="0" applyFont="1" applyFill="1"/>
    <xf numFmtId="0" fontId="9" fillId="0" borderId="0" xfId="0" applyFont="1"/>
    <xf numFmtId="164" fontId="8" fillId="3" borderId="3" xfId="0" applyNumberFormat="1" applyFont="1" applyFill="1" applyBorder="1" applyAlignment="1">
      <alignment vertical="center"/>
    </xf>
    <xf numFmtId="0" fontId="9" fillId="5" borderId="16" xfId="0" applyFont="1" applyFill="1" applyBorder="1" applyAlignment="1">
      <alignment vertical="center"/>
    </xf>
    <xf numFmtId="0" fontId="8" fillId="5" borderId="16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0" fillId="5" borderId="0" xfId="0" applyFill="1"/>
    <xf numFmtId="0" fontId="13" fillId="0" borderId="0" xfId="4" applyFont="1"/>
    <xf numFmtId="10" fontId="5" fillId="5" borderId="26" xfId="3" applyNumberFormat="1" applyFont="1" applyFill="1" applyBorder="1" applyAlignment="1" applyProtection="1"/>
    <xf numFmtId="10" fontId="10" fillId="0" borderId="9" xfId="0" applyNumberFormat="1" applyFont="1" applyBorder="1" applyAlignment="1">
      <alignment horizontal="center" vertical="center"/>
    </xf>
    <xf numFmtId="0" fontId="0" fillId="0" borderId="10" xfId="0" applyBorder="1"/>
    <xf numFmtId="0" fontId="13" fillId="0" borderId="9" xfId="4" applyFont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5" borderId="16" xfId="0" applyFont="1" applyFill="1" applyBorder="1" applyAlignment="1">
      <alignment horizontal="center" vertical="center"/>
    </xf>
    <xf numFmtId="164" fontId="9" fillId="0" borderId="0" xfId="0" applyNumberFormat="1" applyFont="1"/>
    <xf numFmtId="0" fontId="0" fillId="4" borderId="0" xfId="0" applyFill="1"/>
    <xf numFmtId="0" fontId="9" fillId="0" borderId="0" xfId="0" applyFont="1" applyAlignment="1">
      <alignment horizontal="center" vertical="center"/>
    </xf>
    <xf numFmtId="164" fontId="8" fillId="5" borderId="14" xfId="0" applyNumberFormat="1" applyFont="1" applyFill="1" applyBorder="1" applyAlignment="1">
      <alignment vertical="center"/>
    </xf>
    <xf numFmtId="0" fontId="9" fillId="0" borderId="0" xfId="0" applyFont="1" applyAlignment="1">
      <alignment horizontal="center"/>
    </xf>
    <xf numFmtId="0" fontId="11" fillId="4" borderId="1" xfId="0" applyFont="1" applyFill="1" applyBorder="1" applyAlignment="1">
      <alignment vertical="center" wrapText="1"/>
    </xf>
    <xf numFmtId="2" fontId="9" fillId="4" borderId="1" xfId="0" applyNumberFormat="1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9" fillId="5" borderId="15" xfId="0" applyFont="1" applyFill="1" applyBorder="1" applyAlignment="1">
      <alignment horizontal="center" vertical="center"/>
    </xf>
    <xf numFmtId="0" fontId="13" fillId="0" borderId="11" xfId="4" applyFont="1" applyBorder="1" applyAlignment="1">
      <alignment horizontal="center" vertical="center"/>
    </xf>
    <xf numFmtId="0" fontId="13" fillId="0" borderId="12" xfId="4" applyFont="1" applyBorder="1"/>
    <xf numFmtId="0" fontId="12" fillId="6" borderId="0" xfId="0" applyFont="1" applyFill="1" applyAlignment="1">
      <alignment horizontal="center" vertical="center"/>
    </xf>
    <xf numFmtId="0" fontId="5" fillId="5" borderId="33" xfId="4" applyFont="1" applyFill="1" applyBorder="1" applyAlignment="1">
      <alignment horizontal="center" vertical="center"/>
    </xf>
    <xf numFmtId="0" fontId="5" fillId="5" borderId="34" xfId="4" applyFont="1" applyFill="1" applyBorder="1" applyAlignment="1">
      <alignment horizontal="center" vertical="center"/>
    </xf>
    <xf numFmtId="0" fontId="16" fillId="0" borderId="0" xfId="0" applyFont="1"/>
    <xf numFmtId="0" fontId="16" fillId="0" borderId="24" xfId="0" applyFont="1" applyBorder="1"/>
    <xf numFmtId="0" fontId="16" fillId="0" borderId="25" xfId="0" applyFont="1" applyBorder="1"/>
    <xf numFmtId="0" fontId="16" fillId="0" borderId="10" xfId="0" applyFont="1" applyBorder="1"/>
    <xf numFmtId="44" fontId="20" fillId="0" borderId="13" xfId="1" applyFont="1" applyFill="1" applyBorder="1" applyAlignment="1" applyProtection="1"/>
    <xf numFmtId="10" fontId="16" fillId="0" borderId="11" xfId="3" applyNumberFormat="1" applyFont="1" applyFill="1" applyBorder="1" applyAlignment="1" applyProtection="1"/>
    <xf numFmtId="44" fontId="16" fillId="0" borderId="13" xfId="1" applyFont="1" applyFill="1" applyBorder="1" applyAlignment="1" applyProtection="1"/>
    <xf numFmtId="44" fontId="20" fillId="0" borderId="0" xfId="1" applyFont="1" applyFill="1" applyBorder="1" applyAlignment="1" applyProtection="1"/>
    <xf numFmtId="10" fontId="16" fillId="0" borderId="24" xfId="0" applyNumberFormat="1" applyFont="1" applyBorder="1"/>
    <xf numFmtId="0" fontId="16" fillId="5" borderId="28" xfId="0" applyFont="1" applyFill="1" applyBorder="1"/>
    <xf numFmtId="0" fontId="21" fillId="5" borderId="4" xfId="0" applyFont="1" applyFill="1" applyBorder="1" applyAlignment="1">
      <alignment horizontal="left" vertical="center"/>
    </xf>
    <xf numFmtId="44" fontId="20" fillId="5" borderId="4" xfId="1" applyFont="1" applyFill="1" applyBorder="1" applyAlignment="1" applyProtection="1"/>
    <xf numFmtId="44" fontId="20" fillId="5" borderId="27" xfId="1" applyFont="1" applyFill="1" applyBorder="1" applyAlignment="1" applyProtection="1"/>
    <xf numFmtId="0" fontId="16" fillId="5" borderId="5" xfId="0" applyFont="1" applyFill="1" applyBorder="1"/>
    <xf numFmtId="0" fontId="16" fillId="5" borderId="22" xfId="0" applyFont="1" applyFill="1" applyBorder="1"/>
    <xf numFmtId="0" fontId="16" fillId="5" borderId="23" xfId="0" applyFont="1" applyFill="1" applyBorder="1"/>
    <xf numFmtId="9" fontId="19" fillId="0" borderId="11" xfId="3" applyFont="1" applyFill="1" applyBorder="1" applyAlignment="1" applyProtection="1"/>
    <xf numFmtId="165" fontId="19" fillId="0" borderId="13" xfId="0" applyNumberFormat="1" applyFont="1" applyBorder="1"/>
    <xf numFmtId="0" fontId="9" fillId="4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4" borderId="0" xfId="0" applyFont="1" applyFill="1" applyAlignment="1">
      <alignment vertical="center"/>
    </xf>
    <xf numFmtId="164" fontId="17" fillId="3" borderId="3" xfId="0" applyNumberFormat="1" applyFont="1" applyFill="1" applyBorder="1" applyAlignment="1">
      <alignment vertical="center"/>
    </xf>
    <xf numFmtId="0" fontId="17" fillId="4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6" applyFont="1" applyBorder="1" applyAlignment="1">
      <alignment horizontal="center" vertical="center"/>
    </xf>
    <xf numFmtId="0" fontId="0" fillId="0" borderId="0" xfId="0" applyAlignment="1">
      <alignment wrapText="1"/>
    </xf>
    <xf numFmtId="4" fontId="9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21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wrapText="1"/>
    </xf>
    <xf numFmtId="0" fontId="23" fillId="5" borderId="1" xfId="0" applyFont="1" applyFill="1" applyBorder="1" applyAlignment="1">
      <alignment horizontal="center" vertical="center"/>
    </xf>
    <xf numFmtId="0" fontId="23" fillId="5" borderId="1" xfId="0" applyFont="1" applyFill="1" applyBorder="1"/>
    <xf numFmtId="0" fontId="21" fillId="5" borderId="1" xfId="0" applyFont="1" applyFill="1" applyBorder="1" applyAlignment="1">
      <alignment horizontal="right" vertic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Border="1" applyAlignment="1">
      <alignment horizontal="center" wrapText="1"/>
    </xf>
    <xf numFmtId="44" fontId="24" fillId="0" borderId="1" xfId="1" applyFont="1" applyFill="1" applyBorder="1" applyAlignment="1" applyProtection="1">
      <alignment horizontal="center" wrapText="1"/>
    </xf>
    <xf numFmtId="166" fontId="24" fillId="0" borderId="1" xfId="0" applyNumberFormat="1" applyFont="1" applyBorder="1" applyAlignment="1">
      <alignment horizontal="center"/>
    </xf>
    <xf numFmtId="44" fontId="24" fillId="0" borderId="1" xfId="1" applyFont="1" applyFill="1" applyBorder="1" applyAlignment="1">
      <alignment horizontal="center"/>
    </xf>
    <xf numFmtId="0" fontId="24" fillId="0" borderId="0" xfId="0" applyFont="1"/>
    <xf numFmtId="0" fontId="25" fillId="0" borderId="0" xfId="0" applyFont="1" applyAlignment="1">
      <alignment horizontal="center"/>
    </xf>
    <xf numFmtId="0" fontId="25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/>
    </xf>
    <xf numFmtId="44" fontId="21" fillId="0" borderId="1" xfId="1" applyFont="1" applyFill="1" applyBorder="1" applyAlignment="1">
      <alignment horizontal="center"/>
    </xf>
    <xf numFmtId="0" fontId="21" fillId="5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17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17" fillId="5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14" fillId="5" borderId="33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167" fontId="19" fillId="5" borderId="17" xfId="0" applyNumberFormat="1" applyFont="1" applyFill="1" applyBorder="1" applyAlignment="1">
      <alignment horizontal="center" vertical="center"/>
    </xf>
    <xf numFmtId="167" fontId="19" fillId="5" borderId="19" xfId="0" applyNumberFormat="1" applyFont="1" applyFill="1" applyBorder="1" applyAlignment="1">
      <alignment horizontal="center" vertical="center"/>
    </xf>
    <xf numFmtId="167" fontId="19" fillId="5" borderId="22" xfId="0" applyNumberFormat="1" applyFont="1" applyFill="1" applyBorder="1" applyAlignment="1">
      <alignment horizontal="center" vertical="center"/>
    </xf>
    <xf numFmtId="167" fontId="19" fillId="5" borderId="23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7" borderId="29" xfId="0" applyFont="1" applyFill="1" applyBorder="1" applyAlignment="1">
      <alignment horizontal="center" vertical="center"/>
    </xf>
    <xf numFmtId="0" fontId="12" fillId="7" borderId="32" xfId="0" applyFont="1" applyFill="1" applyBorder="1" applyAlignment="1">
      <alignment horizontal="center" vertical="center"/>
    </xf>
    <xf numFmtId="0" fontId="5" fillId="5" borderId="30" xfId="4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</cellXfs>
  <cellStyles count="11">
    <cellStyle name="Moeda" xfId="1" builtinId="4"/>
    <cellStyle name="Moeda 2" xfId="8" xr:uid="{00000000-0005-0000-0000-000001000000}"/>
    <cellStyle name="Moeda 3" xfId="7" xr:uid="{00000000-0005-0000-0000-000002000000}"/>
    <cellStyle name="Moeda 3 2" xfId="9" xr:uid="{00000000-0005-0000-0000-000003000000}"/>
    <cellStyle name="Normal" xfId="0" builtinId="0"/>
    <cellStyle name="Normal 2" xfId="4" xr:uid="{00000000-0005-0000-0000-000005000000}"/>
    <cellStyle name="Normal 3" xfId="2" xr:uid="{00000000-0005-0000-0000-000006000000}"/>
    <cellStyle name="Normal 6" xfId="6" xr:uid="{00000000-0005-0000-0000-000007000000}"/>
    <cellStyle name="Porcentagem" xfId="3" builtinId="5"/>
    <cellStyle name="Vírgula 2" xfId="5" xr:uid="{00000000-0005-0000-0000-00000B000000}"/>
    <cellStyle name="Vírgula 3" xfId="10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272143</xdr:colOff>
      <xdr:row>0</xdr:row>
      <xdr:rowOff>76338</xdr:rowOff>
    </xdr:from>
    <xdr:to>
      <xdr:col>2</xdr:col>
      <xdr:colOff>396198</xdr:colOff>
      <xdr:row>5</xdr:row>
      <xdr:rowOff>181601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3" y="76338"/>
          <a:ext cx="2995162" cy="13299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661147</xdr:colOff>
      <xdr:row>0</xdr:row>
      <xdr:rowOff>123264</xdr:rowOff>
    </xdr:from>
    <xdr:to>
      <xdr:col>6</xdr:col>
      <xdr:colOff>1367117</xdr:colOff>
      <xdr:row>6</xdr:row>
      <xdr:rowOff>198771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5C9E5B1-B3BA-494F-BBA0-5440C353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1618" y="123264"/>
          <a:ext cx="2857499" cy="12633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.felipes/Downloads/PLANILHA%20CEMEI%20QUASE%20FINAL%20-%20QUASE%20AGORA%20V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ORÇ"/>
      <sheetName val="COMPOSIÇÕES"/>
      <sheetName val="CFF-6 MESES"/>
    </sheetNames>
    <sheetDataSet>
      <sheetData sheetId="0">
        <row r="5">
          <cell r="A5" t="str">
            <v>OBRA: CEMEI ALTO DA BOA VISTA</v>
          </cell>
        </row>
        <row r="15">
          <cell r="A15" t="str">
            <v>1.0 SERVIÇOS INICIAIS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5"/>
  <sheetViews>
    <sheetView tabSelected="1" view="pageBreakPreview" zoomScale="55" zoomScaleNormal="100" zoomScaleSheetLayoutView="55" workbookViewId="0">
      <selection activeCell="I17" sqref="I17"/>
    </sheetView>
  </sheetViews>
  <sheetFormatPr defaultRowHeight="15.75" x14ac:dyDescent="0.25"/>
  <cols>
    <col min="1" max="1" width="19.85546875" style="27" customWidth="1"/>
    <col min="2" max="2" width="23.28515625" style="27" bestFit="1" customWidth="1"/>
    <col min="3" max="3" width="11.5703125" style="5" bestFit="1" customWidth="1"/>
    <col min="4" max="4" width="125.140625" style="3" customWidth="1"/>
    <col min="5" max="5" width="10.42578125" style="25" bestFit="1" customWidth="1"/>
    <col min="6" max="6" width="14" style="5" bestFit="1" customWidth="1"/>
    <col min="7" max="7" width="17.5703125" style="4" bestFit="1" customWidth="1"/>
    <col min="8" max="8" width="27.28515625" style="5" customWidth="1"/>
    <col min="9" max="9" width="16.140625" style="4" bestFit="1" customWidth="1"/>
    <col min="10" max="10" width="27.28515625" style="5" bestFit="1" customWidth="1"/>
    <col min="11" max="11" width="26.5703125" style="5" bestFit="1" customWidth="1"/>
    <col min="12" max="12" width="12.28515625" bestFit="1" customWidth="1"/>
    <col min="13" max="13" width="13.42578125" bestFit="1" customWidth="1"/>
  </cols>
  <sheetData>
    <row r="1" spans="1:11" ht="20.100000000000001" customHeight="1" x14ac:dyDescent="0.25">
      <c r="A1" s="96"/>
      <c r="B1" s="96"/>
      <c r="C1" s="97"/>
      <c r="D1" s="100" t="s">
        <v>0</v>
      </c>
      <c r="E1" s="101"/>
      <c r="F1" s="101"/>
      <c r="G1" s="101"/>
      <c r="H1" s="101"/>
      <c r="I1" s="101"/>
      <c r="J1" s="101"/>
      <c r="K1" s="102"/>
    </row>
    <row r="2" spans="1:11" ht="20.100000000000001" customHeight="1" x14ac:dyDescent="0.25">
      <c r="A2" s="96"/>
      <c r="B2" s="96"/>
      <c r="C2" s="97"/>
      <c r="D2" s="103" t="s">
        <v>1</v>
      </c>
      <c r="E2" s="104"/>
      <c r="F2" s="104"/>
      <c r="G2" s="104"/>
      <c r="H2" s="104"/>
      <c r="I2" s="104"/>
      <c r="J2" s="104"/>
      <c r="K2" s="105"/>
    </row>
    <row r="3" spans="1:11" ht="20.100000000000001" customHeight="1" thickBot="1" x14ac:dyDescent="0.3">
      <c r="A3" s="96"/>
      <c r="B3" s="96"/>
      <c r="C3" s="97"/>
      <c r="D3" s="106" t="s">
        <v>2</v>
      </c>
      <c r="E3" s="107"/>
      <c r="F3" s="107"/>
      <c r="G3" s="107"/>
      <c r="H3" s="107"/>
      <c r="I3" s="107"/>
      <c r="J3" s="107"/>
      <c r="K3" s="108"/>
    </row>
    <row r="4" spans="1:11" ht="20.100000000000001" customHeight="1" x14ac:dyDescent="0.25">
      <c r="A4" s="96"/>
      <c r="B4" s="96"/>
      <c r="C4" s="97"/>
      <c r="D4" s="109" t="s">
        <v>3</v>
      </c>
      <c r="E4" s="110"/>
      <c r="F4" s="110"/>
      <c r="G4" s="110"/>
      <c r="H4" s="110"/>
      <c r="I4" s="110"/>
      <c r="J4" s="110"/>
      <c r="K4" s="110"/>
    </row>
    <row r="5" spans="1:11" ht="20.100000000000001" customHeight="1" x14ac:dyDescent="0.25">
      <c r="A5" s="96"/>
      <c r="B5" s="96"/>
      <c r="C5" s="97"/>
      <c r="D5" s="111" t="s">
        <v>59</v>
      </c>
      <c r="E5" s="112"/>
      <c r="F5" s="112"/>
      <c r="G5" s="112"/>
      <c r="H5" s="112"/>
      <c r="I5" s="112"/>
      <c r="J5" s="112"/>
      <c r="K5" s="112"/>
    </row>
    <row r="6" spans="1:11" ht="20.100000000000001" customHeight="1" thickBot="1" x14ac:dyDescent="0.3">
      <c r="A6" s="98"/>
      <c r="B6" s="98"/>
      <c r="C6" s="99"/>
      <c r="D6" s="113" t="s">
        <v>57</v>
      </c>
      <c r="E6" s="114"/>
      <c r="F6" s="114"/>
      <c r="G6" s="114"/>
      <c r="H6" s="114"/>
      <c r="I6" s="114"/>
      <c r="J6" s="114"/>
      <c r="K6" s="114"/>
    </row>
    <row r="7" spans="1:11" ht="20.100000000000001" customHeight="1" x14ac:dyDescent="0.25">
      <c r="A7" s="115" t="s">
        <v>30</v>
      </c>
      <c r="B7" s="116"/>
      <c r="C7" s="116"/>
      <c r="D7" s="126" t="s">
        <v>87</v>
      </c>
      <c r="E7" s="126"/>
      <c r="F7" s="126"/>
      <c r="G7" s="126"/>
      <c r="H7" s="126"/>
      <c r="I7" s="126"/>
      <c r="J7" s="126"/>
      <c r="K7" s="126"/>
    </row>
    <row r="8" spans="1:11" ht="20.100000000000001" customHeight="1" x14ac:dyDescent="0.25">
      <c r="A8" s="117"/>
      <c r="B8" s="118"/>
      <c r="C8" s="118"/>
      <c r="D8" s="126" t="s">
        <v>54</v>
      </c>
      <c r="E8" s="126"/>
      <c r="F8" s="126"/>
      <c r="G8" s="126"/>
      <c r="H8" s="126"/>
      <c r="I8" s="126"/>
      <c r="J8" s="126"/>
      <c r="K8" s="126"/>
    </row>
    <row r="9" spans="1:11" ht="20.100000000000001" customHeight="1" x14ac:dyDescent="0.25">
      <c r="A9" s="119"/>
      <c r="B9" s="120"/>
      <c r="C9" s="120"/>
      <c r="D9" s="126" t="s">
        <v>85</v>
      </c>
      <c r="E9" s="126"/>
      <c r="F9" s="126"/>
      <c r="G9" s="126"/>
      <c r="H9" s="126"/>
      <c r="I9" s="126"/>
      <c r="J9" s="126"/>
      <c r="K9" s="126"/>
    </row>
    <row r="10" spans="1:11" ht="20.100000000000001" customHeight="1" thickBot="1" x14ac:dyDescent="0.3">
      <c r="A10" s="121" t="s">
        <v>29</v>
      </c>
      <c r="B10" s="122"/>
      <c r="C10" s="122"/>
      <c r="D10" s="126"/>
      <c r="E10" s="126"/>
      <c r="F10" s="126"/>
      <c r="G10" s="126"/>
      <c r="H10" s="126"/>
      <c r="I10" s="126"/>
      <c r="J10" s="126"/>
      <c r="K10" s="126"/>
    </row>
    <row r="11" spans="1:11" ht="20.100000000000001" customHeight="1" x14ac:dyDescent="0.25">
      <c r="A11" s="57"/>
      <c r="B11" s="58"/>
      <c r="C11" s="58"/>
    </row>
    <row r="12" spans="1:11" ht="20.100000000000001" customHeight="1" x14ac:dyDescent="0.25">
      <c r="A12" s="127" t="s">
        <v>4</v>
      </c>
      <c r="B12" s="127"/>
      <c r="C12" s="127" t="s">
        <v>5</v>
      </c>
      <c r="D12" s="132" t="s">
        <v>6</v>
      </c>
      <c r="E12" s="127" t="s">
        <v>7</v>
      </c>
      <c r="F12" s="133" t="s">
        <v>8</v>
      </c>
      <c r="G12" s="127" t="s">
        <v>9</v>
      </c>
      <c r="H12" s="127"/>
      <c r="I12" s="127" t="s">
        <v>10</v>
      </c>
      <c r="J12" s="127"/>
      <c r="K12" s="127" t="s">
        <v>11</v>
      </c>
    </row>
    <row r="13" spans="1:11" ht="20.100000000000001" customHeight="1" x14ac:dyDescent="0.25">
      <c r="A13" s="65" t="s">
        <v>12</v>
      </c>
      <c r="B13" s="65" t="s">
        <v>13</v>
      </c>
      <c r="C13" s="127"/>
      <c r="D13" s="132"/>
      <c r="E13" s="127"/>
      <c r="F13" s="133"/>
      <c r="G13" s="66" t="s">
        <v>14</v>
      </c>
      <c r="H13" s="66" t="s">
        <v>11</v>
      </c>
      <c r="I13" s="66" t="s">
        <v>14</v>
      </c>
      <c r="J13" s="66" t="s">
        <v>11</v>
      </c>
      <c r="K13" s="127"/>
    </row>
    <row r="14" spans="1:11" ht="20.100000000000001" customHeight="1" thickBot="1" x14ac:dyDescent="0.3">
      <c r="A14" s="25"/>
      <c r="B14" s="25"/>
      <c r="C14" s="18"/>
      <c r="D14" s="19"/>
      <c r="E14" s="18"/>
      <c r="F14" s="20"/>
      <c r="G14" s="21"/>
      <c r="H14" s="21"/>
      <c r="I14" s="21"/>
      <c r="J14" s="21"/>
      <c r="K14" s="18"/>
    </row>
    <row r="15" spans="1:11" ht="20.100000000000001" customHeight="1" x14ac:dyDescent="0.25">
      <c r="A15" s="128" t="s">
        <v>53</v>
      </c>
      <c r="B15" s="129"/>
      <c r="C15" s="129"/>
      <c r="D15" s="129"/>
      <c r="E15" s="129"/>
      <c r="F15" s="129"/>
      <c r="G15" s="130"/>
      <c r="H15" s="130"/>
      <c r="I15" s="130"/>
      <c r="J15" s="130"/>
      <c r="K15" s="131"/>
    </row>
    <row r="16" spans="1:11" s="24" customFormat="1" ht="30" customHeight="1" x14ac:dyDescent="0.25">
      <c r="A16" s="56" t="s">
        <v>44</v>
      </c>
      <c r="B16" s="56">
        <v>1907</v>
      </c>
      <c r="C16" s="56" t="s">
        <v>16</v>
      </c>
      <c r="D16" s="31" t="s">
        <v>52</v>
      </c>
      <c r="E16" s="56" t="s">
        <v>24</v>
      </c>
      <c r="F16" s="75">
        <v>45</v>
      </c>
      <c r="G16" s="30">
        <v>13.82</v>
      </c>
      <c r="H16" s="30">
        <f t="shared" ref="H16:H29" si="0">G16*F16</f>
        <v>621.9</v>
      </c>
      <c r="I16" s="30">
        <v>11.01</v>
      </c>
      <c r="J16" s="30">
        <f t="shared" ref="J16:J29" si="1">I16*F16</f>
        <v>495.45</v>
      </c>
      <c r="K16" s="30">
        <f t="shared" ref="K16" si="2">J16+H16</f>
        <v>1117.3499999999999</v>
      </c>
    </row>
    <row r="17" spans="1:11" s="24" customFormat="1" ht="30" customHeight="1" x14ac:dyDescent="0.25">
      <c r="A17" s="56" t="s">
        <v>23</v>
      </c>
      <c r="B17" s="56">
        <v>1</v>
      </c>
      <c r="C17" s="56" t="s">
        <v>17</v>
      </c>
      <c r="D17" s="28" t="s">
        <v>48</v>
      </c>
      <c r="E17" s="56" t="s">
        <v>24</v>
      </c>
      <c r="F17" s="76">
        <v>45</v>
      </c>
      <c r="G17" s="30">
        <v>4.95</v>
      </c>
      <c r="H17" s="30">
        <f t="shared" si="0"/>
        <v>222.75</v>
      </c>
      <c r="I17" s="30">
        <v>11.08</v>
      </c>
      <c r="J17" s="30">
        <f t="shared" si="1"/>
        <v>498.6</v>
      </c>
      <c r="K17" s="30">
        <f t="shared" ref="K17" si="3">J17+H17</f>
        <v>721.35</v>
      </c>
    </row>
    <row r="18" spans="1:11" s="24" customFormat="1" ht="30" x14ac:dyDescent="0.25">
      <c r="A18" s="56" t="s">
        <v>44</v>
      </c>
      <c r="B18" s="56">
        <v>10812</v>
      </c>
      <c r="C18" s="56" t="s">
        <v>18</v>
      </c>
      <c r="D18" s="72" t="s">
        <v>86</v>
      </c>
      <c r="E18" s="56" t="s">
        <v>24</v>
      </c>
      <c r="F18" s="29">
        <v>91.35</v>
      </c>
      <c r="G18" s="30">
        <v>552.65</v>
      </c>
      <c r="H18" s="30">
        <f t="shared" si="0"/>
        <v>50484.58</v>
      </c>
      <c r="I18" s="30">
        <v>41.99</v>
      </c>
      <c r="J18" s="30">
        <f t="shared" si="1"/>
        <v>3835.79</v>
      </c>
      <c r="K18" s="30">
        <f t="shared" ref="K18" si="4">J18+H18</f>
        <v>54320.37</v>
      </c>
    </row>
    <row r="19" spans="1:11" s="24" customFormat="1" ht="30" customHeight="1" x14ac:dyDescent="0.25">
      <c r="A19" s="68" t="s">
        <v>15</v>
      </c>
      <c r="B19" s="67">
        <v>100341</v>
      </c>
      <c r="C19" s="56" t="s">
        <v>19</v>
      </c>
      <c r="D19" s="71" t="s">
        <v>68</v>
      </c>
      <c r="E19" s="56" t="s">
        <v>69</v>
      </c>
      <c r="F19" s="29">
        <v>177.8</v>
      </c>
      <c r="G19" s="30">
        <v>30.67</v>
      </c>
      <c r="H19" s="30">
        <f t="shared" si="0"/>
        <v>5453.13</v>
      </c>
      <c r="I19" s="30">
        <v>19.96</v>
      </c>
      <c r="J19" s="30">
        <f t="shared" si="1"/>
        <v>3548.89</v>
      </c>
      <c r="K19" s="30">
        <f t="shared" ref="K19:K33" si="5">J19+H19</f>
        <v>9002.02</v>
      </c>
    </row>
    <row r="20" spans="1:11" s="24" customFormat="1" ht="30" customHeight="1" x14ac:dyDescent="0.25">
      <c r="A20" s="68" t="s">
        <v>15</v>
      </c>
      <c r="B20" s="67">
        <v>92915</v>
      </c>
      <c r="C20" s="56" t="s">
        <v>20</v>
      </c>
      <c r="D20" s="72" t="s">
        <v>71</v>
      </c>
      <c r="E20" s="56" t="s">
        <v>70</v>
      </c>
      <c r="F20" s="29">
        <v>36.9</v>
      </c>
      <c r="G20" s="30">
        <v>12.66</v>
      </c>
      <c r="H20" s="30">
        <f t="shared" si="0"/>
        <v>467.15</v>
      </c>
      <c r="I20" s="30">
        <v>8.2100000000000009</v>
      </c>
      <c r="J20" s="30">
        <f t="shared" si="1"/>
        <v>302.95</v>
      </c>
      <c r="K20" s="30">
        <f t="shared" si="5"/>
        <v>770.1</v>
      </c>
    </row>
    <row r="21" spans="1:11" s="24" customFormat="1" ht="30" customHeight="1" x14ac:dyDescent="0.25">
      <c r="A21" s="68" t="s">
        <v>15</v>
      </c>
      <c r="B21" s="67">
        <v>92916</v>
      </c>
      <c r="C21" s="56" t="s">
        <v>43</v>
      </c>
      <c r="D21" s="72" t="s">
        <v>72</v>
      </c>
      <c r="E21" s="56" t="s">
        <v>70</v>
      </c>
      <c r="F21" s="29">
        <v>293.60000000000002</v>
      </c>
      <c r="G21" s="30">
        <v>13.31</v>
      </c>
      <c r="H21" s="30">
        <f t="shared" si="0"/>
        <v>3907.82</v>
      </c>
      <c r="I21" s="30">
        <v>5.67</v>
      </c>
      <c r="J21" s="30">
        <f t="shared" si="1"/>
        <v>1664.71</v>
      </c>
      <c r="K21" s="30">
        <f t="shared" si="5"/>
        <v>5572.53</v>
      </c>
    </row>
    <row r="22" spans="1:11" s="24" customFormat="1" ht="30" customHeight="1" x14ac:dyDescent="0.25">
      <c r="A22" s="68" t="s">
        <v>15</v>
      </c>
      <c r="B22" s="67">
        <v>92917</v>
      </c>
      <c r="C22" s="56" t="s">
        <v>45</v>
      </c>
      <c r="D22" s="72" t="s">
        <v>73</v>
      </c>
      <c r="E22" s="56" t="s">
        <v>70</v>
      </c>
      <c r="F22" s="29">
        <v>107.4</v>
      </c>
      <c r="G22" s="30">
        <v>13.39</v>
      </c>
      <c r="H22" s="30">
        <f t="shared" si="0"/>
        <v>1438.09</v>
      </c>
      <c r="I22" s="30">
        <v>3.82</v>
      </c>
      <c r="J22" s="30">
        <f t="shared" si="1"/>
        <v>410.27</v>
      </c>
      <c r="K22" s="30">
        <f t="shared" si="5"/>
        <v>1848.36</v>
      </c>
    </row>
    <row r="23" spans="1:11" s="24" customFormat="1" ht="30" customHeight="1" x14ac:dyDescent="0.25">
      <c r="A23" s="68" t="s">
        <v>15</v>
      </c>
      <c r="B23" s="67">
        <v>92919</v>
      </c>
      <c r="C23" s="56" t="s">
        <v>46</v>
      </c>
      <c r="D23" s="72" t="s">
        <v>74</v>
      </c>
      <c r="E23" s="56" t="s">
        <v>70</v>
      </c>
      <c r="F23" s="29">
        <v>381.25</v>
      </c>
      <c r="G23" s="30">
        <v>12.45</v>
      </c>
      <c r="H23" s="30">
        <f t="shared" si="0"/>
        <v>4746.5600000000004</v>
      </c>
      <c r="I23" s="30">
        <v>2.59</v>
      </c>
      <c r="J23" s="30">
        <f t="shared" si="1"/>
        <v>987.44</v>
      </c>
      <c r="K23" s="30">
        <f t="shared" si="5"/>
        <v>5734</v>
      </c>
    </row>
    <row r="24" spans="1:11" s="24" customFormat="1" ht="37.5" customHeight="1" x14ac:dyDescent="0.25">
      <c r="A24" s="68" t="s">
        <v>15</v>
      </c>
      <c r="B24" s="67">
        <v>103685</v>
      </c>
      <c r="C24" s="56" t="s">
        <v>60</v>
      </c>
      <c r="D24" s="72" t="s">
        <v>76</v>
      </c>
      <c r="E24" s="56" t="s">
        <v>75</v>
      </c>
      <c r="F24" s="29">
        <v>15.31</v>
      </c>
      <c r="G24" s="30">
        <v>778.25</v>
      </c>
      <c r="H24" s="30">
        <f t="shared" si="0"/>
        <v>11915.01</v>
      </c>
      <c r="I24" s="30">
        <v>47.47</v>
      </c>
      <c r="J24" s="30">
        <f t="shared" si="1"/>
        <v>726.77</v>
      </c>
      <c r="K24" s="30">
        <f t="shared" si="5"/>
        <v>12641.78</v>
      </c>
    </row>
    <row r="25" spans="1:11" s="24" customFormat="1" ht="24.95" customHeight="1" x14ac:dyDescent="0.25">
      <c r="A25" s="67" t="s">
        <v>15</v>
      </c>
      <c r="B25" s="73">
        <v>96622</v>
      </c>
      <c r="C25" s="56" t="s">
        <v>61</v>
      </c>
      <c r="D25" s="69" t="s">
        <v>77</v>
      </c>
      <c r="E25" s="56" t="s">
        <v>79</v>
      </c>
      <c r="F25" s="29">
        <v>1.75</v>
      </c>
      <c r="G25" s="30">
        <v>210.48</v>
      </c>
      <c r="H25" s="30">
        <f t="shared" si="0"/>
        <v>368.34</v>
      </c>
      <c r="I25" s="30">
        <v>72.77</v>
      </c>
      <c r="J25" s="30">
        <f t="shared" si="1"/>
        <v>127.35</v>
      </c>
      <c r="K25" s="30">
        <f t="shared" si="5"/>
        <v>495.69</v>
      </c>
    </row>
    <row r="26" spans="1:11" s="24" customFormat="1" ht="30.75" x14ac:dyDescent="0.25">
      <c r="A26" s="67" t="s">
        <v>15</v>
      </c>
      <c r="B26" s="67">
        <v>93367</v>
      </c>
      <c r="C26" s="56" t="s">
        <v>62</v>
      </c>
      <c r="D26" s="70" t="s">
        <v>80</v>
      </c>
      <c r="E26" s="56" t="s">
        <v>79</v>
      </c>
      <c r="F26" s="29">
        <v>100</v>
      </c>
      <c r="G26" s="30">
        <v>20.420000000000002</v>
      </c>
      <c r="H26" s="30">
        <f t="shared" si="0"/>
        <v>2042</v>
      </c>
      <c r="I26" s="30">
        <v>9.0299999999999994</v>
      </c>
      <c r="J26" s="30">
        <f t="shared" si="1"/>
        <v>903</v>
      </c>
      <c r="K26" s="30">
        <f t="shared" si="5"/>
        <v>2945</v>
      </c>
    </row>
    <row r="27" spans="1:11" s="24" customFormat="1" ht="30.75" x14ac:dyDescent="0.25">
      <c r="A27" s="67" t="s">
        <v>44</v>
      </c>
      <c r="B27" s="67">
        <v>11710</v>
      </c>
      <c r="C27" s="56" t="s">
        <v>63</v>
      </c>
      <c r="D27" s="70" t="s">
        <v>84</v>
      </c>
      <c r="E27" s="56" t="s">
        <v>79</v>
      </c>
      <c r="F27" s="29">
        <v>100</v>
      </c>
      <c r="G27" s="30">
        <v>17.64</v>
      </c>
      <c r="H27" s="30">
        <f t="shared" si="0"/>
        <v>1764</v>
      </c>
      <c r="I27" s="30">
        <v>0.2</v>
      </c>
      <c r="J27" s="30">
        <f t="shared" si="1"/>
        <v>20</v>
      </c>
      <c r="K27" s="30">
        <f t="shared" si="5"/>
        <v>1784</v>
      </c>
    </row>
    <row r="28" spans="1:11" s="24" customFormat="1" ht="27.75" customHeight="1" x14ac:dyDescent="0.25">
      <c r="A28" s="67" t="s">
        <v>81</v>
      </c>
      <c r="B28" s="67">
        <v>5914389</v>
      </c>
      <c r="C28" s="56" t="s">
        <v>64</v>
      </c>
      <c r="D28" s="71" t="s">
        <v>83</v>
      </c>
      <c r="E28" s="56" t="s">
        <v>82</v>
      </c>
      <c r="F28" s="29">
        <v>1600</v>
      </c>
      <c r="G28" s="30">
        <v>0</v>
      </c>
      <c r="H28" s="30">
        <f t="shared" si="0"/>
        <v>0</v>
      </c>
      <c r="I28" s="30">
        <v>0.99</v>
      </c>
      <c r="J28" s="30">
        <f t="shared" si="1"/>
        <v>1584</v>
      </c>
      <c r="K28" s="30">
        <f t="shared" si="5"/>
        <v>1584</v>
      </c>
    </row>
    <row r="29" spans="1:11" s="24" customFormat="1" ht="24.95" customHeight="1" x14ac:dyDescent="0.25">
      <c r="A29" s="67" t="s">
        <v>15</v>
      </c>
      <c r="B29" s="73">
        <v>98557</v>
      </c>
      <c r="C29" s="56" t="s">
        <v>65</v>
      </c>
      <c r="D29" s="69" t="s">
        <v>78</v>
      </c>
      <c r="E29" s="56" t="s">
        <v>24</v>
      </c>
      <c r="F29" s="29">
        <v>35</v>
      </c>
      <c r="G29" s="30">
        <v>49.03</v>
      </c>
      <c r="H29" s="30">
        <f t="shared" si="0"/>
        <v>1716.05</v>
      </c>
      <c r="I29" s="30">
        <v>14.73</v>
      </c>
      <c r="J29" s="30">
        <f t="shared" si="1"/>
        <v>515.54999999999995</v>
      </c>
      <c r="K29" s="30">
        <f t="shared" si="5"/>
        <v>2231.6</v>
      </c>
    </row>
    <row r="30" spans="1:11" s="24" customFormat="1" ht="24.95" customHeight="1" x14ac:dyDescent="0.25">
      <c r="A30" s="67" t="s">
        <v>15</v>
      </c>
      <c r="B30" s="73">
        <v>102726</v>
      </c>
      <c r="C30" s="56" t="s">
        <v>66</v>
      </c>
      <c r="D30" s="69" t="s">
        <v>90</v>
      </c>
      <c r="E30" s="56" t="s">
        <v>92</v>
      </c>
      <c r="F30" s="29">
        <v>7</v>
      </c>
      <c r="G30" s="30">
        <v>23.25</v>
      </c>
      <c r="H30" s="30">
        <f t="shared" ref="H30:H31" si="6">G30*F30</f>
        <v>162.75</v>
      </c>
      <c r="I30" s="30">
        <v>10.47</v>
      </c>
      <c r="J30" s="30">
        <f t="shared" ref="J30:J31" si="7">I30*F30</f>
        <v>73.290000000000006</v>
      </c>
      <c r="K30" s="30">
        <f t="shared" ref="K30:K31" si="8">J30+H30</f>
        <v>236.04</v>
      </c>
    </row>
    <row r="31" spans="1:11" s="24" customFormat="1" ht="24.95" customHeight="1" x14ac:dyDescent="0.25">
      <c r="A31" s="67" t="s">
        <v>15</v>
      </c>
      <c r="B31" s="73">
        <v>1044797</v>
      </c>
      <c r="C31" s="56" t="s">
        <v>67</v>
      </c>
      <c r="D31" s="69" t="s">
        <v>91</v>
      </c>
      <c r="E31" s="56" t="s">
        <v>22</v>
      </c>
      <c r="F31" s="29">
        <v>28</v>
      </c>
      <c r="G31" s="30">
        <v>8.19</v>
      </c>
      <c r="H31" s="30">
        <f t="shared" si="6"/>
        <v>229.32</v>
      </c>
      <c r="I31" s="30">
        <v>13.05</v>
      </c>
      <c r="J31" s="30">
        <f t="shared" si="7"/>
        <v>365.4</v>
      </c>
      <c r="K31" s="30">
        <f t="shared" si="8"/>
        <v>594.72</v>
      </c>
    </row>
    <row r="32" spans="1:11" s="24" customFormat="1" ht="30" x14ac:dyDescent="0.25">
      <c r="A32" s="67" t="s">
        <v>15</v>
      </c>
      <c r="B32" s="56">
        <v>944273</v>
      </c>
      <c r="C32" s="56" t="s">
        <v>93</v>
      </c>
      <c r="D32" s="74" t="s">
        <v>88</v>
      </c>
      <c r="E32" s="56" t="s">
        <v>22</v>
      </c>
      <c r="F32" s="29">
        <v>48</v>
      </c>
      <c r="G32" s="30">
        <v>43.14</v>
      </c>
      <c r="H32" s="30">
        <f t="shared" ref="H32" si="9">G32*F32</f>
        <v>2070.7199999999998</v>
      </c>
      <c r="I32" s="30">
        <v>11.75</v>
      </c>
      <c r="J32" s="30">
        <f t="shared" ref="J32" si="10">I32*F32</f>
        <v>564</v>
      </c>
      <c r="K32" s="30">
        <f t="shared" ref="K32" si="11">J32+H32</f>
        <v>2634.72</v>
      </c>
    </row>
    <row r="33" spans="1:11" s="24" customFormat="1" ht="24.95" customHeight="1" x14ac:dyDescent="0.25">
      <c r="A33" s="56" t="s">
        <v>15</v>
      </c>
      <c r="B33" s="56">
        <v>92396</v>
      </c>
      <c r="C33" s="56" t="s">
        <v>94</v>
      </c>
      <c r="D33" s="28" t="s">
        <v>89</v>
      </c>
      <c r="E33" s="56" t="s">
        <v>24</v>
      </c>
      <c r="F33" s="29">
        <v>90</v>
      </c>
      <c r="G33" s="30">
        <v>72.42</v>
      </c>
      <c r="H33" s="30">
        <f t="shared" ref="H33" si="12">G33*F33</f>
        <v>6517.8</v>
      </c>
      <c r="I33" s="30">
        <v>18.47</v>
      </c>
      <c r="J33" s="30">
        <f t="shared" ref="J33" si="13">I33*F33</f>
        <v>1662.3</v>
      </c>
      <c r="K33" s="30">
        <f t="shared" si="5"/>
        <v>8180.1</v>
      </c>
    </row>
    <row r="34" spans="1:11" ht="20.100000000000001" customHeight="1" thickBot="1" x14ac:dyDescent="0.3">
      <c r="A34" s="32"/>
      <c r="B34" s="22"/>
      <c r="C34" s="7"/>
      <c r="D34" s="8" t="s">
        <v>25</v>
      </c>
      <c r="E34" s="7"/>
      <c r="F34" s="9"/>
      <c r="G34" s="2"/>
      <c r="H34" s="26">
        <f>SUM(H16:H33)</f>
        <v>94127.97</v>
      </c>
      <c r="I34" s="26"/>
      <c r="J34" s="26">
        <f>SUM(J16:J33)</f>
        <v>18285.759999999998</v>
      </c>
      <c r="K34" s="26">
        <f>SUM(K16:K33)</f>
        <v>112413.73</v>
      </c>
    </row>
    <row r="35" spans="1:11" ht="20.100000000000001" customHeight="1" thickBot="1" x14ac:dyDescent="0.3">
      <c r="A35" s="25"/>
      <c r="B35" s="25"/>
      <c r="C35" s="18"/>
      <c r="D35" s="19"/>
      <c r="E35" s="18"/>
      <c r="F35" s="20"/>
      <c r="G35" s="21"/>
      <c r="H35" s="21"/>
      <c r="I35" s="21"/>
      <c r="J35" s="21"/>
      <c r="K35" s="18"/>
    </row>
    <row r="36" spans="1:11" s="64" customFormat="1" ht="30" customHeight="1" thickBot="1" x14ac:dyDescent="0.3">
      <c r="A36" s="123" t="s">
        <v>27</v>
      </c>
      <c r="B36" s="124"/>
      <c r="C36" s="124"/>
      <c r="D36" s="124"/>
      <c r="E36" s="124"/>
      <c r="F36" s="125"/>
      <c r="G36" s="61"/>
      <c r="H36" s="6">
        <f>H34</f>
        <v>94127.97</v>
      </c>
      <c r="I36" s="63"/>
      <c r="J36" s="6">
        <f>J34</f>
        <v>18285.759999999998</v>
      </c>
      <c r="K36" s="62">
        <f>K34</f>
        <v>112413.73</v>
      </c>
    </row>
    <row r="39" spans="1:11" x14ac:dyDescent="0.25">
      <c r="K39" s="23"/>
    </row>
    <row r="41" spans="1:11" x14ac:dyDescent="0.25">
      <c r="B41" s="77" t="s">
        <v>36</v>
      </c>
      <c r="C41" s="77">
        <v>1</v>
      </c>
      <c r="D41" s="78" t="s">
        <v>48</v>
      </c>
      <c r="E41" s="79"/>
      <c r="F41" s="80"/>
      <c r="G41" s="81" t="s">
        <v>28</v>
      </c>
      <c r="H41" s="95" t="s">
        <v>24</v>
      </c>
      <c r="I41" s="95"/>
    </row>
    <row r="42" spans="1:11" ht="30.75" x14ac:dyDescent="0.25">
      <c r="B42" s="82" t="s">
        <v>38</v>
      </c>
      <c r="C42" s="82" t="s">
        <v>39</v>
      </c>
      <c r="D42" s="83" t="s">
        <v>41</v>
      </c>
      <c r="E42" s="82" t="s">
        <v>40</v>
      </c>
      <c r="F42" s="82" t="s">
        <v>28</v>
      </c>
      <c r="G42" s="84" t="s">
        <v>42</v>
      </c>
      <c r="H42" s="82" t="s">
        <v>37</v>
      </c>
      <c r="I42" s="85" t="s">
        <v>47</v>
      </c>
    </row>
    <row r="43" spans="1:11" x14ac:dyDescent="0.25">
      <c r="B43" s="82" t="s">
        <v>15</v>
      </c>
      <c r="C43" s="82">
        <v>7348</v>
      </c>
      <c r="D43" s="83" t="s">
        <v>51</v>
      </c>
      <c r="E43" s="86">
        <v>0.20730000000000001</v>
      </c>
      <c r="F43" s="82" t="s">
        <v>50</v>
      </c>
      <c r="G43" s="87">
        <v>18.93</v>
      </c>
      <c r="H43" s="87">
        <f t="shared" ref="H43" si="14">G43*E43</f>
        <v>3.92</v>
      </c>
      <c r="I43" s="85"/>
    </row>
    <row r="44" spans="1:11" x14ac:dyDescent="0.25">
      <c r="B44" s="82" t="s">
        <v>15</v>
      </c>
      <c r="C44" s="82">
        <v>88310</v>
      </c>
      <c r="D44" s="83" t="s">
        <v>49</v>
      </c>
      <c r="E44" s="86">
        <v>0.3034</v>
      </c>
      <c r="F44" s="82" t="s">
        <v>21</v>
      </c>
      <c r="G44" s="87">
        <v>28.92</v>
      </c>
      <c r="H44" s="88"/>
      <c r="I44" s="87">
        <v>8.77</v>
      </c>
    </row>
    <row r="45" spans="1:11" x14ac:dyDescent="0.25">
      <c r="B45" s="89"/>
      <c r="C45" s="90"/>
      <c r="D45" s="91"/>
      <c r="E45" s="92"/>
      <c r="F45" s="90"/>
      <c r="G45" s="93" t="s">
        <v>58</v>
      </c>
      <c r="H45" s="94">
        <f>SUM(H43:H44)</f>
        <v>3.92</v>
      </c>
      <c r="I45" s="94">
        <v>8.77</v>
      </c>
    </row>
  </sheetData>
  <mergeCells count="25">
    <mergeCell ref="A15:F15"/>
    <mergeCell ref="G15:K15"/>
    <mergeCell ref="I12:J12"/>
    <mergeCell ref="K12:K13"/>
    <mergeCell ref="A12:B12"/>
    <mergeCell ref="C12:C13"/>
    <mergeCell ref="D12:D13"/>
    <mergeCell ref="E12:E13"/>
    <mergeCell ref="F12:F13"/>
    <mergeCell ref="H41:I41"/>
    <mergeCell ref="A1:C6"/>
    <mergeCell ref="D1:K1"/>
    <mergeCell ref="D2:K2"/>
    <mergeCell ref="D3:K3"/>
    <mergeCell ref="D4:K4"/>
    <mergeCell ref="D5:K5"/>
    <mergeCell ref="D6:K6"/>
    <mergeCell ref="A7:C9"/>
    <mergeCell ref="A10:C10"/>
    <mergeCell ref="A36:F36"/>
    <mergeCell ref="D7:K7"/>
    <mergeCell ref="D10:K10"/>
    <mergeCell ref="D9:K9"/>
    <mergeCell ref="D8:K8"/>
    <mergeCell ref="G12:H1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44" fitToHeight="0" orientation="landscape" useFirstPageNumber="1" r:id="rId1"/>
  <headerFooter>
    <oddFooter>Página &amp;P</oddFooter>
  </headerFooter>
  <rowBreaks count="1" manualBreakCount="1">
    <brk id="6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5"/>
  <sheetViews>
    <sheetView view="pageBreakPreview" zoomScale="85" zoomScaleNormal="100" zoomScaleSheetLayoutView="85" zoomScalePageLayoutView="70" workbookViewId="0">
      <pane xSplit="3" ySplit="10" topLeftCell="D11" activePane="bottomRight" state="frozen"/>
      <selection activeCell="M42" sqref="M42"/>
      <selection pane="topRight" activeCell="M42" sqref="M42"/>
      <selection pane="bottomLeft" activeCell="M42" sqref="M42"/>
      <selection pane="bottomRight" activeCell="C21" sqref="C21"/>
    </sheetView>
  </sheetViews>
  <sheetFormatPr defaultRowHeight="15" x14ac:dyDescent="0.25"/>
  <cols>
    <col min="1" max="1" width="9.28515625" bestFit="1" customWidth="1"/>
    <col min="2" max="2" width="53" customWidth="1"/>
    <col min="3" max="3" width="18" bestFit="1" customWidth="1"/>
    <col min="4" max="4" width="13.28515625" customWidth="1"/>
    <col min="5" max="5" width="19.140625" customWidth="1"/>
    <col min="6" max="6" width="13.140625" customWidth="1"/>
    <col min="7" max="7" width="21" customWidth="1"/>
  </cols>
  <sheetData>
    <row r="1" spans="1:12" ht="15.75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3"/>
    </row>
    <row r="2" spans="1:12" ht="15.75" x14ac:dyDescent="0.25">
      <c r="A2" s="143" t="s">
        <v>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5"/>
    </row>
    <row r="3" spans="1:12" ht="15.75" x14ac:dyDescent="0.25">
      <c r="A3" s="143" t="s">
        <v>2</v>
      </c>
      <c r="B3" s="144"/>
      <c r="C3" s="144"/>
      <c r="D3" s="144"/>
      <c r="E3" s="144"/>
      <c r="F3" s="144"/>
      <c r="G3" s="144"/>
      <c r="H3" s="144"/>
      <c r="I3" s="144"/>
      <c r="J3" s="144"/>
      <c r="K3" s="144"/>
      <c r="L3" s="145"/>
    </row>
    <row r="4" spans="1:12" ht="15.75" x14ac:dyDescent="0.25">
      <c r="A4" s="13"/>
      <c r="B4" s="60"/>
      <c r="L4" s="14"/>
    </row>
    <row r="5" spans="1:12" x14ac:dyDescent="0.25">
      <c r="A5" s="111" t="s">
        <v>31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42"/>
    </row>
    <row r="6" spans="1:12" x14ac:dyDescent="0.25">
      <c r="A6" s="111" t="s">
        <v>59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42"/>
    </row>
    <row r="7" spans="1:12" ht="15.75" x14ac:dyDescent="0.25">
      <c r="A7" s="143" t="s">
        <v>56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5"/>
    </row>
    <row r="8" spans="1:12" ht="16.5" thickBot="1" x14ac:dyDescent="0.3">
      <c r="A8" s="59"/>
      <c r="B8" s="60"/>
      <c r="L8" s="14"/>
    </row>
    <row r="9" spans="1:12" s="10" customFormat="1" ht="15" customHeight="1" x14ac:dyDescent="0.25">
      <c r="A9" s="146" t="s">
        <v>26</v>
      </c>
      <c r="B9" s="148" t="s">
        <v>32</v>
      </c>
      <c r="C9" s="148" t="s">
        <v>33</v>
      </c>
      <c r="D9" s="150" t="s">
        <v>55</v>
      </c>
      <c r="E9" s="150"/>
      <c r="F9" s="134" t="s">
        <v>27</v>
      </c>
      <c r="G9" s="135"/>
    </row>
    <row r="10" spans="1:12" s="10" customFormat="1" ht="15.75" thickBot="1" x14ac:dyDescent="0.3">
      <c r="A10" s="147"/>
      <c r="B10" s="149"/>
      <c r="C10" s="149"/>
      <c r="D10" s="36" t="s">
        <v>34</v>
      </c>
      <c r="E10" s="37" t="s">
        <v>35</v>
      </c>
      <c r="F10" s="136"/>
      <c r="G10" s="137"/>
    </row>
    <row r="11" spans="1:12" ht="15.75" thickBot="1" x14ac:dyDescent="0.3">
      <c r="A11" s="15"/>
      <c r="B11" s="35"/>
      <c r="C11" s="38"/>
      <c r="D11" s="39"/>
      <c r="E11" s="40"/>
      <c r="F11" s="38"/>
      <c r="G11" s="41"/>
    </row>
    <row r="12" spans="1:12" ht="15" customHeight="1" x14ac:dyDescent="0.25">
      <c r="A12" s="33">
        <v>1</v>
      </c>
      <c r="B12" s="34" t="str">
        <f>'[1]PLANILHA ORÇ'!A15</f>
        <v>1.0 SERVIÇOS INICIAIS</v>
      </c>
      <c r="C12" s="42">
        <f>'PLANILHA ORÇ'!K34</f>
        <v>112413.73</v>
      </c>
      <c r="D12" s="43">
        <v>1</v>
      </c>
      <c r="E12" s="44">
        <f>ROUNDDOWN(D12*$C$12,2)</f>
        <v>112413.73</v>
      </c>
      <c r="F12" s="54">
        <f>G12/C12</f>
        <v>1</v>
      </c>
      <c r="G12" s="55">
        <f>E12</f>
        <v>112413.73</v>
      </c>
      <c r="H12" s="1">
        <f>C12-G12</f>
        <v>0</v>
      </c>
    </row>
    <row r="13" spans="1:12" ht="15.75" thickBot="1" x14ac:dyDescent="0.3">
      <c r="A13" s="15"/>
      <c r="B13" s="11"/>
      <c r="C13" s="45"/>
      <c r="D13" s="46"/>
      <c r="E13" s="40"/>
      <c r="F13" s="38"/>
      <c r="G13" s="38"/>
    </row>
    <row r="14" spans="1:12" s="10" customFormat="1" x14ac:dyDescent="0.25">
      <c r="A14" s="47"/>
      <c r="B14" s="48" t="s">
        <v>27</v>
      </c>
      <c r="C14" s="49">
        <f>SUM(C12:C12)</f>
        <v>112413.73</v>
      </c>
      <c r="D14" s="12">
        <f>E14/$C$14</f>
        <v>1</v>
      </c>
      <c r="E14" s="50">
        <f>SUM(E12:E12)</f>
        <v>112413.73</v>
      </c>
      <c r="F14" s="138">
        <f>SUM(G12:G12)</f>
        <v>112413.73</v>
      </c>
      <c r="G14" s="139"/>
    </row>
    <row r="15" spans="1:12" s="10" customFormat="1" ht="16.5" thickBot="1" x14ac:dyDescent="0.3">
      <c r="A15" s="16"/>
      <c r="B15" s="17"/>
      <c r="C15" s="51"/>
      <c r="D15" s="52"/>
      <c r="E15" s="53"/>
      <c r="F15" s="140"/>
      <c r="G15" s="141"/>
    </row>
  </sheetData>
  <mergeCells count="18">
    <mergeCell ref="A3:E3"/>
    <mergeCell ref="F3:L3"/>
    <mergeCell ref="A5:E5"/>
    <mergeCell ref="F5:L5"/>
    <mergeCell ref="A1:E1"/>
    <mergeCell ref="F1:L1"/>
    <mergeCell ref="A2:E2"/>
    <mergeCell ref="F2:L2"/>
    <mergeCell ref="F9:G10"/>
    <mergeCell ref="F14:G15"/>
    <mergeCell ref="A6:E6"/>
    <mergeCell ref="F6:L6"/>
    <mergeCell ref="A7:E7"/>
    <mergeCell ref="F7:L7"/>
    <mergeCell ref="A9:A10"/>
    <mergeCell ref="B9:B10"/>
    <mergeCell ref="C9:C10"/>
    <mergeCell ref="D9:E9"/>
  </mergeCells>
  <pageMargins left="0.51181102362204722" right="0.51181102362204722" top="0.78740157480314965" bottom="0.78740157480314965" header="0.31496062992125984" footer="0.31496062992125984"/>
  <pageSetup paperSize="9" scale="92" fitToHeight="0" orientation="landscape" r:id="rId1"/>
  <headerFooter>
    <oddHeader xml:space="preserve">&amp;L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</vt:lpstr>
      <vt:lpstr>CFF-18 MESES</vt:lpstr>
      <vt:lpstr>'CFF-18 MESES'!Area_de_impressao</vt:lpstr>
      <vt:lpstr>'PLANILHA ORÇ'!Area_de_impressao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de Lima</dc:creator>
  <cp:lastModifiedBy>Felipe Salvadori</cp:lastModifiedBy>
  <cp:lastPrinted>2024-05-02T13:57:20Z</cp:lastPrinted>
  <dcterms:created xsi:type="dcterms:W3CDTF">2019-07-11T13:17:25Z</dcterms:created>
  <dcterms:modified xsi:type="dcterms:W3CDTF">2024-05-02T13:57:45Z</dcterms:modified>
</cp:coreProperties>
</file>