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TMARSUM\CONTRUÇÃO UBS\"/>
    </mc:Choice>
  </mc:AlternateContent>
  <xr:revisionPtr revIDLastSave="0" documentId="8_{F0F085CD-3E52-403C-AF63-E85E61184D4E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BM-01" sheetId="1" r:id="rId1"/>
  </sheets>
  <definedNames>
    <definedName name="_xlnm.Print_Area" localSheetId="0">'BM-01'!$A$1:$O$215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207" i="1" l="1"/>
  <c r="L207" i="1"/>
  <c r="I207" i="1"/>
  <c r="F207" i="1"/>
  <c r="F35" i="1"/>
  <c r="F70" i="1"/>
  <c r="F82" i="1"/>
  <c r="F92" i="1"/>
  <c r="F103" i="1"/>
  <c r="F203" i="1"/>
  <c r="F200" i="1"/>
  <c r="F197" i="1"/>
  <c r="F191" i="1"/>
  <c r="F168" i="1"/>
  <c r="F169" i="1"/>
  <c r="F172" i="1"/>
  <c r="F171" i="1"/>
  <c r="F23" i="1"/>
  <c r="F128" i="1"/>
  <c r="F177" i="1"/>
  <c r="F178" i="1"/>
  <c r="F179" i="1"/>
  <c r="F180" i="1"/>
  <c r="F181" i="1"/>
  <c r="F182" i="1"/>
  <c r="F183" i="1"/>
  <c r="F185" i="1"/>
  <c r="F186" i="1"/>
  <c r="F187" i="1"/>
  <c r="F20" i="1"/>
  <c r="F21" i="1"/>
  <c r="F22" i="1"/>
  <c r="F184" i="1" l="1"/>
  <c r="G17" i="1"/>
  <c r="N205" i="1"/>
  <c r="M205" i="1" s="1"/>
  <c r="J205" i="1"/>
  <c r="G205" i="1"/>
  <c r="L205" i="1"/>
  <c r="N203" i="1"/>
  <c r="O203" i="1" s="1"/>
  <c r="O202" i="1" s="1"/>
  <c r="L203" i="1"/>
  <c r="L202" i="1" s="1"/>
  <c r="J203" i="1"/>
  <c r="I203" i="1"/>
  <c r="I202" i="1" s="1"/>
  <c r="G203" i="1"/>
  <c r="F202" i="1"/>
  <c r="N201" i="1"/>
  <c r="J201" i="1"/>
  <c r="G201" i="1"/>
  <c r="F201" i="1"/>
  <c r="L201" i="1" s="1"/>
  <c r="N200" i="1"/>
  <c r="J200" i="1"/>
  <c r="G200" i="1"/>
  <c r="L200" i="1"/>
  <c r="N199" i="1"/>
  <c r="J199" i="1"/>
  <c r="G199" i="1"/>
  <c r="F199" i="1"/>
  <c r="L199" i="1" s="1"/>
  <c r="N198" i="1"/>
  <c r="J198" i="1"/>
  <c r="G198" i="1"/>
  <c r="F198" i="1"/>
  <c r="L198" i="1" s="1"/>
  <c r="N197" i="1"/>
  <c r="J197" i="1"/>
  <c r="G197" i="1"/>
  <c r="L197" i="1"/>
  <c r="N195" i="1"/>
  <c r="J195" i="1"/>
  <c r="G195" i="1"/>
  <c r="F195" i="1"/>
  <c r="L195" i="1" s="1"/>
  <c r="N193" i="1"/>
  <c r="J193" i="1"/>
  <c r="G193" i="1"/>
  <c r="F193" i="1"/>
  <c r="I193" i="1" s="1"/>
  <c r="N191" i="1"/>
  <c r="J191" i="1"/>
  <c r="G191" i="1"/>
  <c r="L191" i="1"/>
  <c r="N190" i="1"/>
  <c r="J190" i="1"/>
  <c r="G190" i="1"/>
  <c r="F190" i="1"/>
  <c r="N187" i="1"/>
  <c r="J187" i="1"/>
  <c r="G187" i="1"/>
  <c r="L187" i="1"/>
  <c r="N186" i="1"/>
  <c r="J186" i="1"/>
  <c r="G186" i="1"/>
  <c r="L186" i="1"/>
  <c r="N185" i="1"/>
  <c r="J185" i="1"/>
  <c r="G185" i="1"/>
  <c r="L185" i="1"/>
  <c r="N183" i="1"/>
  <c r="J183" i="1"/>
  <c r="G183" i="1"/>
  <c r="I183" i="1"/>
  <c r="N182" i="1"/>
  <c r="J182" i="1"/>
  <c r="G182" i="1"/>
  <c r="L182" i="1"/>
  <c r="N181" i="1"/>
  <c r="J181" i="1"/>
  <c r="G181" i="1"/>
  <c r="L181" i="1"/>
  <c r="N180" i="1"/>
  <c r="J180" i="1"/>
  <c r="G180" i="1"/>
  <c r="L180" i="1"/>
  <c r="N179" i="1"/>
  <c r="J179" i="1"/>
  <c r="G179" i="1"/>
  <c r="L179" i="1"/>
  <c r="N178" i="1"/>
  <c r="J178" i="1"/>
  <c r="G178" i="1"/>
  <c r="L178" i="1"/>
  <c r="N177" i="1"/>
  <c r="J177" i="1"/>
  <c r="G177" i="1"/>
  <c r="L177" i="1"/>
  <c r="N174" i="1"/>
  <c r="J174" i="1"/>
  <c r="G174" i="1"/>
  <c r="F174" i="1"/>
  <c r="I174" i="1" s="1"/>
  <c r="N173" i="1"/>
  <c r="J173" i="1"/>
  <c r="G173" i="1"/>
  <c r="F173" i="1"/>
  <c r="L173" i="1" s="1"/>
  <c r="N172" i="1"/>
  <c r="J172" i="1"/>
  <c r="G172" i="1"/>
  <c r="I172" i="1"/>
  <c r="N171" i="1"/>
  <c r="J171" i="1"/>
  <c r="G171" i="1"/>
  <c r="I171" i="1"/>
  <c r="N170" i="1"/>
  <c r="J170" i="1"/>
  <c r="G170" i="1"/>
  <c r="L170" i="1"/>
  <c r="N169" i="1"/>
  <c r="J169" i="1"/>
  <c r="G169" i="1"/>
  <c r="L169" i="1"/>
  <c r="N168" i="1"/>
  <c r="J168" i="1"/>
  <c r="G168" i="1"/>
  <c r="I168" i="1"/>
  <c r="N166" i="1"/>
  <c r="J166" i="1"/>
  <c r="G166" i="1"/>
  <c r="F166" i="1"/>
  <c r="I166" i="1" s="1"/>
  <c r="I165" i="1" s="1"/>
  <c r="N164" i="1"/>
  <c r="J164" i="1"/>
  <c r="G164" i="1"/>
  <c r="F164" i="1"/>
  <c r="I164" i="1" s="1"/>
  <c r="N163" i="1"/>
  <c r="J163" i="1"/>
  <c r="G163" i="1"/>
  <c r="F163" i="1"/>
  <c r="I163" i="1" s="1"/>
  <c r="N162" i="1"/>
  <c r="J162" i="1"/>
  <c r="G162" i="1"/>
  <c r="F162" i="1"/>
  <c r="L162" i="1" s="1"/>
  <c r="N161" i="1"/>
  <c r="J161" i="1"/>
  <c r="G161" i="1"/>
  <c r="F161" i="1"/>
  <c r="L161" i="1" s="1"/>
  <c r="N160" i="1"/>
  <c r="M160" i="1" s="1"/>
  <c r="J160" i="1"/>
  <c r="G160" i="1"/>
  <c r="F160" i="1"/>
  <c r="L160" i="1" s="1"/>
  <c r="N159" i="1"/>
  <c r="J159" i="1"/>
  <c r="G159" i="1"/>
  <c r="F159" i="1"/>
  <c r="L159" i="1" s="1"/>
  <c r="N157" i="1"/>
  <c r="M157" i="1" s="1"/>
  <c r="J157" i="1"/>
  <c r="G157" i="1"/>
  <c r="F157" i="1"/>
  <c r="L157" i="1" s="1"/>
  <c r="N156" i="1"/>
  <c r="M156" i="1" s="1"/>
  <c r="J156" i="1"/>
  <c r="G156" i="1"/>
  <c r="F156" i="1"/>
  <c r="L156" i="1" s="1"/>
  <c r="N154" i="1"/>
  <c r="M154" i="1" s="1"/>
  <c r="J154" i="1"/>
  <c r="G154" i="1"/>
  <c r="F154" i="1"/>
  <c r="N152" i="1"/>
  <c r="M152" i="1" s="1"/>
  <c r="J152" i="1"/>
  <c r="G152" i="1"/>
  <c r="F152" i="1"/>
  <c r="N150" i="1"/>
  <c r="M150" i="1" s="1"/>
  <c r="J150" i="1"/>
  <c r="G150" i="1"/>
  <c r="F150" i="1"/>
  <c r="N148" i="1"/>
  <c r="M148" i="1" s="1"/>
  <c r="J148" i="1"/>
  <c r="G148" i="1"/>
  <c r="F148" i="1"/>
  <c r="N147" i="1"/>
  <c r="M147" i="1" s="1"/>
  <c r="J147" i="1"/>
  <c r="G147" i="1"/>
  <c r="F147" i="1"/>
  <c r="L147" i="1" s="1"/>
  <c r="N144" i="1"/>
  <c r="J144" i="1"/>
  <c r="G144" i="1"/>
  <c r="F144" i="1"/>
  <c r="L144" i="1" s="1"/>
  <c r="L143" i="1" s="1"/>
  <c r="N142" i="1"/>
  <c r="M142" i="1" s="1"/>
  <c r="J142" i="1"/>
  <c r="G142" i="1"/>
  <c r="F142" i="1"/>
  <c r="N140" i="1"/>
  <c r="M140" i="1" s="1"/>
  <c r="J140" i="1"/>
  <c r="G140" i="1"/>
  <c r="F140" i="1"/>
  <c r="N138" i="1"/>
  <c r="M138" i="1" s="1"/>
  <c r="J138" i="1"/>
  <c r="G138" i="1"/>
  <c r="L138" i="1"/>
  <c r="N137" i="1"/>
  <c r="M137" i="1" s="1"/>
  <c r="J137" i="1"/>
  <c r="G137" i="1"/>
  <c r="F137" i="1"/>
  <c r="N136" i="1"/>
  <c r="J136" i="1"/>
  <c r="G136" i="1"/>
  <c r="F136" i="1"/>
  <c r="I136" i="1" s="1"/>
  <c r="N132" i="1"/>
  <c r="J132" i="1"/>
  <c r="G132" i="1"/>
  <c r="F132" i="1"/>
  <c r="L132" i="1" s="1"/>
  <c r="N131" i="1"/>
  <c r="J131" i="1"/>
  <c r="G131" i="1"/>
  <c r="F131" i="1"/>
  <c r="L131" i="1" s="1"/>
  <c r="N128" i="1"/>
  <c r="L128" i="1"/>
  <c r="J128" i="1"/>
  <c r="I128" i="1"/>
  <c r="G128" i="1"/>
  <c r="N127" i="1"/>
  <c r="M127" i="1" s="1"/>
  <c r="J127" i="1"/>
  <c r="G127" i="1"/>
  <c r="F127" i="1"/>
  <c r="I127" i="1" s="1"/>
  <c r="N126" i="1"/>
  <c r="M126" i="1" s="1"/>
  <c r="J126" i="1"/>
  <c r="G126" i="1"/>
  <c r="F126" i="1"/>
  <c r="I126" i="1" s="1"/>
  <c r="N124" i="1"/>
  <c r="M124" i="1" s="1"/>
  <c r="J124" i="1"/>
  <c r="G124" i="1"/>
  <c r="F124" i="1"/>
  <c r="I124" i="1" s="1"/>
  <c r="N123" i="1"/>
  <c r="M123" i="1" s="1"/>
  <c r="J123" i="1"/>
  <c r="G123" i="1"/>
  <c r="F123" i="1"/>
  <c r="I123" i="1" s="1"/>
  <c r="N122" i="1"/>
  <c r="M122" i="1" s="1"/>
  <c r="J122" i="1"/>
  <c r="G122" i="1"/>
  <c r="F122" i="1"/>
  <c r="I122" i="1" s="1"/>
  <c r="N120" i="1"/>
  <c r="M120" i="1" s="1"/>
  <c r="J120" i="1"/>
  <c r="G120" i="1"/>
  <c r="F120" i="1"/>
  <c r="I120" i="1" s="1"/>
  <c r="N115" i="1"/>
  <c r="M115" i="1" s="1"/>
  <c r="J115" i="1"/>
  <c r="G115" i="1"/>
  <c r="F115" i="1"/>
  <c r="I115" i="1" s="1"/>
  <c r="N113" i="1"/>
  <c r="M113" i="1" s="1"/>
  <c r="J113" i="1"/>
  <c r="G113" i="1"/>
  <c r="F113" i="1"/>
  <c r="I113" i="1" s="1"/>
  <c r="N111" i="1"/>
  <c r="M111" i="1" s="1"/>
  <c r="J111" i="1"/>
  <c r="G111" i="1"/>
  <c r="F111" i="1"/>
  <c r="I111" i="1" s="1"/>
  <c r="I109" i="1" s="1"/>
  <c r="N108" i="1"/>
  <c r="M108" i="1" s="1"/>
  <c r="J108" i="1"/>
  <c r="G108" i="1"/>
  <c r="F108" i="1"/>
  <c r="N107" i="1"/>
  <c r="M107" i="1" s="1"/>
  <c r="J107" i="1"/>
  <c r="G107" i="1"/>
  <c r="F107" i="1"/>
  <c r="N106" i="1"/>
  <c r="M106" i="1" s="1"/>
  <c r="J106" i="1"/>
  <c r="G106" i="1"/>
  <c r="F106" i="1"/>
  <c r="N105" i="1"/>
  <c r="M105" i="1" s="1"/>
  <c r="J105" i="1"/>
  <c r="G105" i="1"/>
  <c r="F105" i="1"/>
  <c r="N104" i="1"/>
  <c r="M104" i="1" s="1"/>
  <c r="J104" i="1"/>
  <c r="G104" i="1"/>
  <c r="F104" i="1"/>
  <c r="N102" i="1"/>
  <c r="M102" i="1" s="1"/>
  <c r="J102" i="1"/>
  <c r="G102" i="1"/>
  <c r="F102" i="1"/>
  <c r="I102" i="1" s="1"/>
  <c r="N101" i="1"/>
  <c r="M101" i="1" s="1"/>
  <c r="J101" i="1"/>
  <c r="G101" i="1"/>
  <c r="F101" i="1"/>
  <c r="I101" i="1" s="1"/>
  <c r="N99" i="1"/>
  <c r="M99" i="1" s="1"/>
  <c r="J99" i="1"/>
  <c r="G99" i="1"/>
  <c r="F99" i="1"/>
  <c r="N97" i="1"/>
  <c r="M97" i="1" s="1"/>
  <c r="J97" i="1"/>
  <c r="G97" i="1"/>
  <c r="F97" i="1"/>
  <c r="L97" i="1" s="1"/>
  <c r="N95" i="1"/>
  <c r="M95" i="1" s="1"/>
  <c r="J95" i="1"/>
  <c r="G95" i="1"/>
  <c r="F95" i="1"/>
  <c r="I95" i="1" s="1"/>
  <c r="N94" i="1"/>
  <c r="M94" i="1" s="1"/>
  <c r="J94" i="1"/>
  <c r="G94" i="1"/>
  <c r="F94" i="1"/>
  <c r="L94" i="1" s="1"/>
  <c r="N91" i="1"/>
  <c r="M91" i="1" s="1"/>
  <c r="J91" i="1"/>
  <c r="G91" i="1"/>
  <c r="F91" i="1"/>
  <c r="N85" i="1"/>
  <c r="M85" i="1" s="1"/>
  <c r="J85" i="1"/>
  <c r="G85" i="1"/>
  <c r="F85" i="1"/>
  <c r="L85" i="1" s="1"/>
  <c r="N84" i="1"/>
  <c r="M84" i="1" s="1"/>
  <c r="J84" i="1"/>
  <c r="G84" i="1"/>
  <c r="F84" i="1"/>
  <c r="N81" i="1"/>
  <c r="M81" i="1" s="1"/>
  <c r="J81" i="1"/>
  <c r="G81" i="1"/>
  <c r="L81" i="1"/>
  <c r="N79" i="1"/>
  <c r="J79" i="1"/>
  <c r="G79" i="1"/>
  <c r="I79" i="1"/>
  <c r="N77" i="1"/>
  <c r="J77" i="1"/>
  <c r="G77" i="1"/>
  <c r="F77" i="1"/>
  <c r="L77" i="1" s="1"/>
  <c r="N75" i="1"/>
  <c r="M75" i="1" s="1"/>
  <c r="J75" i="1"/>
  <c r="G75" i="1"/>
  <c r="F75" i="1"/>
  <c r="L75" i="1" s="1"/>
  <c r="N74" i="1"/>
  <c r="M74" i="1" s="1"/>
  <c r="J74" i="1"/>
  <c r="G74" i="1"/>
  <c r="L74" i="1"/>
  <c r="N73" i="1"/>
  <c r="M73" i="1" s="1"/>
  <c r="J73" i="1"/>
  <c r="G73" i="1"/>
  <c r="L73" i="1"/>
  <c r="N72" i="1"/>
  <c r="J72" i="1"/>
  <c r="G72" i="1"/>
  <c r="F72" i="1"/>
  <c r="L72" i="1" s="1"/>
  <c r="N69" i="1"/>
  <c r="M69" i="1" s="1"/>
  <c r="J69" i="1"/>
  <c r="G69" i="1"/>
  <c r="F69" i="1"/>
  <c r="L69" i="1" s="1"/>
  <c r="N68" i="1"/>
  <c r="M68" i="1" s="1"/>
  <c r="J68" i="1"/>
  <c r="G68" i="1"/>
  <c r="F68" i="1"/>
  <c r="L68" i="1" s="1"/>
  <c r="N67" i="1"/>
  <c r="M67" i="1" s="1"/>
  <c r="J67" i="1"/>
  <c r="G67" i="1"/>
  <c r="F67" i="1"/>
  <c r="L67" i="1" s="1"/>
  <c r="N65" i="1"/>
  <c r="M65" i="1" s="1"/>
  <c r="J65" i="1"/>
  <c r="G65" i="1"/>
  <c r="F65" i="1"/>
  <c r="L65" i="1" s="1"/>
  <c r="N64" i="1"/>
  <c r="M64" i="1" s="1"/>
  <c r="J64" i="1"/>
  <c r="G64" i="1"/>
  <c r="L64" i="1"/>
  <c r="N63" i="1"/>
  <c r="M63" i="1" s="1"/>
  <c r="J63" i="1"/>
  <c r="G63" i="1"/>
  <c r="L63" i="1"/>
  <c r="N62" i="1"/>
  <c r="M62" i="1" s="1"/>
  <c r="J62" i="1"/>
  <c r="G62" i="1"/>
  <c r="L62" i="1"/>
  <c r="N59" i="1"/>
  <c r="M59" i="1" s="1"/>
  <c r="J59" i="1"/>
  <c r="G59" i="1"/>
  <c r="L59" i="1"/>
  <c r="N58" i="1"/>
  <c r="M58" i="1" s="1"/>
  <c r="J58" i="1"/>
  <c r="G58" i="1"/>
  <c r="F58" i="1"/>
  <c r="L58" i="1" s="1"/>
  <c r="N57" i="1"/>
  <c r="M57" i="1" s="1"/>
  <c r="J57" i="1"/>
  <c r="G57" i="1"/>
  <c r="L57" i="1"/>
  <c r="N56" i="1"/>
  <c r="M56" i="1" s="1"/>
  <c r="J56" i="1"/>
  <c r="G56" i="1"/>
  <c r="F56" i="1"/>
  <c r="L56" i="1" s="1"/>
  <c r="N55" i="1"/>
  <c r="M55" i="1" s="1"/>
  <c r="J55" i="1"/>
  <c r="G55" i="1"/>
  <c r="F55" i="1"/>
  <c r="L55" i="1" s="1"/>
  <c r="N54" i="1"/>
  <c r="M54" i="1" s="1"/>
  <c r="J54" i="1"/>
  <c r="G54" i="1"/>
  <c r="F54" i="1"/>
  <c r="L54" i="1" s="1"/>
  <c r="N53" i="1"/>
  <c r="M53" i="1" s="1"/>
  <c r="J53" i="1"/>
  <c r="G53" i="1"/>
  <c r="F53" i="1"/>
  <c r="L53" i="1" s="1"/>
  <c r="N51" i="1"/>
  <c r="M51" i="1" s="1"/>
  <c r="J51" i="1"/>
  <c r="G51" i="1"/>
  <c r="F51" i="1"/>
  <c r="L51" i="1" s="1"/>
  <c r="N49" i="1"/>
  <c r="M49" i="1" s="1"/>
  <c r="J49" i="1"/>
  <c r="G49" i="1"/>
  <c r="F49" i="1"/>
  <c r="L49" i="1" s="1"/>
  <c r="N48" i="1"/>
  <c r="M48" i="1" s="1"/>
  <c r="J48" i="1"/>
  <c r="G48" i="1"/>
  <c r="F48" i="1"/>
  <c r="L48" i="1" s="1"/>
  <c r="N46" i="1"/>
  <c r="M46" i="1" s="1"/>
  <c r="J46" i="1"/>
  <c r="G46" i="1"/>
  <c r="F46" i="1"/>
  <c r="I46" i="1" s="1"/>
  <c r="N45" i="1"/>
  <c r="M45" i="1" s="1"/>
  <c r="J45" i="1"/>
  <c r="G45" i="1"/>
  <c r="F45" i="1"/>
  <c r="L45" i="1" s="1"/>
  <c r="N44" i="1"/>
  <c r="M44" i="1" s="1"/>
  <c r="J44" i="1"/>
  <c r="G44" i="1"/>
  <c r="F44" i="1"/>
  <c r="L44" i="1" s="1"/>
  <c r="N42" i="1"/>
  <c r="M42" i="1" s="1"/>
  <c r="J42" i="1"/>
  <c r="G42" i="1"/>
  <c r="F42" i="1"/>
  <c r="L42" i="1" s="1"/>
  <c r="N40" i="1"/>
  <c r="M40" i="1" s="1"/>
  <c r="J40" i="1"/>
  <c r="G40" i="1"/>
  <c r="F40" i="1"/>
  <c r="L40" i="1" s="1"/>
  <c r="N39" i="1"/>
  <c r="J39" i="1"/>
  <c r="G39" i="1"/>
  <c r="F39" i="1"/>
  <c r="L39" i="1" s="1"/>
  <c r="N37" i="1"/>
  <c r="M37" i="1" s="1"/>
  <c r="J37" i="1"/>
  <c r="G37" i="1"/>
  <c r="F37" i="1"/>
  <c r="L37" i="1" s="1"/>
  <c r="N34" i="1"/>
  <c r="M34" i="1" s="1"/>
  <c r="J34" i="1"/>
  <c r="G34" i="1"/>
  <c r="F34" i="1"/>
  <c r="L34" i="1" s="1"/>
  <c r="N33" i="1"/>
  <c r="M33" i="1" s="1"/>
  <c r="J33" i="1"/>
  <c r="G33" i="1"/>
  <c r="F33" i="1"/>
  <c r="L33" i="1" s="1"/>
  <c r="N32" i="1"/>
  <c r="M32" i="1" s="1"/>
  <c r="J32" i="1"/>
  <c r="G32" i="1"/>
  <c r="F32" i="1"/>
  <c r="L32" i="1" s="1"/>
  <c r="N31" i="1"/>
  <c r="M31" i="1" s="1"/>
  <c r="J31" i="1"/>
  <c r="G31" i="1"/>
  <c r="F31" i="1"/>
  <c r="L31" i="1" s="1"/>
  <c r="N30" i="1"/>
  <c r="M30" i="1" s="1"/>
  <c r="J30" i="1"/>
  <c r="G30" i="1"/>
  <c r="F30" i="1"/>
  <c r="L30" i="1" s="1"/>
  <c r="N28" i="1"/>
  <c r="M28" i="1" s="1"/>
  <c r="J28" i="1"/>
  <c r="G28" i="1"/>
  <c r="F28" i="1"/>
  <c r="L28" i="1" s="1"/>
  <c r="N27" i="1"/>
  <c r="M27" i="1" s="1"/>
  <c r="J27" i="1"/>
  <c r="G27" i="1"/>
  <c r="F27" i="1"/>
  <c r="L27" i="1" s="1"/>
  <c r="N26" i="1"/>
  <c r="M26" i="1" s="1"/>
  <c r="J26" i="1"/>
  <c r="G26" i="1"/>
  <c r="F26" i="1"/>
  <c r="L26" i="1" s="1"/>
  <c r="N25" i="1"/>
  <c r="M25" i="1" s="1"/>
  <c r="J25" i="1"/>
  <c r="G25" i="1"/>
  <c r="F25" i="1"/>
  <c r="L25" i="1" s="1"/>
  <c r="N23" i="1"/>
  <c r="M23" i="1" s="1"/>
  <c r="J23" i="1"/>
  <c r="G23" i="1"/>
  <c r="L23" i="1"/>
  <c r="N22" i="1"/>
  <c r="M22" i="1" s="1"/>
  <c r="J22" i="1"/>
  <c r="G22" i="1"/>
  <c r="L22" i="1"/>
  <c r="N21" i="1"/>
  <c r="M21" i="1" s="1"/>
  <c r="J21" i="1"/>
  <c r="G21" i="1"/>
  <c r="L21" i="1"/>
  <c r="N20" i="1"/>
  <c r="M20" i="1" s="1"/>
  <c r="J20" i="1"/>
  <c r="G20" i="1"/>
  <c r="L20" i="1"/>
  <c r="N17" i="1"/>
  <c r="M17" i="1" s="1"/>
  <c r="J17" i="1"/>
  <c r="F17" i="1"/>
  <c r="F116" i="1" l="1"/>
  <c r="I190" i="1"/>
  <c r="F188" i="1"/>
  <c r="O201" i="1"/>
  <c r="L120" i="1"/>
  <c r="L118" i="1" s="1"/>
  <c r="I138" i="1"/>
  <c r="O137" i="1"/>
  <c r="I53" i="1"/>
  <c r="L123" i="1"/>
  <c r="I198" i="1"/>
  <c r="I57" i="1"/>
  <c r="I40" i="1"/>
  <c r="L115" i="1"/>
  <c r="I156" i="1"/>
  <c r="I72" i="1"/>
  <c r="O63" i="1"/>
  <c r="O154" i="1"/>
  <c r="I62" i="1"/>
  <c r="L111" i="1"/>
  <c r="I51" i="1"/>
  <c r="L163" i="1"/>
  <c r="I44" i="1"/>
  <c r="O77" i="1"/>
  <c r="L95" i="1"/>
  <c r="L102" i="1"/>
  <c r="O148" i="1"/>
  <c r="O152" i="1"/>
  <c r="L166" i="1"/>
  <c r="L165" i="1" s="1"/>
  <c r="I181" i="1"/>
  <c r="I39" i="1"/>
  <c r="I75" i="1"/>
  <c r="L127" i="1"/>
  <c r="I186" i="1"/>
  <c r="O25" i="1"/>
  <c r="O95" i="1"/>
  <c r="I195" i="1"/>
  <c r="O142" i="1"/>
  <c r="L184" i="1"/>
  <c r="O23" i="1"/>
  <c r="O39" i="1"/>
  <c r="I56" i="1"/>
  <c r="O72" i="1"/>
  <c r="I94" i="1"/>
  <c r="O160" i="1"/>
  <c r="I182" i="1"/>
  <c r="O54" i="1"/>
  <c r="L126" i="1"/>
  <c r="L129" i="1"/>
  <c r="O140" i="1"/>
  <c r="I147" i="1"/>
  <c r="L148" i="1"/>
  <c r="I152" i="1"/>
  <c r="O157" i="1"/>
  <c r="I179" i="1"/>
  <c r="L79" i="1"/>
  <c r="L70" i="1" s="1"/>
  <c r="L101" i="1"/>
  <c r="L113" i="1"/>
  <c r="L122" i="1"/>
  <c r="L193" i="1"/>
  <c r="O200" i="1"/>
  <c r="I73" i="1"/>
  <c r="O79" i="1"/>
  <c r="O94" i="1"/>
  <c r="L152" i="1"/>
  <c r="I157" i="1"/>
  <c r="I161" i="1"/>
  <c r="I45" i="1"/>
  <c r="O58" i="1"/>
  <c r="I77" i="1"/>
  <c r="L124" i="1"/>
  <c r="L136" i="1"/>
  <c r="L168" i="1"/>
  <c r="I178" i="1"/>
  <c r="I187" i="1"/>
  <c r="I199" i="1"/>
  <c r="F16" i="1"/>
  <c r="O28" i="1"/>
  <c r="O31" i="1"/>
  <c r="I42" i="1"/>
  <c r="I67" i="1"/>
  <c r="O68" i="1"/>
  <c r="I74" i="1"/>
  <c r="M79" i="1"/>
  <c r="O81" i="1"/>
  <c r="F118" i="1"/>
  <c r="O136" i="1"/>
  <c r="O138" i="1"/>
  <c r="I142" i="1"/>
  <c r="L171" i="1"/>
  <c r="L174" i="1"/>
  <c r="L183" i="1"/>
  <c r="L175" i="1" s="1"/>
  <c r="L190" i="1"/>
  <c r="O197" i="1"/>
  <c r="M77" i="1"/>
  <c r="I118" i="1"/>
  <c r="I140" i="1"/>
  <c r="O150" i="1"/>
  <c r="I154" i="1"/>
  <c r="I173" i="1"/>
  <c r="O199" i="1"/>
  <c r="I201" i="1"/>
  <c r="L142" i="1"/>
  <c r="O17" i="1"/>
  <c r="O27" i="1"/>
  <c r="O30" i="1"/>
  <c r="I37" i="1"/>
  <c r="O44" i="1"/>
  <c r="O48" i="1"/>
  <c r="I65" i="1"/>
  <c r="O67" i="1"/>
  <c r="O75" i="1"/>
  <c r="O105" i="1"/>
  <c r="O107" i="1"/>
  <c r="I137" i="1"/>
  <c r="L140" i="1"/>
  <c r="O147" i="1"/>
  <c r="I150" i="1"/>
  <c r="L154" i="1"/>
  <c r="M203" i="1"/>
  <c r="O205" i="1"/>
  <c r="I81" i="1"/>
  <c r="I148" i="1"/>
  <c r="I191" i="1"/>
  <c r="O21" i="1"/>
  <c r="O33" i="1"/>
  <c r="O42" i="1"/>
  <c r="O74" i="1"/>
  <c r="O20" i="1"/>
  <c r="O32" i="1"/>
  <c r="M39" i="1"/>
  <c r="O40" i="1"/>
  <c r="L46" i="1"/>
  <c r="L35" i="1" s="1"/>
  <c r="M72" i="1"/>
  <c r="O73" i="1"/>
  <c r="O84" i="1"/>
  <c r="L137" i="1"/>
  <c r="L150" i="1"/>
  <c r="I169" i="1"/>
  <c r="L172" i="1"/>
  <c r="I180" i="1"/>
  <c r="I185" i="1"/>
  <c r="O198" i="1"/>
  <c r="I200" i="1"/>
  <c r="O156" i="1"/>
  <c r="I177" i="1"/>
  <c r="I197" i="1"/>
  <c r="O26" i="1"/>
  <c r="O22" i="1"/>
  <c r="L29" i="1"/>
  <c r="O34" i="1"/>
  <c r="O37" i="1"/>
  <c r="O106" i="1"/>
  <c r="O108" i="1"/>
  <c r="M136" i="1"/>
  <c r="L164" i="1"/>
  <c r="L18" i="1"/>
  <c r="O85" i="1"/>
  <c r="O128" i="1"/>
  <c r="M128" i="1"/>
  <c r="O132" i="1"/>
  <c r="M132" i="1"/>
  <c r="O159" i="1"/>
  <c r="M159" i="1"/>
  <c r="O144" i="1"/>
  <c r="O143" i="1" s="1"/>
  <c r="M144" i="1"/>
  <c r="O164" i="1"/>
  <c r="M164" i="1"/>
  <c r="L91" i="1"/>
  <c r="I91" i="1"/>
  <c r="O46" i="1"/>
  <c r="O53" i="1"/>
  <c r="O57" i="1"/>
  <c r="O62" i="1"/>
  <c r="I99" i="1"/>
  <c r="O99" i="1"/>
  <c r="O168" i="1"/>
  <c r="M168" i="1"/>
  <c r="O179" i="1"/>
  <c r="M179" i="1"/>
  <c r="I17" i="1"/>
  <c r="I20" i="1"/>
  <c r="I21" i="1"/>
  <c r="I22" i="1"/>
  <c r="I23" i="1"/>
  <c r="I25" i="1"/>
  <c r="I26" i="1"/>
  <c r="I27" i="1"/>
  <c r="I28" i="1"/>
  <c r="I30" i="1"/>
  <c r="I31" i="1"/>
  <c r="I32" i="1"/>
  <c r="I33" i="1"/>
  <c r="I34" i="1"/>
  <c r="O45" i="1"/>
  <c r="I49" i="1"/>
  <c r="I55" i="1"/>
  <c r="I59" i="1"/>
  <c r="I64" i="1"/>
  <c r="I69" i="1"/>
  <c r="O131" i="1"/>
  <c r="M131" i="1"/>
  <c r="O51" i="1"/>
  <c r="O56" i="1"/>
  <c r="O65" i="1"/>
  <c r="L84" i="1"/>
  <c r="I85" i="1"/>
  <c r="O91" i="1"/>
  <c r="I97" i="1"/>
  <c r="O97" i="1"/>
  <c r="O104" i="1"/>
  <c r="L104" i="1"/>
  <c r="I104" i="1"/>
  <c r="L17" i="1"/>
  <c r="L16" i="1" s="1"/>
  <c r="F18" i="1"/>
  <c r="F29" i="1"/>
  <c r="I48" i="1"/>
  <c r="I54" i="1"/>
  <c r="I58" i="1"/>
  <c r="I63" i="1"/>
  <c r="I68" i="1"/>
  <c r="L99" i="1"/>
  <c r="O166" i="1"/>
  <c r="O165" i="1" s="1"/>
  <c r="M166" i="1"/>
  <c r="O49" i="1"/>
  <c r="O55" i="1"/>
  <c r="O59" i="1"/>
  <c r="O64" i="1"/>
  <c r="O69" i="1"/>
  <c r="I84" i="1"/>
  <c r="O172" i="1"/>
  <c r="M172" i="1"/>
  <c r="O183" i="1"/>
  <c r="M183" i="1"/>
  <c r="O187" i="1"/>
  <c r="M187" i="1"/>
  <c r="O190" i="1"/>
  <c r="M190" i="1"/>
  <c r="I105" i="1"/>
  <c r="I106" i="1"/>
  <c r="I107" i="1"/>
  <c r="I108" i="1"/>
  <c r="I162" i="1"/>
  <c r="F165" i="1"/>
  <c r="I170" i="1"/>
  <c r="O182" i="1"/>
  <c r="M182" i="1"/>
  <c r="O195" i="1"/>
  <c r="M195" i="1"/>
  <c r="O101" i="1"/>
  <c r="O102" i="1"/>
  <c r="O111" i="1"/>
  <c r="O113" i="1"/>
  <c r="O115" i="1"/>
  <c r="O120" i="1"/>
  <c r="O118" i="1" s="1"/>
  <c r="O122" i="1"/>
  <c r="O123" i="1"/>
  <c r="O124" i="1"/>
  <c r="O126" i="1"/>
  <c r="O127" i="1"/>
  <c r="O163" i="1"/>
  <c r="M163" i="1"/>
  <c r="O171" i="1"/>
  <c r="M171" i="1"/>
  <c r="O186" i="1"/>
  <c r="M186" i="1"/>
  <c r="L196" i="1"/>
  <c r="L105" i="1"/>
  <c r="L106" i="1"/>
  <c r="L107" i="1"/>
  <c r="L108" i="1"/>
  <c r="O178" i="1"/>
  <c r="M178" i="1"/>
  <c r="O181" i="1"/>
  <c r="M181" i="1"/>
  <c r="O193" i="1"/>
  <c r="M193" i="1"/>
  <c r="I131" i="1"/>
  <c r="I132" i="1"/>
  <c r="I144" i="1"/>
  <c r="I143" i="1" s="1"/>
  <c r="I159" i="1"/>
  <c r="I160" i="1"/>
  <c r="O162" i="1"/>
  <c r="M162" i="1"/>
  <c r="O170" i="1"/>
  <c r="M170" i="1"/>
  <c r="O174" i="1"/>
  <c r="M174" i="1"/>
  <c r="O180" i="1"/>
  <c r="M180" i="1"/>
  <c r="O185" i="1"/>
  <c r="M185" i="1"/>
  <c r="O191" i="1"/>
  <c r="M191" i="1"/>
  <c r="L204" i="1"/>
  <c r="F129" i="1"/>
  <c r="F143" i="1"/>
  <c r="O161" i="1"/>
  <c r="M161" i="1"/>
  <c r="O169" i="1"/>
  <c r="M169" i="1"/>
  <c r="O173" i="1"/>
  <c r="M173" i="1"/>
  <c r="F175" i="1"/>
  <c r="O177" i="1"/>
  <c r="M177" i="1"/>
  <c r="I205" i="1"/>
  <c r="F204" i="1"/>
  <c r="F196" i="1"/>
  <c r="M197" i="1"/>
  <c r="M198" i="1"/>
  <c r="M199" i="1"/>
  <c r="M200" i="1"/>
  <c r="M201" i="1"/>
  <c r="L158" i="1" l="1"/>
  <c r="I82" i="1"/>
  <c r="J12" i="1"/>
  <c r="I188" i="1"/>
  <c r="I196" i="1"/>
  <c r="O204" i="1"/>
  <c r="L134" i="1"/>
  <c r="L109" i="1"/>
  <c r="I184" i="1"/>
  <c r="I134" i="1"/>
  <c r="O134" i="1"/>
  <c r="O70" i="1"/>
  <c r="L145" i="1"/>
  <c r="O145" i="1"/>
  <c r="I145" i="1"/>
  <c r="I167" i="1"/>
  <c r="O196" i="1"/>
  <c r="O116" i="1"/>
  <c r="L188" i="1"/>
  <c r="L92" i="1"/>
  <c r="O16" i="1"/>
  <c r="L167" i="1"/>
  <c r="I35" i="1"/>
  <c r="O92" i="1"/>
  <c r="I175" i="1"/>
  <c r="O29" i="1"/>
  <c r="O82" i="1"/>
  <c r="I158" i="1"/>
  <c r="O109" i="1"/>
  <c r="I70" i="1"/>
  <c r="O184" i="1"/>
  <c r="L116" i="1"/>
  <c r="O35" i="1"/>
  <c r="O18" i="1"/>
  <c r="I18" i="1"/>
  <c r="O129" i="1"/>
  <c r="I29" i="1"/>
  <c r="O158" i="1"/>
  <c r="I204" i="1"/>
  <c r="O175" i="1"/>
  <c r="I103" i="1"/>
  <c r="I116" i="1"/>
  <c r="I16" i="1"/>
  <c r="O188" i="1"/>
  <c r="L82" i="1"/>
  <c r="O167" i="1"/>
  <c r="L103" i="1"/>
  <c r="O103" i="1"/>
  <c r="I129" i="1"/>
  <c r="I92" i="1"/>
  <c r="N10" i="1" l="1"/>
  <c r="O10" i="1" s="1"/>
  <c r="N11" i="1"/>
  <c r="O11" i="1" s="1"/>
  <c r="N12" i="1"/>
  <c r="O12" i="1" s="1"/>
</calcChain>
</file>

<file path=xl/sharedStrings.xml><?xml version="1.0" encoding="utf-8"?>
<sst xmlns="http://schemas.openxmlformats.org/spreadsheetml/2006/main" count="627" uniqueCount="402">
  <si>
    <t>MUNICÍPIO DE WITMARSUM - ESTADO DE SANTA CATARINA</t>
  </si>
  <si>
    <t>CNPJ nº: 83.102.442/0001-76 - Fone: (47) 3358-1300</t>
  </si>
  <si>
    <t>Rua 07 de Setembro, nº 1.520, Bairro Centro, CEP: 89157-000, Witmarsum/SC</t>
  </si>
  <si>
    <t>Nº da Medição</t>
  </si>
  <si>
    <t>Planilha de Medição</t>
  </si>
  <si>
    <t>Medição Atual</t>
  </si>
  <si>
    <t>VALOR DO CONTRATO</t>
  </si>
  <si>
    <t>Acumulado anterior</t>
  </si>
  <si>
    <t>TOTAL DA OBRA:</t>
  </si>
  <si>
    <t>Acumulado total</t>
  </si>
  <si>
    <t>SERVIÇOS SOLICITADOS</t>
  </si>
  <si>
    <t>CONTRATADO</t>
  </si>
  <si>
    <t>EXECUTADO</t>
  </si>
  <si>
    <t>No período</t>
  </si>
  <si>
    <t>Acumulado nas medições anteriores</t>
  </si>
  <si>
    <t>UNID.</t>
  </si>
  <si>
    <t>QUANT.</t>
  </si>
  <si>
    <t>PR. UNIT.(R$)</t>
  </si>
  <si>
    <t>VALOR (R$)</t>
  </si>
  <si>
    <t>Quant.</t>
  </si>
  <si>
    <t>%</t>
  </si>
  <si>
    <t>Total</t>
  </si>
  <si>
    <t>CANTEIRO DE OBRA</t>
  </si>
  <si>
    <t xml:space="preserve">∑ </t>
  </si>
  <si>
    <t>Σ</t>
  </si>
  <si>
    <t>Placa de Obra em Chapa de Aço Galvanizado</t>
  </si>
  <si>
    <t>M2</t>
  </si>
  <si>
    <t>UN</t>
  </si>
  <si>
    <t>M</t>
  </si>
  <si>
    <t>Armadura CA-50 - 8.0mm (fornecimento, corte, dobra e colocação)</t>
  </si>
  <si>
    <t>KG</t>
  </si>
  <si>
    <t>M3</t>
  </si>
  <si>
    <t>INFRAESTRUTURA</t>
  </si>
  <si>
    <t>Piso Cisterna</t>
  </si>
  <si>
    <t>Lastro de Brita Graduada, e=10cm</t>
  </si>
  <si>
    <t>Lona 200 Micras (fornecimento e instalação)</t>
  </si>
  <si>
    <t>Concreto Usinado, Fck= 25MPa (fornecimento, lançamento, adensamento e bombeado) e=15cm</t>
  </si>
  <si>
    <t>Brita Garagem</t>
  </si>
  <si>
    <t>Tela Soldada Q-92 (fornecimento, corte e colocação com espaçador)</t>
  </si>
  <si>
    <t>Piso de Concreto Usinado, e= 7cm, Fck= 25MPa (fornecimento, lançamento, adensamento, bombeamento e sarrafeamento)</t>
  </si>
  <si>
    <t>COBERTURA METÁLICA</t>
  </si>
  <si>
    <t>Estrutura Metálica (fabricação e montagem)</t>
  </si>
  <si>
    <t>Tratamento de Superfície Metálica</t>
  </si>
  <si>
    <t>Fundo Preparador para Estrutura Metálica</t>
  </si>
  <si>
    <t>Pintura Esmalte Fosco, Duas Demãos</t>
  </si>
  <si>
    <t>Policarbonato Alveolar, 6mm (fornecimento e instalação)</t>
  </si>
  <si>
    <t>INSTALAÇÕES ELÉTRICAS</t>
  </si>
  <si>
    <t>Infraestrutura do Ramal de Ligação</t>
  </si>
  <si>
    <t>Kit Postinho 70A Trifásico, Completo - Poste de Concreto H=8,0m Resistência de 150daN (fornecimento e instalação)</t>
  </si>
  <si>
    <t>Fiação do Ramal de Ligação, Disjuntor e Aterramento</t>
  </si>
  <si>
    <t>Cabo de Alumínio Multiplexado 25mm2 - 3F+Neutro (fornecimento e instalação)</t>
  </si>
  <si>
    <t>Haste de Aterramento em Aço de 2,4m e Ø5/8"</t>
  </si>
  <si>
    <t>Infraestrutura do Ramal de Carga e Aterramento</t>
  </si>
  <si>
    <t>Eletroduto PEAD 1.1/2" (fornecimento, escavação, assentamento e reaterro)</t>
  </si>
  <si>
    <t>Caixas de Passagem</t>
  </si>
  <si>
    <t>Caixa de Passagem Pré-Moldada, 30x30x40cm, Fundo de Brita e Tampa de Concreto (fornecimento e instalação)</t>
  </si>
  <si>
    <t>Caixa de Passagem de Alvenaria Rebocada, Padrão CELESC, 65x41x70cm, Fundo de Brita, sem Tampa (fornecimento e instalação)</t>
  </si>
  <si>
    <t xml:space="preserve">Tampa de Ferro Fundido, 65x41cm (fornecimento e instalação) </t>
  </si>
  <si>
    <t>Fiação do Ramal de Carga e Aterramento</t>
  </si>
  <si>
    <t>Cabo de Cobre Isolado 16mm2 - 1KV</t>
  </si>
  <si>
    <t>Quadro de Distribuição</t>
  </si>
  <si>
    <t>Quadro de Distribuição de Energia para 48 Disjuntores, em Chapa de Aço Galvanizado, com Barramento Trifasico e Neutro (fornecimento e instalação)</t>
  </si>
  <si>
    <t>Disjuntores</t>
  </si>
  <si>
    <t>Disjuntor Monopolar 10A (fornecimento e instalação)</t>
  </si>
  <si>
    <t>Disjuntor Monopolar 16A (fornecimento e instalação)</t>
  </si>
  <si>
    <t>Disjuntor Monopolar 20A (fornecimento e instalação)</t>
  </si>
  <si>
    <t>Disjuntor Monopolar 25A (fornecimento e instalação)</t>
  </si>
  <si>
    <t>Disjuntor Monopolar 32A (fornecimento e instalação)</t>
  </si>
  <si>
    <t>Disjuntor Tripolar 63A (fornecimento e instalação)</t>
  </si>
  <si>
    <t>Disjuntor DR 25A (fornecimento e instalação)</t>
  </si>
  <si>
    <t>Infraestrutura dos Pontos</t>
  </si>
  <si>
    <t>Fiação dos Pontos, Interruptores e Tomadas</t>
  </si>
  <si>
    <t>Ponto de Iluminação (Fiação 1,5mm² e Interruptor Simples)</t>
  </si>
  <si>
    <t>Ponto de Tomada de Uso Geral (Fiação 2,5mm² e Tomada 10A 2P+T com Placa)</t>
  </si>
  <si>
    <t>Ponto de Tomada de Uso Específico (Fiação 4mm² e Tomada 20A 2P+T com Placa)</t>
  </si>
  <si>
    <t>Ponto de Equipamento Elétrico (Fiação 6mm² e Placa)</t>
  </si>
  <si>
    <t>Luminárias</t>
  </si>
  <si>
    <t>Luminária Calha, com 2 Lâmpadas Fluorescentes de 36W (fornecimento e instalação)</t>
  </si>
  <si>
    <t>Luminária Plafon, com Lâmpada LED (fornecimento e instalação)</t>
  </si>
  <si>
    <t>Luminária Arandela Meia-Lua, com 1 Lâmpada LED (fornecimento e instalação)</t>
  </si>
  <si>
    <t>INSTALAÇÕES DA REDE LÓGICA</t>
  </si>
  <si>
    <t>Infraestrutura do Ramal de Entrada</t>
  </si>
  <si>
    <t>Quadro de Distribuição para Comunicação 40x40x12cm (fornecimento e instalação)</t>
  </si>
  <si>
    <t>Infraestrutura dos Pontos (Eletrodutos Corrigados 1" e Caixas 4"x2")</t>
  </si>
  <si>
    <t>Conexão dos Pontos</t>
  </si>
  <si>
    <t>Ponto de Comunicação (Suporte e Espelho, Excluso Fiação e Tomadas)</t>
  </si>
  <si>
    <t>REDE HIDRÁULICA E DRENOS</t>
  </si>
  <si>
    <t>Hidrômetro</t>
  </si>
  <si>
    <t>Abrigo de Hidrômetro Pré-Moldado, Padrão CASAN</t>
  </si>
  <si>
    <t>Cavalete para Medição de Água, Padrão CASAN</t>
  </si>
  <si>
    <t>Metais</t>
  </si>
  <si>
    <t>PVC Rígido Soldável</t>
  </si>
  <si>
    <t>Curva 90 soldável | 25 mm</t>
  </si>
  <si>
    <t>Tubos | 25 mm</t>
  </si>
  <si>
    <t>PVC Soldável Azul c/ Bucha de Latão</t>
  </si>
  <si>
    <t>Caixa d'Água</t>
  </si>
  <si>
    <t>Bombas</t>
  </si>
  <si>
    <t>REDE SANITÁRIA E PLUVIAL</t>
  </si>
  <si>
    <t>Caixa de Gordura, Ø40cm, Pré-Moldada (V= 36L)</t>
  </si>
  <si>
    <t>Caixa de Inspeção, 60x60cm, em Alvenaria</t>
  </si>
  <si>
    <t>Caixas Sifonadas</t>
  </si>
  <si>
    <t>Caixa sifonada | 150x150x50</t>
  </si>
  <si>
    <t>PVC Esgoto</t>
  </si>
  <si>
    <t>Tubo rígido c/ ponta lisa | 75 mm - 3"</t>
  </si>
  <si>
    <t>Cisterna</t>
  </si>
  <si>
    <t>Caixa d'Água tipo Tanque em Polietileno 10.000 Litros</t>
  </si>
  <si>
    <t>Conjunto de Acessórios Cisterna, composto por:
- 03 Freio dÁgua 100mm
- 01 Sifão Ladrão 150mm
- 01 Conjunto Sucção 1"
- 03 Eletro Bóias
- 01 Realimentador 3/4"</t>
  </si>
  <si>
    <t>SISTEMA DE TRATAMENTO DE ESGOTO</t>
  </si>
  <si>
    <t>Impermeabilização com Argamassa Polimérica Bicomponente Semiflexível, 03 Demãos Cruzadas</t>
  </si>
  <si>
    <t>Brita n2 (Fornecimento e colocação)</t>
  </si>
  <si>
    <t>Joelho 90°, 100mm</t>
  </si>
  <si>
    <t>Tê PVC, 100mm x 100mm</t>
  </si>
  <si>
    <t>Tubo PVC, 100mm</t>
  </si>
  <si>
    <t>INSTALAÇÕES DE GÁS COMBUSTÍVEL</t>
  </si>
  <si>
    <t>Abrigos</t>
  </si>
  <si>
    <t>Abrigo de Gás (2-P13)</t>
  </si>
  <si>
    <t>Pontos</t>
  </si>
  <si>
    <t>Ponto de Gás (Válvula, Registro e Tubo de Cobre 1/2")</t>
  </si>
  <si>
    <t>Adequação de Ambiente</t>
  </si>
  <si>
    <t>Grade de Ventilação Redonda, Ø155mm (fornecimento e instalação)</t>
  </si>
  <si>
    <t>INSTALAÇÕES DE AR CONDICIONADO</t>
  </si>
  <si>
    <t>INSTALAÇÕES DE AR COMPRIMIDO E VÁCUO</t>
  </si>
  <si>
    <t>Ar Comprimido Odontológico (Passagem)</t>
  </si>
  <si>
    <t>Eletroduto</t>
  </si>
  <si>
    <t>Vácuo Odontológico</t>
  </si>
  <si>
    <t>Joelho 90º soldável com  bucha de latão | 25 mm - 3/4"</t>
  </si>
  <si>
    <t>Ar Comprimido Inalação</t>
  </si>
  <si>
    <t>Tubo, Classe A | 22mm</t>
  </si>
  <si>
    <t>Cotovelo 90º | 22mm</t>
  </si>
  <si>
    <t>Tê | 22mm</t>
  </si>
  <si>
    <t>REVESTIMENTO DE ACABAMENTO</t>
  </si>
  <si>
    <t>Granito</t>
  </si>
  <si>
    <t>Soleira de Granito Jateada, e=2cm, para Portas (fornecimento e assentamento)</t>
  </si>
  <si>
    <t>Soleira de Granito Polido, e=2cm, para Janelas (fornecimento e assentamento)</t>
  </si>
  <si>
    <t>Cerâmico</t>
  </si>
  <si>
    <t>PINTURA</t>
  </si>
  <si>
    <t>Paredes</t>
  </si>
  <si>
    <t>Aplicação e Lixamento de Massa Corrida Acrílica, 02 demãos (ambientes internos)</t>
  </si>
  <si>
    <t>Pintura Acrílica, 02 demãos - Interna</t>
  </si>
  <si>
    <t>Pintura Acrílica, 02 demãos - Externa</t>
  </si>
  <si>
    <t>Madeira</t>
  </si>
  <si>
    <t>Pintura Esmalte para Madeira, 02 demãos, sobre Fundo Nivelador</t>
  </si>
  <si>
    <t>Metal</t>
  </si>
  <si>
    <t>Pintura Epóxi para Telhas Metálicas, 02 Demãos, Pulverizado em Fábrica</t>
  </si>
  <si>
    <t>FORRO</t>
  </si>
  <si>
    <t>Forro de Gesso, e=1,2cm (inclusive fixação com arame, fornecimento e instalação)</t>
  </si>
  <si>
    <t>ESQUADRIAS DE ALUMÍNIO</t>
  </si>
  <si>
    <t>Janelas</t>
  </si>
  <si>
    <t>Janela Alumínio - Projetante</t>
  </si>
  <si>
    <t>Janela Alumínio - Veneziana de Alumínio</t>
  </si>
  <si>
    <t>Portas</t>
  </si>
  <si>
    <t>Porta Alumínio - Abrir 1 Folha</t>
  </si>
  <si>
    <t>Espelhos</t>
  </si>
  <si>
    <t>E1 - 0,80x0,50 (02 unidades) - Espelho 4mm</t>
  </si>
  <si>
    <t>Guichê</t>
  </si>
  <si>
    <t>GA01 - Guichê Alumínio - Guilhotina - 0,60 x 1,10 (01 Unidades)</t>
  </si>
  <si>
    <t>Conjunto de Vidro com Portas</t>
  </si>
  <si>
    <t>CV01 - Conjunto de Vidro - 1,80 x 2,60 - com Porta de Abrir 1,80(0,90/0,90) x 2,10 (01 unidade)</t>
  </si>
  <si>
    <t>Vidro Comum Transparente, espessura 4mm</t>
  </si>
  <si>
    <t>ESQUADRIAS DE MADEIRA</t>
  </si>
  <si>
    <t>Porta Madeira - Abrir 1 Folha - 0,80 x 2,10</t>
  </si>
  <si>
    <t>Porta Madeira - Abrir 1 Folha - 0,90 x 2,10</t>
  </si>
  <si>
    <t>Porta Madeira - Abrir 1 Folha - 1,00 x 2,10</t>
  </si>
  <si>
    <t>Porta Madeira - Correr 1 Folha - 0,80 x 2,10</t>
  </si>
  <si>
    <t>Porta Madeira - Correr 1 Folha - 0,90 x 2,10</t>
  </si>
  <si>
    <t>Porta Madeira - Correr 1 Folha - 1,20 x 2,10</t>
  </si>
  <si>
    <t>SERRALHERIA</t>
  </si>
  <si>
    <t>Guarda-Corpo de Aço Galvanizado de 1,10m
- Postes Verticais Tubulares de 1.1/2" à Cada 2,00m;
- Travessas Tubulares de 1/2" à Cada 10cm;
- Pintado no Local com 01 Demão de Fundo Preparador e 02 Demãos de Pintura Acrilica</t>
  </si>
  <si>
    <t>APARELHOS SANITÁRIOS, LOUÇAS E METAIS</t>
  </si>
  <si>
    <t>Lavatório Louça Branca Suspenso, 29,5x39cm ou equivalente, Padrão Popular, incluso Sifão Flexível em PVC, Válvula e Engate Flexível 30cm em Plástico e com Torneira Cromada de Mesa, Padrão Popular (fornecimento e instalação)</t>
  </si>
  <si>
    <t>Lavatório Louça Branca com Coluna, 44x35,5cm, Padrão Popular, incluso Sifão Flexível em PVC, Válvula e Engate Flexível 30cm em Plástico e com Torneira Cromada Padrão Popular (fornecimento e instalação)</t>
  </si>
  <si>
    <t>Vaso Sanitário Convencional, incluso:
- Vaso Sanitário para Válvula de Descarga de 1.1/2"
- Conjunto de Ligação para Bacia Sanitária Ajustável Cromado 1.1/2"
- Anel de Vedação 100mm</t>
  </si>
  <si>
    <t>Vaso Sanitário com Caixa Acoplada, incluso:
- Vaso Sanitário com Caixa Acoplada
- Engate Flexível em Plástico, 1/2" x 30cm
- Anel de Vedação 100mm</t>
  </si>
  <si>
    <t>Ducha Higiênica Metálica de Parede Articulável (fornecimento e instalação)</t>
  </si>
  <si>
    <t>Chuveiro Elétrico Comum, Corpo de Plástico tipo Ducha (fornecimento e instalação)</t>
  </si>
  <si>
    <t>Assento sanitárioconvencional (fornecimento e instalação)</t>
  </si>
  <si>
    <t>ACESSÓRIOS SANITÁRIOS</t>
  </si>
  <si>
    <t>Barra de Apoio</t>
  </si>
  <si>
    <t>Placa de Proteção de Impacto nas Portas, em Inox Escovado, 0,40x0,90m (fornecimento e instalação)</t>
  </si>
  <si>
    <t>Saboneteira Plástica tipo Dispenser para Sabonete Líquido (fornecimento e instalação)</t>
  </si>
  <si>
    <t>Toalheiro Plástico tipo Dispenser para Papel Toalha Interfolhado (fornecimento e instalação)</t>
  </si>
  <si>
    <t>Papeleira Plástica tipo Dispenser para Papel Higiênico para Rolo de 300m (fornecimento e instalação)</t>
  </si>
  <si>
    <t>Gancho para Pendurar Utensílios (fornecimento e instalação)</t>
  </si>
  <si>
    <t>Porta Objetos de Canto em Granito, Raio de 25cm, com 02 Mãos-Francesas de 15cm (fornecimento e instalação)</t>
  </si>
  <si>
    <t>Lixeira Basculante de PVC 12 Litros</t>
  </si>
  <si>
    <t>ACESSÓRIOS DE ACESSIBILIDADE</t>
  </si>
  <si>
    <t>Placas de Sinalização para Vagas Preferênciais em Chapas de Aço Adesivadas, Fixadas em Tubos de Aço Galvanizado (fornecimento e instalação)</t>
  </si>
  <si>
    <t>Pintura da Sinalização Horizontal das Vagas Preferênciais</t>
  </si>
  <si>
    <t>Placa de Sinalização em Acrílico, 12x20cm (fornecimento e instalação)</t>
  </si>
  <si>
    <t>ACESSÓRIOS DO PREVENTIVO CONTRA INCÊNDIO</t>
  </si>
  <si>
    <t>Iluminação e Sinalização de Emergência</t>
  </si>
  <si>
    <t>Bloco Autônomo com Indicação de Saída</t>
  </si>
  <si>
    <t>Bloco Autônomo de Iluminação de Emergência</t>
  </si>
  <si>
    <t>Extintores</t>
  </si>
  <si>
    <t>Extintor de Incêndio Portátil PQS 4kg</t>
  </si>
  <si>
    <t>Placas</t>
  </si>
  <si>
    <t>Placa Indicativa de Extintor de Incêndio em PVC, 20x20cm</t>
  </si>
  <si>
    <t>PAVIMENTAÇÃO</t>
  </si>
  <si>
    <t>Pavimentacao em Blocos Intertravados de Concreto:
- PAVER, e=6,0 cm, FCK 35MPa
- Assentados sobre Areia Grossa e=6cm
- Rejuntamento com Areia Média e=0,5cm</t>
  </si>
  <si>
    <t>Pavimentacao em Blocos Intertravados de Concreto:
- PAVER, e=8,0 cm, FCK 35MPa
- Assentados sobre Areia Grossa e=6cm
- Rejuntamento com Areia Média e=0,5cm</t>
  </si>
  <si>
    <t>Pavimentacao em Blocos Intertravados de Concreto:
- PAVER VERMELHO PODOTÁTIL, e=6,0 cm, FCK 35MPa
- Assentados sobre Areia Grossa e=6cm
- Rejuntamento com Areia Média e=0,5cm</t>
  </si>
  <si>
    <t>Meio Fio Pré-Moldado de Concreto, e= 10cm (fornecimento e assentamento)</t>
  </si>
  <si>
    <t>Meio Fio Pré-Moldado de Concreto, e= 6cm (fornecimento e assentamento)</t>
  </si>
  <si>
    <t>PAISAGISMO</t>
  </si>
  <si>
    <t>Grama Esmeralda (fornecimento e plantio)</t>
  </si>
  <si>
    <t>IMPERMEABILIZAÇÃO E DRENAGEM CONTENÇÃO</t>
  </si>
  <si>
    <t>Impermeabilização com Manta Asfáltica e=3mm, incluindo Emulsão Asfáltica</t>
  </si>
  <si>
    <t>TOTAL:</t>
  </si>
  <si>
    <t>Obs.: nada consta.</t>
  </si>
  <si>
    <t>Secretário de Planejamento</t>
  </si>
  <si>
    <t>Representante Legal/Responsável Técnico</t>
  </si>
  <si>
    <r>
      <t xml:space="preserve">OBJETO: </t>
    </r>
    <r>
      <rPr>
        <b/>
        <sz val="12"/>
        <color rgb="FFFF0000"/>
        <rFont val="Arial"/>
        <family val="2"/>
      </rPr>
      <t>CONSTRUÇÃO DA UNIDADE BÁSICA DE SAÚDE MUNICIPAL</t>
    </r>
  </si>
  <si>
    <t>Bomba Centrífuga, Monofásica                                                                      P= 0,5 CV, Hm= 6~20m, Q= 1,2~8,3m³/h
(fornecimento e instalação)</t>
  </si>
  <si>
    <t xml:space="preserve">EMPRESA: TACAS CONSTRUTORA </t>
  </si>
  <si>
    <t>ITEM</t>
  </si>
  <si>
    <t>CNPJ: 00.088.228/0001-85</t>
  </si>
  <si>
    <t>1.0</t>
  </si>
  <si>
    <t>8.0</t>
  </si>
  <si>
    <t>9.0</t>
  </si>
  <si>
    <t>1.1</t>
  </si>
  <si>
    <t>2.0</t>
  </si>
  <si>
    <t>2.1</t>
  </si>
  <si>
    <t>2.2</t>
  </si>
  <si>
    <t>2.1.1</t>
  </si>
  <si>
    <t>2.1.2</t>
  </si>
  <si>
    <t>2.1.3</t>
  </si>
  <si>
    <t>2.1.4</t>
  </si>
  <si>
    <t>2.2.1</t>
  </si>
  <si>
    <t>9.9.4</t>
  </si>
  <si>
    <t>2.2.2</t>
  </si>
  <si>
    <t>2.2.3</t>
  </si>
  <si>
    <t>2.2.4</t>
  </si>
  <si>
    <t>BDI APLICADO: 20,34%</t>
  </si>
  <si>
    <t>9.2.2</t>
  </si>
  <si>
    <t>9.2.1</t>
  </si>
  <si>
    <t>8.2</t>
  </si>
  <si>
    <t>8.5</t>
  </si>
  <si>
    <t>9.2</t>
  </si>
  <si>
    <t>8.1</t>
  </si>
  <si>
    <t>8.3</t>
  </si>
  <si>
    <t>8.4</t>
  </si>
  <si>
    <t>9.1</t>
  </si>
  <si>
    <t>9.3</t>
  </si>
  <si>
    <t>9.4</t>
  </si>
  <si>
    <t>9.5</t>
  </si>
  <si>
    <t>9.6</t>
  </si>
  <si>
    <t>9.1.1</t>
  </si>
  <si>
    <t>9.3.1</t>
  </si>
  <si>
    <t>9.4.1</t>
  </si>
  <si>
    <t>9.4.2</t>
  </si>
  <si>
    <t>9.4.3</t>
  </si>
  <si>
    <t>9.5.1</t>
  </si>
  <si>
    <t>9.5.2</t>
  </si>
  <si>
    <t>9.6.1</t>
  </si>
  <si>
    <t>9.7</t>
  </si>
  <si>
    <t>9.7.1</t>
  </si>
  <si>
    <t>9.7.2</t>
  </si>
  <si>
    <t>9.7.3</t>
  </si>
  <si>
    <t>9.7.4</t>
  </si>
  <si>
    <t>9.7.5</t>
  </si>
  <si>
    <t>9.7.6</t>
  </si>
  <si>
    <t>9.7.7</t>
  </si>
  <si>
    <t>9.8</t>
  </si>
  <si>
    <t>9.9</t>
  </si>
  <si>
    <t>9.9.1</t>
  </si>
  <si>
    <t>9.9.2</t>
  </si>
  <si>
    <t>9.9.3</t>
  </si>
  <si>
    <t>9.10</t>
  </si>
  <si>
    <t>9.10.1</t>
  </si>
  <si>
    <t>9.10.2</t>
  </si>
  <si>
    <t>9.10.3</t>
  </si>
  <si>
    <t>10.1</t>
  </si>
  <si>
    <t>10.1.1</t>
  </si>
  <si>
    <t>10.1.2</t>
  </si>
  <si>
    <t>10.1.3</t>
  </si>
  <si>
    <t>10.1.4</t>
  </si>
  <si>
    <t>10.2</t>
  </si>
  <si>
    <t>10.2.1</t>
  </si>
  <si>
    <t>10.3</t>
  </si>
  <si>
    <t>10.3.1</t>
  </si>
  <si>
    <t>10.4</t>
  </si>
  <si>
    <t>10.4.1</t>
  </si>
  <si>
    <t>11.1</t>
  </si>
  <si>
    <t>11.1.1</t>
  </si>
  <si>
    <t>11.1.2</t>
  </si>
  <si>
    <t>11.2</t>
  </si>
  <si>
    <t>11.3</t>
  </si>
  <si>
    <t>11.4</t>
  </si>
  <si>
    <t>11.5</t>
  </si>
  <si>
    <t>11.6</t>
  </si>
  <si>
    <t>11.6.1</t>
  </si>
  <si>
    <t>12.1</t>
  </si>
  <si>
    <t>12.1.1</t>
  </si>
  <si>
    <t>12.1.2</t>
  </si>
  <si>
    <t>12.2</t>
  </si>
  <si>
    <t>12.2.1</t>
  </si>
  <si>
    <t>12.3</t>
  </si>
  <si>
    <t>12.3.17</t>
  </si>
  <si>
    <t>12.4</t>
  </si>
  <si>
    <t>12.4.1</t>
  </si>
  <si>
    <t>12.4.2</t>
  </si>
  <si>
    <t>13.4</t>
  </si>
  <si>
    <t>13.5</t>
  </si>
  <si>
    <t>13.6</t>
  </si>
  <si>
    <t>13.7</t>
  </si>
  <si>
    <t>13.8</t>
  </si>
  <si>
    <t>14.1</t>
  </si>
  <si>
    <t>14.1.1</t>
  </si>
  <si>
    <t>14.2</t>
  </si>
  <si>
    <t>14.2.1</t>
  </si>
  <si>
    <t>14.3</t>
  </si>
  <si>
    <t>14.3.1</t>
  </si>
  <si>
    <t>15.1</t>
  </si>
  <si>
    <t>16.1</t>
  </si>
  <si>
    <t>16.1.1</t>
  </si>
  <si>
    <t>16.2.2</t>
  </si>
  <si>
    <t>16.2</t>
  </si>
  <si>
    <t>16.2.1</t>
  </si>
  <si>
    <t>16.2.3</t>
  </si>
  <si>
    <t>16.3</t>
  </si>
  <si>
    <t>16.3.1</t>
  </si>
  <si>
    <t>16.3.2</t>
  </si>
  <si>
    <t>16.3.3</t>
  </si>
  <si>
    <t>18.1</t>
  </si>
  <si>
    <t>18.1.1</t>
  </si>
  <si>
    <t>18.1.2</t>
  </si>
  <si>
    <t>18.2</t>
  </si>
  <si>
    <t>19.1</t>
  </si>
  <si>
    <t>19.1.1</t>
  </si>
  <si>
    <t>19.1.2</t>
  </si>
  <si>
    <t>19.1.3</t>
  </si>
  <si>
    <t>19.2</t>
  </si>
  <si>
    <t>19.2.1</t>
  </si>
  <si>
    <t>19.3</t>
  </si>
  <si>
    <t>19.3.1</t>
  </si>
  <si>
    <t>20.1</t>
  </si>
  <si>
    <t>22.1</t>
  </si>
  <si>
    <t>24.1</t>
  </si>
  <si>
    <t>22.2</t>
  </si>
  <si>
    <t>22.3</t>
  </si>
  <si>
    <t>22.4</t>
  </si>
  <si>
    <t>22.5</t>
  </si>
  <si>
    <t>22.6</t>
  </si>
  <si>
    <t>23.1</t>
  </si>
  <si>
    <t>24.2</t>
  </si>
  <si>
    <t>24.3</t>
  </si>
  <si>
    <t>24.4</t>
  </si>
  <si>
    <t>24.5</t>
  </si>
  <si>
    <t>24.6</t>
  </si>
  <si>
    <t>24.7</t>
  </si>
  <si>
    <t>25.1</t>
  </si>
  <si>
    <t>25.1.5</t>
  </si>
  <si>
    <t>25.1.6</t>
  </si>
  <si>
    <t>25.1.7</t>
  </si>
  <si>
    <t>25.1.8</t>
  </si>
  <si>
    <t>25.1.9</t>
  </si>
  <si>
    <t>25.1.10</t>
  </si>
  <si>
    <t>25.1.11</t>
  </si>
  <si>
    <t>26.1</t>
  </si>
  <si>
    <t>26.2</t>
  </si>
  <si>
    <t>26.3</t>
  </si>
  <si>
    <t>28.1</t>
  </si>
  <si>
    <t>28.2</t>
  </si>
  <si>
    <t>28.3</t>
  </si>
  <si>
    <t>28.4</t>
  </si>
  <si>
    <t>28.5</t>
  </si>
  <si>
    <t>27.3</t>
  </si>
  <si>
    <t>29.1</t>
  </si>
  <si>
    <t>30.1</t>
  </si>
  <si>
    <t>27.1</t>
  </si>
  <si>
    <t>27.1.1</t>
  </si>
  <si>
    <t>27.1.2</t>
  </si>
  <si>
    <t>27.2</t>
  </si>
  <si>
    <t>27.2.1</t>
  </si>
  <si>
    <t>27.3.1</t>
  </si>
  <si>
    <t>21.1</t>
  </si>
  <si>
    <t>21.1.1</t>
  </si>
  <si>
    <t>21.1.2</t>
  </si>
  <si>
    <t>21.2</t>
  </si>
  <si>
    <t>21.2.1</t>
  </si>
  <si>
    <t>21.3</t>
  </si>
  <si>
    <t>21.3.1</t>
  </si>
  <si>
    <t>21.4</t>
  </si>
  <si>
    <t>21.4.1</t>
  </si>
  <si>
    <t>21.5</t>
  </si>
  <si>
    <t>21.5.1</t>
  </si>
  <si>
    <t>21.5.2</t>
  </si>
  <si>
    <t>∑</t>
  </si>
  <si>
    <t>CONTRATO: 29/2023</t>
  </si>
  <si>
    <t>MODALIDADE: TOMADA DE PREÇO 06/2023</t>
  </si>
  <si>
    <t>____________________________________________________________                                                   TATIANE APARECIDA CICHKI CASTILHO</t>
  </si>
  <si>
    <t>PROCESSO: 35/2023</t>
  </si>
  <si>
    <t>CONVÊNIO: FNS 11766.5030001/20-001</t>
  </si>
  <si>
    <t>___________________________________________________                                             xxxxxxxxxxxxxxxx</t>
  </si>
  <si>
    <t>________________________________________________________                                                     Ronaldo Manrich</t>
  </si>
  <si>
    <t xml:space="preserve">Eng.º Civil / CREA-SC 210130-8 </t>
  </si>
  <si>
    <t>14</t>
  </si>
  <si>
    <t>BOLETIM DE MEDIÇÃO Nº 14</t>
  </si>
  <si>
    <t>DATA: 04/05/2026</t>
  </si>
  <si>
    <r>
      <t>Importa a presente Medição em: R$ xx ( ATUALIZADO PLANILHA PARA OUTRA EMPRESA CONTINUAR</t>
    </r>
    <r>
      <rPr>
        <sz val="12"/>
        <color rgb="FF000000"/>
        <rFont val="Arial"/>
        <family val="2"/>
      </rPr>
      <t>)</t>
    </r>
    <r>
      <rPr>
        <b/>
        <sz val="12"/>
        <color rgb="FF000000"/>
        <rFont val="Arial"/>
        <family val="2"/>
      </rPr>
      <t>.</t>
    </r>
  </si>
  <si>
    <t>Período desta Medição: 23/04/2025 a 04/05/2026.</t>
  </si>
  <si>
    <t>Local: Witmarsum (SC), 04 de Maio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</si>
</sst>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_-&quot;R$ &quot;* #,##0.00_-;&quot;-R$ &quot;* #,##0.00_-;_-&quot;R$ &quot;* \-??_-;_-@"/>
    <numFmt numFmtId="165" formatCode="_-&quot;R$ &quot;* #,##0.00_-;&quot;-R$ &quot;* #,##0.00_-;_-&quot;R$ &quot;* \-??_-;_-@_-"/>
    <numFmt numFmtId="166" formatCode="_-* #,##0.00_-;\-* #,##0.00_-;_-* \-??_-;_-@"/>
    <numFmt numFmtId="167" formatCode="_-&quot;R$&quot;* #,##0.00_-;&quot;-R$&quot;* #,##0.00_-;_-&quot;R$&quot;* \-??_-;_-@_-"/>
  </numFmts>
  <fonts count="18" x14ac:knownFonts="1">
    <font>
      <sz val="10"/>
      <color rgb="FF000000"/>
      <name val="Times New Roman"/>
      <charset val="1"/>
    </font>
    <font>
      <sz val="10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2"/>
      <color rgb="FF000000"/>
      <name val="Times New Roman"/>
      <family val="2"/>
      <charset val="1"/>
    </font>
    <font>
      <sz val="12"/>
      <color rgb="FF000000"/>
      <name val="Arial Narrow"/>
      <family val="2"/>
      <charset val="1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sz val="12"/>
      <color rgb="FF000000"/>
      <name val="Arial"/>
      <family val="2"/>
    </font>
    <font>
      <b/>
      <u/>
      <sz val="12"/>
      <color rgb="FF000000"/>
      <name val="Arial"/>
      <family val="2"/>
    </font>
    <font>
      <sz val="8"/>
      <name val="Times New Roman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D9D9D9"/>
        <bgColor rgb="FFD8D8D8"/>
      </patternFill>
    </fill>
    <fill>
      <patternFill patternType="solid">
        <fgColor rgb="FFFFFFFF"/>
        <bgColor rgb="FFF2F2F2"/>
      </patternFill>
    </fill>
    <fill>
      <patternFill patternType="solid">
        <fgColor rgb="FFB4C7DC"/>
        <bgColor rgb="FF99CCFF"/>
      </patternFill>
    </fill>
    <fill>
      <patternFill patternType="solid">
        <fgColor rgb="FFEC9BA4"/>
        <bgColor rgb="FFFF8080"/>
      </patternFill>
    </fill>
    <fill>
      <patternFill patternType="solid">
        <fgColor rgb="FFFABF8F"/>
        <bgColor rgb="FFEC9BA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D8D8D8"/>
      </patternFill>
    </fill>
    <fill>
      <patternFill patternType="solid">
        <fgColor theme="2" tint="-0.249977111117893"/>
        <bgColor rgb="FFD9D9D9"/>
      </patternFill>
    </fill>
    <fill>
      <patternFill patternType="solid">
        <fgColor theme="2" tint="-0.249977111117893"/>
        <bgColor rgb="FFF6F9D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43CEFF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</borders>
  <cellStyleXfs count="7">
    <xf numFmtId="0" fontId="0" fillId="0" borderId="0"/>
    <xf numFmtId="165" fontId="6" fillId="0" borderId="0" applyBorder="0" applyProtection="0"/>
    <xf numFmtId="0" fontId="6" fillId="0" borderId="1" applyProtection="0"/>
    <xf numFmtId="0" fontId="1" fillId="0" borderId="0"/>
    <xf numFmtId="0" fontId="2" fillId="2" borderId="2" applyProtection="0"/>
    <xf numFmtId="0" fontId="3" fillId="0" borderId="3" applyProtection="0"/>
    <xf numFmtId="49" fontId="4" fillId="3" borderId="4">
      <alignment horizontal="left" vertical="center" shrinkToFit="1"/>
    </xf>
  </cellStyleXfs>
  <cellXfs count="284">
    <xf numFmtId="0" fontId="0" fillId="0" borderId="0" xfId="0"/>
    <xf numFmtId="0" fontId="5" fillId="0" borderId="0" xfId="0" applyFont="1" applyAlignment="1">
      <alignment horizontal="left" vertical="top"/>
    </xf>
    <xf numFmtId="0" fontId="5" fillId="0" borderId="41" xfId="0" applyFont="1" applyBorder="1" applyAlignment="1">
      <alignment horizontal="left" vertical="top"/>
    </xf>
    <xf numFmtId="0" fontId="7" fillId="0" borderId="8" xfId="0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  <xf numFmtId="10" fontId="7" fillId="0" borderId="1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0" fontId="7" fillId="0" borderId="12" xfId="0" applyNumberFormat="1" applyFont="1" applyBorder="1" applyAlignment="1">
      <alignment horizontal="center" vertical="center"/>
    </xf>
    <xf numFmtId="10" fontId="7" fillId="0" borderId="17" xfId="0" applyNumberFormat="1" applyFont="1" applyBorder="1" applyAlignment="1">
      <alignment horizontal="center" vertical="center"/>
    </xf>
    <xf numFmtId="164" fontId="7" fillId="0" borderId="18" xfId="0" applyNumberFormat="1" applyFont="1" applyBorder="1" applyAlignment="1">
      <alignment horizontal="center" vertical="center"/>
    </xf>
    <xf numFmtId="10" fontId="7" fillId="0" borderId="19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164" fontId="7" fillId="0" borderId="23" xfId="0" applyNumberFormat="1" applyFont="1" applyBorder="1" applyAlignment="1">
      <alignment horizontal="center" vertical="center" wrapText="1"/>
    </xf>
    <xf numFmtId="164" fontId="7" fillId="0" borderId="24" xfId="0" applyNumberFormat="1" applyFont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164" fontId="7" fillId="4" borderId="24" xfId="0" applyNumberFormat="1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164" fontId="7" fillId="5" borderId="24" xfId="0" applyNumberFormat="1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164" fontId="7" fillId="6" borderId="24" xfId="0" applyNumberFormat="1" applyFont="1" applyFill="1" applyBorder="1" applyAlignment="1">
      <alignment horizontal="center" vertical="center" wrapText="1"/>
    </xf>
    <xf numFmtId="0" fontId="5" fillId="0" borderId="51" xfId="0" applyFont="1" applyBorder="1" applyAlignment="1">
      <alignment horizontal="left" vertical="top"/>
    </xf>
    <xf numFmtId="2" fontId="14" fillId="0" borderId="1" xfId="0" applyNumberFormat="1" applyFont="1" applyBorder="1" applyAlignment="1">
      <alignment horizontal="center" vertical="center" shrinkToFit="1"/>
    </xf>
    <xf numFmtId="165" fontId="15" fillId="0" borderId="40" xfId="5" applyNumberFormat="1" applyFont="1" applyBorder="1" applyAlignment="1" applyProtection="1">
      <alignment horizontal="center" vertical="center"/>
    </xf>
    <xf numFmtId="2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2" fontId="16" fillId="0" borderId="30" xfId="0" applyNumberFormat="1" applyFont="1" applyBorder="1" applyAlignment="1">
      <alignment horizontal="center" vertical="center"/>
    </xf>
    <xf numFmtId="165" fontId="16" fillId="0" borderId="12" xfId="0" applyNumberFormat="1" applyFont="1" applyBorder="1" applyAlignment="1">
      <alignment horizontal="center" vertical="center"/>
    </xf>
    <xf numFmtId="2" fontId="16" fillId="0" borderId="31" xfId="0" applyNumberFormat="1" applyFont="1" applyBorder="1" applyAlignment="1">
      <alignment horizontal="center" vertical="center"/>
    </xf>
    <xf numFmtId="165" fontId="16" fillId="0" borderId="32" xfId="0" applyNumberFormat="1" applyFont="1" applyBorder="1" applyAlignment="1">
      <alignment horizontal="center" vertical="center"/>
    </xf>
    <xf numFmtId="0" fontId="15" fillId="0" borderId="36" xfId="5" applyFont="1" applyBorder="1" applyAlignment="1" applyProtection="1">
      <alignment horizontal="center" vertical="center"/>
    </xf>
    <xf numFmtId="2" fontId="15" fillId="0" borderId="36" xfId="5" applyNumberFormat="1" applyFont="1" applyBorder="1" applyAlignment="1" applyProtection="1">
      <alignment horizontal="center" vertical="center"/>
    </xf>
    <xf numFmtId="4" fontId="15" fillId="0" borderId="36" xfId="5" applyNumberFormat="1" applyFont="1" applyBorder="1" applyAlignment="1" applyProtection="1">
      <alignment horizontal="center" vertical="center"/>
    </xf>
    <xf numFmtId="165" fontId="15" fillId="0" borderId="37" xfId="5" applyNumberFormat="1" applyFont="1" applyBorder="1" applyAlignment="1" applyProtection="1">
      <alignment horizontal="center" vertical="center"/>
    </xf>
    <xf numFmtId="2" fontId="16" fillId="0" borderId="7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2" fontId="16" fillId="0" borderId="5" xfId="0" applyNumberFormat="1" applyFont="1" applyBorder="1" applyAlignment="1">
      <alignment horizontal="center" vertical="center"/>
    </xf>
    <xf numFmtId="2" fontId="16" fillId="0" borderId="38" xfId="0" applyNumberFormat="1" applyFont="1" applyBorder="1" applyAlignment="1">
      <alignment horizontal="center" vertical="center"/>
    </xf>
    <xf numFmtId="4" fontId="16" fillId="0" borderId="6" xfId="0" applyNumberFormat="1" applyFont="1" applyBorder="1" applyAlignment="1">
      <alignment horizontal="center" vertical="center"/>
    </xf>
    <xf numFmtId="165" fontId="16" fillId="0" borderId="34" xfId="0" applyNumberFormat="1" applyFont="1" applyBorder="1" applyAlignment="1">
      <alignment horizontal="center" vertical="center"/>
    </xf>
    <xf numFmtId="2" fontId="16" fillId="0" borderId="6" xfId="0" applyNumberFormat="1" applyFont="1" applyBorder="1" applyAlignment="1">
      <alignment horizontal="center" vertical="center"/>
    </xf>
    <xf numFmtId="4" fontId="16" fillId="0" borderId="7" xfId="0" applyNumberFormat="1" applyFont="1" applyBorder="1" applyAlignment="1">
      <alignment horizontal="center" vertical="center"/>
    </xf>
    <xf numFmtId="4" fontId="16" fillId="0" borderId="5" xfId="0" applyNumberFormat="1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4" fontId="14" fillId="0" borderId="36" xfId="0" applyNumberFormat="1" applyFont="1" applyBorder="1" applyAlignment="1">
      <alignment horizontal="center" vertical="center"/>
    </xf>
    <xf numFmtId="165" fontId="14" fillId="0" borderId="37" xfId="0" applyNumberFormat="1" applyFont="1" applyBorder="1" applyAlignment="1">
      <alignment horizontal="center" vertical="center"/>
    </xf>
    <xf numFmtId="0" fontId="15" fillId="7" borderId="52" xfId="0" applyFont="1" applyFill="1" applyBorder="1" applyAlignment="1">
      <alignment horizontal="center" vertical="center"/>
    </xf>
    <xf numFmtId="0" fontId="15" fillId="8" borderId="25" xfId="4" applyFont="1" applyFill="1" applyBorder="1" applyAlignment="1" applyProtection="1">
      <alignment horizontal="left" vertical="center"/>
    </xf>
    <xf numFmtId="2" fontId="15" fillId="8" borderId="25" xfId="4" applyNumberFormat="1" applyFont="1" applyFill="1" applyBorder="1" applyAlignment="1" applyProtection="1">
      <alignment horizontal="left" vertical="center"/>
    </xf>
    <xf numFmtId="165" fontId="15" fillId="8" borderId="21" xfId="4" applyNumberFormat="1" applyFont="1" applyFill="1" applyBorder="1" applyAlignment="1" applyProtection="1">
      <alignment horizontal="left" vertical="center"/>
    </xf>
    <xf numFmtId="164" fontId="15" fillId="9" borderId="26" xfId="0" applyNumberFormat="1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/>
    </xf>
    <xf numFmtId="166" fontId="14" fillId="0" borderId="39" xfId="0" applyNumberFormat="1" applyFont="1" applyBorder="1" applyAlignment="1">
      <alignment horizontal="left" vertical="top"/>
    </xf>
    <xf numFmtId="0" fontId="14" fillId="0" borderId="3" xfId="0" applyFont="1" applyBorder="1" applyAlignment="1">
      <alignment horizontal="left" vertical="top"/>
    </xf>
    <xf numFmtId="0" fontId="14" fillId="0" borderId="40" xfId="0" applyFont="1" applyBorder="1" applyAlignment="1">
      <alignment horizontal="left" vertical="top"/>
    </xf>
    <xf numFmtId="0" fontId="14" fillId="0" borderId="39" xfId="0" applyFont="1" applyBorder="1" applyAlignment="1">
      <alignment horizontal="left" vertical="top"/>
    </xf>
    <xf numFmtId="0" fontId="14" fillId="0" borderId="53" xfId="0" applyFont="1" applyBorder="1" applyAlignment="1">
      <alignment horizontal="center" vertical="center"/>
    </xf>
    <xf numFmtId="166" fontId="14" fillId="0" borderId="27" xfId="0" applyNumberFormat="1" applyFont="1" applyBorder="1" applyAlignment="1">
      <alignment horizontal="center" vertical="center"/>
    </xf>
    <xf numFmtId="9" fontId="14" fillId="0" borderId="7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6" fontId="14" fillId="0" borderId="33" xfId="0" applyNumberFormat="1" applyFont="1" applyBorder="1" applyAlignment="1">
      <alignment horizontal="center" vertical="center"/>
    </xf>
    <xf numFmtId="9" fontId="14" fillId="0" borderId="6" xfId="0" applyNumberFormat="1" applyFont="1" applyBorder="1" applyAlignment="1">
      <alignment horizontal="center" vertical="center"/>
    </xf>
    <xf numFmtId="164" fontId="14" fillId="0" borderId="34" xfId="0" applyNumberFormat="1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166" fontId="14" fillId="0" borderId="35" xfId="0" applyNumberFormat="1" applyFont="1" applyBorder="1" applyAlignment="1">
      <alignment horizontal="left" vertical="top"/>
    </xf>
    <xf numFmtId="0" fontId="14" fillId="0" borderId="36" xfId="0" applyFont="1" applyBorder="1" applyAlignment="1">
      <alignment horizontal="left" vertical="top"/>
    </xf>
    <xf numFmtId="0" fontId="14" fillId="0" borderId="37" xfId="0" applyFont="1" applyBorder="1" applyAlignment="1">
      <alignment horizontal="left" vertical="top"/>
    </xf>
    <xf numFmtId="0" fontId="14" fillId="0" borderId="35" xfId="0" applyFont="1" applyBorder="1" applyAlignment="1">
      <alignment horizontal="left" vertical="top"/>
    </xf>
    <xf numFmtId="0" fontId="14" fillId="0" borderId="13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0" fontId="15" fillId="0" borderId="60" xfId="0" applyFont="1" applyBorder="1" applyAlignment="1">
      <alignment horizontal="center" vertical="center"/>
    </xf>
    <xf numFmtId="166" fontId="14" fillId="0" borderId="39" xfId="0" applyNumberFormat="1" applyFont="1" applyBorder="1" applyAlignment="1">
      <alignment horizontal="center" vertical="center"/>
    </xf>
    <xf numFmtId="9" fontId="14" fillId="0" borderId="3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2" fontId="15" fillId="10" borderId="25" xfId="4" applyNumberFormat="1" applyFont="1" applyFill="1" applyBorder="1" applyAlignment="1" applyProtection="1">
      <alignment horizontal="left" vertical="center"/>
    </xf>
    <xf numFmtId="165" fontId="15" fillId="10" borderId="21" xfId="4" applyNumberFormat="1" applyFont="1" applyFill="1" applyBorder="1" applyAlignment="1" applyProtection="1">
      <alignment horizontal="left" vertical="center"/>
    </xf>
    <xf numFmtId="164" fontId="15" fillId="10" borderId="26" xfId="0" applyNumberFormat="1" applyFont="1" applyFill="1" applyBorder="1" applyAlignment="1">
      <alignment horizontal="center" vertical="center" wrapText="1"/>
    </xf>
    <xf numFmtId="0" fontId="14" fillId="7" borderId="14" xfId="0" applyFont="1" applyFill="1" applyBorder="1" applyAlignment="1">
      <alignment horizontal="left" vertical="top"/>
    </xf>
    <xf numFmtId="0" fontId="15" fillId="8" borderId="58" xfId="4" applyFont="1" applyFill="1" applyBorder="1" applyAlignment="1" applyProtection="1">
      <alignment horizontal="left" vertical="center" wrapText="1"/>
    </xf>
    <xf numFmtId="0" fontId="15" fillId="8" borderId="46" xfId="4" applyFont="1" applyFill="1" applyBorder="1" applyAlignment="1" applyProtection="1">
      <alignment horizontal="center" vertical="center"/>
    </xf>
    <xf numFmtId="2" fontId="15" fillId="8" borderId="46" xfId="4" applyNumberFormat="1" applyFont="1" applyFill="1" applyBorder="1" applyAlignment="1" applyProtection="1">
      <alignment horizontal="center" vertical="center"/>
    </xf>
    <xf numFmtId="4" fontId="15" fillId="8" borderId="46" xfId="4" applyNumberFormat="1" applyFont="1" applyFill="1" applyBorder="1" applyAlignment="1" applyProtection="1">
      <alignment horizontal="center" vertical="center"/>
    </xf>
    <xf numFmtId="165" fontId="15" fillId="8" borderId="47" xfId="4" applyNumberFormat="1" applyFont="1" applyFill="1" applyBorder="1" applyAlignment="1" applyProtection="1">
      <alignment horizontal="center" vertical="center"/>
    </xf>
    <xf numFmtId="165" fontId="15" fillId="8" borderId="45" xfId="4" applyNumberFormat="1" applyFont="1" applyFill="1" applyBorder="1" applyAlignment="1" applyProtection="1">
      <alignment horizontal="center" vertical="center"/>
    </xf>
    <xf numFmtId="165" fontId="15" fillId="8" borderId="46" xfId="4" applyNumberFormat="1" applyFont="1" applyFill="1" applyBorder="1" applyAlignment="1" applyProtection="1">
      <alignment horizontal="center" vertical="center"/>
    </xf>
    <xf numFmtId="0" fontId="15" fillId="0" borderId="3" xfId="6" applyNumberFormat="1" applyFont="1" applyFill="1" applyBorder="1">
      <alignment horizontal="left" vertical="center" shrinkToFit="1"/>
    </xf>
    <xf numFmtId="49" fontId="15" fillId="0" borderId="3" xfId="6" applyFont="1" applyFill="1" applyBorder="1">
      <alignment horizontal="left" vertical="center" shrinkToFit="1"/>
    </xf>
    <xf numFmtId="49" fontId="15" fillId="0" borderId="3" xfId="6" applyFont="1" applyFill="1" applyBorder="1" applyAlignment="1">
      <alignment horizontal="center" vertical="center" shrinkToFit="1"/>
    </xf>
    <xf numFmtId="167" fontId="15" fillId="0" borderId="40" xfId="1" applyNumberFormat="1" applyFont="1" applyBorder="1" applyAlignment="1" applyProtection="1">
      <alignment horizontal="left" vertical="center" shrinkToFit="1"/>
    </xf>
    <xf numFmtId="0" fontId="14" fillId="7" borderId="51" xfId="0" applyFont="1" applyFill="1" applyBorder="1" applyAlignment="1">
      <alignment horizontal="left" vertical="top"/>
    </xf>
    <xf numFmtId="0" fontId="15" fillId="8" borderId="48" xfId="4" applyFont="1" applyFill="1" applyBorder="1" applyAlignment="1" applyProtection="1">
      <alignment horizontal="left" vertical="center"/>
    </xf>
    <xf numFmtId="2" fontId="15" fillId="8" borderId="48" xfId="4" applyNumberFormat="1" applyFont="1" applyFill="1" applyBorder="1" applyAlignment="1" applyProtection="1">
      <alignment horizontal="left" vertical="center"/>
    </xf>
    <xf numFmtId="10" fontId="15" fillId="8" borderId="48" xfId="0" applyNumberFormat="1" applyFont="1" applyFill="1" applyBorder="1" applyAlignment="1">
      <alignment horizontal="right" vertical="center"/>
    </xf>
    <xf numFmtId="10" fontId="15" fillId="8" borderId="49" xfId="0" applyNumberFormat="1" applyFont="1" applyFill="1" applyBorder="1" applyAlignment="1">
      <alignment horizontal="right" vertical="center"/>
    </xf>
    <xf numFmtId="10" fontId="15" fillId="8" borderId="16" xfId="0" applyNumberFormat="1" applyFont="1" applyFill="1" applyBorder="1" applyAlignment="1">
      <alignment horizontal="right" vertical="center"/>
    </xf>
    <xf numFmtId="0" fontId="7" fillId="0" borderId="61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/>
    </xf>
    <xf numFmtId="0" fontId="16" fillId="0" borderId="62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5" fillId="8" borderId="21" xfId="4" applyFont="1" applyFill="1" applyBorder="1" applyAlignment="1" applyProtection="1">
      <alignment horizontal="left" vertical="center"/>
    </xf>
    <xf numFmtId="0" fontId="15" fillId="0" borderId="40" xfId="5" applyFont="1" applyBorder="1" applyAlignment="1" applyProtection="1">
      <alignment horizontal="left" vertical="center" wrapText="1"/>
    </xf>
    <xf numFmtId="0" fontId="14" fillId="0" borderId="37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6" fillId="0" borderId="40" xfId="0" applyFont="1" applyBorder="1" applyAlignment="1">
      <alignment horizontal="left" vertical="center" wrapText="1"/>
    </xf>
    <xf numFmtId="0" fontId="16" fillId="0" borderId="63" xfId="0" applyFont="1" applyBorder="1" applyAlignment="1">
      <alignment horizontal="left" vertical="center" wrapText="1"/>
    </xf>
    <xf numFmtId="0" fontId="14" fillId="0" borderId="63" xfId="0" applyFont="1" applyBorder="1" applyAlignment="1">
      <alignment horizontal="left" vertical="center" wrapText="1"/>
    </xf>
    <xf numFmtId="0" fontId="15" fillId="0" borderId="37" xfId="5" applyFont="1" applyBorder="1" applyAlignment="1" applyProtection="1">
      <alignment horizontal="left" vertical="center" wrapText="1"/>
    </xf>
    <xf numFmtId="0" fontId="16" fillId="0" borderId="37" xfId="0" applyFont="1" applyBorder="1" applyAlignment="1">
      <alignment horizontal="left" vertical="center" wrapText="1"/>
    </xf>
    <xf numFmtId="0" fontId="15" fillId="0" borderId="40" xfId="5" applyFont="1" applyBorder="1" applyAlignment="1" applyProtection="1">
      <alignment horizontal="left" vertical="center"/>
    </xf>
    <xf numFmtId="0" fontId="17" fillId="8" borderId="21" xfId="4" applyFont="1" applyFill="1" applyBorder="1" applyAlignment="1" applyProtection="1">
      <alignment horizontal="left" vertical="center"/>
    </xf>
    <xf numFmtId="0" fontId="16" fillId="0" borderId="42" xfId="0" applyFont="1" applyBorder="1" applyAlignment="1">
      <alignment horizontal="left" vertical="center" wrapText="1"/>
    </xf>
    <xf numFmtId="0" fontId="16" fillId="0" borderId="37" xfId="3" applyFont="1" applyBorder="1" applyAlignment="1">
      <alignment horizontal="left" vertical="center" wrapText="1"/>
    </xf>
    <xf numFmtId="2" fontId="16" fillId="0" borderId="42" xfId="0" applyNumberFormat="1" applyFont="1" applyBorder="1" applyAlignment="1">
      <alignment horizontal="left" vertical="center" wrapText="1"/>
    </xf>
    <xf numFmtId="2" fontId="16" fillId="0" borderId="37" xfId="0" applyNumberFormat="1" applyFont="1" applyBorder="1" applyAlignment="1">
      <alignment horizontal="left" vertical="center" wrapText="1"/>
    </xf>
    <xf numFmtId="2" fontId="16" fillId="0" borderId="40" xfId="0" applyNumberFormat="1" applyFont="1" applyBorder="1" applyAlignment="1">
      <alignment horizontal="left" vertical="center" wrapText="1"/>
    </xf>
    <xf numFmtId="0" fontId="15" fillId="0" borderId="37" xfId="5" applyFont="1" applyBorder="1" applyAlignment="1" applyProtection="1">
      <alignment horizontal="left" vertical="center"/>
    </xf>
    <xf numFmtId="0" fontId="16" fillId="0" borderId="40" xfId="3" applyFont="1" applyBorder="1" applyAlignment="1">
      <alignment horizontal="left" vertical="center" wrapText="1"/>
    </xf>
    <xf numFmtId="0" fontId="16" fillId="0" borderId="42" xfId="3" applyFont="1" applyBorder="1" applyAlignment="1">
      <alignment horizontal="left" vertical="center" wrapText="1"/>
    </xf>
    <xf numFmtId="2" fontId="16" fillId="0" borderId="63" xfId="0" applyNumberFormat="1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6" fillId="0" borderId="37" xfId="2" applyFont="1" applyBorder="1" applyAlignment="1" applyProtection="1">
      <alignment vertical="center" wrapText="1"/>
    </xf>
    <xf numFmtId="0" fontId="16" fillId="0" borderId="63" xfId="2" applyFont="1" applyBorder="1" applyAlignment="1" applyProtection="1">
      <alignment vertical="center" wrapText="1"/>
    </xf>
    <xf numFmtId="0" fontId="16" fillId="0" borderId="42" xfId="0" applyFont="1" applyBorder="1" applyAlignment="1">
      <alignment horizontal="left" wrapText="1"/>
    </xf>
    <xf numFmtId="0" fontId="16" fillId="0" borderId="37" xfId="0" applyFont="1" applyBorder="1" applyAlignment="1">
      <alignment horizontal="left" wrapText="1"/>
    </xf>
    <xf numFmtId="0" fontId="17" fillId="10" borderId="21" xfId="4" applyFont="1" applyFill="1" applyBorder="1" applyAlignment="1" applyProtection="1">
      <alignment horizontal="left" vertical="center"/>
    </xf>
    <xf numFmtId="0" fontId="15" fillId="10" borderId="21" xfId="4" applyFont="1" applyFill="1" applyBorder="1" applyAlignment="1" applyProtection="1">
      <alignment horizontal="left" vertical="center"/>
    </xf>
    <xf numFmtId="0" fontId="14" fillId="12" borderId="52" xfId="0" applyFont="1" applyFill="1" applyBorder="1" applyAlignment="1">
      <alignment horizontal="center" vertical="center"/>
    </xf>
    <xf numFmtId="0" fontId="16" fillId="13" borderId="37" xfId="0" applyFont="1" applyFill="1" applyBorder="1" applyAlignment="1">
      <alignment horizontal="left" vertical="center" wrapText="1"/>
    </xf>
    <xf numFmtId="0" fontId="16" fillId="13" borderId="28" xfId="0" applyFont="1" applyFill="1" applyBorder="1" applyAlignment="1">
      <alignment horizontal="center" vertical="center"/>
    </xf>
    <xf numFmtId="2" fontId="16" fillId="13" borderId="28" xfId="0" applyNumberFormat="1" applyFont="1" applyFill="1" applyBorder="1" applyAlignment="1">
      <alignment horizontal="center" vertical="center"/>
    </xf>
    <xf numFmtId="2" fontId="14" fillId="12" borderId="1" xfId="0" applyNumberFormat="1" applyFont="1" applyFill="1" applyBorder="1" applyAlignment="1">
      <alignment horizontal="center" vertical="center" shrinkToFit="1"/>
    </xf>
    <xf numFmtId="165" fontId="16" fillId="13" borderId="29" xfId="0" applyNumberFormat="1" applyFont="1" applyFill="1" applyBorder="1" applyAlignment="1">
      <alignment horizontal="center" vertical="center"/>
    </xf>
    <xf numFmtId="166" fontId="14" fillId="13" borderId="27" xfId="0" applyNumberFormat="1" applyFont="1" applyFill="1" applyBorder="1" applyAlignment="1">
      <alignment horizontal="center" vertical="center"/>
    </xf>
    <xf numFmtId="9" fontId="14" fillId="13" borderId="7" xfId="0" applyNumberFormat="1" applyFont="1" applyFill="1" applyBorder="1" applyAlignment="1">
      <alignment horizontal="center" vertical="center"/>
    </xf>
    <xf numFmtId="164" fontId="14" fillId="13" borderId="29" xfId="0" applyNumberFormat="1" applyFont="1" applyFill="1" applyBorder="1" applyAlignment="1">
      <alignment horizontal="center" vertical="center"/>
    </xf>
    <xf numFmtId="0" fontId="14" fillId="12" borderId="53" xfId="0" applyFont="1" applyFill="1" applyBorder="1" applyAlignment="1">
      <alignment horizontal="center" vertical="center"/>
    </xf>
    <xf numFmtId="0" fontId="16" fillId="12" borderId="40" xfId="0" applyFont="1" applyFill="1" applyBorder="1" applyAlignment="1">
      <alignment horizontal="left" vertical="center" wrapText="1"/>
    </xf>
    <xf numFmtId="0" fontId="16" fillId="12" borderId="30" xfId="0" applyFont="1" applyFill="1" applyBorder="1" applyAlignment="1">
      <alignment horizontal="center" vertical="center"/>
    </xf>
    <xf numFmtId="2" fontId="16" fillId="12" borderId="30" xfId="0" applyNumberFormat="1" applyFont="1" applyFill="1" applyBorder="1" applyAlignment="1">
      <alignment horizontal="center" vertical="center"/>
    </xf>
    <xf numFmtId="165" fontId="16" fillId="12" borderId="12" xfId="0" applyNumberFormat="1" applyFont="1" applyFill="1" applyBorder="1" applyAlignment="1">
      <alignment horizontal="center" vertical="center"/>
    </xf>
    <xf numFmtId="166" fontId="14" fillId="12" borderId="27" xfId="0" applyNumberFormat="1" applyFont="1" applyFill="1" applyBorder="1" applyAlignment="1">
      <alignment horizontal="center" vertical="center"/>
    </xf>
    <xf numFmtId="9" fontId="14" fillId="12" borderId="7" xfId="0" applyNumberFormat="1" applyFont="1" applyFill="1" applyBorder="1" applyAlignment="1">
      <alignment horizontal="center" vertical="center"/>
    </xf>
    <xf numFmtId="164" fontId="14" fillId="12" borderId="29" xfId="0" applyNumberFormat="1" applyFont="1" applyFill="1" applyBorder="1" applyAlignment="1">
      <alignment horizontal="center" vertical="center"/>
    </xf>
    <xf numFmtId="0" fontId="15" fillId="0" borderId="3" xfId="5" applyFont="1" applyAlignment="1" applyProtection="1">
      <alignment horizontal="center" vertical="center"/>
    </xf>
    <xf numFmtId="2" fontId="15" fillId="0" borderId="3" xfId="5" applyNumberFormat="1" applyFont="1" applyAlignment="1" applyProtection="1">
      <alignment horizontal="center" vertical="center"/>
    </xf>
    <xf numFmtId="4" fontId="15" fillId="0" borderId="3" xfId="5" applyNumberFormat="1" applyFont="1" applyAlignment="1" applyProtection="1">
      <alignment horizontal="center" vertical="center"/>
    </xf>
    <xf numFmtId="9" fontId="15" fillId="10" borderId="65" xfId="0" applyNumberFormat="1" applyFont="1" applyFill="1" applyBorder="1" applyAlignment="1">
      <alignment horizontal="center" vertical="center"/>
    </xf>
    <xf numFmtId="0" fontId="15" fillId="10" borderId="64" xfId="0" applyFont="1" applyFill="1" applyBorder="1" applyAlignment="1">
      <alignment horizontal="center" vertical="center"/>
    </xf>
    <xf numFmtId="166" fontId="15" fillId="10" borderId="64" xfId="0" applyNumberFormat="1" applyFont="1" applyFill="1" applyBorder="1" applyAlignment="1">
      <alignment horizontal="center" vertical="center"/>
    </xf>
    <xf numFmtId="0" fontId="15" fillId="0" borderId="39" xfId="5" applyFont="1" applyBorder="1" applyAlignment="1" applyProtection="1">
      <alignment horizontal="center" vertical="center"/>
    </xf>
    <xf numFmtId="9" fontId="15" fillId="10" borderId="25" xfId="0" applyNumberFormat="1" applyFont="1" applyFill="1" applyBorder="1" applyAlignment="1">
      <alignment horizontal="center" vertical="center"/>
    </xf>
    <xf numFmtId="164" fontId="15" fillId="10" borderId="21" xfId="0" applyNumberFormat="1" applyFont="1" applyFill="1" applyBorder="1" applyAlignment="1">
      <alignment horizontal="center" vertical="center" wrapText="1"/>
    </xf>
    <xf numFmtId="166" fontId="15" fillId="9" borderId="64" xfId="0" applyNumberFormat="1" applyFont="1" applyFill="1" applyBorder="1" applyAlignment="1">
      <alignment horizontal="center" vertical="center"/>
    </xf>
    <xf numFmtId="9" fontId="15" fillId="9" borderId="65" xfId="0" applyNumberFormat="1" applyFont="1" applyFill="1" applyBorder="1" applyAlignment="1">
      <alignment horizontal="center" vertical="center"/>
    </xf>
    <xf numFmtId="0" fontId="15" fillId="9" borderId="64" xfId="0" applyFont="1" applyFill="1" applyBorder="1" applyAlignment="1">
      <alignment horizontal="center" vertical="center"/>
    </xf>
    <xf numFmtId="4" fontId="15" fillId="8" borderId="65" xfId="4" applyNumberFormat="1" applyFont="1" applyFill="1" applyBorder="1" applyAlignment="1" applyProtection="1">
      <alignment horizontal="right" vertical="center"/>
    </xf>
    <xf numFmtId="0" fontId="15" fillId="8" borderId="65" xfId="4" applyFont="1" applyFill="1" applyBorder="1" applyAlignment="1" applyProtection="1">
      <alignment horizontal="right" vertical="center"/>
    </xf>
    <xf numFmtId="4" fontId="15" fillId="10" borderId="65" xfId="4" applyNumberFormat="1" applyFont="1" applyFill="1" applyBorder="1" applyAlignment="1" applyProtection="1">
      <alignment horizontal="right" vertical="center"/>
    </xf>
    <xf numFmtId="0" fontId="16" fillId="0" borderId="27" xfId="0" applyFont="1" applyBorder="1" applyAlignment="1">
      <alignment horizontal="center" vertical="center"/>
    </xf>
    <xf numFmtId="0" fontId="16" fillId="0" borderId="66" xfId="0" applyFont="1" applyBorder="1" applyAlignment="1">
      <alignment horizontal="center" vertical="center"/>
    </xf>
    <xf numFmtId="0" fontId="15" fillId="0" borderId="11" xfId="5" applyFont="1" applyBorder="1" applyAlignment="1" applyProtection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5" fillId="0" borderId="14" xfId="5" applyFont="1" applyBorder="1" applyAlignment="1" applyProtection="1">
      <alignment horizontal="center" vertical="center"/>
    </xf>
    <xf numFmtId="0" fontId="15" fillId="8" borderId="64" xfId="4" applyFont="1" applyFill="1" applyBorder="1" applyAlignment="1" applyProtection="1">
      <alignment horizontal="left" vertical="center"/>
    </xf>
    <xf numFmtId="0" fontId="15" fillId="0" borderId="35" xfId="5" applyFont="1" applyBorder="1" applyAlignment="1" applyProtection="1">
      <alignment horizontal="center" vertical="center"/>
    </xf>
    <xf numFmtId="2" fontId="15" fillId="0" borderId="58" xfId="5" applyNumberFormat="1" applyFont="1" applyBorder="1" applyAlignment="1" applyProtection="1">
      <alignment horizontal="center" vertical="center"/>
    </xf>
    <xf numFmtId="0" fontId="15" fillId="10" borderId="64" xfId="4" applyFont="1" applyFill="1" applyBorder="1" applyAlignment="1" applyProtection="1">
      <alignment horizontal="left" vertical="center"/>
    </xf>
    <xf numFmtId="4" fontId="15" fillId="0" borderId="58" xfId="5" applyNumberFormat="1" applyFont="1" applyBorder="1" applyAlignment="1" applyProtection="1">
      <alignment horizontal="center" vertical="center"/>
    </xf>
    <xf numFmtId="0" fontId="14" fillId="14" borderId="60" xfId="0" applyFont="1" applyFill="1" applyBorder="1" applyAlignment="1">
      <alignment horizontal="center" vertical="center"/>
    </xf>
    <xf numFmtId="0" fontId="16" fillId="14" borderId="40" xfId="0" applyFont="1" applyFill="1" applyBorder="1" applyAlignment="1">
      <alignment horizontal="left" vertical="center" wrapText="1"/>
    </xf>
    <xf numFmtId="0" fontId="16" fillId="14" borderId="11" xfId="0" applyFont="1" applyFill="1" applyBorder="1" applyAlignment="1">
      <alignment horizontal="center" vertical="center"/>
    </xf>
    <xf numFmtId="2" fontId="16" fillId="14" borderId="30" xfId="0" applyNumberFormat="1" applyFont="1" applyFill="1" applyBorder="1" applyAlignment="1">
      <alignment horizontal="center" vertical="center"/>
    </xf>
    <xf numFmtId="2" fontId="16" fillId="14" borderId="1" xfId="0" applyNumberFormat="1" applyFont="1" applyFill="1" applyBorder="1" applyAlignment="1">
      <alignment horizontal="center" vertical="center"/>
    </xf>
    <xf numFmtId="165" fontId="16" fillId="14" borderId="12" xfId="0" applyNumberFormat="1" applyFont="1" applyFill="1" applyBorder="1" applyAlignment="1">
      <alignment horizontal="center" vertical="center"/>
    </xf>
    <xf numFmtId="166" fontId="14" fillId="14" borderId="27" xfId="0" applyNumberFormat="1" applyFont="1" applyFill="1" applyBorder="1" applyAlignment="1">
      <alignment horizontal="center" vertical="center"/>
    </xf>
    <xf numFmtId="9" fontId="14" fillId="14" borderId="7" xfId="0" applyNumberFormat="1" applyFont="1" applyFill="1" applyBorder="1" applyAlignment="1">
      <alignment horizontal="center" vertical="center"/>
    </xf>
    <xf numFmtId="164" fontId="14" fillId="14" borderId="29" xfId="0" applyNumberFormat="1" applyFont="1" applyFill="1" applyBorder="1" applyAlignment="1">
      <alignment horizontal="center" vertical="center"/>
    </xf>
    <xf numFmtId="0" fontId="14" fillId="14" borderId="53" xfId="0" applyFont="1" applyFill="1" applyBorder="1" applyAlignment="1">
      <alignment horizontal="center" vertical="center"/>
    </xf>
    <xf numFmtId="0" fontId="14" fillId="14" borderId="37" xfId="0" applyFont="1" applyFill="1" applyBorder="1" applyAlignment="1">
      <alignment horizontal="left" vertical="center" wrapText="1"/>
    </xf>
    <xf numFmtId="0" fontId="16" fillId="14" borderId="27" xfId="0" applyFont="1" applyFill="1" applyBorder="1" applyAlignment="1">
      <alignment horizontal="center" vertical="center"/>
    </xf>
    <xf numFmtId="2" fontId="16" fillId="14" borderId="28" xfId="0" applyNumberFormat="1" applyFont="1" applyFill="1" applyBorder="1" applyAlignment="1">
      <alignment horizontal="center" vertical="center"/>
    </xf>
    <xf numFmtId="2" fontId="16" fillId="14" borderId="7" xfId="0" applyNumberFormat="1" applyFont="1" applyFill="1" applyBorder="1" applyAlignment="1">
      <alignment horizontal="center" vertical="center"/>
    </xf>
    <xf numFmtId="165" fontId="16" fillId="14" borderId="29" xfId="0" applyNumberFormat="1" applyFont="1" applyFill="1" applyBorder="1" applyAlignment="1">
      <alignment horizontal="center" vertical="center"/>
    </xf>
    <xf numFmtId="0" fontId="14" fillId="14" borderId="63" xfId="0" applyFont="1" applyFill="1" applyBorder="1" applyAlignment="1">
      <alignment horizontal="left" vertical="center" wrapText="1"/>
    </xf>
    <xf numFmtId="0" fontId="16" fillId="14" borderId="66" xfId="0" applyFont="1" applyFill="1" applyBorder="1" applyAlignment="1">
      <alignment horizontal="center" vertical="center"/>
    </xf>
    <xf numFmtId="2" fontId="16" fillId="14" borderId="31" xfId="0" applyNumberFormat="1" applyFont="1" applyFill="1" applyBorder="1" applyAlignment="1">
      <alignment horizontal="center" vertical="center"/>
    </xf>
    <xf numFmtId="2" fontId="16" fillId="14" borderId="5" xfId="0" applyNumberFormat="1" applyFont="1" applyFill="1" applyBorder="1" applyAlignment="1">
      <alignment horizontal="center" vertical="center"/>
    </xf>
    <xf numFmtId="165" fontId="16" fillId="14" borderId="32" xfId="0" applyNumberFormat="1" applyFont="1" applyFill="1" applyBorder="1" applyAlignment="1">
      <alignment horizontal="center" vertical="center"/>
    </xf>
    <xf numFmtId="166" fontId="14" fillId="14" borderId="33" xfId="0" applyNumberFormat="1" applyFont="1" applyFill="1" applyBorder="1" applyAlignment="1">
      <alignment horizontal="center" vertical="center"/>
    </xf>
    <xf numFmtId="9" fontId="14" fillId="14" borderId="6" xfId="0" applyNumberFormat="1" applyFont="1" applyFill="1" applyBorder="1" applyAlignment="1">
      <alignment horizontal="center" vertical="center"/>
    </xf>
    <xf numFmtId="164" fontId="14" fillId="14" borderId="34" xfId="0" applyNumberFormat="1" applyFont="1" applyFill="1" applyBorder="1" applyAlignment="1">
      <alignment horizontal="center" vertical="center"/>
    </xf>
    <xf numFmtId="49" fontId="7" fillId="15" borderId="9" xfId="0" applyNumberFormat="1" applyFont="1" applyFill="1" applyBorder="1" applyAlignment="1">
      <alignment horizontal="center" vertical="center" wrapText="1"/>
    </xf>
    <xf numFmtId="0" fontId="14" fillId="16" borderId="53" xfId="0" applyFont="1" applyFill="1" applyBorder="1" applyAlignment="1">
      <alignment horizontal="center" vertical="center"/>
    </xf>
    <xf numFmtId="0" fontId="16" fillId="16" borderId="40" xfId="0" applyFont="1" applyFill="1" applyBorder="1" applyAlignment="1">
      <alignment horizontal="left" vertical="center" wrapText="1"/>
    </xf>
    <xf numFmtId="0" fontId="16" fillId="16" borderId="11" xfId="0" applyFont="1" applyFill="1" applyBorder="1" applyAlignment="1">
      <alignment horizontal="center" vertical="center"/>
    </xf>
    <xf numFmtId="2" fontId="16" fillId="16" borderId="30" xfId="0" applyNumberFormat="1" applyFont="1" applyFill="1" applyBorder="1" applyAlignment="1">
      <alignment horizontal="center" vertical="center"/>
    </xf>
    <xf numFmtId="2" fontId="16" fillId="16" borderId="1" xfId="0" applyNumberFormat="1" applyFont="1" applyFill="1" applyBorder="1" applyAlignment="1">
      <alignment horizontal="center" vertical="center"/>
    </xf>
    <xf numFmtId="165" fontId="16" fillId="16" borderId="12" xfId="0" applyNumberFormat="1" applyFont="1" applyFill="1" applyBorder="1" applyAlignment="1">
      <alignment horizontal="center" vertical="center"/>
    </xf>
    <xf numFmtId="166" fontId="14" fillId="16" borderId="27" xfId="0" applyNumberFormat="1" applyFont="1" applyFill="1" applyBorder="1" applyAlignment="1">
      <alignment horizontal="center" vertical="center"/>
    </xf>
    <xf numFmtId="9" fontId="14" fillId="16" borderId="7" xfId="0" applyNumberFormat="1" applyFont="1" applyFill="1" applyBorder="1" applyAlignment="1">
      <alignment horizontal="center" vertical="center"/>
    </xf>
    <xf numFmtId="164" fontId="14" fillId="16" borderId="29" xfId="0" applyNumberFormat="1" applyFont="1" applyFill="1" applyBorder="1" applyAlignment="1">
      <alignment horizontal="center" vertical="center"/>
    </xf>
    <xf numFmtId="44" fontId="5" fillId="0" borderId="0" xfId="0" applyNumberFormat="1" applyFont="1" applyAlignment="1">
      <alignment horizontal="left" vertical="top"/>
    </xf>
    <xf numFmtId="0" fontId="5" fillId="0" borderId="51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0" fontId="9" fillId="0" borderId="58" xfId="0" applyFont="1" applyBorder="1" applyAlignment="1">
      <alignment horizontal="left" vertical="center"/>
    </xf>
    <xf numFmtId="0" fontId="9" fillId="0" borderId="59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/>
    </xf>
    <xf numFmtId="0" fontId="9" fillId="0" borderId="36" xfId="0" applyFont="1" applyBorder="1" applyAlignment="1">
      <alignment horizontal="left" vertical="center"/>
    </xf>
    <xf numFmtId="0" fontId="9" fillId="0" borderId="37" xfId="0" applyFont="1" applyBorder="1" applyAlignment="1">
      <alignment horizontal="left" vertical="center"/>
    </xf>
    <xf numFmtId="0" fontId="11" fillId="0" borderId="35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0" fontId="5" fillId="0" borderId="41" xfId="0" applyFont="1" applyBorder="1" applyAlignment="1">
      <alignment horizontal="center" wrapText="1"/>
    </xf>
    <xf numFmtId="0" fontId="5" fillId="0" borderId="38" xfId="0" applyFont="1" applyBorder="1" applyAlignment="1">
      <alignment horizontal="center" wrapText="1"/>
    </xf>
    <xf numFmtId="0" fontId="5" fillId="0" borderId="50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34" xfId="0" applyFont="1" applyBorder="1" applyAlignment="1">
      <alignment horizontal="center" wrapText="1"/>
    </xf>
    <xf numFmtId="0" fontId="7" fillId="0" borderId="15" xfId="0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/>
    </xf>
    <xf numFmtId="0" fontId="9" fillId="0" borderId="45" xfId="0" applyFont="1" applyBorder="1" applyAlignment="1">
      <alignment horizontal="left" vertical="center"/>
    </xf>
    <xf numFmtId="0" fontId="11" fillId="0" borderId="47" xfId="0" applyFont="1" applyBorder="1" applyAlignment="1">
      <alignment horizontal="left" vertical="center"/>
    </xf>
    <xf numFmtId="0" fontId="11" fillId="0" borderId="51" xfId="0" applyFont="1" applyBorder="1" applyAlignment="1">
      <alignment horizontal="left" vertical="center"/>
    </xf>
    <xf numFmtId="0" fontId="11" fillId="0" borderId="54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7" fillId="11" borderId="53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45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9" fillId="0" borderId="45" xfId="0" applyFont="1" applyBorder="1" applyAlignment="1">
      <alignment horizontal="left" vertical="center" wrapText="1"/>
    </xf>
    <xf numFmtId="0" fontId="9" fillId="0" borderId="47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left" vertical="center" wrapText="1"/>
    </xf>
    <xf numFmtId="0" fontId="9" fillId="0" borderId="54" xfId="0" applyFont="1" applyBorder="1" applyAlignment="1">
      <alignment horizontal="left" vertical="center" wrapText="1"/>
    </xf>
    <xf numFmtId="0" fontId="5" fillId="0" borderId="51" xfId="0" applyFont="1" applyBorder="1" applyAlignment="1">
      <alignment horizontal="center" vertical="top"/>
    </xf>
    <xf numFmtId="0" fontId="5" fillId="0" borderId="50" xfId="0" applyFont="1" applyBorder="1" applyAlignment="1">
      <alignment horizontal="center" vertical="top"/>
    </xf>
    <xf numFmtId="0" fontId="5" fillId="0" borderId="54" xfId="0" applyFont="1" applyBorder="1" applyAlignment="1">
      <alignment horizontal="center" vertical="top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top"/>
    </xf>
    <xf numFmtId="0" fontId="5" fillId="0" borderId="46" xfId="0" applyFont="1" applyBorder="1" applyAlignment="1">
      <alignment horizontal="center" vertical="top"/>
    </xf>
    <xf numFmtId="0" fontId="5" fillId="0" borderId="47" xfId="0" applyFont="1" applyBorder="1" applyAlignment="1">
      <alignment horizontal="center" vertical="top"/>
    </xf>
    <xf numFmtId="0" fontId="9" fillId="0" borderId="4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8" fillId="0" borderId="46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8" fillId="0" borderId="51" xfId="0" applyFont="1" applyBorder="1" applyAlignment="1">
      <alignment horizontal="left" vertical="center"/>
    </xf>
    <xf numFmtId="0" fontId="8" fillId="0" borderId="50" xfId="0" applyFont="1" applyBorder="1" applyAlignment="1">
      <alignment horizontal="left" vertical="center"/>
    </xf>
    <xf numFmtId="0" fontId="8" fillId="0" borderId="54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</cellXfs>
  <cellStyles count="7">
    <cellStyle name="Geral" xfId="2" xr:uid="{00000000-0005-0000-0000-000006000000}"/>
    <cellStyle name="Moeda" xfId="1" builtinId="4"/>
    <cellStyle name="Normal" xfId="0" builtinId="0"/>
    <cellStyle name="Normal 2 2" xfId="3" xr:uid="{00000000-0005-0000-0000-000007000000}"/>
    <cellStyle name="TITULO 1" xfId="4" xr:uid="{00000000-0005-0000-0000-000008000000}"/>
    <cellStyle name="TITULO 2" xfId="5" xr:uid="{00000000-0005-0000-0000-000009000000}"/>
    <cellStyle name="Títulos" xfId="6" xr:uid="{00000000-0005-0000-0000-00000A000000}"/>
  </cellStyles>
  <dxfs count="84"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  <dxf>
      <font>
        <color rgb="FF00B050"/>
      </font>
      <fill>
        <patternFill>
          <bgColor rgb="FFFFFFFF"/>
        </patternFill>
      </fill>
    </dxf>
    <dxf>
      <font>
        <color rgb="FFFF0000"/>
      </font>
      <fill>
        <patternFill>
          <bgColor rgb="FFFFFFFF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DC"/>
      <rgbColor rgb="FF808080"/>
      <rgbColor rgb="FF9999FF"/>
      <rgbColor rgb="FF993366"/>
      <rgbColor rgb="FFF6F9D4"/>
      <rgbColor rgb="FFF2F2F2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EC9BA4"/>
      <rgbColor rgb="FFCC99FF"/>
      <rgbColor rgb="FFFABF8F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43C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45"/>
  <sheetViews>
    <sheetView tabSelected="1" view="pageBreakPreview" topLeftCell="A197" zoomScale="70" zoomScaleNormal="70" zoomScaleSheetLayoutView="70" workbookViewId="0">
      <selection activeCell="J12" sqref="J12:L12"/>
    </sheetView>
  </sheetViews>
  <sheetFormatPr defaultColWidth="9.33203125" defaultRowHeight="15.6" x14ac:dyDescent="0.25"/>
  <cols>
    <col min="1" max="1" width="10" style="1" bestFit="1" customWidth="1"/>
    <col min="2" max="2" width="71.109375" style="1" customWidth="1"/>
    <col min="3" max="3" width="7.44140625" style="1" customWidth="1"/>
    <col min="4" max="4" width="10.77734375" style="1" customWidth="1"/>
    <col min="5" max="5" width="11.6640625" style="1" customWidth="1"/>
    <col min="6" max="6" width="20" style="1" bestFit="1" customWidth="1"/>
    <col min="7" max="7" width="12.6640625" style="1" customWidth="1"/>
    <col min="8" max="8" width="10.44140625" style="1" customWidth="1"/>
    <col min="9" max="9" width="17.77734375" style="1" bestFit="1" customWidth="1"/>
    <col min="10" max="10" width="11.77734375" style="1" customWidth="1"/>
    <col min="11" max="11" width="7.77734375" style="1" customWidth="1"/>
    <col min="12" max="12" width="19.44140625" style="1" bestFit="1" customWidth="1"/>
    <col min="13" max="13" width="18.6640625" style="1" customWidth="1"/>
    <col min="14" max="14" width="17.77734375" style="1" bestFit="1" customWidth="1"/>
    <col min="15" max="15" width="19.6640625" style="1" customWidth="1"/>
    <col min="16" max="16" width="9.33203125" style="1"/>
    <col min="17" max="17" width="16.77734375" style="1" bestFit="1" customWidth="1"/>
    <col min="18" max="16384" width="9.33203125" style="1"/>
  </cols>
  <sheetData>
    <row r="1" spans="1:15" ht="20.399999999999999" customHeight="1" x14ac:dyDescent="0.25">
      <c r="A1" s="261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3"/>
    </row>
    <row r="2" spans="1:15" x14ac:dyDescent="0.25">
      <c r="A2" s="264" t="s">
        <v>1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6"/>
    </row>
    <row r="3" spans="1:15" ht="16.2" thickBot="1" x14ac:dyDescent="0.3">
      <c r="A3" s="267" t="s">
        <v>2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</row>
    <row r="4" spans="1:15" x14ac:dyDescent="0.25">
      <c r="A4" s="270"/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2"/>
    </row>
    <row r="5" spans="1:15" x14ac:dyDescent="0.25">
      <c r="A5" s="273" t="s">
        <v>211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5"/>
    </row>
    <row r="6" spans="1:15" ht="16.2" thickBot="1" x14ac:dyDescent="0.3">
      <c r="A6" s="252"/>
      <c r="B6" s="253"/>
      <c r="C6" s="253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4"/>
    </row>
    <row r="7" spans="1:15" ht="21" customHeight="1" x14ac:dyDescent="0.25">
      <c r="A7" s="255" t="s">
        <v>397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7"/>
    </row>
    <row r="8" spans="1:15" ht="16.2" thickBot="1" x14ac:dyDescent="0.3">
      <c r="A8" s="258" t="s">
        <v>398</v>
      </c>
      <c r="B8" s="259"/>
      <c r="C8" s="259"/>
      <c r="D8" s="259"/>
      <c r="E8" s="259"/>
      <c r="F8" s="259"/>
      <c r="G8" s="259"/>
      <c r="H8" s="259"/>
      <c r="I8" s="259"/>
      <c r="J8" s="259"/>
      <c r="K8" s="259"/>
      <c r="L8" s="259"/>
      <c r="M8" s="259"/>
      <c r="N8" s="259"/>
      <c r="O8" s="260"/>
    </row>
    <row r="9" spans="1:15" ht="25.2" customHeight="1" x14ac:dyDescent="0.25">
      <c r="A9" s="248" t="s">
        <v>213</v>
      </c>
      <c r="B9" s="249"/>
      <c r="C9" s="242" t="s">
        <v>388</v>
      </c>
      <c r="D9" s="276"/>
      <c r="E9" s="276"/>
      <c r="F9" s="277"/>
      <c r="G9" s="281" t="s">
        <v>392</v>
      </c>
      <c r="H9" s="282"/>
      <c r="I9" s="282"/>
      <c r="J9" s="282"/>
      <c r="K9" s="282"/>
      <c r="L9" s="283"/>
      <c r="M9" s="3" t="s">
        <v>3</v>
      </c>
      <c r="N9" s="196" t="s">
        <v>396</v>
      </c>
      <c r="O9" s="4" t="s">
        <v>4</v>
      </c>
    </row>
    <row r="10" spans="1:15" ht="19.95" customHeight="1" thickBot="1" x14ac:dyDescent="0.3">
      <c r="A10" s="250"/>
      <c r="B10" s="251"/>
      <c r="C10" s="278"/>
      <c r="D10" s="279"/>
      <c r="E10" s="279"/>
      <c r="F10" s="280"/>
      <c r="G10" s="245" t="s">
        <v>389</v>
      </c>
      <c r="H10" s="246"/>
      <c r="I10" s="246"/>
      <c r="J10" s="246"/>
      <c r="K10" s="246"/>
      <c r="L10" s="247"/>
      <c r="M10" s="5" t="s">
        <v>5</v>
      </c>
      <c r="N10" s="6">
        <f>I207</f>
        <v>0</v>
      </c>
      <c r="O10" s="7">
        <f>N10/J12</f>
        <v>0</v>
      </c>
    </row>
    <row r="11" spans="1:15" x14ac:dyDescent="0.25">
      <c r="A11" s="233" t="s">
        <v>215</v>
      </c>
      <c r="B11" s="234"/>
      <c r="C11" s="242" t="s">
        <v>391</v>
      </c>
      <c r="D11" s="243"/>
      <c r="E11" s="243"/>
      <c r="F11" s="244"/>
      <c r="G11" s="240" t="s">
        <v>232</v>
      </c>
      <c r="H11" s="240"/>
      <c r="I11" s="240"/>
      <c r="J11" s="241" t="s">
        <v>6</v>
      </c>
      <c r="K11" s="241"/>
      <c r="L11" s="241"/>
      <c r="M11" s="5" t="s">
        <v>7</v>
      </c>
      <c r="N11" s="6">
        <f>L207</f>
        <v>5691.6370000000006</v>
      </c>
      <c r="O11" s="7">
        <f>N11/J12</f>
        <v>1.8562734596953918E-2</v>
      </c>
    </row>
    <row r="12" spans="1:15" ht="16.2" thickBot="1" x14ac:dyDescent="0.3">
      <c r="A12" s="235"/>
      <c r="B12" s="236"/>
      <c r="C12" s="245"/>
      <c r="D12" s="246"/>
      <c r="E12" s="246"/>
      <c r="F12" s="247"/>
      <c r="G12" s="226" t="s">
        <v>8</v>
      </c>
      <c r="H12" s="226"/>
      <c r="I12" s="226"/>
      <c r="J12" s="227">
        <f>F207</f>
        <v>306616.29999999993</v>
      </c>
      <c r="K12" s="227"/>
      <c r="L12" s="227"/>
      <c r="M12" s="8" t="s">
        <v>9</v>
      </c>
      <c r="N12" s="9">
        <f>O207</f>
        <v>5691.6370000000006</v>
      </c>
      <c r="O12" s="10">
        <f>N12/J12</f>
        <v>1.8562734596953918E-2</v>
      </c>
    </row>
    <row r="13" spans="1:15" ht="16.2" thickBot="1" x14ac:dyDescent="0.3">
      <c r="A13" s="237" t="s">
        <v>214</v>
      </c>
      <c r="B13" s="228" t="s">
        <v>10</v>
      </c>
      <c r="C13" s="229" t="s">
        <v>11</v>
      </c>
      <c r="D13" s="229"/>
      <c r="E13" s="229"/>
      <c r="F13" s="229"/>
      <c r="G13" s="229" t="s">
        <v>12</v>
      </c>
      <c r="H13" s="229"/>
      <c r="I13" s="229"/>
      <c r="J13" s="229"/>
      <c r="K13" s="229"/>
      <c r="L13" s="229"/>
      <c r="M13" s="229"/>
      <c r="N13" s="229"/>
      <c r="O13" s="229"/>
    </row>
    <row r="14" spans="1:15" ht="26.25" customHeight="1" thickBot="1" x14ac:dyDescent="0.3">
      <c r="A14" s="238"/>
      <c r="B14" s="228"/>
      <c r="C14" s="229"/>
      <c r="D14" s="229"/>
      <c r="E14" s="229"/>
      <c r="F14" s="229"/>
      <c r="G14" s="230" t="s">
        <v>13</v>
      </c>
      <c r="H14" s="230"/>
      <c r="I14" s="230"/>
      <c r="J14" s="231" t="s">
        <v>14</v>
      </c>
      <c r="K14" s="231"/>
      <c r="L14" s="231"/>
      <c r="M14" s="232" t="s">
        <v>9</v>
      </c>
      <c r="N14" s="232"/>
      <c r="O14" s="232"/>
    </row>
    <row r="15" spans="1:15" ht="31.95" customHeight="1" thickBot="1" x14ac:dyDescent="0.3">
      <c r="A15" s="239"/>
      <c r="B15" s="228"/>
      <c r="C15" s="98" t="s">
        <v>15</v>
      </c>
      <c r="D15" s="11" t="s">
        <v>16</v>
      </c>
      <c r="E15" s="12" t="s">
        <v>17</v>
      </c>
      <c r="F15" s="13" t="s">
        <v>18</v>
      </c>
      <c r="G15" s="14" t="s">
        <v>19</v>
      </c>
      <c r="H15" s="15" t="s">
        <v>20</v>
      </c>
      <c r="I15" s="16" t="s">
        <v>21</v>
      </c>
      <c r="J15" s="17" t="s">
        <v>19</v>
      </c>
      <c r="K15" s="18" t="s">
        <v>20</v>
      </c>
      <c r="L15" s="19" t="s">
        <v>21</v>
      </c>
      <c r="M15" s="20" t="s">
        <v>19</v>
      </c>
      <c r="N15" s="21" t="s">
        <v>20</v>
      </c>
      <c r="O15" s="22" t="s">
        <v>21</v>
      </c>
    </row>
    <row r="16" spans="1:15" ht="18" customHeight="1" thickBot="1" x14ac:dyDescent="0.3">
      <c r="A16" s="48" t="s">
        <v>216</v>
      </c>
      <c r="B16" s="103" t="s">
        <v>22</v>
      </c>
      <c r="C16" s="49"/>
      <c r="D16" s="50"/>
      <c r="E16" s="159" t="s">
        <v>23</v>
      </c>
      <c r="F16" s="51">
        <f>SUM(F17:F17)</f>
        <v>1164.99</v>
      </c>
      <c r="G16" s="158"/>
      <c r="H16" s="157" t="s">
        <v>24</v>
      </c>
      <c r="I16" s="52">
        <f>SUM(I17:I17)</f>
        <v>0</v>
      </c>
      <c r="J16" s="158"/>
      <c r="K16" s="157" t="s">
        <v>24</v>
      </c>
      <c r="L16" s="52">
        <f>SUM(L17:L17)</f>
        <v>1164.99</v>
      </c>
      <c r="M16" s="158"/>
      <c r="N16" s="157" t="s">
        <v>24</v>
      </c>
      <c r="O16" s="52">
        <f>SUM(O17:O17)</f>
        <v>1164.99</v>
      </c>
    </row>
    <row r="17" spans="1:15" ht="21" customHeight="1" thickBot="1" x14ac:dyDescent="0.3">
      <c r="A17" s="130" t="s">
        <v>219</v>
      </c>
      <c r="B17" s="131" t="s">
        <v>25</v>
      </c>
      <c r="C17" s="132" t="s">
        <v>26</v>
      </c>
      <c r="D17" s="133">
        <v>2.88</v>
      </c>
      <c r="E17" s="134">
        <v>404.5104</v>
      </c>
      <c r="F17" s="135">
        <f>ROUNDUP(D17*E17,2)</f>
        <v>1164.99</v>
      </c>
      <c r="G17" s="136">
        <f>H17*D17</f>
        <v>0</v>
      </c>
      <c r="H17" s="137">
        <v>0</v>
      </c>
      <c r="I17" s="138">
        <f>H17*F17</f>
        <v>0</v>
      </c>
      <c r="J17" s="136">
        <f>K17*D17</f>
        <v>2.88</v>
      </c>
      <c r="K17" s="137">
        <v>1</v>
      </c>
      <c r="L17" s="138">
        <f>K17*F17</f>
        <v>1164.99</v>
      </c>
      <c r="M17" s="136">
        <f>N17*D17</f>
        <v>2.88</v>
      </c>
      <c r="N17" s="137">
        <f>K17+H17</f>
        <v>1</v>
      </c>
      <c r="O17" s="138">
        <f>N17*F17</f>
        <v>1164.99</v>
      </c>
    </row>
    <row r="18" spans="1:15" ht="19.95" customHeight="1" thickBot="1" x14ac:dyDescent="0.3">
      <c r="A18" s="48" t="s">
        <v>220</v>
      </c>
      <c r="B18" s="103" t="s">
        <v>32</v>
      </c>
      <c r="C18" s="49"/>
      <c r="D18" s="50"/>
      <c r="E18" s="159" t="s">
        <v>23</v>
      </c>
      <c r="F18" s="51">
        <f>SUM(F19:F28)</f>
        <v>28493.39</v>
      </c>
      <c r="G18" s="156"/>
      <c r="H18" s="157" t="s">
        <v>24</v>
      </c>
      <c r="I18" s="52">
        <f>SUM(I19:I28)</f>
        <v>0</v>
      </c>
      <c r="J18" s="158"/>
      <c r="K18" s="157" t="s">
        <v>24</v>
      </c>
      <c r="L18" s="52">
        <f>SUM(L19:L28)</f>
        <v>2115.0720000000001</v>
      </c>
      <c r="M18" s="156"/>
      <c r="N18" s="157" t="s">
        <v>24</v>
      </c>
      <c r="O18" s="52">
        <f>SUM(O19:O28)</f>
        <v>2115.0720000000001</v>
      </c>
    </row>
    <row r="19" spans="1:15" ht="19.2" customHeight="1" x14ac:dyDescent="0.25">
      <c r="A19" s="53" t="s">
        <v>221</v>
      </c>
      <c r="B19" s="104" t="s">
        <v>33</v>
      </c>
      <c r="C19" s="147"/>
      <c r="D19" s="148"/>
      <c r="E19" s="149"/>
      <c r="F19" s="25"/>
      <c r="G19" s="54"/>
      <c r="H19" s="55"/>
      <c r="I19" s="56"/>
      <c r="J19" s="57"/>
      <c r="K19" s="55"/>
      <c r="L19" s="56"/>
      <c r="M19" s="54"/>
      <c r="N19" s="55"/>
      <c r="O19" s="56"/>
    </row>
    <row r="20" spans="1:15" x14ac:dyDescent="0.25">
      <c r="A20" s="58" t="s">
        <v>223</v>
      </c>
      <c r="B20" s="105" t="s">
        <v>34</v>
      </c>
      <c r="C20" s="99" t="s">
        <v>31</v>
      </c>
      <c r="D20" s="26">
        <v>1.1200000000000001</v>
      </c>
      <c r="E20" s="24">
        <v>149.59819999999999</v>
      </c>
      <c r="F20" s="27">
        <f>ROUNDUP(D20*E20,2)</f>
        <v>167.54999999999998</v>
      </c>
      <c r="G20" s="59">
        <f>H20*D20</f>
        <v>0</v>
      </c>
      <c r="H20" s="60">
        <v>0</v>
      </c>
      <c r="I20" s="61">
        <f>H20*F20</f>
        <v>0</v>
      </c>
      <c r="J20" s="59">
        <f>K20*D20</f>
        <v>0</v>
      </c>
      <c r="K20" s="60">
        <v>0</v>
      </c>
      <c r="L20" s="61">
        <f>K20*F20</f>
        <v>0</v>
      </c>
      <c r="M20" s="59">
        <f>N20*D20</f>
        <v>0</v>
      </c>
      <c r="N20" s="60">
        <f>K20+H20</f>
        <v>0</v>
      </c>
      <c r="O20" s="61">
        <f>N20*F20</f>
        <v>0</v>
      </c>
    </row>
    <row r="21" spans="1:15" x14ac:dyDescent="0.25">
      <c r="A21" s="58" t="s">
        <v>224</v>
      </c>
      <c r="B21" s="106" t="s">
        <v>35</v>
      </c>
      <c r="C21" s="99" t="s">
        <v>26</v>
      </c>
      <c r="D21" s="28">
        <v>11.2</v>
      </c>
      <c r="E21" s="24">
        <v>2.5918999999999999</v>
      </c>
      <c r="F21" s="29">
        <f>ROUNDUP(D21*E21,2)</f>
        <v>29.03</v>
      </c>
      <c r="G21" s="59">
        <f>H21*D21</f>
        <v>0</v>
      </c>
      <c r="H21" s="60">
        <v>0</v>
      </c>
      <c r="I21" s="61">
        <f>H21*F21</f>
        <v>0</v>
      </c>
      <c r="J21" s="59">
        <f>K21*D21</f>
        <v>0</v>
      </c>
      <c r="K21" s="60">
        <v>0</v>
      </c>
      <c r="L21" s="61">
        <f>K21*F21</f>
        <v>0</v>
      </c>
      <c r="M21" s="59">
        <f>N21*D21</f>
        <v>0</v>
      </c>
      <c r="N21" s="60">
        <f>K21+H21</f>
        <v>0</v>
      </c>
      <c r="O21" s="61">
        <f>N21*F21</f>
        <v>0</v>
      </c>
    </row>
    <row r="22" spans="1:15" x14ac:dyDescent="0.25">
      <c r="A22" s="58" t="s">
        <v>225</v>
      </c>
      <c r="B22" s="107" t="s">
        <v>29</v>
      </c>
      <c r="C22" s="99" t="s">
        <v>30</v>
      </c>
      <c r="D22" s="28">
        <v>44.1921088</v>
      </c>
      <c r="E22" s="24">
        <v>16.567001810299999</v>
      </c>
      <c r="F22" s="29">
        <f>ROUNDUP(D22*E22,2)</f>
        <v>732.14</v>
      </c>
      <c r="G22" s="59">
        <f>H22*D22</f>
        <v>0</v>
      </c>
      <c r="H22" s="60">
        <v>0</v>
      </c>
      <c r="I22" s="61">
        <f>H22*F22</f>
        <v>0</v>
      </c>
      <c r="J22" s="59">
        <f>K22*D22</f>
        <v>0</v>
      </c>
      <c r="K22" s="60">
        <v>0</v>
      </c>
      <c r="L22" s="61">
        <f>K22*F22</f>
        <v>0</v>
      </c>
      <c r="M22" s="59">
        <f>N22*D22</f>
        <v>0</v>
      </c>
      <c r="N22" s="60">
        <f>K22+H22</f>
        <v>0</v>
      </c>
      <c r="O22" s="61">
        <f>N22*F22</f>
        <v>0</v>
      </c>
    </row>
    <row r="23" spans="1:15" ht="27.6" x14ac:dyDescent="0.25">
      <c r="A23" s="58" t="s">
        <v>226</v>
      </c>
      <c r="B23" s="108" t="s">
        <v>36</v>
      </c>
      <c r="C23" s="99" t="s">
        <v>31</v>
      </c>
      <c r="D23" s="30">
        <v>1.68</v>
      </c>
      <c r="E23" s="24">
        <v>596.95830000000001</v>
      </c>
      <c r="F23" s="31">
        <f>ROUNDUP(D23*E23,2)</f>
        <v>1002.89</v>
      </c>
      <c r="G23" s="62">
        <f>H23*D23</f>
        <v>0</v>
      </c>
      <c r="H23" s="63">
        <v>0</v>
      </c>
      <c r="I23" s="64">
        <f>H23*F23</f>
        <v>0</v>
      </c>
      <c r="J23" s="62">
        <f>K23*D23</f>
        <v>0</v>
      </c>
      <c r="K23" s="63">
        <v>0</v>
      </c>
      <c r="L23" s="64">
        <f>K23*F23</f>
        <v>0</v>
      </c>
      <c r="M23" s="62">
        <f>N23*D23</f>
        <v>0</v>
      </c>
      <c r="N23" s="63">
        <f>K23+H23</f>
        <v>0</v>
      </c>
      <c r="O23" s="64">
        <f>N23*F23</f>
        <v>0</v>
      </c>
    </row>
    <row r="24" spans="1:15" x14ac:dyDescent="0.25">
      <c r="A24" s="65" t="s">
        <v>222</v>
      </c>
      <c r="B24" s="104" t="s">
        <v>37</v>
      </c>
      <c r="C24" s="147"/>
      <c r="D24" s="148"/>
      <c r="E24" s="149"/>
      <c r="F24" s="25"/>
      <c r="G24" s="54"/>
      <c r="H24" s="55"/>
      <c r="I24" s="56"/>
      <c r="J24" s="57"/>
      <c r="K24" s="55"/>
      <c r="L24" s="56"/>
      <c r="M24" s="54"/>
      <c r="N24" s="55"/>
      <c r="O24" s="56"/>
    </row>
    <row r="25" spans="1:15" x14ac:dyDescent="0.25">
      <c r="A25" s="58" t="s">
        <v>227</v>
      </c>
      <c r="B25" s="105" t="s">
        <v>34</v>
      </c>
      <c r="C25" s="99" t="s">
        <v>31</v>
      </c>
      <c r="D25" s="26">
        <v>27.54</v>
      </c>
      <c r="E25" s="24">
        <v>149.59979999999999</v>
      </c>
      <c r="F25" s="27">
        <f>ROUNDUP(D25*E25,2)</f>
        <v>4119.9800000000005</v>
      </c>
      <c r="G25" s="59">
        <f>H25*D25</f>
        <v>0</v>
      </c>
      <c r="H25" s="60">
        <v>0</v>
      </c>
      <c r="I25" s="61">
        <f>H25*F25</f>
        <v>0</v>
      </c>
      <c r="J25" s="59">
        <f>K25*D25</f>
        <v>0</v>
      </c>
      <c r="K25" s="60">
        <v>0</v>
      </c>
      <c r="L25" s="61">
        <f>K25*F25</f>
        <v>0</v>
      </c>
      <c r="M25" s="59">
        <f>N25*D25</f>
        <v>0</v>
      </c>
      <c r="N25" s="60">
        <f>K25+H25</f>
        <v>0</v>
      </c>
      <c r="O25" s="61">
        <f>N25*F25</f>
        <v>0</v>
      </c>
    </row>
    <row r="26" spans="1:15" x14ac:dyDescent="0.25">
      <c r="A26" s="58" t="s">
        <v>229</v>
      </c>
      <c r="B26" s="106" t="s">
        <v>35</v>
      </c>
      <c r="C26" s="99" t="s">
        <v>26</v>
      </c>
      <c r="D26" s="28">
        <v>275.39999999999998</v>
      </c>
      <c r="E26" s="24">
        <v>2.5920000000000001</v>
      </c>
      <c r="F26" s="29">
        <f>ROUNDUP(D26*E26,2)</f>
        <v>713.84</v>
      </c>
      <c r="G26" s="59">
        <f>H26*D26</f>
        <v>0</v>
      </c>
      <c r="H26" s="60">
        <v>0</v>
      </c>
      <c r="I26" s="61">
        <f>H26*F26</f>
        <v>0</v>
      </c>
      <c r="J26" s="59">
        <f>K26*D26</f>
        <v>0</v>
      </c>
      <c r="K26" s="60">
        <v>0</v>
      </c>
      <c r="L26" s="61">
        <f>K26*F26</f>
        <v>0</v>
      </c>
      <c r="M26" s="59">
        <f>N26*D26</f>
        <v>0</v>
      </c>
      <c r="N26" s="60">
        <f>K26+H26</f>
        <v>0</v>
      </c>
      <c r="O26" s="61">
        <f>N26*F26</f>
        <v>0</v>
      </c>
    </row>
    <row r="27" spans="1:15" x14ac:dyDescent="0.25">
      <c r="A27" s="139" t="s">
        <v>230</v>
      </c>
      <c r="B27" s="140" t="s">
        <v>38</v>
      </c>
      <c r="C27" s="141" t="s">
        <v>26</v>
      </c>
      <c r="D27" s="142">
        <v>275.39999999999998</v>
      </c>
      <c r="E27" s="134">
        <v>19.2</v>
      </c>
      <c r="F27" s="143">
        <f>ROUNDUP(D27*E27,2)</f>
        <v>5287.68</v>
      </c>
      <c r="G27" s="144">
        <f>H27*D27</f>
        <v>0</v>
      </c>
      <c r="H27" s="145">
        <v>0</v>
      </c>
      <c r="I27" s="146">
        <f>H27*F27</f>
        <v>0</v>
      </c>
      <c r="J27" s="144">
        <f>K27*D27</f>
        <v>110.16</v>
      </c>
      <c r="K27" s="145">
        <v>0.4</v>
      </c>
      <c r="L27" s="146">
        <f>K27*F27</f>
        <v>2115.0720000000001</v>
      </c>
      <c r="M27" s="144">
        <f>N27*D27</f>
        <v>110.16</v>
      </c>
      <c r="N27" s="145">
        <f>K27+H27</f>
        <v>0.4</v>
      </c>
      <c r="O27" s="146">
        <f>N27*F27</f>
        <v>2115.0720000000001</v>
      </c>
    </row>
    <row r="28" spans="1:15" ht="28.2" thickBot="1" x14ac:dyDescent="0.3">
      <c r="A28" s="66" t="s">
        <v>231</v>
      </c>
      <c r="B28" s="109" t="s">
        <v>39</v>
      </c>
      <c r="C28" s="100" t="s">
        <v>31</v>
      </c>
      <c r="D28" s="30">
        <v>27.54</v>
      </c>
      <c r="E28" s="24">
        <v>596.96</v>
      </c>
      <c r="F28" s="31">
        <f>ROUNDUP(D28*E28,2)</f>
        <v>16440.28</v>
      </c>
      <c r="G28" s="62">
        <f>H28*D28</f>
        <v>0</v>
      </c>
      <c r="H28" s="63">
        <v>0</v>
      </c>
      <c r="I28" s="64">
        <f>H28*F28</f>
        <v>0</v>
      </c>
      <c r="J28" s="62">
        <f>K28*D28</f>
        <v>0</v>
      </c>
      <c r="K28" s="63">
        <v>0</v>
      </c>
      <c r="L28" s="64">
        <f>K28*F28</f>
        <v>0</v>
      </c>
      <c r="M28" s="62">
        <f>N28*D28</f>
        <v>0</v>
      </c>
      <c r="N28" s="63">
        <f>K28+H28</f>
        <v>0</v>
      </c>
      <c r="O28" s="64">
        <f>N28*F28</f>
        <v>0</v>
      </c>
    </row>
    <row r="29" spans="1:15" ht="18.600000000000001" customHeight="1" thickBot="1" x14ac:dyDescent="0.3">
      <c r="A29" s="48" t="s">
        <v>217</v>
      </c>
      <c r="B29" s="103" t="s">
        <v>40</v>
      </c>
      <c r="C29" s="49"/>
      <c r="D29" s="50"/>
      <c r="E29" s="160" t="s">
        <v>387</v>
      </c>
      <c r="F29" s="51">
        <f>SUM(F30:F34)</f>
        <v>15621.799999999997</v>
      </c>
      <c r="G29" s="156"/>
      <c r="H29" s="157" t="s">
        <v>24</v>
      </c>
      <c r="I29" s="52">
        <f>SUM(I30:I34)</f>
        <v>0</v>
      </c>
      <c r="J29" s="158"/>
      <c r="K29" s="157" t="s">
        <v>24</v>
      </c>
      <c r="L29" s="52">
        <f>SUM(L30:L34)</f>
        <v>0</v>
      </c>
      <c r="M29" s="156"/>
      <c r="N29" s="157" t="s">
        <v>24</v>
      </c>
      <c r="O29" s="52">
        <f>SUM(O30:O34)</f>
        <v>0</v>
      </c>
    </row>
    <row r="30" spans="1:15" x14ac:dyDescent="0.25">
      <c r="A30" s="71" t="s">
        <v>238</v>
      </c>
      <c r="B30" s="105" t="s">
        <v>41</v>
      </c>
      <c r="C30" s="102" t="s">
        <v>30</v>
      </c>
      <c r="D30" s="26">
        <v>500</v>
      </c>
      <c r="E30" s="36">
        <v>22.16</v>
      </c>
      <c r="F30" s="27">
        <f>ROUNDUP(D30*E30,2)</f>
        <v>11080</v>
      </c>
      <c r="G30" s="59">
        <f>H30*D30</f>
        <v>0</v>
      </c>
      <c r="H30" s="60">
        <v>0</v>
      </c>
      <c r="I30" s="61">
        <f>H30*F30</f>
        <v>0</v>
      </c>
      <c r="J30" s="59">
        <f>K30*D30</f>
        <v>0</v>
      </c>
      <c r="K30" s="60">
        <v>0</v>
      </c>
      <c r="L30" s="61">
        <f>K30*F30</f>
        <v>0</v>
      </c>
      <c r="M30" s="59">
        <f>N30*D30</f>
        <v>0</v>
      </c>
      <c r="N30" s="60">
        <f>K30+H30</f>
        <v>0</v>
      </c>
      <c r="O30" s="61">
        <f>N30*F30</f>
        <v>0</v>
      </c>
    </row>
    <row r="31" spans="1:15" x14ac:dyDescent="0.25">
      <c r="A31" s="58" t="s">
        <v>235</v>
      </c>
      <c r="B31" s="106" t="s">
        <v>42</v>
      </c>
      <c r="C31" s="99" t="s">
        <v>26</v>
      </c>
      <c r="D31" s="28">
        <v>29.83</v>
      </c>
      <c r="E31" s="37">
        <v>26.552</v>
      </c>
      <c r="F31" s="29">
        <f>ROUNDUP(D31*E31,2)</f>
        <v>792.05</v>
      </c>
      <c r="G31" s="59">
        <f>H31*D31</f>
        <v>0</v>
      </c>
      <c r="H31" s="60">
        <v>0</v>
      </c>
      <c r="I31" s="61">
        <f>H31*F31</f>
        <v>0</v>
      </c>
      <c r="J31" s="59">
        <f>K31*D31</f>
        <v>0</v>
      </c>
      <c r="K31" s="60">
        <v>0</v>
      </c>
      <c r="L31" s="61">
        <f>K31*F31</f>
        <v>0</v>
      </c>
      <c r="M31" s="59">
        <f>N31*D31</f>
        <v>0</v>
      </c>
      <c r="N31" s="60">
        <f>K31+H31</f>
        <v>0</v>
      </c>
      <c r="O31" s="61">
        <f>N31*F31</f>
        <v>0</v>
      </c>
    </row>
    <row r="32" spans="1:15" x14ac:dyDescent="0.25">
      <c r="A32" s="58" t="s">
        <v>239</v>
      </c>
      <c r="B32" s="106" t="s">
        <v>43</v>
      </c>
      <c r="C32" s="99" t="s">
        <v>26</v>
      </c>
      <c r="D32" s="28">
        <v>29.83</v>
      </c>
      <c r="E32" s="37">
        <v>10.351993999999999</v>
      </c>
      <c r="F32" s="29">
        <f>ROUNDUP(D32*E32,2)</f>
        <v>308.8</v>
      </c>
      <c r="G32" s="59">
        <f>H32*D32</f>
        <v>0</v>
      </c>
      <c r="H32" s="60">
        <v>0</v>
      </c>
      <c r="I32" s="61">
        <f>H32*F32</f>
        <v>0</v>
      </c>
      <c r="J32" s="59">
        <f>K32*D32</f>
        <v>0</v>
      </c>
      <c r="K32" s="60">
        <v>0</v>
      </c>
      <c r="L32" s="61">
        <f>K32*F32</f>
        <v>0</v>
      </c>
      <c r="M32" s="59">
        <f>N32*D32</f>
        <v>0</v>
      </c>
      <c r="N32" s="60">
        <f>K32+H32</f>
        <v>0</v>
      </c>
      <c r="O32" s="61">
        <f>N32*F32</f>
        <v>0</v>
      </c>
    </row>
    <row r="33" spans="1:15" x14ac:dyDescent="0.25">
      <c r="A33" s="58" t="s">
        <v>240</v>
      </c>
      <c r="B33" s="106" t="s">
        <v>44</v>
      </c>
      <c r="C33" s="99" t="s">
        <v>26</v>
      </c>
      <c r="D33" s="28">
        <v>29.83</v>
      </c>
      <c r="E33" s="37">
        <v>37.879980000000003</v>
      </c>
      <c r="F33" s="29">
        <f>ROUNDUP(D33*E33,2)</f>
        <v>1129.96</v>
      </c>
      <c r="G33" s="59">
        <f>H33*D33</f>
        <v>0</v>
      </c>
      <c r="H33" s="60">
        <v>0</v>
      </c>
      <c r="I33" s="61">
        <f>H33*F33</f>
        <v>0</v>
      </c>
      <c r="J33" s="59">
        <f>K33*D33</f>
        <v>0</v>
      </c>
      <c r="K33" s="60">
        <v>0</v>
      </c>
      <c r="L33" s="61">
        <f>K33*F33</f>
        <v>0</v>
      </c>
      <c r="M33" s="59">
        <f>N33*D33</f>
        <v>0</v>
      </c>
      <c r="N33" s="60">
        <f>K33+H33</f>
        <v>0</v>
      </c>
      <c r="O33" s="61">
        <f>N33*F33</f>
        <v>0</v>
      </c>
    </row>
    <row r="34" spans="1:15" ht="16.2" thickBot="1" x14ac:dyDescent="0.3">
      <c r="A34" s="66" t="s">
        <v>236</v>
      </c>
      <c r="B34" s="109" t="s">
        <v>45</v>
      </c>
      <c r="C34" s="101" t="s">
        <v>27</v>
      </c>
      <c r="D34" s="30">
        <v>29.83</v>
      </c>
      <c r="E34" s="38">
        <v>77.471999999999994</v>
      </c>
      <c r="F34" s="31">
        <f>ROUNDUP(D34*E34,2)</f>
        <v>2310.9900000000002</v>
      </c>
      <c r="G34" s="62">
        <f>H34*D34</f>
        <v>0</v>
      </c>
      <c r="H34" s="63">
        <v>0</v>
      </c>
      <c r="I34" s="64">
        <f>H34*F34</f>
        <v>0</v>
      </c>
      <c r="J34" s="62">
        <f>K34*D34</f>
        <v>0</v>
      </c>
      <c r="K34" s="63">
        <v>0</v>
      </c>
      <c r="L34" s="64">
        <f>K34*F34</f>
        <v>0</v>
      </c>
      <c r="M34" s="62">
        <f>N34*D34</f>
        <v>0</v>
      </c>
      <c r="N34" s="63">
        <f>K34+H34</f>
        <v>0</v>
      </c>
      <c r="O34" s="64">
        <f>N34*F34</f>
        <v>0</v>
      </c>
    </row>
    <row r="35" spans="1:15" ht="16.2" thickBot="1" x14ac:dyDescent="0.3">
      <c r="A35" s="48" t="s">
        <v>218</v>
      </c>
      <c r="B35" s="113" t="s">
        <v>46</v>
      </c>
      <c r="C35" s="49"/>
      <c r="D35" s="50"/>
      <c r="E35" s="160" t="s">
        <v>387</v>
      </c>
      <c r="F35" s="51">
        <f>SUM(F37:F69)</f>
        <v>30644.609999999997</v>
      </c>
      <c r="G35" s="156"/>
      <c r="H35" s="157" t="s">
        <v>24</v>
      </c>
      <c r="I35" s="52">
        <f>SUM(I36:I69)</f>
        <v>0</v>
      </c>
      <c r="J35" s="158"/>
      <c r="K35" s="157" t="s">
        <v>24</v>
      </c>
      <c r="L35" s="52">
        <f>SUM(L36:L69)</f>
        <v>0</v>
      </c>
      <c r="M35" s="156"/>
      <c r="N35" s="157" t="s">
        <v>24</v>
      </c>
      <c r="O35" s="52">
        <f>SUM(O36:O69)</f>
        <v>0</v>
      </c>
    </row>
    <row r="36" spans="1:15" x14ac:dyDescent="0.25">
      <c r="A36" s="53" t="s">
        <v>241</v>
      </c>
      <c r="B36" s="110" t="s">
        <v>47</v>
      </c>
      <c r="C36" s="32"/>
      <c r="D36" s="33"/>
      <c r="E36" s="34"/>
      <c r="F36" s="35"/>
      <c r="G36" s="67"/>
      <c r="H36" s="68"/>
      <c r="I36" s="69"/>
      <c r="J36" s="70"/>
      <c r="K36" s="68"/>
      <c r="L36" s="69"/>
      <c r="M36" s="67"/>
      <c r="N36" s="68"/>
      <c r="O36" s="69"/>
    </row>
    <row r="37" spans="1:15" ht="27.6" x14ac:dyDescent="0.25">
      <c r="A37" s="58" t="s">
        <v>246</v>
      </c>
      <c r="B37" s="114" t="s">
        <v>48</v>
      </c>
      <c r="C37" s="99" t="s">
        <v>27</v>
      </c>
      <c r="D37" s="39">
        <v>1</v>
      </c>
      <c r="E37" s="40">
        <v>1877.3</v>
      </c>
      <c r="F37" s="41">
        <f>ROUNDUP(D37*E37,2)</f>
        <v>1877.3</v>
      </c>
      <c r="G37" s="62">
        <f>H37*D37</f>
        <v>0</v>
      </c>
      <c r="H37" s="63">
        <v>0</v>
      </c>
      <c r="I37" s="64">
        <f>H37*F37</f>
        <v>0</v>
      </c>
      <c r="J37" s="62">
        <f>K37*D37</f>
        <v>0</v>
      </c>
      <c r="K37" s="63">
        <v>0</v>
      </c>
      <c r="L37" s="64">
        <f>K37*F37</f>
        <v>0</v>
      </c>
      <c r="M37" s="62">
        <f>N37*D37</f>
        <v>0</v>
      </c>
      <c r="N37" s="63">
        <f>K37+H37</f>
        <v>0</v>
      </c>
      <c r="O37" s="64">
        <f>N37*F37</f>
        <v>0</v>
      </c>
    </row>
    <row r="38" spans="1:15" x14ac:dyDescent="0.25">
      <c r="A38" s="65" t="s">
        <v>237</v>
      </c>
      <c r="B38" s="112" t="s">
        <v>49</v>
      </c>
      <c r="C38" s="147"/>
      <c r="D38" s="148"/>
      <c r="E38" s="149"/>
      <c r="F38" s="25"/>
      <c r="G38" s="54"/>
      <c r="H38" s="55"/>
      <c r="I38" s="56"/>
      <c r="J38" s="57"/>
      <c r="K38" s="55"/>
      <c r="L38" s="56"/>
      <c r="M38" s="54"/>
      <c r="N38" s="55"/>
      <c r="O38" s="56"/>
    </row>
    <row r="39" spans="1:15" ht="27.6" x14ac:dyDescent="0.25">
      <c r="A39" s="58" t="s">
        <v>234</v>
      </c>
      <c r="B39" s="111" t="s">
        <v>50</v>
      </c>
      <c r="C39" s="99" t="s">
        <v>28</v>
      </c>
      <c r="D39" s="26">
        <v>10</v>
      </c>
      <c r="E39" s="36">
        <v>18.984000000000002</v>
      </c>
      <c r="F39" s="27">
        <f>ROUNDUP(D39*E39,2)</f>
        <v>189.84</v>
      </c>
      <c r="G39" s="59">
        <f>H39*D39</f>
        <v>0</v>
      </c>
      <c r="H39" s="60">
        <v>0</v>
      </c>
      <c r="I39" s="61">
        <f>H39*F39</f>
        <v>0</v>
      </c>
      <c r="J39" s="59">
        <f>K39*D39</f>
        <v>0</v>
      </c>
      <c r="K39" s="60">
        <v>0</v>
      </c>
      <c r="L39" s="61">
        <f>K39*F39</f>
        <v>0</v>
      </c>
      <c r="M39" s="59">
        <f>N39*D39</f>
        <v>0</v>
      </c>
      <c r="N39" s="60">
        <f>K39+H39</f>
        <v>0</v>
      </c>
      <c r="O39" s="61">
        <f>N39*F39</f>
        <v>0</v>
      </c>
    </row>
    <row r="40" spans="1:15" x14ac:dyDescent="0.25">
      <c r="A40" s="58" t="s">
        <v>233</v>
      </c>
      <c r="B40" s="109" t="s">
        <v>51</v>
      </c>
      <c r="C40" s="99" t="s">
        <v>27</v>
      </c>
      <c r="D40" s="30">
        <v>3</v>
      </c>
      <c r="E40" s="38">
        <v>80.08</v>
      </c>
      <c r="F40" s="31">
        <f>ROUNDUP(D40*E40,2)</f>
        <v>240.24</v>
      </c>
      <c r="G40" s="62">
        <f>H40*D40</f>
        <v>0</v>
      </c>
      <c r="H40" s="63">
        <v>0</v>
      </c>
      <c r="I40" s="64">
        <f>H40*F40</f>
        <v>0</v>
      </c>
      <c r="J40" s="62">
        <f>K40*D40</f>
        <v>0</v>
      </c>
      <c r="K40" s="63">
        <v>0</v>
      </c>
      <c r="L40" s="64">
        <f>K40*F40</f>
        <v>0</v>
      </c>
      <c r="M40" s="62">
        <f>N40*D40</f>
        <v>0</v>
      </c>
      <c r="N40" s="63">
        <f>K40+H40</f>
        <v>0</v>
      </c>
      <c r="O40" s="64">
        <f>N40*F40</f>
        <v>0</v>
      </c>
    </row>
    <row r="41" spans="1:15" x14ac:dyDescent="0.25">
      <c r="A41" s="65" t="s">
        <v>242</v>
      </c>
      <c r="B41" s="112" t="s">
        <v>52</v>
      </c>
      <c r="C41" s="147"/>
      <c r="D41" s="148"/>
      <c r="E41" s="149"/>
      <c r="F41" s="25"/>
      <c r="G41" s="54"/>
      <c r="H41" s="55"/>
      <c r="I41" s="56"/>
      <c r="J41" s="57"/>
      <c r="K41" s="55"/>
      <c r="L41" s="56"/>
      <c r="M41" s="54"/>
      <c r="N41" s="55"/>
      <c r="O41" s="56"/>
    </row>
    <row r="42" spans="1:15" x14ac:dyDescent="0.25">
      <c r="A42" s="58" t="s">
        <v>247</v>
      </c>
      <c r="B42" s="114" t="s">
        <v>53</v>
      </c>
      <c r="C42" s="99" t="s">
        <v>28</v>
      </c>
      <c r="D42" s="39">
        <v>24</v>
      </c>
      <c r="E42" s="42">
        <v>33.127800000000001</v>
      </c>
      <c r="F42" s="41">
        <f>ROUNDUP(D42*E42,2)</f>
        <v>795.06999999999994</v>
      </c>
      <c r="G42" s="62">
        <f>H42*D42</f>
        <v>0</v>
      </c>
      <c r="H42" s="63">
        <v>0</v>
      </c>
      <c r="I42" s="64">
        <f>H42*F42</f>
        <v>0</v>
      </c>
      <c r="J42" s="62">
        <f>K42*D42</f>
        <v>0</v>
      </c>
      <c r="K42" s="63">
        <v>0</v>
      </c>
      <c r="L42" s="64">
        <f>K42*F42</f>
        <v>0</v>
      </c>
      <c r="M42" s="62">
        <f>N42*D42</f>
        <v>0</v>
      </c>
      <c r="N42" s="63">
        <f>K42+H42</f>
        <v>0</v>
      </c>
      <c r="O42" s="64">
        <f>N42*F42</f>
        <v>0</v>
      </c>
    </row>
    <row r="43" spans="1:15" x14ac:dyDescent="0.25">
      <c r="A43" s="65" t="s">
        <v>243</v>
      </c>
      <c r="B43" s="104" t="s">
        <v>54</v>
      </c>
      <c r="C43" s="147"/>
      <c r="D43" s="148"/>
      <c r="E43" s="149"/>
      <c r="F43" s="25"/>
      <c r="G43" s="54"/>
      <c r="H43" s="55"/>
      <c r="I43" s="56"/>
      <c r="J43" s="57"/>
      <c r="K43" s="55"/>
      <c r="L43" s="56"/>
      <c r="M43" s="54"/>
      <c r="N43" s="55"/>
      <c r="O43" s="56"/>
    </row>
    <row r="44" spans="1:15" ht="38.4" customHeight="1" x14ac:dyDescent="0.25">
      <c r="A44" s="58" t="s">
        <v>248</v>
      </c>
      <c r="B44" s="115" t="s">
        <v>55</v>
      </c>
      <c r="C44" s="99" t="s">
        <v>27</v>
      </c>
      <c r="D44" s="26">
        <v>1</v>
      </c>
      <c r="E44" s="36">
        <v>124.78</v>
      </c>
      <c r="F44" s="27">
        <f>ROUNDUP(D44*E44,2)</f>
        <v>124.78</v>
      </c>
      <c r="G44" s="59">
        <f>H44*D44</f>
        <v>0</v>
      </c>
      <c r="H44" s="60">
        <v>0</v>
      </c>
      <c r="I44" s="61">
        <f>H44*F44</f>
        <v>0</v>
      </c>
      <c r="J44" s="59">
        <f>K44*D44</f>
        <v>0</v>
      </c>
      <c r="K44" s="60">
        <v>0</v>
      </c>
      <c r="L44" s="61">
        <f>K44*F44</f>
        <v>0</v>
      </c>
      <c r="M44" s="59">
        <f>N44*D44</f>
        <v>0</v>
      </c>
      <c r="N44" s="60">
        <f>K44+H44</f>
        <v>0</v>
      </c>
      <c r="O44" s="61">
        <f>N44*F44</f>
        <v>0</v>
      </c>
    </row>
    <row r="45" spans="1:15" ht="31.2" customHeight="1" x14ac:dyDescent="0.25">
      <c r="A45" s="58" t="s">
        <v>249</v>
      </c>
      <c r="B45" s="107" t="s">
        <v>56</v>
      </c>
      <c r="C45" s="99" t="s">
        <v>27</v>
      </c>
      <c r="D45" s="28">
        <v>1</v>
      </c>
      <c r="E45" s="37">
        <v>468.5</v>
      </c>
      <c r="F45" s="29">
        <f>ROUNDUP(D45*E45,2)</f>
        <v>468.5</v>
      </c>
      <c r="G45" s="59">
        <f>H45*D45</f>
        <v>0</v>
      </c>
      <c r="H45" s="60">
        <v>0</v>
      </c>
      <c r="I45" s="61">
        <f>H45*F45</f>
        <v>0</v>
      </c>
      <c r="J45" s="59">
        <f>K45*D45</f>
        <v>0</v>
      </c>
      <c r="K45" s="60">
        <v>0</v>
      </c>
      <c r="L45" s="61">
        <f>K45*F45</f>
        <v>0</v>
      </c>
      <c r="M45" s="59">
        <f>N45*D45</f>
        <v>0</v>
      </c>
      <c r="N45" s="60">
        <f>K45+H45</f>
        <v>0</v>
      </c>
      <c r="O45" s="61">
        <f>N45*F45</f>
        <v>0</v>
      </c>
    </row>
    <row r="46" spans="1:15" x14ac:dyDescent="0.25">
      <c r="A46" s="58" t="s">
        <v>250</v>
      </c>
      <c r="B46" s="108" t="s">
        <v>57</v>
      </c>
      <c r="C46" s="99" t="s">
        <v>27</v>
      </c>
      <c r="D46" s="30">
        <v>1</v>
      </c>
      <c r="E46" s="38">
        <v>355</v>
      </c>
      <c r="F46" s="31">
        <f>ROUNDUP(D46*E46,2)</f>
        <v>355</v>
      </c>
      <c r="G46" s="62">
        <f>H46*D46</f>
        <v>0</v>
      </c>
      <c r="H46" s="63">
        <v>0</v>
      </c>
      <c r="I46" s="64">
        <f>H46*F46</f>
        <v>0</v>
      </c>
      <c r="J46" s="62">
        <f>K46*D46</f>
        <v>0</v>
      </c>
      <c r="K46" s="63">
        <v>0</v>
      </c>
      <c r="L46" s="64">
        <f>K46*F46</f>
        <v>0</v>
      </c>
      <c r="M46" s="62">
        <f>N46*D46</f>
        <v>0</v>
      </c>
      <c r="N46" s="63">
        <f>K46+H46</f>
        <v>0</v>
      </c>
      <c r="O46" s="64">
        <f>N46*F46</f>
        <v>0</v>
      </c>
    </row>
    <row r="47" spans="1:15" ht="18" customHeight="1" x14ac:dyDescent="0.25">
      <c r="A47" s="65" t="s">
        <v>244</v>
      </c>
      <c r="B47" s="104" t="s">
        <v>58</v>
      </c>
      <c r="C47" s="147"/>
      <c r="D47" s="148"/>
      <c r="E47" s="149"/>
      <c r="F47" s="25"/>
      <c r="G47" s="54"/>
      <c r="H47" s="55"/>
      <c r="I47" s="56"/>
      <c r="J47" s="57"/>
      <c r="K47" s="55"/>
      <c r="L47" s="56"/>
      <c r="M47" s="54"/>
      <c r="N47" s="55"/>
      <c r="O47" s="56"/>
    </row>
    <row r="48" spans="1:15" x14ac:dyDescent="0.25">
      <c r="A48" s="58" t="s">
        <v>251</v>
      </c>
      <c r="B48" s="111" t="s">
        <v>59</v>
      </c>
      <c r="C48" s="99" t="s">
        <v>28</v>
      </c>
      <c r="D48" s="26">
        <v>3</v>
      </c>
      <c r="E48" s="36">
        <v>14.311999999999999</v>
      </c>
      <c r="F48" s="27">
        <f>ROUNDUP(D48*E48,2)</f>
        <v>42.94</v>
      </c>
      <c r="G48" s="59">
        <f>H48*D48</f>
        <v>0</v>
      </c>
      <c r="H48" s="60">
        <v>0</v>
      </c>
      <c r="I48" s="61">
        <f>H48*F48</f>
        <v>0</v>
      </c>
      <c r="J48" s="59">
        <f>K48*D48</f>
        <v>0</v>
      </c>
      <c r="K48" s="60">
        <v>0</v>
      </c>
      <c r="L48" s="61">
        <f>K48*F48</f>
        <v>0</v>
      </c>
      <c r="M48" s="59">
        <f>N48*D48</f>
        <v>0</v>
      </c>
      <c r="N48" s="60">
        <f>K48+H48</f>
        <v>0</v>
      </c>
      <c r="O48" s="61">
        <f>N48*F48</f>
        <v>0</v>
      </c>
    </row>
    <row r="49" spans="1:15" x14ac:dyDescent="0.25">
      <c r="A49" s="58" t="s">
        <v>252</v>
      </c>
      <c r="B49" s="108" t="s">
        <v>59</v>
      </c>
      <c r="C49" s="99" t="s">
        <v>28</v>
      </c>
      <c r="D49" s="30">
        <v>92</v>
      </c>
      <c r="E49" s="38">
        <v>14.3119</v>
      </c>
      <c r="F49" s="31">
        <f>ROUNDUP(D49*E49,2)</f>
        <v>1316.7</v>
      </c>
      <c r="G49" s="62">
        <f>H49*D49</f>
        <v>0</v>
      </c>
      <c r="H49" s="63">
        <v>0</v>
      </c>
      <c r="I49" s="64">
        <f>H49*F49</f>
        <v>0</v>
      </c>
      <c r="J49" s="62">
        <f>K49*D49</f>
        <v>0</v>
      </c>
      <c r="K49" s="63">
        <v>0</v>
      </c>
      <c r="L49" s="64">
        <f>K49*F49</f>
        <v>0</v>
      </c>
      <c r="M49" s="62">
        <f>N49*D49</f>
        <v>0</v>
      </c>
      <c r="N49" s="63">
        <f>K49+H49</f>
        <v>0</v>
      </c>
      <c r="O49" s="64">
        <f>N49*F49</f>
        <v>0</v>
      </c>
    </row>
    <row r="50" spans="1:15" x14ac:dyDescent="0.25">
      <c r="A50" s="65" t="s">
        <v>245</v>
      </c>
      <c r="B50" s="104" t="s">
        <v>60</v>
      </c>
      <c r="C50" s="147"/>
      <c r="D50" s="148"/>
      <c r="E50" s="149"/>
      <c r="F50" s="25"/>
      <c r="G50" s="54"/>
      <c r="H50" s="55"/>
      <c r="I50" s="56"/>
      <c r="J50" s="57"/>
      <c r="K50" s="55"/>
      <c r="L50" s="56"/>
      <c r="M50" s="54"/>
      <c r="N50" s="55"/>
      <c r="O50" s="56"/>
    </row>
    <row r="51" spans="1:15" ht="41.4" x14ac:dyDescent="0.25">
      <c r="A51" s="58" t="s">
        <v>253</v>
      </c>
      <c r="B51" s="116" t="s">
        <v>61</v>
      </c>
      <c r="C51" s="99" t="s">
        <v>27</v>
      </c>
      <c r="D51" s="39">
        <v>1</v>
      </c>
      <c r="E51" s="40">
        <v>1167.6079999999999</v>
      </c>
      <c r="F51" s="41">
        <f>ROUNDUP(D51*E51,2)</f>
        <v>1167.6099999999999</v>
      </c>
      <c r="G51" s="62">
        <f>H51*D51</f>
        <v>0</v>
      </c>
      <c r="H51" s="63">
        <v>0</v>
      </c>
      <c r="I51" s="64">
        <f>H51*F51</f>
        <v>0</v>
      </c>
      <c r="J51" s="62">
        <f>K51*D51</f>
        <v>0</v>
      </c>
      <c r="K51" s="63">
        <v>0</v>
      </c>
      <c r="L51" s="64">
        <f>K51*F51</f>
        <v>0</v>
      </c>
      <c r="M51" s="62">
        <f>N51*D51</f>
        <v>0</v>
      </c>
      <c r="N51" s="63">
        <f>K51+H51</f>
        <v>0</v>
      </c>
      <c r="O51" s="64">
        <f>N51*F51</f>
        <v>0</v>
      </c>
    </row>
    <row r="52" spans="1:15" x14ac:dyDescent="0.25">
      <c r="A52" s="65" t="s">
        <v>254</v>
      </c>
      <c r="B52" s="104" t="s">
        <v>62</v>
      </c>
      <c r="C52" s="147"/>
      <c r="D52" s="148"/>
      <c r="E52" s="149"/>
      <c r="F52" s="25"/>
      <c r="G52" s="54"/>
      <c r="H52" s="55"/>
      <c r="I52" s="56"/>
      <c r="J52" s="57"/>
      <c r="K52" s="55"/>
      <c r="L52" s="56"/>
      <c r="M52" s="54"/>
      <c r="N52" s="55"/>
      <c r="O52" s="56"/>
    </row>
    <row r="53" spans="1:15" x14ac:dyDescent="0.25">
      <c r="A53" s="58" t="s">
        <v>255</v>
      </c>
      <c r="B53" s="117" t="s">
        <v>63</v>
      </c>
      <c r="C53" s="99" t="s">
        <v>27</v>
      </c>
      <c r="D53" s="26">
        <v>3</v>
      </c>
      <c r="E53" s="36">
        <v>11.36</v>
      </c>
      <c r="F53" s="27">
        <f t="shared" ref="F53:F58" si="0">ROUNDUP(D53*E53,2)</f>
        <v>34.08</v>
      </c>
      <c r="G53" s="59">
        <f t="shared" ref="G53:G59" si="1">H53*D53</f>
        <v>0</v>
      </c>
      <c r="H53" s="60">
        <v>0</v>
      </c>
      <c r="I53" s="61">
        <f t="shared" ref="I53:I59" si="2">H53*F53</f>
        <v>0</v>
      </c>
      <c r="J53" s="59">
        <f t="shared" ref="J53:J59" si="3">K53*D53</f>
        <v>0</v>
      </c>
      <c r="K53" s="60">
        <v>0</v>
      </c>
      <c r="L53" s="61">
        <f t="shared" ref="L53:L59" si="4">K53*F53</f>
        <v>0</v>
      </c>
      <c r="M53" s="59">
        <f t="shared" ref="M53:M59" si="5">N53*D53</f>
        <v>0</v>
      </c>
      <c r="N53" s="60">
        <f t="shared" ref="N53:N59" si="6">K53+H53</f>
        <v>0</v>
      </c>
      <c r="O53" s="61">
        <f t="shared" ref="O53:O59" si="7">N53*F53</f>
        <v>0</v>
      </c>
    </row>
    <row r="54" spans="1:15" x14ac:dyDescent="0.25">
      <c r="A54" s="58" t="s">
        <v>256</v>
      </c>
      <c r="B54" s="118" t="s">
        <v>64</v>
      </c>
      <c r="C54" s="99" t="s">
        <v>27</v>
      </c>
      <c r="D54" s="28">
        <v>13</v>
      </c>
      <c r="E54" s="37">
        <v>12.135999999999999</v>
      </c>
      <c r="F54" s="29">
        <f t="shared" si="0"/>
        <v>157.76999999999998</v>
      </c>
      <c r="G54" s="59">
        <f t="shared" si="1"/>
        <v>0</v>
      </c>
      <c r="H54" s="60">
        <v>0</v>
      </c>
      <c r="I54" s="61">
        <f t="shared" si="2"/>
        <v>0</v>
      </c>
      <c r="J54" s="59">
        <f t="shared" si="3"/>
        <v>0</v>
      </c>
      <c r="K54" s="60">
        <v>0</v>
      </c>
      <c r="L54" s="61">
        <f t="shared" si="4"/>
        <v>0</v>
      </c>
      <c r="M54" s="59">
        <f t="shared" si="5"/>
        <v>0</v>
      </c>
      <c r="N54" s="60">
        <f t="shared" si="6"/>
        <v>0</v>
      </c>
      <c r="O54" s="61">
        <f t="shared" si="7"/>
        <v>0</v>
      </c>
    </row>
    <row r="55" spans="1:15" x14ac:dyDescent="0.25">
      <c r="A55" s="58" t="s">
        <v>257</v>
      </c>
      <c r="B55" s="118" t="s">
        <v>65</v>
      </c>
      <c r="C55" s="99" t="s">
        <v>27</v>
      </c>
      <c r="D55" s="28">
        <v>6</v>
      </c>
      <c r="E55" s="37">
        <v>13.616</v>
      </c>
      <c r="F55" s="29">
        <f t="shared" si="0"/>
        <v>81.7</v>
      </c>
      <c r="G55" s="59">
        <f t="shared" si="1"/>
        <v>0</v>
      </c>
      <c r="H55" s="60">
        <v>0</v>
      </c>
      <c r="I55" s="61">
        <f t="shared" si="2"/>
        <v>0</v>
      </c>
      <c r="J55" s="59">
        <f t="shared" si="3"/>
        <v>0</v>
      </c>
      <c r="K55" s="60">
        <v>0</v>
      </c>
      <c r="L55" s="61">
        <f t="shared" si="4"/>
        <v>0</v>
      </c>
      <c r="M55" s="59">
        <f t="shared" si="5"/>
        <v>0</v>
      </c>
      <c r="N55" s="60">
        <f t="shared" si="6"/>
        <v>0</v>
      </c>
      <c r="O55" s="61">
        <f t="shared" si="7"/>
        <v>0</v>
      </c>
    </row>
    <row r="56" spans="1:15" ht="27.6" customHeight="1" x14ac:dyDescent="0.25">
      <c r="A56" s="58" t="s">
        <v>258</v>
      </c>
      <c r="B56" s="118" t="s">
        <v>66</v>
      </c>
      <c r="C56" s="99" t="s">
        <v>27</v>
      </c>
      <c r="D56" s="28">
        <v>3</v>
      </c>
      <c r="E56" s="37">
        <v>13.616</v>
      </c>
      <c r="F56" s="29">
        <f t="shared" si="0"/>
        <v>40.85</v>
      </c>
      <c r="G56" s="59">
        <f t="shared" si="1"/>
        <v>0</v>
      </c>
      <c r="H56" s="60">
        <v>0</v>
      </c>
      <c r="I56" s="61">
        <f t="shared" si="2"/>
        <v>0</v>
      </c>
      <c r="J56" s="59">
        <f t="shared" si="3"/>
        <v>0</v>
      </c>
      <c r="K56" s="60">
        <v>0</v>
      </c>
      <c r="L56" s="61">
        <f t="shared" si="4"/>
        <v>0</v>
      </c>
      <c r="M56" s="59">
        <f t="shared" si="5"/>
        <v>0</v>
      </c>
      <c r="N56" s="60">
        <f t="shared" si="6"/>
        <v>0</v>
      </c>
      <c r="O56" s="61">
        <f t="shared" si="7"/>
        <v>0</v>
      </c>
    </row>
    <row r="57" spans="1:15" x14ac:dyDescent="0.25">
      <c r="A57" s="58" t="s">
        <v>259</v>
      </c>
      <c r="B57" s="118" t="s">
        <v>67</v>
      </c>
      <c r="C57" s="99" t="s">
        <v>27</v>
      </c>
      <c r="D57" s="28">
        <v>2</v>
      </c>
      <c r="E57" s="37">
        <v>15.432</v>
      </c>
      <c r="F57" s="29">
        <v>30.86</v>
      </c>
      <c r="G57" s="59">
        <f t="shared" si="1"/>
        <v>0</v>
      </c>
      <c r="H57" s="60">
        <v>0</v>
      </c>
      <c r="I57" s="61">
        <f t="shared" si="2"/>
        <v>0</v>
      </c>
      <c r="J57" s="59">
        <f t="shared" si="3"/>
        <v>0</v>
      </c>
      <c r="K57" s="60">
        <v>0</v>
      </c>
      <c r="L57" s="61">
        <f t="shared" si="4"/>
        <v>0</v>
      </c>
      <c r="M57" s="59">
        <f t="shared" si="5"/>
        <v>0</v>
      </c>
      <c r="N57" s="60">
        <f t="shared" si="6"/>
        <v>0</v>
      </c>
      <c r="O57" s="61">
        <f t="shared" si="7"/>
        <v>0</v>
      </c>
    </row>
    <row r="58" spans="1:15" x14ac:dyDescent="0.25">
      <c r="A58" s="58" t="s">
        <v>260</v>
      </c>
      <c r="B58" s="118" t="s">
        <v>68</v>
      </c>
      <c r="C58" s="99" t="s">
        <v>27</v>
      </c>
      <c r="D58" s="28">
        <v>1</v>
      </c>
      <c r="E58" s="37">
        <v>157.52000000000001</v>
      </c>
      <c r="F58" s="29">
        <f t="shared" si="0"/>
        <v>157.52000000000001</v>
      </c>
      <c r="G58" s="59">
        <f t="shared" si="1"/>
        <v>0</v>
      </c>
      <c r="H58" s="60">
        <v>0</v>
      </c>
      <c r="I58" s="61">
        <f t="shared" si="2"/>
        <v>0</v>
      </c>
      <c r="J58" s="59">
        <f t="shared" si="3"/>
        <v>0</v>
      </c>
      <c r="K58" s="60">
        <v>0</v>
      </c>
      <c r="L58" s="61">
        <f t="shared" si="4"/>
        <v>0</v>
      </c>
      <c r="M58" s="59">
        <f t="shared" si="5"/>
        <v>0</v>
      </c>
      <c r="N58" s="60">
        <f t="shared" si="6"/>
        <v>0</v>
      </c>
      <c r="O58" s="61">
        <f t="shared" si="7"/>
        <v>0</v>
      </c>
    </row>
    <row r="59" spans="1:15" ht="26.4" customHeight="1" x14ac:dyDescent="0.25">
      <c r="A59" s="58" t="s">
        <v>261</v>
      </c>
      <c r="B59" s="108" t="s">
        <v>69</v>
      </c>
      <c r="C59" s="99" t="s">
        <v>27</v>
      </c>
      <c r="D59" s="30">
        <v>3</v>
      </c>
      <c r="E59" s="38">
        <v>135.744</v>
      </c>
      <c r="F59" s="31">
        <v>407.23</v>
      </c>
      <c r="G59" s="62">
        <f t="shared" si="1"/>
        <v>0</v>
      </c>
      <c r="H59" s="63">
        <v>0</v>
      </c>
      <c r="I59" s="64">
        <f t="shared" si="2"/>
        <v>0</v>
      </c>
      <c r="J59" s="62">
        <f t="shared" si="3"/>
        <v>0</v>
      </c>
      <c r="K59" s="63">
        <v>0</v>
      </c>
      <c r="L59" s="64">
        <f t="shared" si="4"/>
        <v>0</v>
      </c>
      <c r="M59" s="62">
        <f t="shared" si="5"/>
        <v>0</v>
      </c>
      <c r="N59" s="63">
        <f t="shared" si="6"/>
        <v>0</v>
      </c>
      <c r="O59" s="64">
        <f t="shared" si="7"/>
        <v>0</v>
      </c>
    </row>
    <row r="60" spans="1:15" x14ac:dyDescent="0.25">
      <c r="A60" s="65" t="s">
        <v>262</v>
      </c>
      <c r="B60" s="104" t="s">
        <v>70</v>
      </c>
      <c r="C60" s="147"/>
      <c r="D60" s="148"/>
      <c r="E60" s="149"/>
      <c r="F60" s="25"/>
      <c r="G60" s="54"/>
      <c r="H60" s="55"/>
      <c r="I60" s="56"/>
      <c r="J60" s="57"/>
      <c r="K60" s="55"/>
      <c r="L60" s="56"/>
      <c r="M60" s="54"/>
      <c r="N60" s="55"/>
      <c r="O60" s="56"/>
    </row>
    <row r="61" spans="1:15" x14ac:dyDescent="0.25">
      <c r="A61" s="65" t="s">
        <v>263</v>
      </c>
      <c r="B61" s="104" t="s">
        <v>71</v>
      </c>
      <c r="C61" s="147"/>
      <c r="D61" s="148"/>
      <c r="E61" s="149"/>
      <c r="F61" s="25"/>
      <c r="G61" s="54"/>
      <c r="H61" s="55"/>
      <c r="I61" s="56"/>
      <c r="J61" s="57"/>
      <c r="K61" s="55"/>
      <c r="L61" s="56"/>
      <c r="M61" s="54"/>
      <c r="N61" s="55"/>
      <c r="O61" s="56"/>
    </row>
    <row r="62" spans="1:15" x14ac:dyDescent="0.25">
      <c r="A62" s="58" t="s">
        <v>264</v>
      </c>
      <c r="B62" s="111" t="s">
        <v>72</v>
      </c>
      <c r="C62" s="99" t="s">
        <v>27</v>
      </c>
      <c r="D62" s="26">
        <v>67</v>
      </c>
      <c r="E62" s="36">
        <v>54.351999999999997</v>
      </c>
      <c r="F62" s="27">
        <v>3641.58</v>
      </c>
      <c r="G62" s="59">
        <f>H62*D62</f>
        <v>0</v>
      </c>
      <c r="H62" s="60">
        <v>0</v>
      </c>
      <c r="I62" s="61">
        <f>H62*F62</f>
        <v>0</v>
      </c>
      <c r="J62" s="59">
        <f>K62*D62</f>
        <v>0</v>
      </c>
      <c r="K62" s="60">
        <v>0</v>
      </c>
      <c r="L62" s="61">
        <f>K62*F62</f>
        <v>0</v>
      </c>
      <c r="M62" s="59">
        <f>N62*D62</f>
        <v>0</v>
      </c>
      <c r="N62" s="60">
        <f>K62+H62</f>
        <v>0</v>
      </c>
      <c r="O62" s="61">
        <f>N62*F62</f>
        <v>0</v>
      </c>
    </row>
    <row r="63" spans="1:15" ht="27.6" x14ac:dyDescent="0.25">
      <c r="A63" s="58" t="s">
        <v>265</v>
      </c>
      <c r="B63" s="107" t="s">
        <v>73</v>
      </c>
      <c r="C63" s="99" t="s">
        <v>27</v>
      </c>
      <c r="D63" s="28">
        <v>99</v>
      </c>
      <c r="E63" s="37">
        <v>88.168000000000006</v>
      </c>
      <c r="F63" s="29">
        <v>8728.6299999999992</v>
      </c>
      <c r="G63" s="59">
        <f>H63*D63</f>
        <v>0</v>
      </c>
      <c r="H63" s="60">
        <v>0</v>
      </c>
      <c r="I63" s="61">
        <f>H63*F63</f>
        <v>0</v>
      </c>
      <c r="J63" s="59">
        <f>K63*D63</f>
        <v>0</v>
      </c>
      <c r="K63" s="60">
        <v>0</v>
      </c>
      <c r="L63" s="61">
        <f>K63*F63</f>
        <v>0</v>
      </c>
      <c r="M63" s="59">
        <f>N63*D63</f>
        <v>0</v>
      </c>
      <c r="N63" s="60">
        <f>K63+H63</f>
        <v>0</v>
      </c>
      <c r="O63" s="61">
        <f>N63*F63</f>
        <v>0</v>
      </c>
    </row>
    <row r="64" spans="1:15" ht="25.95" customHeight="1" x14ac:dyDescent="0.25">
      <c r="A64" s="58" t="s">
        <v>266</v>
      </c>
      <c r="B64" s="107" t="s">
        <v>74</v>
      </c>
      <c r="C64" s="99" t="s">
        <v>27</v>
      </c>
      <c r="D64" s="28">
        <v>11</v>
      </c>
      <c r="E64" s="37">
        <v>116.98399999999999</v>
      </c>
      <c r="F64" s="29">
        <v>1286.82</v>
      </c>
      <c r="G64" s="59">
        <f>H64*D64</f>
        <v>0</v>
      </c>
      <c r="H64" s="60">
        <v>0</v>
      </c>
      <c r="I64" s="61">
        <f>H64*F64</f>
        <v>0</v>
      </c>
      <c r="J64" s="59">
        <f>K64*D64</f>
        <v>0</v>
      </c>
      <c r="K64" s="60">
        <v>0</v>
      </c>
      <c r="L64" s="61">
        <f>K64*F64</f>
        <v>0</v>
      </c>
      <c r="M64" s="59">
        <f>N64*D64</f>
        <v>0</v>
      </c>
      <c r="N64" s="60">
        <f>K64+H64</f>
        <v>0</v>
      </c>
      <c r="O64" s="61">
        <f>N64*F64</f>
        <v>0</v>
      </c>
    </row>
    <row r="65" spans="1:15" x14ac:dyDescent="0.25">
      <c r="A65" s="58" t="s">
        <v>228</v>
      </c>
      <c r="B65" s="108" t="s">
        <v>75</v>
      </c>
      <c r="C65" s="99" t="s">
        <v>27</v>
      </c>
      <c r="D65" s="30">
        <v>3</v>
      </c>
      <c r="E65" s="38">
        <v>120.12</v>
      </c>
      <c r="F65" s="31">
        <f>ROUNDUP(D65*E65,2)</f>
        <v>360.36</v>
      </c>
      <c r="G65" s="62">
        <f>H65*D65</f>
        <v>0</v>
      </c>
      <c r="H65" s="63">
        <v>0</v>
      </c>
      <c r="I65" s="64">
        <f>H65*F65</f>
        <v>0</v>
      </c>
      <c r="J65" s="62">
        <f>K65*D65</f>
        <v>0</v>
      </c>
      <c r="K65" s="63">
        <v>0</v>
      </c>
      <c r="L65" s="64">
        <f>K65*F65</f>
        <v>0</v>
      </c>
      <c r="M65" s="62">
        <f>N65*D65</f>
        <v>0</v>
      </c>
      <c r="N65" s="63">
        <f>K65+H65</f>
        <v>0</v>
      </c>
      <c r="O65" s="64">
        <f>N65*F65</f>
        <v>0</v>
      </c>
    </row>
    <row r="66" spans="1:15" x14ac:dyDescent="0.25">
      <c r="A66" s="65" t="s">
        <v>267</v>
      </c>
      <c r="B66" s="104" t="s">
        <v>76</v>
      </c>
      <c r="C66" s="147"/>
      <c r="D66" s="148"/>
      <c r="E66" s="149"/>
      <c r="F66" s="25"/>
      <c r="G66" s="54"/>
      <c r="H66" s="55"/>
      <c r="I66" s="56"/>
      <c r="J66" s="57"/>
      <c r="K66" s="55"/>
      <c r="L66" s="56"/>
      <c r="M66" s="54"/>
      <c r="N66" s="55"/>
      <c r="O66" s="56"/>
    </row>
    <row r="67" spans="1:15" ht="27.6" x14ac:dyDescent="0.25">
      <c r="A67" s="58" t="s">
        <v>268</v>
      </c>
      <c r="B67" s="105" t="s">
        <v>77</v>
      </c>
      <c r="C67" s="99" t="s">
        <v>27</v>
      </c>
      <c r="D67" s="26">
        <v>36</v>
      </c>
      <c r="E67" s="36">
        <v>184.52799999999999</v>
      </c>
      <c r="F67" s="27">
        <f>ROUNDUP(D67*E67,2)</f>
        <v>6643.01</v>
      </c>
      <c r="G67" s="59">
        <f>H67*D67</f>
        <v>0</v>
      </c>
      <c r="H67" s="60">
        <v>0</v>
      </c>
      <c r="I67" s="61">
        <f>H67*F67</f>
        <v>0</v>
      </c>
      <c r="J67" s="59">
        <f>K67*D67</f>
        <v>0</v>
      </c>
      <c r="K67" s="60">
        <v>0</v>
      </c>
      <c r="L67" s="61">
        <f>K67*F67</f>
        <v>0</v>
      </c>
      <c r="M67" s="59">
        <f>N67*D67</f>
        <v>0</v>
      </c>
      <c r="N67" s="60">
        <f>K67+H67</f>
        <v>0</v>
      </c>
      <c r="O67" s="61">
        <f>N67*F67</f>
        <v>0</v>
      </c>
    </row>
    <row r="68" spans="1:15" x14ac:dyDescent="0.25">
      <c r="A68" s="58" t="s">
        <v>269</v>
      </c>
      <c r="B68" s="106" t="s">
        <v>78</v>
      </c>
      <c r="C68" s="99" t="s">
        <v>27</v>
      </c>
      <c r="D68" s="28">
        <v>11</v>
      </c>
      <c r="E68" s="37">
        <v>30.856000000000002</v>
      </c>
      <c r="F68" s="29">
        <f>ROUNDUP(D68*E68,2)</f>
        <v>339.42</v>
      </c>
      <c r="G68" s="59">
        <f>H68*D68</f>
        <v>0</v>
      </c>
      <c r="H68" s="60">
        <v>0</v>
      </c>
      <c r="I68" s="61">
        <f>H68*F68</f>
        <v>0</v>
      </c>
      <c r="J68" s="59">
        <f>K68*D68</f>
        <v>0</v>
      </c>
      <c r="K68" s="60">
        <v>0</v>
      </c>
      <c r="L68" s="61">
        <f>K68*F68</f>
        <v>0</v>
      </c>
      <c r="M68" s="59">
        <f>N68*D68</f>
        <v>0</v>
      </c>
      <c r="N68" s="60">
        <f>K68+H68</f>
        <v>0</v>
      </c>
      <c r="O68" s="61">
        <f>N68*F68</f>
        <v>0</v>
      </c>
    </row>
    <row r="69" spans="1:15" ht="33.6" customHeight="1" thickBot="1" x14ac:dyDescent="0.3">
      <c r="A69" s="66" t="s">
        <v>270</v>
      </c>
      <c r="B69" s="108" t="s">
        <v>79</v>
      </c>
      <c r="C69" s="100" t="s">
        <v>27</v>
      </c>
      <c r="D69" s="30">
        <v>20</v>
      </c>
      <c r="E69" s="38">
        <v>107.84</v>
      </c>
      <c r="F69" s="31">
        <f>ROUNDUP(D69*E69,2)</f>
        <v>2156.8000000000002</v>
      </c>
      <c r="G69" s="62">
        <f>H69*D69</f>
        <v>0</v>
      </c>
      <c r="H69" s="63">
        <v>0</v>
      </c>
      <c r="I69" s="64">
        <f>H69*F69</f>
        <v>0</v>
      </c>
      <c r="J69" s="62">
        <f>K69*D69</f>
        <v>0</v>
      </c>
      <c r="K69" s="63">
        <v>0</v>
      </c>
      <c r="L69" s="64">
        <f>K69*F69</f>
        <v>0</v>
      </c>
      <c r="M69" s="62">
        <f>N69*D69</f>
        <v>0</v>
      </c>
      <c r="N69" s="63">
        <f>K69+H69</f>
        <v>0</v>
      </c>
      <c r="O69" s="64">
        <f>N69*F69</f>
        <v>0</v>
      </c>
    </row>
    <row r="70" spans="1:15" ht="19.95" customHeight="1" thickBot="1" x14ac:dyDescent="0.3">
      <c r="A70" s="48">
        <v>10</v>
      </c>
      <c r="B70" s="103" t="s">
        <v>80</v>
      </c>
      <c r="C70" s="49"/>
      <c r="D70" s="50"/>
      <c r="E70" s="159" t="s">
        <v>23</v>
      </c>
      <c r="F70" s="51">
        <f>SUM(F71:F81)</f>
        <v>4844.51</v>
      </c>
      <c r="G70" s="156"/>
      <c r="H70" s="157" t="s">
        <v>24</v>
      </c>
      <c r="I70" s="52">
        <f>SUM(I71:I81)</f>
        <v>0</v>
      </c>
      <c r="J70" s="158"/>
      <c r="K70" s="157" t="s">
        <v>24</v>
      </c>
      <c r="L70" s="52">
        <f>SUM(L71:L81)</f>
        <v>0</v>
      </c>
      <c r="M70" s="156"/>
      <c r="N70" s="157" t="s">
        <v>24</v>
      </c>
      <c r="O70" s="52">
        <f>SUM(O71:O81)</f>
        <v>0</v>
      </c>
    </row>
    <row r="71" spans="1:15" ht="18.600000000000001" customHeight="1" x14ac:dyDescent="0.25">
      <c r="A71" s="53" t="s">
        <v>271</v>
      </c>
      <c r="B71" s="119" t="s">
        <v>81</v>
      </c>
      <c r="C71" s="32"/>
      <c r="D71" s="33"/>
      <c r="E71" s="34"/>
      <c r="F71" s="35"/>
      <c r="G71" s="67"/>
      <c r="H71" s="68"/>
      <c r="I71" s="69"/>
      <c r="J71" s="70"/>
      <c r="K71" s="68"/>
      <c r="L71" s="69"/>
      <c r="M71" s="67"/>
      <c r="N71" s="68"/>
      <c r="O71" s="69"/>
    </row>
    <row r="72" spans="1:15" ht="33" customHeight="1" x14ac:dyDescent="0.25">
      <c r="A72" s="58" t="s">
        <v>272</v>
      </c>
      <c r="B72" s="111" t="s">
        <v>53</v>
      </c>
      <c r="C72" s="99" t="s">
        <v>28</v>
      </c>
      <c r="D72" s="26">
        <v>25</v>
      </c>
      <c r="E72" s="36">
        <v>33.128</v>
      </c>
      <c r="F72" s="27">
        <f>ROUNDUP(D72*E72,2)</f>
        <v>828.2</v>
      </c>
      <c r="G72" s="59">
        <f>H72*D72</f>
        <v>0</v>
      </c>
      <c r="H72" s="60">
        <v>0</v>
      </c>
      <c r="I72" s="61">
        <f>H72*F72</f>
        <v>0</v>
      </c>
      <c r="J72" s="59">
        <f>K72*D72</f>
        <v>0</v>
      </c>
      <c r="K72" s="60">
        <v>0</v>
      </c>
      <c r="L72" s="61">
        <f>K72*F72</f>
        <v>0</v>
      </c>
      <c r="M72" s="59">
        <f>N72*D72</f>
        <v>0</v>
      </c>
      <c r="N72" s="60">
        <f>K72+H72</f>
        <v>0</v>
      </c>
      <c r="O72" s="61">
        <f>N72*F72</f>
        <v>0</v>
      </c>
    </row>
    <row r="73" spans="1:15" ht="27.6" x14ac:dyDescent="0.25">
      <c r="A73" s="58" t="s">
        <v>273</v>
      </c>
      <c r="B73" s="120" t="s">
        <v>55</v>
      </c>
      <c r="C73" s="99" t="s">
        <v>27</v>
      </c>
      <c r="D73" s="28">
        <v>1</v>
      </c>
      <c r="E73" s="37">
        <v>124.78400000000001</v>
      </c>
      <c r="F73" s="29">
        <v>124.78</v>
      </c>
      <c r="G73" s="59">
        <f>H73*D73</f>
        <v>0</v>
      </c>
      <c r="H73" s="60">
        <v>0</v>
      </c>
      <c r="I73" s="61">
        <f>H73*F73</f>
        <v>0</v>
      </c>
      <c r="J73" s="59">
        <f>K73*D73</f>
        <v>0</v>
      </c>
      <c r="K73" s="60">
        <v>0</v>
      </c>
      <c r="L73" s="61">
        <f>K73*F73</f>
        <v>0</v>
      </c>
      <c r="M73" s="59">
        <f>N73*D73</f>
        <v>0</v>
      </c>
      <c r="N73" s="60">
        <f>K73+H73</f>
        <v>0</v>
      </c>
      <c r="O73" s="61">
        <f>N73*F73</f>
        <v>0</v>
      </c>
    </row>
    <row r="74" spans="1:15" ht="27.6" x14ac:dyDescent="0.25">
      <c r="A74" s="58" t="s">
        <v>274</v>
      </c>
      <c r="B74" s="107" t="s">
        <v>56</v>
      </c>
      <c r="C74" s="99" t="s">
        <v>27</v>
      </c>
      <c r="D74" s="28">
        <v>1</v>
      </c>
      <c r="E74" s="37">
        <v>468.50400000000002</v>
      </c>
      <c r="F74" s="29">
        <v>468.5</v>
      </c>
      <c r="G74" s="59">
        <f>H74*D74</f>
        <v>0</v>
      </c>
      <c r="H74" s="60">
        <v>0</v>
      </c>
      <c r="I74" s="61">
        <f>H74*F74</f>
        <v>0</v>
      </c>
      <c r="J74" s="59">
        <f>K74*D74</f>
        <v>0</v>
      </c>
      <c r="K74" s="60">
        <v>0</v>
      </c>
      <c r="L74" s="61">
        <f>K74*F74</f>
        <v>0</v>
      </c>
      <c r="M74" s="59">
        <f>N74*D74</f>
        <v>0</v>
      </c>
      <c r="N74" s="60">
        <f>K74+H74</f>
        <v>0</v>
      </c>
      <c r="O74" s="61">
        <f>N74*F74</f>
        <v>0</v>
      </c>
    </row>
    <row r="75" spans="1:15" x14ac:dyDescent="0.25">
      <c r="A75" s="58" t="s">
        <v>275</v>
      </c>
      <c r="B75" s="108" t="s">
        <v>57</v>
      </c>
      <c r="C75" s="99" t="s">
        <v>27</v>
      </c>
      <c r="D75" s="30">
        <v>1</v>
      </c>
      <c r="E75" s="38">
        <v>355</v>
      </c>
      <c r="F75" s="31">
        <f>ROUNDUP(D75*E75,2)</f>
        <v>355</v>
      </c>
      <c r="G75" s="62">
        <f>H75*D75</f>
        <v>0</v>
      </c>
      <c r="H75" s="63">
        <v>0</v>
      </c>
      <c r="I75" s="64">
        <f>H75*F75</f>
        <v>0</v>
      </c>
      <c r="J75" s="62">
        <f>K75*D75</f>
        <v>0</v>
      </c>
      <c r="K75" s="63">
        <v>0</v>
      </c>
      <c r="L75" s="64">
        <f>K75*F75</f>
        <v>0</v>
      </c>
      <c r="M75" s="62">
        <f>N75*D75</f>
        <v>0</v>
      </c>
      <c r="N75" s="63">
        <f>K75+H75</f>
        <v>0</v>
      </c>
      <c r="O75" s="64">
        <f>N75*F75</f>
        <v>0</v>
      </c>
    </row>
    <row r="76" spans="1:15" ht="21" customHeight="1" x14ac:dyDescent="0.25">
      <c r="A76" s="65" t="s">
        <v>276</v>
      </c>
      <c r="B76" s="104" t="s">
        <v>60</v>
      </c>
      <c r="C76" s="147"/>
      <c r="D76" s="148"/>
      <c r="E76" s="149"/>
      <c r="F76" s="25"/>
      <c r="G76" s="54"/>
      <c r="H76" s="55"/>
      <c r="I76" s="56"/>
      <c r="J76" s="57"/>
      <c r="K76" s="55"/>
      <c r="L76" s="56"/>
      <c r="M76" s="54"/>
      <c r="N76" s="55"/>
      <c r="O76" s="56"/>
    </row>
    <row r="77" spans="1:15" ht="27.6" x14ac:dyDescent="0.25">
      <c r="A77" s="58" t="s">
        <v>277</v>
      </c>
      <c r="B77" s="121" t="s">
        <v>82</v>
      </c>
      <c r="C77" s="99" t="s">
        <v>27</v>
      </c>
      <c r="D77" s="39">
        <v>1</v>
      </c>
      <c r="E77" s="42">
        <v>216.256</v>
      </c>
      <c r="F77" s="41">
        <f>ROUNDUP(D77*E77,2)</f>
        <v>216.26</v>
      </c>
      <c r="G77" s="62">
        <f>H77*D77</f>
        <v>0</v>
      </c>
      <c r="H77" s="63">
        <v>0</v>
      </c>
      <c r="I77" s="64">
        <f>H77*F77</f>
        <v>0</v>
      </c>
      <c r="J77" s="62">
        <f>K77*D77</f>
        <v>0</v>
      </c>
      <c r="K77" s="63">
        <v>0</v>
      </c>
      <c r="L77" s="64">
        <f>K77*F77</f>
        <v>0</v>
      </c>
      <c r="M77" s="62">
        <f>N77*D77</f>
        <v>0</v>
      </c>
      <c r="N77" s="63">
        <f>K77+H77</f>
        <v>0</v>
      </c>
      <c r="O77" s="64">
        <f>N77*F77</f>
        <v>0</v>
      </c>
    </row>
    <row r="78" spans="1:15" x14ac:dyDescent="0.25">
      <c r="A78" s="65" t="s">
        <v>278</v>
      </c>
      <c r="B78" s="104" t="s">
        <v>70</v>
      </c>
      <c r="C78" s="147"/>
      <c r="D78" s="148"/>
      <c r="E78" s="149"/>
      <c r="F78" s="25"/>
      <c r="G78" s="54"/>
      <c r="H78" s="55"/>
      <c r="I78" s="56"/>
      <c r="J78" s="57"/>
      <c r="K78" s="55"/>
      <c r="L78" s="56"/>
      <c r="M78" s="54"/>
      <c r="N78" s="55"/>
      <c r="O78" s="56"/>
    </row>
    <row r="79" spans="1:15" ht="22.2" customHeight="1" x14ac:dyDescent="0.25">
      <c r="A79" s="58" t="s">
        <v>279</v>
      </c>
      <c r="B79" s="114" t="s">
        <v>83</v>
      </c>
      <c r="C79" s="99" t="s">
        <v>27</v>
      </c>
      <c r="D79" s="39">
        <v>18</v>
      </c>
      <c r="E79" s="42">
        <v>150.96799999999999</v>
      </c>
      <c r="F79" s="41">
        <v>2717.42</v>
      </c>
      <c r="G79" s="62">
        <f>H79*D79</f>
        <v>0</v>
      </c>
      <c r="H79" s="63">
        <v>0</v>
      </c>
      <c r="I79" s="64">
        <f>H79*F79</f>
        <v>0</v>
      </c>
      <c r="J79" s="62">
        <f>K79*D79</f>
        <v>0</v>
      </c>
      <c r="K79" s="63">
        <v>0</v>
      </c>
      <c r="L79" s="64">
        <f>K79*F79</f>
        <v>0</v>
      </c>
      <c r="M79" s="62">
        <f>N79*D79</f>
        <v>0</v>
      </c>
      <c r="N79" s="63">
        <f>K79+H79</f>
        <v>0</v>
      </c>
      <c r="O79" s="64">
        <f>N79*F79</f>
        <v>0</v>
      </c>
    </row>
    <row r="80" spans="1:15" x14ac:dyDescent="0.25">
      <c r="A80" s="65" t="s">
        <v>280</v>
      </c>
      <c r="B80" s="104" t="s">
        <v>84</v>
      </c>
      <c r="C80" s="147"/>
      <c r="D80" s="148"/>
      <c r="E80" s="149"/>
      <c r="F80" s="25"/>
      <c r="G80" s="54"/>
      <c r="H80" s="55"/>
      <c r="I80" s="56"/>
      <c r="J80" s="57"/>
      <c r="K80" s="55"/>
      <c r="L80" s="56"/>
      <c r="M80" s="54"/>
      <c r="N80" s="55"/>
      <c r="O80" s="56"/>
    </row>
    <row r="81" spans="1:15" ht="21.6" customHeight="1" thickBot="1" x14ac:dyDescent="0.3">
      <c r="A81" s="66" t="s">
        <v>281</v>
      </c>
      <c r="B81" s="114" t="s">
        <v>85</v>
      </c>
      <c r="C81" s="100" t="s">
        <v>27</v>
      </c>
      <c r="D81" s="39">
        <v>18</v>
      </c>
      <c r="E81" s="42">
        <v>7.4640000000000004</v>
      </c>
      <c r="F81" s="41">
        <v>134.35</v>
      </c>
      <c r="G81" s="62">
        <f>H81*D81</f>
        <v>0</v>
      </c>
      <c r="H81" s="63">
        <v>0</v>
      </c>
      <c r="I81" s="64">
        <f>H81*F81</f>
        <v>0</v>
      </c>
      <c r="J81" s="62">
        <f>K81*D81</f>
        <v>0</v>
      </c>
      <c r="K81" s="63">
        <v>0</v>
      </c>
      <c r="L81" s="64">
        <f>K81*F81</f>
        <v>0</v>
      </c>
      <c r="M81" s="62">
        <f>N81*D81</f>
        <v>0</v>
      </c>
      <c r="N81" s="63">
        <f>K81+H81</f>
        <v>0</v>
      </c>
      <c r="O81" s="64">
        <f>N81*F81</f>
        <v>0</v>
      </c>
    </row>
    <row r="82" spans="1:15" ht="16.2" thickBot="1" x14ac:dyDescent="0.3">
      <c r="A82" s="48">
        <v>11</v>
      </c>
      <c r="B82" s="113" t="s">
        <v>86</v>
      </c>
      <c r="C82" s="49"/>
      <c r="D82" s="50"/>
      <c r="E82" s="159" t="s">
        <v>23</v>
      </c>
      <c r="F82" s="51">
        <f>SUM(F84:F91)</f>
        <v>1233.52</v>
      </c>
      <c r="G82" s="156"/>
      <c r="H82" s="157" t="s">
        <v>24</v>
      </c>
      <c r="I82" s="52">
        <f>SUM(I83:I91)</f>
        <v>0</v>
      </c>
      <c r="J82" s="158"/>
      <c r="K82" s="157" t="s">
        <v>24</v>
      </c>
      <c r="L82" s="52">
        <f>SUM(L83:L91)</f>
        <v>0</v>
      </c>
      <c r="M82" s="156"/>
      <c r="N82" s="157" t="s">
        <v>24</v>
      </c>
      <c r="O82" s="52">
        <f>SUM(O83:O91)</f>
        <v>0</v>
      </c>
    </row>
    <row r="83" spans="1:15" x14ac:dyDescent="0.25">
      <c r="A83" s="53" t="s">
        <v>282</v>
      </c>
      <c r="B83" s="110" t="s">
        <v>87</v>
      </c>
      <c r="C83" s="32"/>
      <c r="D83" s="33"/>
      <c r="E83" s="34"/>
      <c r="F83" s="35"/>
      <c r="G83" s="67"/>
      <c r="H83" s="68"/>
      <c r="I83" s="69"/>
      <c r="J83" s="70"/>
      <c r="K83" s="68"/>
      <c r="L83" s="69"/>
      <c r="M83" s="67"/>
      <c r="N83" s="68"/>
      <c r="O83" s="69"/>
    </row>
    <row r="84" spans="1:15" x14ac:dyDescent="0.25">
      <c r="A84" s="58" t="s">
        <v>283</v>
      </c>
      <c r="B84" s="111" t="s">
        <v>88</v>
      </c>
      <c r="C84" s="99" t="s">
        <v>27</v>
      </c>
      <c r="D84" s="26">
        <v>1</v>
      </c>
      <c r="E84" s="36">
        <v>114.72</v>
      </c>
      <c r="F84" s="27">
        <f>ROUNDUP(D84*E84,2)</f>
        <v>114.72</v>
      </c>
      <c r="G84" s="59">
        <f>H84*D84</f>
        <v>0</v>
      </c>
      <c r="H84" s="60">
        <v>0</v>
      </c>
      <c r="I84" s="61">
        <f>H84*F84</f>
        <v>0</v>
      </c>
      <c r="J84" s="59">
        <f>K84*D84</f>
        <v>0</v>
      </c>
      <c r="K84" s="60">
        <v>0</v>
      </c>
      <c r="L84" s="61">
        <f>K84*F84</f>
        <v>0</v>
      </c>
      <c r="M84" s="59">
        <f>N84*D84</f>
        <v>0</v>
      </c>
      <c r="N84" s="60">
        <f>K84+H84</f>
        <v>0</v>
      </c>
      <c r="O84" s="61">
        <f>N84*F84</f>
        <v>0</v>
      </c>
    </row>
    <row r="85" spans="1:15" x14ac:dyDescent="0.25">
      <c r="A85" s="58" t="s">
        <v>284</v>
      </c>
      <c r="B85" s="107" t="s">
        <v>89</v>
      </c>
      <c r="C85" s="99" t="s">
        <v>27</v>
      </c>
      <c r="D85" s="28">
        <v>1</v>
      </c>
      <c r="E85" s="37">
        <v>251.816</v>
      </c>
      <c r="F85" s="29">
        <f>ROUNDUP(D85*E85,2)</f>
        <v>251.82</v>
      </c>
      <c r="G85" s="59">
        <f>H85*D85</f>
        <v>0</v>
      </c>
      <c r="H85" s="60">
        <v>0</v>
      </c>
      <c r="I85" s="61">
        <f>H85*F85</f>
        <v>0</v>
      </c>
      <c r="J85" s="59">
        <f>K85*D85</f>
        <v>0</v>
      </c>
      <c r="K85" s="60">
        <v>0</v>
      </c>
      <c r="L85" s="61">
        <f>K85*F85</f>
        <v>0</v>
      </c>
      <c r="M85" s="59">
        <f>N85*D85</f>
        <v>0</v>
      </c>
      <c r="N85" s="60">
        <f>K85+H85</f>
        <v>0</v>
      </c>
      <c r="O85" s="61">
        <f>N85*F85</f>
        <v>0</v>
      </c>
    </row>
    <row r="86" spans="1:15" x14ac:dyDescent="0.25">
      <c r="A86" s="65" t="s">
        <v>285</v>
      </c>
      <c r="B86" s="104" t="s">
        <v>90</v>
      </c>
      <c r="C86" s="147"/>
      <c r="D86" s="148"/>
      <c r="E86" s="149"/>
      <c r="F86" s="25"/>
      <c r="G86" s="54"/>
      <c r="H86" s="55"/>
      <c r="I86" s="56"/>
      <c r="J86" s="57"/>
      <c r="K86" s="55"/>
      <c r="L86" s="56"/>
      <c r="M86" s="54"/>
      <c r="N86" s="55"/>
      <c r="O86" s="56"/>
    </row>
    <row r="87" spans="1:15" ht="18.600000000000001" customHeight="1" x14ac:dyDescent="0.25">
      <c r="A87" s="65" t="s">
        <v>286</v>
      </c>
      <c r="B87" s="104" t="s">
        <v>91</v>
      </c>
      <c r="C87" s="147"/>
      <c r="D87" s="148"/>
      <c r="E87" s="149"/>
      <c r="F87" s="25"/>
      <c r="G87" s="54"/>
      <c r="H87" s="55"/>
      <c r="I87" s="56"/>
      <c r="J87" s="57"/>
      <c r="K87" s="55"/>
      <c r="L87" s="56"/>
      <c r="M87" s="54"/>
      <c r="N87" s="55"/>
      <c r="O87" s="56"/>
    </row>
    <row r="88" spans="1:15" x14ac:dyDescent="0.25">
      <c r="A88" s="65" t="s">
        <v>287</v>
      </c>
      <c r="B88" s="104" t="s">
        <v>94</v>
      </c>
      <c r="C88" s="147"/>
      <c r="D88" s="148"/>
      <c r="E88" s="149"/>
      <c r="F88" s="25"/>
      <c r="G88" s="54"/>
      <c r="H88" s="55"/>
      <c r="I88" s="56"/>
      <c r="J88" s="57"/>
      <c r="K88" s="55"/>
      <c r="L88" s="56"/>
      <c r="M88" s="54"/>
      <c r="N88" s="55"/>
      <c r="O88" s="56"/>
    </row>
    <row r="89" spans="1:15" x14ac:dyDescent="0.25">
      <c r="A89" s="65" t="s">
        <v>288</v>
      </c>
      <c r="B89" s="104" t="s">
        <v>95</v>
      </c>
      <c r="C89" s="147"/>
      <c r="D89" s="148"/>
      <c r="E89" s="149"/>
      <c r="F89" s="25"/>
      <c r="G89" s="54"/>
      <c r="H89" s="55"/>
      <c r="I89" s="56"/>
      <c r="J89" s="57"/>
      <c r="K89" s="55"/>
      <c r="L89" s="56"/>
      <c r="M89" s="54"/>
      <c r="N89" s="55"/>
      <c r="O89" s="56"/>
    </row>
    <row r="90" spans="1:15" x14ac:dyDescent="0.25">
      <c r="A90" s="65" t="s">
        <v>289</v>
      </c>
      <c r="B90" s="104" t="s">
        <v>96</v>
      </c>
      <c r="C90" s="147"/>
      <c r="D90" s="148"/>
      <c r="E90" s="149"/>
      <c r="F90" s="25"/>
      <c r="G90" s="54"/>
      <c r="H90" s="55"/>
      <c r="I90" s="56"/>
      <c r="J90" s="57"/>
      <c r="K90" s="55"/>
      <c r="L90" s="56"/>
      <c r="M90" s="54"/>
      <c r="N90" s="55"/>
      <c r="O90" s="56"/>
    </row>
    <row r="91" spans="1:15" ht="47.4" customHeight="1" thickBot="1" x14ac:dyDescent="0.3">
      <c r="A91" s="66" t="s">
        <v>290</v>
      </c>
      <c r="B91" s="114" t="s">
        <v>212</v>
      </c>
      <c r="C91" s="100" t="s">
        <v>27</v>
      </c>
      <c r="D91" s="39">
        <v>1</v>
      </c>
      <c r="E91" s="40">
        <v>866.976</v>
      </c>
      <c r="F91" s="41">
        <f>ROUNDUP(D91*E91,2)</f>
        <v>866.98</v>
      </c>
      <c r="G91" s="62">
        <f>H91*D91</f>
        <v>0</v>
      </c>
      <c r="H91" s="63">
        <v>0</v>
      </c>
      <c r="I91" s="64">
        <f>H91*F91</f>
        <v>0</v>
      </c>
      <c r="J91" s="62">
        <f>K91*D91</f>
        <v>0</v>
      </c>
      <c r="K91" s="63">
        <v>0</v>
      </c>
      <c r="L91" s="64">
        <f>K91*F91</f>
        <v>0</v>
      </c>
      <c r="M91" s="62">
        <f>N91*D91</f>
        <v>0</v>
      </c>
      <c r="N91" s="63">
        <f>K91+H91</f>
        <v>0</v>
      </c>
      <c r="O91" s="64">
        <f>N91*F91</f>
        <v>0</v>
      </c>
    </row>
    <row r="92" spans="1:15" ht="23.4" customHeight="1" thickBot="1" x14ac:dyDescent="0.3">
      <c r="A92" s="48">
        <v>12</v>
      </c>
      <c r="B92" s="113" t="s">
        <v>97</v>
      </c>
      <c r="C92" s="49"/>
      <c r="D92" s="50"/>
      <c r="E92" s="159" t="s">
        <v>23</v>
      </c>
      <c r="F92" s="51">
        <f>SUM(F94:F102)</f>
        <v>8443.4599999999991</v>
      </c>
      <c r="G92" s="156"/>
      <c r="H92" s="157" t="s">
        <v>24</v>
      </c>
      <c r="I92" s="52">
        <f>SUM(I93:I102)</f>
        <v>0</v>
      </c>
      <c r="J92" s="158"/>
      <c r="K92" s="157" t="s">
        <v>24</v>
      </c>
      <c r="L92" s="52">
        <f>SUM(L93:L102)</f>
        <v>0</v>
      </c>
      <c r="M92" s="156"/>
      <c r="N92" s="157" t="s">
        <v>24</v>
      </c>
      <c r="O92" s="52">
        <f>SUM(O93:O102)</f>
        <v>0</v>
      </c>
    </row>
    <row r="93" spans="1:15" x14ac:dyDescent="0.25">
      <c r="A93" s="53" t="s">
        <v>291</v>
      </c>
      <c r="B93" s="110" t="s">
        <v>54</v>
      </c>
      <c r="C93" s="167"/>
      <c r="D93" s="33"/>
      <c r="E93" s="34"/>
      <c r="F93" s="35"/>
      <c r="G93" s="67"/>
      <c r="H93" s="68"/>
      <c r="I93" s="69"/>
      <c r="J93" s="70"/>
      <c r="K93" s="68"/>
      <c r="L93" s="69"/>
      <c r="M93" s="67"/>
      <c r="N93" s="68"/>
      <c r="O93" s="69"/>
    </row>
    <row r="94" spans="1:15" x14ac:dyDescent="0.25">
      <c r="A94" s="58" t="s">
        <v>292</v>
      </c>
      <c r="B94" s="111" t="s">
        <v>98</v>
      </c>
      <c r="C94" s="162" t="s">
        <v>27</v>
      </c>
      <c r="D94" s="26">
        <v>1</v>
      </c>
      <c r="E94" s="36">
        <v>155.85599999999999</v>
      </c>
      <c r="F94" s="27">
        <f>ROUNDUP(D94*E94,2)</f>
        <v>155.85999999999999</v>
      </c>
      <c r="G94" s="59">
        <f>H94*D94</f>
        <v>0</v>
      </c>
      <c r="H94" s="60">
        <v>0</v>
      </c>
      <c r="I94" s="61">
        <f>H94*F94</f>
        <v>0</v>
      </c>
      <c r="J94" s="59">
        <f>K94*D94</f>
        <v>0</v>
      </c>
      <c r="K94" s="60">
        <v>0</v>
      </c>
      <c r="L94" s="61">
        <f>K94*F94</f>
        <v>0</v>
      </c>
      <c r="M94" s="59">
        <f>N94*D94</f>
        <v>0</v>
      </c>
      <c r="N94" s="60">
        <f>K94+H94</f>
        <v>0</v>
      </c>
      <c r="O94" s="61">
        <f>N94*F94</f>
        <v>0</v>
      </c>
    </row>
    <row r="95" spans="1:15" x14ac:dyDescent="0.25">
      <c r="A95" s="58" t="s">
        <v>293</v>
      </c>
      <c r="B95" s="108" t="s">
        <v>99</v>
      </c>
      <c r="C95" s="163" t="s">
        <v>27</v>
      </c>
      <c r="D95" s="30">
        <v>3</v>
      </c>
      <c r="E95" s="38">
        <v>452.76</v>
      </c>
      <c r="F95" s="31">
        <f>ROUNDUP(D95*E95,2)</f>
        <v>1358.28</v>
      </c>
      <c r="G95" s="62">
        <f>H95*D95</f>
        <v>0</v>
      </c>
      <c r="H95" s="63">
        <v>0</v>
      </c>
      <c r="I95" s="64">
        <f>H95*F95</f>
        <v>0</v>
      </c>
      <c r="J95" s="62">
        <f>K95*D95</f>
        <v>0</v>
      </c>
      <c r="K95" s="63">
        <v>0</v>
      </c>
      <c r="L95" s="64">
        <f>K95*F95</f>
        <v>0</v>
      </c>
      <c r="M95" s="62">
        <f>N95*D95</f>
        <v>0</v>
      </c>
      <c r="N95" s="63">
        <f>K95+H95</f>
        <v>0</v>
      </c>
      <c r="O95" s="64">
        <f>N95*F95</f>
        <v>0</v>
      </c>
    </row>
    <row r="96" spans="1:15" x14ac:dyDescent="0.25">
      <c r="A96" s="65" t="s">
        <v>294</v>
      </c>
      <c r="B96" s="104" t="s">
        <v>100</v>
      </c>
      <c r="C96" s="153"/>
      <c r="D96" s="148"/>
      <c r="E96" s="149"/>
      <c r="F96" s="25"/>
      <c r="G96" s="54"/>
      <c r="H96" s="55"/>
      <c r="I96" s="56"/>
      <c r="J96" s="57"/>
      <c r="K96" s="55"/>
      <c r="L96" s="56"/>
      <c r="M96" s="54"/>
      <c r="N96" s="55"/>
      <c r="O96" s="56"/>
    </row>
    <row r="97" spans="1:15" x14ac:dyDescent="0.25">
      <c r="A97" s="58" t="s">
        <v>295</v>
      </c>
      <c r="B97" s="108" t="s">
        <v>101</v>
      </c>
      <c r="C97" s="163" t="s">
        <v>27</v>
      </c>
      <c r="D97" s="30">
        <v>14</v>
      </c>
      <c r="E97" s="44"/>
      <c r="F97" s="31">
        <f>ROUNDUP(D97*E97,2)</f>
        <v>0</v>
      </c>
      <c r="G97" s="62">
        <f>H97*D97</f>
        <v>0</v>
      </c>
      <c r="H97" s="63">
        <v>0</v>
      </c>
      <c r="I97" s="64">
        <f>H97*F97</f>
        <v>0</v>
      </c>
      <c r="J97" s="62">
        <f>K97*D97</f>
        <v>0</v>
      </c>
      <c r="K97" s="63">
        <v>0</v>
      </c>
      <c r="L97" s="64">
        <f>K97*F97</f>
        <v>0</v>
      </c>
      <c r="M97" s="62">
        <f>N97*D97</f>
        <v>0</v>
      </c>
      <c r="N97" s="63">
        <f>K97+H97</f>
        <v>0</v>
      </c>
      <c r="O97" s="64">
        <f>N97*F97</f>
        <v>0</v>
      </c>
    </row>
    <row r="98" spans="1:15" x14ac:dyDescent="0.25">
      <c r="A98" s="65" t="s">
        <v>296</v>
      </c>
      <c r="B98" s="104" t="s">
        <v>102</v>
      </c>
      <c r="C98" s="153"/>
      <c r="D98" s="148"/>
      <c r="E98" s="149"/>
      <c r="F98" s="25"/>
      <c r="G98" s="54"/>
      <c r="H98" s="55"/>
      <c r="I98" s="56"/>
      <c r="J98" s="57"/>
      <c r="K98" s="55"/>
      <c r="L98" s="56"/>
      <c r="M98" s="54"/>
      <c r="N98" s="55"/>
      <c r="O98" s="56"/>
    </row>
    <row r="99" spans="1:15" x14ac:dyDescent="0.25">
      <c r="A99" s="197" t="s">
        <v>297</v>
      </c>
      <c r="B99" s="198" t="s">
        <v>103</v>
      </c>
      <c r="C99" s="199" t="s">
        <v>28</v>
      </c>
      <c r="D99" s="200">
        <v>6.4</v>
      </c>
      <c r="E99" s="201">
        <v>33.856000000000002</v>
      </c>
      <c r="F99" s="202">
        <f t="shared" ref="F99" si="8">ROUNDUP(D99*E99,2)</f>
        <v>216.67999999999998</v>
      </c>
      <c r="G99" s="203">
        <f t="shared" ref="G99" si="9">H99*D99</f>
        <v>0</v>
      </c>
      <c r="H99" s="204">
        <v>0</v>
      </c>
      <c r="I99" s="205">
        <f t="shared" ref="I99" si="10">H99*F99</f>
        <v>0</v>
      </c>
      <c r="J99" s="203">
        <f t="shared" ref="J99" si="11">K99*D99</f>
        <v>0</v>
      </c>
      <c r="K99" s="204">
        <v>0</v>
      </c>
      <c r="L99" s="205">
        <f t="shared" ref="L99" si="12">K99*F99</f>
        <v>0</v>
      </c>
      <c r="M99" s="203">
        <f t="shared" ref="M99" si="13">N99*D99</f>
        <v>0</v>
      </c>
      <c r="N99" s="204">
        <f t="shared" ref="N99" si="14">K99+H99</f>
        <v>0</v>
      </c>
      <c r="O99" s="205">
        <f t="shared" ref="O99" si="15">N99*F99</f>
        <v>0</v>
      </c>
    </row>
    <row r="100" spans="1:15" x14ac:dyDescent="0.25">
      <c r="A100" s="65" t="s">
        <v>298</v>
      </c>
      <c r="B100" s="112" t="s">
        <v>104</v>
      </c>
      <c r="C100" s="153"/>
      <c r="D100" s="148"/>
      <c r="E100" s="149"/>
      <c r="F100" s="25"/>
      <c r="G100" s="74"/>
      <c r="H100" s="75"/>
      <c r="I100" s="76"/>
      <c r="J100" s="74"/>
      <c r="K100" s="75"/>
      <c r="L100" s="76"/>
      <c r="M100" s="74"/>
      <c r="N100" s="75"/>
      <c r="O100" s="76"/>
    </row>
    <row r="101" spans="1:15" x14ac:dyDescent="0.25">
      <c r="A101" s="58" t="s">
        <v>299</v>
      </c>
      <c r="B101" s="111" t="s">
        <v>105</v>
      </c>
      <c r="C101" s="162" t="s">
        <v>27</v>
      </c>
      <c r="D101" s="26">
        <v>1</v>
      </c>
      <c r="E101" s="43">
        <v>5111.6400000000003</v>
      </c>
      <c r="F101" s="27">
        <f>ROUNDUP(D101*E101,2)</f>
        <v>5111.6400000000003</v>
      </c>
      <c r="G101" s="59">
        <f>H101*D101</f>
        <v>0</v>
      </c>
      <c r="H101" s="60">
        <v>0</v>
      </c>
      <c r="I101" s="61">
        <f>H101*F101</f>
        <v>0</v>
      </c>
      <c r="J101" s="59">
        <f>K101*D101</f>
        <v>0</v>
      </c>
      <c r="K101" s="60">
        <v>0</v>
      </c>
      <c r="L101" s="61">
        <f>K101*F101</f>
        <v>0</v>
      </c>
      <c r="M101" s="59">
        <f>N101*D101</f>
        <v>0</v>
      </c>
      <c r="N101" s="60">
        <f>K101+H101</f>
        <v>0</v>
      </c>
      <c r="O101" s="61">
        <f>N101*F101</f>
        <v>0</v>
      </c>
    </row>
    <row r="102" spans="1:15" ht="86.4" customHeight="1" thickBot="1" x14ac:dyDescent="0.3">
      <c r="A102" s="66" t="s">
        <v>300</v>
      </c>
      <c r="B102" s="108" t="s">
        <v>106</v>
      </c>
      <c r="C102" s="163" t="s">
        <v>27</v>
      </c>
      <c r="D102" s="30">
        <v>1</v>
      </c>
      <c r="E102" s="44">
        <v>1601</v>
      </c>
      <c r="F102" s="31">
        <f>ROUNDUP(D102*E102,2)</f>
        <v>1601</v>
      </c>
      <c r="G102" s="62">
        <f>H102*D102</f>
        <v>0</v>
      </c>
      <c r="H102" s="63">
        <v>0</v>
      </c>
      <c r="I102" s="64">
        <f>H102*F102</f>
        <v>0</v>
      </c>
      <c r="J102" s="62">
        <f>K102*D102</f>
        <v>0</v>
      </c>
      <c r="K102" s="63">
        <v>0</v>
      </c>
      <c r="L102" s="64">
        <f>K102*F102</f>
        <v>0</v>
      </c>
      <c r="M102" s="62">
        <f>N102*D102</f>
        <v>0</v>
      </c>
      <c r="N102" s="63">
        <f>K102+H102</f>
        <v>0</v>
      </c>
      <c r="O102" s="64">
        <f>N102*F102</f>
        <v>0</v>
      </c>
    </row>
    <row r="103" spans="1:15" ht="16.2" thickBot="1" x14ac:dyDescent="0.3">
      <c r="A103" s="48">
        <v>13</v>
      </c>
      <c r="B103" s="113" t="s">
        <v>107</v>
      </c>
      <c r="C103" s="168"/>
      <c r="D103" s="50"/>
      <c r="E103" s="159" t="s">
        <v>23</v>
      </c>
      <c r="F103" s="51">
        <f>SUM(F104:F108)</f>
        <v>805.34</v>
      </c>
      <c r="G103" s="156"/>
      <c r="H103" s="157" t="s">
        <v>24</v>
      </c>
      <c r="I103" s="52">
        <f>SUM(I104:I108)</f>
        <v>0</v>
      </c>
      <c r="J103" s="158"/>
      <c r="K103" s="157" t="s">
        <v>24</v>
      </c>
      <c r="L103" s="52">
        <f>SUM(L104:L108)</f>
        <v>0</v>
      </c>
      <c r="M103" s="156"/>
      <c r="N103" s="157" t="s">
        <v>24</v>
      </c>
      <c r="O103" s="52">
        <f>SUM(O104:O108)</f>
        <v>0</v>
      </c>
    </row>
    <row r="104" spans="1:15" ht="27.6" x14ac:dyDescent="0.25">
      <c r="A104" s="72" t="s">
        <v>301</v>
      </c>
      <c r="B104" s="107" t="s">
        <v>108</v>
      </c>
      <c r="C104" s="165" t="s">
        <v>26</v>
      </c>
      <c r="D104" s="28">
        <v>15.84</v>
      </c>
      <c r="E104" s="37">
        <v>27.535799999999998</v>
      </c>
      <c r="F104" s="29">
        <f t="shared" ref="F104:F108" si="16">ROUNDUP(D104*E104,2)</f>
        <v>436.17</v>
      </c>
      <c r="G104" s="59">
        <f t="shared" ref="G104:G108" si="17">H104*D104</f>
        <v>0</v>
      </c>
      <c r="H104" s="60">
        <v>0</v>
      </c>
      <c r="I104" s="61">
        <f t="shared" ref="I104:I108" si="18">H104*F104</f>
        <v>0</v>
      </c>
      <c r="J104" s="59">
        <f t="shared" ref="J104:J108" si="19">K104*D104</f>
        <v>0</v>
      </c>
      <c r="K104" s="60">
        <v>0</v>
      </c>
      <c r="L104" s="61">
        <f t="shared" ref="L104:L108" si="20">K104*F104</f>
        <v>0</v>
      </c>
      <c r="M104" s="59">
        <f t="shared" ref="M104:M108" si="21">N104*D104</f>
        <v>0</v>
      </c>
      <c r="N104" s="60">
        <f t="shared" ref="N104:N108" si="22">K104+H104</f>
        <v>0</v>
      </c>
      <c r="O104" s="61">
        <f t="shared" ref="O104:O108" si="23">N104*F104</f>
        <v>0</v>
      </c>
    </row>
    <row r="105" spans="1:15" x14ac:dyDescent="0.25">
      <c r="A105" s="72" t="s">
        <v>302</v>
      </c>
      <c r="B105" s="107" t="s">
        <v>109</v>
      </c>
      <c r="C105" s="165" t="s">
        <v>31</v>
      </c>
      <c r="D105" s="28">
        <v>0.68</v>
      </c>
      <c r="E105" s="37">
        <v>91.92</v>
      </c>
      <c r="F105" s="29">
        <f t="shared" si="16"/>
        <v>62.51</v>
      </c>
      <c r="G105" s="59">
        <f t="shared" si="17"/>
        <v>0</v>
      </c>
      <c r="H105" s="60">
        <v>0</v>
      </c>
      <c r="I105" s="61">
        <f t="shared" si="18"/>
        <v>0</v>
      </c>
      <c r="J105" s="59">
        <f t="shared" si="19"/>
        <v>0</v>
      </c>
      <c r="K105" s="60">
        <v>0</v>
      </c>
      <c r="L105" s="61">
        <f t="shared" si="20"/>
        <v>0</v>
      </c>
      <c r="M105" s="59">
        <f t="shared" si="21"/>
        <v>0</v>
      </c>
      <c r="N105" s="60">
        <f t="shared" si="22"/>
        <v>0</v>
      </c>
      <c r="O105" s="61">
        <f t="shared" si="23"/>
        <v>0</v>
      </c>
    </row>
    <row r="106" spans="1:15" x14ac:dyDescent="0.25">
      <c r="A106" s="72" t="s">
        <v>303</v>
      </c>
      <c r="B106" s="107" t="s">
        <v>110</v>
      </c>
      <c r="C106" s="165" t="s">
        <v>27</v>
      </c>
      <c r="D106" s="28">
        <v>1</v>
      </c>
      <c r="E106" s="37">
        <v>28.46</v>
      </c>
      <c r="F106" s="29">
        <f t="shared" si="16"/>
        <v>28.46</v>
      </c>
      <c r="G106" s="59">
        <f t="shared" si="17"/>
        <v>0</v>
      </c>
      <c r="H106" s="60">
        <v>0</v>
      </c>
      <c r="I106" s="61">
        <f t="shared" si="18"/>
        <v>0</v>
      </c>
      <c r="J106" s="59">
        <f t="shared" si="19"/>
        <v>0</v>
      </c>
      <c r="K106" s="60">
        <v>0</v>
      </c>
      <c r="L106" s="61">
        <f t="shared" si="20"/>
        <v>0</v>
      </c>
      <c r="M106" s="59">
        <f t="shared" si="21"/>
        <v>0</v>
      </c>
      <c r="N106" s="60">
        <f t="shared" si="22"/>
        <v>0</v>
      </c>
      <c r="O106" s="61">
        <f t="shared" si="23"/>
        <v>0</v>
      </c>
    </row>
    <row r="107" spans="1:15" x14ac:dyDescent="0.25">
      <c r="A107" s="72" t="s">
        <v>304</v>
      </c>
      <c r="B107" s="107" t="s">
        <v>111</v>
      </c>
      <c r="C107" s="165" t="s">
        <v>27</v>
      </c>
      <c r="D107" s="28">
        <v>2</v>
      </c>
      <c r="E107" s="37">
        <v>43.23</v>
      </c>
      <c r="F107" s="29">
        <f t="shared" si="16"/>
        <v>86.46</v>
      </c>
      <c r="G107" s="59">
        <f t="shared" si="17"/>
        <v>0</v>
      </c>
      <c r="H107" s="60">
        <v>0</v>
      </c>
      <c r="I107" s="61">
        <f t="shared" si="18"/>
        <v>0</v>
      </c>
      <c r="J107" s="59">
        <f t="shared" si="19"/>
        <v>0</v>
      </c>
      <c r="K107" s="60">
        <v>0</v>
      </c>
      <c r="L107" s="61">
        <f t="shared" si="20"/>
        <v>0</v>
      </c>
      <c r="M107" s="59">
        <f t="shared" si="21"/>
        <v>0</v>
      </c>
      <c r="N107" s="60">
        <f t="shared" si="22"/>
        <v>0</v>
      </c>
      <c r="O107" s="61">
        <f t="shared" si="23"/>
        <v>0</v>
      </c>
    </row>
    <row r="108" spans="1:15" ht="16.2" thickBot="1" x14ac:dyDescent="0.3">
      <c r="A108" s="66" t="s">
        <v>305</v>
      </c>
      <c r="B108" s="108" t="s">
        <v>112</v>
      </c>
      <c r="C108" s="163" t="s">
        <v>28</v>
      </c>
      <c r="D108" s="30">
        <v>7</v>
      </c>
      <c r="E108" s="38">
        <v>27.390999999999998</v>
      </c>
      <c r="F108" s="31">
        <f t="shared" si="16"/>
        <v>191.73999999999998</v>
      </c>
      <c r="G108" s="62">
        <f t="shared" si="17"/>
        <v>0</v>
      </c>
      <c r="H108" s="60">
        <v>0</v>
      </c>
      <c r="I108" s="64">
        <f t="shared" si="18"/>
        <v>0</v>
      </c>
      <c r="J108" s="62">
        <f t="shared" si="19"/>
        <v>0</v>
      </c>
      <c r="K108" s="63">
        <v>0</v>
      </c>
      <c r="L108" s="64">
        <f t="shared" si="20"/>
        <v>0</v>
      </c>
      <c r="M108" s="62">
        <f t="shared" si="21"/>
        <v>0</v>
      </c>
      <c r="N108" s="63">
        <f t="shared" si="22"/>
        <v>0</v>
      </c>
      <c r="O108" s="64">
        <f t="shared" si="23"/>
        <v>0</v>
      </c>
    </row>
    <row r="109" spans="1:15" ht="16.2" thickBot="1" x14ac:dyDescent="0.3">
      <c r="A109" s="48">
        <v>14</v>
      </c>
      <c r="B109" s="113" t="s">
        <v>113</v>
      </c>
      <c r="C109" s="168"/>
      <c r="D109" s="50"/>
      <c r="E109" s="159" t="s">
        <v>23</v>
      </c>
      <c r="F109" s="51">
        <v>1598.54</v>
      </c>
      <c r="G109" s="156"/>
      <c r="H109" s="157" t="s">
        <v>24</v>
      </c>
      <c r="I109" s="52">
        <f>SUM(I110:I112)</f>
        <v>0</v>
      </c>
      <c r="J109" s="158"/>
      <c r="K109" s="157" t="s">
        <v>24</v>
      </c>
      <c r="L109" s="52">
        <f>SUM(L110:L115)</f>
        <v>0</v>
      </c>
      <c r="M109" s="156"/>
      <c r="N109" s="157" t="s">
        <v>24</v>
      </c>
      <c r="O109" s="52">
        <f>SUM(O110:O115)</f>
        <v>0</v>
      </c>
    </row>
    <row r="110" spans="1:15" x14ac:dyDescent="0.25">
      <c r="A110" s="53" t="s">
        <v>306</v>
      </c>
      <c r="B110" s="110" t="s">
        <v>114</v>
      </c>
      <c r="C110" s="169"/>
      <c r="D110" s="170"/>
      <c r="E110" s="34"/>
      <c r="F110" s="35"/>
      <c r="G110" s="67"/>
      <c r="H110" s="68"/>
      <c r="I110" s="69"/>
      <c r="J110" s="70"/>
      <c r="K110" s="68"/>
      <c r="L110" s="69"/>
      <c r="M110" s="67"/>
      <c r="N110" s="68"/>
      <c r="O110" s="69"/>
    </row>
    <row r="111" spans="1:15" x14ac:dyDescent="0.25">
      <c r="A111" s="72" t="s">
        <v>307</v>
      </c>
      <c r="B111" s="116" t="s">
        <v>115</v>
      </c>
      <c r="C111" s="166" t="s">
        <v>27</v>
      </c>
      <c r="D111" s="39">
        <v>1</v>
      </c>
      <c r="E111" s="40">
        <v>1271.6559999999999</v>
      </c>
      <c r="F111" s="41">
        <f>ROUNDUP(D111*E111,2)</f>
        <v>1271.6600000000001</v>
      </c>
      <c r="G111" s="62">
        <f>H111*D111</f>
        <v>0</v>
      </c>
      <c r="H111" s="63">
        <v>0</v>
      </c>
      <c r="I111" s="64">
        <f>H111*F111</f>
        <v>0</v>
      </c>
      <c r="J111" s="62">
        <f>K111*D111</f>
        <v>0</v>
      </c>
      <c r="K111" s="63">
        <v>0</v>
      </c>
      <c r="L111" s="64">
        <f>K111*F111</f>
        <v>0</v>
      </c>
      <c r="M111" s="62">
        <f>N111*D111</f>
        <v>0</v>
      </c>
      <c r="N111" s="63">
        <f>K111+H111</f>
        <v>0</v>
      </c>
      <c r="O111" s="64">
        <f>N111*F111</f>
        <v>0</v>
      </c>
    </row>
    <row r="112" spans="1:15" x14ac:dyDescent="0.25">
      <c r="A112" s="73" t="s">
        <v>308</v>
      </c>
      <c r="B112" s="104" t="s">
        <v>116</v>
      </c>
      <c r="C112" s="164"/>
      <c r="D112" s="148"/>
      <c r="E112" s="149"/>
      <c r="F112" s="25"/>
      <c r="G112" s="74"/>
      <c r="H112" s="75"/>
      <c r="I112" s="76"/>
      <c r="J112" s="74"/>
      <c r="K112" s="75"/>
      <c r="L112" s="76"/>
      <c r="M112" s="74"/>
      <c r="N112" s="75"/>
      <c r="O112" s="76"/>
    </row>
    <row r="113" spans="1:15" x14ac:dyDescent="0.25">
      <c r="A113" s="72" t="s">
        <v>309</v>
      </c>
      <c r="B113" s="116" t="s">
        <v>117</v>
      </c>
      <c r="C113" s="166" t="s">
        <v>27</v>
      </c>
      <c r="D113" s="39">
        <v>1</v>
      </c>
      <c r="E113" s="42">
        <v>268.40800000000002</v>
      </c>
      <c r="F113" s="41">
        <f>ROUNDUP(D113*E113,2)</f>
        <v>268.40999999999997</v>
      </c>
      <c r="G113" s="62">
        <f>H113*D113</f>
        <v>0</v>
      </c>
      <c r="H113" s="63">
        <v>0</v>
      </c>
      <c r="I113" s="64">
        <f>H113*F113</f>
        <v>0</v>
      </c>
      <c r="J113" s="62">
        <f>K113*D113</f>
        <v>0</v>
      </c>
      <c r="K113" s="63">
        <v>0</v>
      </c>
      <c r="L113" s="64">
        <f>K113*F113</f>
        <v>0</v>
      </c>
      <c r="M113" s="62">
        <f>N113*D113</f>
        <v>0</v>
      </c>
      <c r="N113" s="63">
        <f>K113+H113</f>
        <v>0</v>
      </c>
      <c r="O113" s="64">
        <f>N113*F113</f>
        <v>0</v>
      </c>
    </row>
    <row r="114" spans="1:15" x14ac:dyDescent="0.25">
      <c r="A114" s="73" t="s">
        <v>310</v>
      </c>
      <c r="B114" s="104" t="s">
        <v>118</v>
      </c>
      <c r="C114" s="153"/>
      <c r="D114" s="148"/>
      <c r="E114" s="149"/>
      <c r="F114" s="25"/>
      <c r="G114" s="74"/>
      <c r="H114" s="75"/>
      <c r="I114" s="76"/>
      <c r="J114" s="74"/>
      <c r="K114" s="75"/>
      <c r="L114" s="76"/>
      <c r="M114" s="74"/>
      <c r="N114" s="75"/>
      <c r="O114" s="76"/>
    </row>
    <row r="115" spans="1:15" ht="16.2" thickBot="1" x14ac:dyDescent="0.3">
      <c r="A115" s="66" t="s">
        <v>311</v>
      </c>
      <c r="B115" s="116" t="s">
        <v>119</v>
      </c>
      <c r="C115" s="166" t="s">
        <v>27</v>
      </c>
      <c r="D115" s="39">
        <v>2</v>
      </c>
      <c r="E115" s="42">
        <v>29.24</v>
      </c>
      <c r="F115" s="41">
        <f>ROUNDUP(D115*E115,2)</f>
        <v>58.48</v>
      </c>
      <c r="G115" s="62">
        <f>H115*D115</f>
        <v>0</v>
      </c>
      <c r="H115" s="63">
        <v>0</v>
      </c>
      <c r="I115" s="64">
        <f>H115*F115</f>
        <v>0</v>
      </c>
      <c r="J115" s="62">
        <f>K115*D115</f>
        <v>0</v>
      </c>
      <c r="K115" s="63">
        <v>0</v>
      </c>
      <c r="L115" s="64">
        <f>K115*F115</f>
        <v>0</v>
      </c>
      <c r="M115" s="62">
        <f>N115*D115</f>
        <v>0</v>
      </c>
      <c r="N115" s="63">
        <f>K115+H115</f>
        <v>0</v>
      </c>
      <c r="O115" s="64">
        <f>N115*F115</f>
        <v>0</v>
      </c>
    </row>
    <row r="116" spans="1:15" ht="16.2" thickBot="1" x14ac:dyDescent="0.3">
      <c r="A116" s="48">
        <v>15</v>
      </c>
      <c r="B116" s="113" t="s">
        <v>120</v>
      </c>
      <c r="C116" s="168"/>
      <c r="D116" s="50"/>
      <c r="E116" s="159" t="s">
        <v>23</v>
      </c>
      <c r="F116" s="51">
        <f>SUM(F117:F117)</f>
        <v>0</v>
      </c>
      <c r="G116" s="156"/>
      <c r="H116" s="157" t="s">
        <v>24</v>
      </c>
      <c r="I116" s="52">
        <f>SUM(I117:I117)</f>
        <v>0</v>
      </c>
      <c r="J116" s="158"/>
      <c r="K116" s="157" t="s">
        <v>24</v>
      </c>
      <c r="L116" s="52">
        <f>SUM(L117:L117)</f>
        <v>0</v>
      </c>
      <c r="M116" s="156"/>
      <c r="N116" s="157" t="s">
        <v>24</v>
      </c>
      <c r="O116" s="52">
        <f>SUM(O117:O117)</f>
        <v>0</v>
      </c>
    </row>
    <row r="117" spans="1:15" ht="16.2" thickBot="1" x14ac:dyDescent="0.3">
      <c r="A117" s="53" t="s">
        <v>312</v>
      </c>
      <c r="B117" s="110" t="s">
        <v>54</v>
      </c>
      <c r="C117" s="169"/>
      <c r="D117" s="170"/>
      <c r="E117" s="34"/>
      <c r="F117" s="35"/>
      <c r="G117" s="67"/>
      <c r="H117" s="68"/>
      <c r="I117" s="69"/>
      <c r="J117" s="70"/>
      <c r="K117" s="68"/>
      <c r="L117" s="69"/>
      <c r="M117" s="67"/>
      <c r="N117" s="68"/>
      <c r="O117" s="69"/>
    </row>
    <row r="118" spans="1:15" ht="16.2" thickBot="1" x14ac:dyDescent="0.3">
      <c r="A118" s="48">
        <v>16</v>
      </c>
      <c r="B118" s="113" t="s">
        <v>121</v>
      </c>
      <c r="C118" s="168"/>
      <c r="D118" s="50"/>
      <c r="E118" s="159" t="s">
        <v>23</v>
      </c>
      <c r="F118" s="51">
        <f>SUM(F119:F128)</f>
        <v>2580.6099999999997</v>
      </c>
      <c r="G118" s="156"/>
      <c r="H118" s="157" t="s">
        <v>24</v>
      </c>
      <c r="I118" s="52">
        <f>SUM(I119:I128)</f>
        <v>0</v>
      </c>
      <c r="J118" s="158"/>
      <c r="K118" s="157" t="s">
        <v>24</v>
      </c>
      <c r="L118" s="52">
        <f>SUM(L119:L121)</f>
        <v>0</v>
      </c>
      <c r="M118" s="156"/>
      <c r="N118" s="157" t="s">
        <v>24</v>
      </c>
      <c r="O118" s="52">
        <f>SUM(O119:O121)</f>
        <v>0</v>
      </c>
    </row>
    <row r="119" spans="1:15" x14ac:dyDescent="0.25">
      <c r="A119" s="53" t="s">
        <v>313</v>
      </c>
      <c r="B119" s="110" t="s">
        <v>122</v>
      </c>
      <c r="C119" s="167"/>
      <c r="D119" s="33"/>
      <c r="E119" s="34"/>
      <c r="F119" s="35"/>
      <c r="G119" s="67"/>
      <c r="H119" s="68"/>
      <c r="I119" s="69"/>
      <c r="J119" s="70"/>
      <c r="K119" s="68"/>
      <c r="L119" s="69"/>
      <c r="M119" s="67"/>
      <c r="N119" s="68"/>
      <c r="O119" s="69"/>
    </row>
    <row r="120" spans="1:15" x14ac:dyDescent="0.25">
      <c r="A120" s="72" t="s">
        <v>314</v>
      </c>
      <c r="B120" s="116" t="s">
        <v>123</v>
      </c>
      <c r="C120" s="166" t="s">
        <v>28</v>
      </c>
      <c r="D120" s="39">
        <v>12.5</v>
      </c>
      <c r="E120" s="42">
        <v>11.231999999999999</v>
      </c>
      <c r="F120" s="41">
        <f>ROUNDUP(D120*E120,2)</f>
        <v>140.4</v>
      </c>
      <c r="G120" s="62">
        <f>H120*D120</f>
        <v>0</v>
      </c>
      <c r="H120" s="63">
        <v>0</v>
      </c>
      <c r="I120" s="64">
        <f>H120*F120</f>
        <v>0</v>
      </c>
      <c r="J120" s="62">
        <f>K120*D120</f>
        <v>0</v>
      </c>
      <c r="K120" s="63">
        <v>0</v>
      </c>
      <c r="L120" s="64">
        <f>K120*F120</f>
        <v>0</v>
      </c>
      <c r="M120" s="62">
        <f>N120*D120</f>
        <v>0</v>
      </c>
      <c r="N120" s="63">
        <f>K120+H120</f>
        <v>0</v>
      </c>
      <c r="O120" s="64">
        <f>N120*F120</f>
        <v>0</v>
      </c>
    </row>
    <row r="121" spans="1:15" x14ac:dyDescent="0.25">
      <c r="A121" s="65" t="s">
        <v>316</v>
      </c>
      <c r="B121" s="104" t="s">
        <v>124</v>
      </c>
      <c r="C121" s="153"/>
      <c r="D121" s="148"/>
      <c r="E121" s="149"/>
      <c r="F121" s="25"/>
      <c r="G121" s="74"/>
      <c r="H121" s="75"/>
      <c r="I121" s="76"/>
      <c r="J121" s="74"/>
      <c r="K121" s="75"/>
      <c r="L121" s="76"/>
      <c r="M121" s="74"/>
      <c r="N121" s="75"/>
      <c r="O121" s="76"/>
    </row>
    <row r="122" spans="1:15" x14ac:dyDescent="0.25">
      <c r="A122" s="58" t="s">
        <v>317</v>
      </c>
      <c r="B122" s="111" t="s">
        <v>92</v>
      </c>
      <c r="C122" s="162" t="s">
        <v>27</v>
      </c>
      <c r="D122" s="26">
        <v>6</v>
      </c>
      <c r="E122" s="36">
        <v>12.215999999999999</v>
      </c>
      <c r="F122" s="27">
        <f>ROUNDUP(D122*E122,2)</f>
        <v>73.300000000000011</v>
      </c>
      <c r="G122" s="59">
        <f>H122*D122</f>
        <v>0</v>
      </c>
      <c r="H122" s="60">
        <v>0</v>
      </c>
      <c r="I122" s="61">
        <f>H122*F122</f>
        <v>0</v>
      </c>
      <c r="J122" s="59">
        <f>K122*D122</f>
        <v>0</v>
      </c>
      <c r="K122" s="60">
        <v>0</v>
      </c>
      <c r="L122" s="61">
        <f>K122*F122</f>
        <v>0</v>
      </c>
      <c r="M122" s="59">
        <f>N122*D122</f>
        <v>0</v>
      </c>
      <c r="N122" s="60">
        <f>K122+H122</f>
        <v>0</v>
      </c>
      <c r="O122" s="61">
        <f>N122*F122</f>
        <v>0</v>
      </c>
    </row>
    <row r="123" spans="1:15" x14ac:dyDescent="0.25">
      <c r="A123" s="58" t="s">
        <v>315</v>
      </c>
      <c r="B123" s="107" t="s">
        <v>93</v>
      </c>
      <c r="C123" s="165" t="s">
        <v>28</v>
      </c>
      <c r="D123" s="28">
        <v>12.5</v>
      </c>
      <c r="E123" s="37">
        <v>24.416</v>
      </c>
      <c r="F123" s="29">
        <f>ROUNDUP(D123*E123,2)</f>
        <v>305.2</v>
      </c>
      <c r="G123" s="59">
        <f>H123*D123</f>
        <v>0</v>
      </c>
      <c r="H123" s="60">
        <v>0</v>
      </c>
      <c r="I123" s="61">
        <f>H123*F123</f>
        <v>0</v>
      </c>
      <c r="J123" s="59">
        <f>K123*D123</f>
        <v>0</v>
      </c>
      <c r="K123" s="60">
        <v>0</v>
      </c>
      <c r="L123" s="61">
        <f>K123*F123</f>
        <v>0</v>
      </c>
      <c r="M123" s="59">
        <f>N123*D123</f>
        <v>0</v>
      </c>
      <c r="N123" s="60">
        <f>K123+H123</f>
        <v>0</v>
      </c>
      <c r="O123" s="61">
        <f>N123*F123</f>
        <v>0</v>
      </c>
    </row>
    <row r="124" spans="1:15" x14ac:dyDescent="0.25">
      <c r="A124" s="58" t="s">
        <v>318</v>
      </c>
      <c r="B124" s="108" t="s">
        <v>125</v>
      </c>
      <c r="C124" s="163" t="s">
        <v>27</v>
      </c>
      <c r="D124" s="30">
        <v>2</v>
      </c>
      <c r="E124" s="38">
        <v>17.047999999999998</v>
      </c>
      <c r="F124" s="31">
        <f>ROUNDUP(D124*E124,2)</f>
        <v>34.1</v>
      </c>
      <c r="G124" s="62">
        <f>H124*D124</f>
        <v>0</v>
      </c>
      <c r="H124" s="63">
        <v>0</v>
      </c>
      <c r="I124" s="64">
        <f>H124*F124</f>
        <v>0</v>
      </c>
      <c r="J124" s="62">
        <f>K124*D124</f>
        <v>0</v>
      </c>
      <c r="K124" s="63">
        <v>0</v>
      </c>
      <c r="L124" s="64">
        <f>K124*F124</f>
        <v>0</v>
      </c>
      <c r="M124" s="62">
        <f>N124*D124</f>
        <v>0</v>
      </c>
      <c r="N124" s="63">
        <f>K124+H124</f>
        <v>0</v>
      </c>
      <c r="O124" s="64">
        <f>N124*F124</f>
        <v>0</v>
      </c>
    </row>
    <row r="125" spans="1:15" x14ac:dyDescent="0.25">
      <c r="A125" s="65" t="s">
        <v>319</v>
      </c>
      <c r="B125" s="104" t="s">
        <v>126</v>
      </c>
      <c r="C125" s="153"/>
      <c r="D125" s="148"/>
      <c r="E125" s="149"/>
      <c r="F125" s="25"/>
      <c r="G125" s="74"/>
      <c r="H125" s="75"/>
      <c r="I125" s="76"/>
      <c r="J125" s="74"/>
      <c r="K125" s="75"/>
      <c r="L125" s="76"/>
      <c r="M125" s="74"/>
      <c r="N125" s="75"/>
      <c r="O125" s="76"/>
    </row>
    <row r="126" spans="1:15" x14ac:dyDescent="0.25">
      <c r="A126" s="58" t="s">
        <v>320</v>
      </c>
      <c r="B126" s="117" t="s">
        <v>127</v>
      </c>
      <c r="C126" s="162" t="s">
        <v>28</v>
      </c>
      <c r="D126" s="26">
        <v>24</v>
      </c>
      <c r="E126" s="36">
        <v>75.167699999999996</v>
      </c>
      <c r="F126" s="27">
        <f>ROUNDUP(D126*E126,2)</f>
        <v>1804.03</v>
      </c>
      <c r="G126" s="59">
        <f>H126*D126</f>
        <v>0</v>
      </c>
      <c r="H126" s="60">
        <v>0</v>
      </c>
      <c r="I126" s="61">
        <f>H126*F126</f>
        <v>0</v>
      </c>
      <c r="J126" s="59">
        <f>K126*D126</f>
        <v>0</v>
      </c>
      <c r="K126" s="60">
        <v>0</v>
      </c>
      <c r="L126" s="61">
        <f>K126*F126</f>
        <v>0</v>
      </c>
      <c r="M126" s="59">
        <f>N126*D126</f>
        <v>0</v>
      </c>
      <c r="N126" s="60">
        <f>K126+H126</f>
        <v>0</v>
      </c>
      <c r="O126" s="61">
        <f>N126*F126</f>
        <v>0</v>
      </c>
    </row>
    <row r="127" spans="1:15" x14ac:dyDescent="0.25">
      <c r="A127" s="58" t="s">
        <v>321</v>
      </c>
      <c r="B127" s="118" t="s">
        <v>128</v>
      </c>
      <c r="C127" s="165" t="s">
        <v>27</v>
      </c>
      <c r="D127" s="28">
        <v>4</v>
      </c>
      <c r="E127" s="37">
        <v>21.094999999999999</v>
      </c>
      <c r="F127" s="29">
        <f>ROUNDUP(D127*E127,2)</f>
        <v>84.38</v>
      </c>
      <c r="G127" s="59">
        <f>H127*D127</f>
        <v>0</v>
      </c>
      <c r="H127" s="60">
        <v>0</v>
      </c>
      <c r="I127" s="61">
        <f>H127*F127</f>
        <v>0</v>
      </c>
      <c r="J127" s="59">
        <f>K127*D127</f>
        <v>0</v>
      </c>
      <c r="K127" s="60">
        <v>0</v>
      </c>
      <c r="L127" s="61">
        <f>K127*F127</f>
        <v>0</v>
      </c>
      <c r="M127" s="59">
        <f>N127*D127</f>
        <v>0</v>
      </c>
      <c r="N127" s="60">
        <f>K127+H127</f>
        <v>0</v>
      </c>
      <c r="O127" s="61">
        <f>N127*F127</f>
        <v>0</v>
      </c>
    </row>
    <row r="128" spans="1:15" ht="18.600000000000001" customHeight="1" thickBot="1" x14ac:dyDescent="0.3">
      <c r="A128" s="66" t="s">
        <v>322</v>
      </c>
      <c r="B128" s="122" t="s">
        <v>129</v>
      </c>
      <c r="C128" s="163" t="s">
        <v>27</v>
      </c>
      <c r="D128" s="30">
        <v>5</v>
      </c>
      <c r="E128" s="38">
        <v>27.84</v>
      </c>
      <c r="F128" s="29">
        <f>ROUNDUP(D128*E128,2)</f>
        <v>139.19999999999999</v>
      </c>
      <c r="G128" s="62">
        <f>H128*D128</f>
        <v>0</v>
      </c>
      <c r="H128" s="63">
        <v>0</v>
      </c>
      <c r="I128" s="64">
        <f>H128*F128</f>
        <v>0</v>
      </c>
      <c r="J128" s="62">
        <f>K128*D128</f>
        <v>0</v>
      </c>
      <c r="K128" s="63">
        <v>0</v>
      </c>
      <c r="L128" s="64">
        <f>K128*F128</f>
        <v>0</v>
      </c>
      <c r="M128" s="62">
        <f>N128*D128</f>
        <v>0</v>
      </c>
      <c r="N128" s="63">
        <f>K128+H128</f>
        <v>0</v>
      </c>
      <c r="O128" s="64">
        <f>N128*F128</f>
        <v>0</v>
      </c>
    </row>
    <row r="129" spans="1:15" ht="21.6" customHeight="1" thickBot="1" x14ac:dyDescent="0.3">
      <c r="A129" s="48">
        <v>18</v>
      </c>
      <c r="B129" s="103" t="s">
        <v>130</v>
      </c>
      <c r="C129" s="168"/>
      <c r="D129" s="50"/>
      <c r="E129" s="159" t="s">
        <v>23</v>
      </c>
      <c r="F129" s="51">
        <f>SUM(F130:F133)</f>
        <v>4823.1500000000005</v>
      </c>
      <c r="G129" s="156"/>
      <c r="H129" s="157" t="s">
        <v>24</v>
      </c>
      <c r="I129" s="52">
        <f>SUM(I130:I133)</f>
        <v>0</v>
      </c>
      <c r="J129" s="158"/>
      <c r="K129" s="157" t="s">
        <v>24</v>
      </c>
      <c r="L129" s="52">
        <f>SUM(L130:L133)</f>
        <v>2411.5750000000003</v>
      </c>
      <c r="M129" s="156"/>
      <c r="N129" s="157" t="s">
        <v>24</v>
      </c>
      <c r="O129" s="52">
        <f>SUM(O130:O133)</f>
        <v>2411.5750000000003</v>
      </c>
    </row>
    <row r="130" spans="1:15" x14ac:dyDescent="0.25">
      <c r="A130" s="53" t="s">
        <v>323</v>
      </c>
      <c r="B130" s="110" t="s">
        <v>131</v>
      </c>
      <c r="C130" s="167"/>
      <c r="D130" s="33"/>
      <c r="E130" s="34"/>
      <c r="F130" s="35"/>
      <c r="G130" s="67"/>
      <c r="H130" s="68"/>
      <c r="I130" s="69"/>
      <c r="J130" s="70"/>
      <c r="K130" s="68"/>
      <c r="L130" s="69"/>
      <c r="M130" s="67"/>
      <c r="N130" s="68"/>
      <c r="O130" s="69"/>
    </row>
    <row r="131" spans="1:15" ht="27.6" x14ac:dyDescent="0.25">
      <c r="A131" s="173" t="s">
        <v>324</v>
      </c>
      <c r="B131" s="183" t="s">
        <v>132</v>
      </c>
      <c r="C131" s="184" t="s">
        <v>28</v>
      </c>
      <c r="D131" s="185">
        <v>27.45</v>
      </c>
      <c r="E131" s="186">
        <v>105.79179999999999</v>
      </c>
      <c r="F131" s="187">
        <f>ROUNDUP(D131*E131,2)</f>
        <v>2903.9900000000002</v>
      </c>
      <c r="G131" s="179">
        <f>H131*D131</f>
        <v>0</v>
      </c>
      <c r="H131" s="180">
        <v>0</v>
      </c>
      <c r="I131" s="181">
        <f>H131*F131</f>
        <v>0</v>
      </c>
      <c r="J131" s="179">
        <f>K131*D131</f>
        <v>13.725</v>
      </c>
      <c r="K131" s="180">
        <v>0.5</v>
      </c>
      <c r="L131" s="181">
        <f>K131*F131</f>
        <v>1451.9950000000001</v>
      </c>
      <c r="M131" s="179">
        <f>N131*D131</f>
        <v>13.725</v>
      </c>
      <c r="N131" s="180">
        <f>K131+H131</f>
        <v>0.5</v>
      </c>
      <c r="O131" s="181">
        <f>N131*F131</f>
        <v>1451.9950000000001</v>
      </c>
    </row>
    <row r="132" spans="1:15" ht="27.6" x14ac:dyDescent="0.25">
      <c r="A132" s="182" t="s">
        <v>325</v>
      </c>
      <c r="B132" s="188" t="s">
        <v>133</v>
      </c>
      <c r="C132" s="189" t="s">
        <v>26</v>
      </c>
      <c r="D132" s="190">
        <v>33.75</v>
      </c>
      <c r="E132" s="191">
        <v>56.863999999999997</v>
      </c>
      <c r="F132" s="192">
        <f>ROUNDUP(D132*E132,2)</f>
        <v>1919.16</v>
      </c>
      <c r="G132" s="193">
        <f>H132*D132</f>
        <v>0</v>
      </c>
      <c r="H132" s="194">
        <v>0</v>
      </c>
      <c r="I132" s="195">
        <f>H132*F132</f>
        <v>0</v>
      </c>
      <c r="J132" s="193">
        <f>K132*D132</f>
        <v>16.875</v>
      </c>
      <c r="K132" s="194">
        <v>0.5</v>
      </c>
      <c r="L132" s="195">
        <f>K132*F132</f>
        <v>959.58</v>
      </c>
      <c r="M132" s="193">
        <f>N132*D132</f>
        <v>16.875</v>
      </c>
      <c r="N132" s="194">
        <f>K132+H132</f>
        <v>0.5</v>
      </c>
      <c r="O132" s="195">
        <f>N132*F132</f>
        <v>959.58</v>
      </c>
    </row>
    <row r="133" spans="1:15" ht="16.2" thickBot="1" x14ac:dyDescent="0.3">
      <c r="A133" s="65" t="s">
        <v>326</v>
      </c>
      <c r="B133" s="104" t="s">
        <v>134</v>
      </c>
      <c r="C133" s="153"/>
      <c r="D133" s="148"/>
      <c r="E133" s="149"/>
      <c r="F133" s="25"/>
      <c r="G133" s="54"/>
      <c r="H133" s="55"/>
      <c r="I133" s="56"/>
      <c r="J133" s="57"/>
      <c r="K133" s="55"/>
      <c r="L133" s="56"/>
      <c r="M133" s="54"/>
      <c r="N133" s="55"/>
      <c r="O133" s="56"/>
    </row>
    <row r="134" spans="1:15" ht="16.2" thickBot="1" x14ac:dyDescent="0.3">
      <c r="A134" s="48">
        <v>19</v>
      </c>
      <c r="B134" s="103" t="s">
        <v>135</v>
      </c>
      <c r="C134" s="168"/>
      <c r="D134" s="50"/>
      <c r="E134" s="159" t="s">
        <v>23</v>
      </c>
      <c r="F134" s="51">
        <v>43581.74</v>
      </c>
      <c r="G134" s="156"/>
      <c r="H134" s="157" t="s">
        <v>24</v>
      </c>
      <c r="I134" s="52">
        <f>SUM(I135:I142)</f>
        <v>0</v>
      </c>
      <c r="J134" s="158"/>
      <c r="K134" s="157" t="s">
        <v>24</v>
      </c>
      <c r="L134" s="52">
        <f>SUM(L135:L142)</f>
        <v>0</v>
      </c>
      <c r="M134" s="156"/>
      <c r="N134" s="157" t="s">
        <v>24</v>
      </c>
      <c r="O134" s="52">
        <f>SUM(O135:O142)</f>
        <v>0</v>
      </c>
    </row>
    <row r="135" spans="1:15" x14ac:dyDescent="0.25">
      <c r="A135" s="53" t="s">
        <v>327</v>
      </c>
      <c r="B135" s="110" t="s">
        <v>136</v>
      </c>
      <c r="C135" s="169"/>
      <c r="D135" s="170"/>
      <c r="E135" s="34"/>
      <c r="F135" s="35"/>
      <c r="G135" s="67"/>
      <c r="H135" s="68"/>
      <c r="I135" s="69"/>
      <c r="J135" s="70"/>
      <c r="K135" s="68"/>
      <c r="L135" s="69"/>
      <c r="M135" s="67"/>
      <c r="N135" s="68"/>
      <c r="O135" s="69"/>
    </row>
    <row r="136" spans="1:15" ht="34.200000000000003" customHeight="1" x14ac:dyDescent="0.25">
      <c r="A136" s="72" t="s">
        <v>328</v>
      </c>
      <c r="B136" s="105" t="s">
        <v>137</v>
      </c>
      <c r="C136" s="162" t="s">
        <v>26</v>
      </c>
      <c r="D136" s="26">
        <v>937.26</v>
      </c>
      <c r="E136" s="36">
        <v>19.06399</v>
      </c>
      <c r="F136" s="27">
        <f>ROUNDUP(D136*E136,2)</f>
        <v>17867.919999999998</v>
      </c>
      <c r="G136" s="59">
        <f>H136*D136</f>
        <v>0</v>
      </c>
      <c r="H136" s="60">
        <v>0</v>
      </c>
      <c r="I136" s="61">
        <f>H136*F136</f>
        <v>0</v>
      </c>
      <c r="J136" s="59">
        <f>K136*D136</f>
        <v>0</v>
      </c>
      <c r="K136" s="60">
        <v>0</v>
      </c>
      <c r="L136" s="61">
        <f>K136*F136</f>
        <v>0</v>
      </c>
      <c r="M136" s="59">
        <f>N136*D136</f>
        <v>0</v>
      </c>
      <c r="N136" s="60">
        <f>K136+H136</f>
        <v>0</v>
      </c>
      <c r="O136" s="61">
        <f>N136*F136</f>
        <v>0</v>
      </c>
    </row>
    <row r="137" spans="1:15" ht="23.4" customHeight="1" x14ac:dyDescent="0.25">
      <c r="A137" s="58" t="s">
        <v>329</v>
      </c>
      <c r="B137" s="106" t="s">
        <v>138</v>
      </c>
      <c r="C137" s="165" t="s">
        <v>26</v>
      </c>
      <c r="D137" s="28">
        <v>937.26</v>
      </c>
      <c r="E137" s="37">
        <v>15.936</v>
      </c>
      <c r="F137" s="29">
        <f>ROUNDUP(D137*E137,2)</f>
        <v>14936.18</v>
      </c>
      <c r="G137" s="59">
        <f>H137*D137</f>
        <v>0</v>
      </c>
      <c r="H137" s="60">
        <v>0</v>
      </c>
      <c r="I137" s="61">
        <f>H137*F137</f>
        <v>0</v>
      </c>
      <c r="J137" s="59">
        <f>K137*D137</f>
        <v>0</v>
      </c>
      <c r="K137" s="60">
        <v>0</v>
      </c>
      <c r="L137" s="61">
        <f>K137*F137</f>
        <v>0</v>
      </c>
      <c r="M137" s="59">
        <f>N137*D137</f>
        <v>0</v>
      </c>
      <c r="N137" s="60">
        <f>K137+H137</f>
        <v>0</v>
      </c>
      <c r="O137" s="61">
        <f>N137*F137</f>
        <v>0</v>
      </c>
    </row>
    <row r="138" spans="1:15" x14ac:dyDescent="0.25">
      <c r="A138" s="58" t="s">
        <v>330</v>
      </c>
      <c r="B138" s="109" t="s">
        <v>139</v>
      </c>
      <c r="C138" s="163" t="s">
        <v>26</v>
      </c>
      <c r="D138" s="30">
        <v>643.36500000000001</v>
      </c>
      <c r="E138" s="38">
        <v>12.119993161</v>
      </c>
      <c r="F138" s="31">
        <v>7797.64</v>
      </c>
      <c r="G138" s="62">
        <f>H138*D138</f>
        <v>0</v>
      </c>
      <c r="H138" s="63">
        <v>0</v>
      </c>
      <c r="I138" s="64">
        <f>H138*F138</f>
        <v>0</v>
      </c>
      <c r="J138" s="62">
        <f>K138*D138</f>
        <v>0</v>
      </c>
      <c r="K138" s="63">
        <v>0</v>
      </c>
      <c r="L138" s="64">
        <f>K138*F138</f>
        <v>0</v>
      </c>
      <c r="M138" s="62">
        <f>N138*D138</f>
        <v>0</v>
      </c>
      <c r="N138" s="63">
        <f>K138+H138</f>
        <v>0</v>
      </c>
      <c r="O138" s="64">
        <f>N138*F138</f>
        <v>0</v>
      </c>
    </row>
    <row r="139" spans="1:15" x14ac:dyDescent="0.25">
      <c r="A139" s="65" t="s">
        <v>331</v>
      </c>
      <c r="B139" s="104" t="s">
        <v>140</v>
      </c>
      <c r="C139" s="153"/>
      <c r="D139" s="148"/>
      <c r="E139" s="149"/>
      <c r="F139" s="25"/>
      <c r="G139" s="54"/>
      <c r="H139" s="55"/>
      <c r="I139" s="56"/>
      <c r="J139" s="57"/>
      <c r="K139" s="55"/>
      <c r="L139" s="56"/>
      <c r="M139" s="54"/>
      <c r="N139" s="55"/>
      <c r="O139" s="56"/>
    </row>
    <row r="140" spans="1:15" x14ac:dyDescent="0.25">
      <c r="A140" s="72" t="s">
        <v>332</v>
      </c>
      <c r="B140" s="123" t="s">
        <v>141</v>
      </c>
      <c r="C140" s="166" t="s">
        <v>26</v>
      </c>
      <c r="D140" s="39">
        <v>44.1</v>
      </c>
      <c r="E140" s="42">
        <v>16.3278</v>
      </c>
      <c r="F140" s="41">
        <f>ROUNDUP(D140*E140,2)</f>
        <v>720.06</v>
      </c>
      <c r="G140" s="62">
        <f>H140*D140</f>
        <v>0</v>
      </c>
      <c r="H140" s="63">
        <v>0</v>
      </c>
      <c r="I140" s="64">
        <f>H140*F140</f>
        <v>0</v>
      </c>
      <c r="J140" s="62">
        <f>K140*D140</f>
        <v>0</v>
      </c>
      <c r="K140" s="63">
        <v>0</v>
      </c>
      <c r="L140" s="64">
        <f>K140*F140</f>
        <v>0</v>
      </c>
      <c r="M140" s="62">
        <f>N140*D140</f>
        <v>0</v>
      </c>
      <c r="N140" s="63">
        <f>K140+H140</f>
        <v>0</v>
      </c>
      <c r="O140" s="64">
        <f>N140*F140</f>
        <v>0</v>
      </c>
    </row>
    <row r="141" spans="1:15" ht="24" customHeight="1" x14ac:dyDescent="0.25">
      <c r="A141" s="65" t="s">
        <v>333</v>
      </c>
      <c r="B141" s="104" t="s">
        <v>142</v>
      </c>
      <c r="C141" s="153"/>
      <c r="D141" s="148"/>
      <c r="E141" s="149"/>
      <c r="F141" s="25"/>
      <c r="G141" s="54"/>
      <c r="H141" s="55"/>
      <c r="I141" s="56"/>
      <c r="J141" s="57"/>
      <c r="K141" s="55"/>
      <c r="L141" s="56"/>
      <c r="M141" s="54"/>
      <c r="N141" s="55"/>
      <c r="O141" s="56"/>
    </row>
    <row r="142" spans="1:15" ht="22.95" customHeight="1" thickBot="1" x14ac:dyDescent="0.3">
      <c r="A142" s="66" t="s">
        <v>334</v>
      </c>
      <c r="B142" s="123" t="s">
        <v>143</v>
      </c>
      <c r="C142" s="166" t="s">
        <v>26</v>
      </c>
      <c r="D142" s="39">
        <v>59.66</v>
      </c>
      <c r="E142" s="42">
        <v>37.879899999999999</v>
      </c>
      <c r="F142" s="41">
        <f>ROUNDUP(D142*E142,2)</f>
        <v>2259.92</v>
      </c>
      <c r="G142" s="62">
        <f>H142*D142</f>
        <v>0</v>
      </c>
      <c r="H142" s="63">
        <v>0</v>
      </c>
      <c r="I142" s="64">
        <f>H142*F142</f>
        <v>0</v>
      </c>
      <c r="J142" s="62">
        <f>K142*D142</f>
        <v>0</v>
      </c>
      <c r="K142" s="63">
        <v>0</v>
      </c>
      <c r="L142" s="64">
        <f>K142*F142</f>
        <v>0</v>
      </c>
      <c r="M142" s="62">
        <f>N142*D142</f>
        <v>0</v>
      </c>
      <c r="N142" s="63">
        <f>K142+H142</f>
        <v>0</v>
      </c>
      <c r="O142" s="64">
        <f>N142*F142</f>
        <v>0</v>
      </c>
    </row>
    <row r="143" spans="1:15" ht="22.2" customHeight="1" thickBot="1" x14ac:dyDescent="0.3">
      <c r="A143" s="48">
        <v>20</v>
      </c>
      <c r="B143" s="103" t="s">
        <v>144</v>
      </c>
      <c r="C143" s="168"/>
      <c r="D143" s="50"/>
      <c r="E143" s="159" t="s">
        <v>23</v>
      </c>
      <c r="F143" s="51">
        <f>SUM(F144)</f>
        <v>275.90999999999997</v>
      </c>
      <c r="G143" s="156"/>
      <c r="H143" s="157" t="s">
        <v>24</v>
      </c>
      <c r="I143" s="52">
        <f>SUM(I144)</f>
        <v>0</v>
      </c>
      <c r="J143" s="158"/>
      <c r="K143" s="157" t="s">
        <v>24</v>
      </c>
      <c r="L143" s="52">
        <f>SUM(L144)</f>
        <v>0</v>
      </c>
      <c r="M143" s="156"/>
      <c r="N143" s="157" t="s">
        <v>24</v>
      </c>
      <c r="O143" s="52">
        <f>SUM(O144)</f>
        <v>0</v>
      </c>
    </row>
    <row r="144" spans="1:15" ht="28.2" thickBot="1" x14ac:dyDescent="0.3">
      <c r="A144" s="66" t="s">
        <v>335</v>
      </c>
      <c r="B144" s="123" t="s">
        <v>145</v>
      </c>
      <c r="C144" s="166" t="s">
        <v>26</v>
      </c>
      <c r="D144" s="39">
        <v>6.68</v>
      </c>
      <c r="E144" s="42">
        <v>41.302999999999997</v>
      </c>
      <c r="F144" s="41">
        <f>ROUNDUP(D144*E144,2)</f>
        <v>275.90999999999997</v>
      </c>
      <c r="G144" s="62">
        <f>H144*D144</f>
        <v>0</v>
      </c>
      <c r="H144" s="63">
        <v>0</v>
      </c>
      <c r="I144" s="64">
        <f>H144*F144</f>
        <v>0</v>
      </c>
      <c r="J144" s="62">
        <f>K144*D144</f>
        <v>0</v>
      </c>
      <c r="K144" s="63">
        <v>0</v>
      </c>
      <c r="L144" s="64">
        <f>K144*F144</f>
        <v>0</v>
      </c>
      <c r="M144" s="62">
        <f>N144*D144</f>
        <v>0</v>
      </c>
      <c r="N144" s="63">
        <f>K144+H144</f>
        <v>0</v>
      </c>
      <c r="O144" s="64">
        <f>N144*F144</f>
        <v>0</v>
      </c>
    </row>
    <row r="145" spans="1:15" ht="16.2" thickBot="1" x14ac:dyDescent="0.3">
      <c r="A145" s="48">
        <v>21</v>
      </c>
      <c r="B145" s="113" t="s">
        <v>146</v>
      </c>
      <c r="C145" s="168"/>
      <c r="D145" s="50"/>
      <c r="E145" s="159" t="s">
        <v>23</v>
      </c>
      <c r="F145" s="51">
        <v>45208.28</v>
      </c>
      <c r="G145" s="156"/>
      <c r="H145" s="157" t="s">
        <v>24</v>
      </c>
      <c r="I145" s="52">
        <f>SUM(I146:I157)</f>
        <v>0</v>
      </c>
      <c r="J145" s="158"/>
      <c r="K145" s="157" t="s">
        <v>24</v>
      </c>
      <c r="L145" s="52">
        <f>SUM(L146:L157)</f>
        <v>0</v>
      </c>
      <c r="M145" s="156"/>
      <c r="N145" s="157" t="s">
        <v>24</v>
      </c>
      <c r="O145" s="52">
        <f>SUM(O146:O157)</f>
        <v>0</v>
      </c>
    </row>
    <row r="146" spans="1:15" x14ac:dyDescent="0.25">
      <c r="A146" s="53" t="s">
        <v>375</v>
      </c>
      <c r="B146" s="110" t="s">
        <v>147</v>
      </c>
      <c r="C146" s="169"/>
      <c r="D146" s="170"/>
      <c r="E146" s="34"/>
      <c r="F146" s="35"/>
      <c r="G146" s="67"/>
      <c r="H146" s="68"/>
      <c r="I146" s="69"/>
      <c r="J146" s="70"/>
      <c r="K146" s="68"/>
      <c r="L146" s="69"/>
      <c r="M146" s="67"/>
      <c r="N146" s="68"/>
      <c r="O146" s="69"/>
    </row>
    <row r="147" spans="1:15" x14ac:dyDescent="0.25">
      <c r="A147" s="72" t="s">
        <v>376</v>
      </c>
      <c r="B147" s="124" t="s">
        <v>148</v>
      </c>
      <c r="C147" s="162" t="s">
        <v>26</v>
      </c>
      <c r="D147" s="26">
        <v>28.36</v>
      </c>
      <c r="E147" s="43">
        <v>912.70399999999995</v>
      </c>
      <c r="F147" s="27">
        <f>ROUNDUP(D147*E147,2)</f>
        <v>25884.289999999997</v>
      </c>
      <c r="G147" s="59">
        <f>H147*D147</f>
        <v>0</v>
      </c>
      <c r="H147" s="60">
        <v>0</v>
      </c>
      <c r="I147" s="61">
        <f>H147*F147</f>
        <v>0</v>
      </c>
      <c r="J147" s="59">
        <f>K147*D147</f>
        <v>0</v>
      </c>
      <c r="K147" s="60">
        <v>0</v>
      </c>
      <c r="L147" s="61">
        <f>K147*F147</f>
        <v>0</v>
      </c>
      <c r="M147" s="59">
        <f>N147*D147</f>
        <v>0</v>
      </c>
      <c r="N147" s="60">
        <f>K147+H147</f>
        <v>0</v>
      </c>
      <c r="O147" s="61">
        <f>N147*F147</f>
        <v>0</v>
      </c>
    </row>
    <row r="148" spans="1:15" x14ac:dyDescent="0.25">
      <c r="A148" s="58" t="s">
        <v>377</v>
      </c>
      <c r="B148" s="125" t="s">
        <v>149</v>
      </c>
      <c r="C148" s="163" t="s">
        <v>26</v>
      </c>
      <c r="D148" s="30">
        <v>1.6</v>
      </c>
      <c r="E148" s="44">
        <v>919.49374999999998</v>
      </c>
      <c r="F148" s="31">
        <f>ROUNDUP(D148*E148,2)</f>
        <v>1471.19</v>
      </c>
      <c r="G148" s="62">
        <f>H148*D148</f>
        <v>0</v>
      </c>
      <c r="H148" s="63">
        <v>0</v>
      </c>
      <c r="I148" s="64">
        <f>H148*F148</f>
        <v>0</v>
      </c>
      <c r="J148" s="62">
        <f>K148*D148</f>
        <v>0</v>
      </c>
      <c r="K148" s="63">
        <v>0</v>
      </c>
      <c r="L148" s="64">
        <f>K148*F148</f>
        <v>0</v>
      </c>
      <c r="M148" s="62">
        <f>N148*D148</f>
        <v>0</v>
      </c>
      <c r="N148" s="63">
        <f>K148+H148</f>
        <v>0</v>
      </c>
      <c r="O148" s="64">
        <f>N148*F148</f>
        <v>0</v>
      </c>
    </row>
    <row r="149" spans="1:15" x14ac:dyDescent="0.25">
      <c r="A149" s="65" t="s">
        <v>378</v>
      </c>
      <c r="B149" s="104" t="s">
        <v>150</v>
      </c>
      <c r="C149" s="153"/>
      <c r="D149" s="148"/>
      <c r="E149" s="149"/>
      <c r="F149" s="25"/>
      <c r="G149" s="54"/>
      <c r="H149" s="55"/>
      <c r="I149" s="56"/>
      <c r="J149" s="57"/>
      <c r="K149" s="55"/>
      <c r="L149" s="56"/>
      <c r="M149" s="54"/>
      <c r="N149" s="55"/>
      <c r="O149" s="56"/>
    </row>
    <row r="150" spans="1:15" x14ac:dyDescent="0.25">
      <c r="A150" s="72" t="s">
        <v>379</v>
      </c>
      <c r="B150" s="126" t="s">
        <v>151</v>
      </c>
      <c r="C150" s="166" t="s">
        <v>26</v>
      </c>
      <c r="D150" s="39">
        <v>12.43</v>
      </c>
      <c r="E150" s="40">
        <v>919.49599999999998</v>
      </c>
      <c r="F150" s="41">
        <f>ROUNDUP(D150*E150,2)</f>
        <v>11429.34</v>
      </c>
      <c r="G150" s="62">
        <f>H150*D150</f>
        <v>0</v>
      </c>
      <c r="H150" s="63">
        <v>0</v>
      </c>
      <c r="I150" s="64">
        <f>H150*F150</f>
        <v>0</v>
      </c>
      <c r="J150" s="62">
        <f>K150*D150</f>
        <v>0</v>
      </c>
      <c r="K150" s="63">
        <v>0</v>
      </c>
      <c r="L150" s="64">
        <f>K150*F150</f>
        <v>0</v>
      </c>
      <c r="M150" s="62">
        <f>N150*D150</f>
        <v>0</v>
      </c>
      <c r="N150" s="63">
        <f>K150+H150</f>
        <v>0</v>
      </c>
      <c r="O150" s="64">
        <f>N150*F150</f>
        <v>0</v>
      </c>
    </row>
    <row r="151" spans="1:15" x14ac:dyDescent="0.25">
      <c r="A151" s="65" t="s">
        <v>380</v>
      </c>
      <c r="B151" s="104" t="s">
        <v>152</v>
      </c>
      <c r="C151" s="153"/>
      <c r="D151" s="148"/>
      <c r="E151" s="149"/>
      <c r="F151" s="25"/>
      <c r="G151" s="54"/>
      <c r="H151" s="55"/>
      <c r="I151" s="56"/>
      <c r="J151" s="57"/>
      <c r="K151" s="55"/>
      <c r="L151" s="56"/>
      <c r="M151" s="54"/>
      <c r="N151" s="55"/>
      <c r="O151" s="56"/>
    </row>
    <row r="152" spans="1:15" ht="19.2" customHeight="1" x14ac:dyDescent="0.25">
      <c r="A152" s="72" t="s">
        <v>381</v>
      </c>
      <c r="B152" s="114" t="s">
        <v>153</v>
      </c>
      <c r="C152" s="166" t="s">
        <v>27</v>
      </c>
      <c r="D152" s="39">
        <v>2</v>
      </c>
      <c r="E152" s="42">
        <v>172.535</v>
      </c>
      <c r="F152" s="41">
        <f>ROUNDUP(D152*E152,2)</f>
        <v>345.07</v>
      </c>
      <c r="G152" s="62">
        <f>H152*D152</f>
        <v>0</v>
      </c>
      <c r="H152" s="63">
        <v>0</v>
      </c>
      <c r="I152" s="64">
        <f>H152*F152</f>
        <v>0</v>
      </c>
      <c r="J152" s="62">
        <f>K152*D152</f>
        <v>0</v>
      </c>
      <c r="K152" s="63">
        <v>0</v>
      </c>
      <c r="L152" s="64">
        <f>K152*F152</f>
        <v>0</v>
      </c>
      <c r="M152" s="62">
        <f>N152*D152</f>
        <v>0</v>
      </c>
      <c r="N152" s="63">
        <f>K152+H152</f>
        <v>0</v>
      </c>
      <c r="O152" s="64">
        <f>N152*F152</f>
        <v>0</v>
      </c>
    </row>
    <row r="153" spans="1:15" x14ac:dyDescent="0.25">
      <c r="A153" s="65" t="s">
        <v>382</v>
      </c>
      <c r="B153" s="104" t="s">
        <v>154</v>
      </c>
      <c r="C153" s="153"/>
      <c r="D153" s="148"/>
      <c r="E153" s="149"/>
      <c r="F153" s="25"/>
      <c r="G153" s="54"/>
      <c r="H153" s="55"/>
      <c r="I153" s="56"/>
      <c r="J153" s="57"/>
      <c r="K153" s="55"/>
      <c r="L153" s="56"/>
      <c r="M153" s="54"/>
      <c r="N153" s="55"/>
      <c r="O153" s="56"/>
    </row>
    <row r="154" spans="1:15" x14ac:dyDescent="0.25">
      <c r="A154" s="72" t="s">
        <v>383</v>
      </c>
      <c r="B154" s="126" t="s">
        <v>155</v>
      </c>
      <c r="C154" s="166" t="s">
        <v>26</v>
      </c>
      <c r="D154" s="39">
        <v>0.66</v>
      </c>
      <c r="E154" s="40">
        <v>919.49599999999998</v>
      </c>
      <c r="F154" s="41">
        <f>ROUNDUP(D154*E154,2)</f>
        <v>606.87</v>
      </c>
      <c r="G154" s="62">
        <f>H154*D154</f>
        <v>0</v>
      </c>
      <c r="H154" s="63">
        <v>0</v>
      </c>
      <c r="I154" s="64">
        <f>H154*F154</f>
        <v>0</v>
      </c>
      <c r="J154" s="62">
        <f>K154*D154</f>
        <v>0</v>
      </c>
      <c r="K154" s="63">
        <v>0</v>
      </c>
      <c r="L154" s="64">
        <f>K154*F154</f>
        <v>0</v>
      </c>
      <c r="M154" s="62">
        <f>N154*D154</f>
        <v>0</v>
      </c>
      <c r="N154" s="63">
        <f>K154+H154</f>
        <v>0</v>
      </c>
      <c r="O154" s="64">
        <f>N154*F154</f>
        <v>0</v>
      </c>
    </row>
    <row r="155" spans="1:15" ht="22.2" customHeight="1" x14ac:dyDescent="0.25">
      <c r="A155" s="65" t="s">
        <v>384</v>
      </c>
      <c r="B155" s="104" t="s">
        <v>156</v>
      </c>
      <c r="C155" s="153"/>
      <c r="D155" s="148"/>
      <c r="E155" s="149"/>
      <c r="F155" s="25"/>
      <c r="G155" s="54"/>
      <c r="H155" s="55"/>
      <c r="I155" s="56"/>
      <c r="J155" s="57"/>
      <c r="K155" s="55"/>
      <c r="L155" s="56"/>
      <c r="M155" s="54"/>
      <c r="N155" s="55"/>
      <c r="O155" s="56"/>
    </row>
    <row r="156" spans="1:15" ht="36.6" customHeight="1" x14ac:dyDescent="0.25">
      <c r="A156" s="72" t="s">
        <v>385</v>
      </c>
      <c r="B156" s="127" t="s">
        <v>157</v>
      </c>
      <c r="C156" s="162" t="s">
        <v>27</v>
      </c>
      <c r="D156" s="26">
        <v>1</v>
      </c>
      <c r="E156" s="43">
        <v>981.9</v>
      </c>
      <c r="F156" s="27">
        <f>ROUNDUP(D156*E156,2)</f>
        <v>981.9</v>
      </c>
      <c r="G156" s="59">
        <f>H156*D156</f>
        <v>0</v>
      </c>
      <c r="H156" s="60">
        <v>0</v>
      </c>
      <c r="I156" s="61">
        <f>H156*F156</f>
        <v>0</v>
      </c>
      <c r="J156" s="59">
        <f>K156*D156</f>
        <v>0</v>
      </c>
      <c r="K156" s="60">
        <v>0</v>
      </c>
      <c r="L156" s="61">
        <f>K156*F156</f>
        <v>0</v>
      </c>
      <c r="M156" s="59">
        <f>N156*D156</f>
        <v>0</v>
      </c>
      <c r="N156" s="60">
        <f>K156+H156</f>
        <v>0</v>
      </c>
      <c r="O156" s="61">
        <f>N156*F156</f>
        <v>0</v>
      </c>
    </row>
    <row r="157" spans="1:15" ht="16.2" thickBot="1" x14ac:dyDescent="0.3">
      <c r="A157" s="66" t="s">
        <v>386</v>
      </c>
      <c r="B157" s="108" t="s">
        <v>158</v>
      </c>
      <c r="C157" s="163" t="s">
        <v>26</v>
      </c>
      <c r="D157" s="30">
        <v>29.24</v>
      </c>
      <c r="E157" s="38">
        <v>153.54400000000001</v>
      </c>
      <c r="F157" s="31">
        <f>ROUNDUP(D157*E157,2)</f>
        <v>4489.63</v>
      </c>
      <c r="G157" s="62">
        <f>H157*D157</f>
        <v>0</v>
      </c>
      <c r="H157" s="63">
        <v>0</v>
      </c>
      <c r="I157" s="64">
        <f>H157*F157</f>
        <v>0</v>
      </c>
      <c r="J157" s="62">
        <f>K157*D157</f>
        <v>0</v>
      </c>
      <c r="K157" s="63">
        <v>0</v>
      </c>
      <c r="L157" s="64">
        <f>K157*F157</f>
        <v>0</v>
      </c>
      <c r="M157" s="62">
        <f>N157*D157</f>
        <v>0</v>
      </c>
      <c r="N157" s="63">
        <f>K157+H157</f>
        <v>0</v>
      </c>
      <c r="O157" s="64">
        <f>N157*F157</f>
        <v>0</v>
      </c>
    </row>
    <row r="158" spans="1:15" ht="21" customHeight="1" thickBot="1" x14ac:dyDescent="0.3">
      <c r="A158" s="48">
        <v>22</v>
      </c>
      <c r="B158" s="113" t="s">
        <v>159</v>
      </c>
      <c r="C158" s="168"/>
      <c r="D158" s="50"/>
      <c r="E158" s="159" t="s">
        <v>23</v>
      </c>
      <c r="F158" s="51">
        <v>22353.59</v>
      </c>
      <c r="G158" s="156"/>
      <c r="H158" s="157" t="s">
        <v>24</v>
      </c>
      <c r="I158" s="52">
        <f>SUM(I159:I164)</f>
        <v>0</v>
      </c>
      <c r="J158" s="158"/>
      <c r="K158" s="157" t="s">
        <v>24</v>
      </c>
      <c r="L158" s="52">
        <f>SUM(L159:L164)</f>
        <v>0</v>
      </c>
      <c r="M158" s="156"/>
      <c r="N158" s="157" t="s">
        <v>24</v>
      </c>
      <c r="O158" s="52">
        <f>SUM(O159:O164)</f>
        <v>0</v>
      </c>
    </row>
    <row r="159" spans="1:15" x14ac:dyDescent="0.25">
      <c r="A159" s="71" t="s">
        <v>336</v>
      </c>
      <c r="B159" s="127" t="s">
        <v>160</v>
      </c>
      <c r="C159" s="162" t="s">
        <v>27</v>
      </c>
      <c r="D159" s="26">
        <v>6</v>
      </c>
      <c r="E159" s="43">
        <v>951.78</v>
      </c>
      <c r="F159" s="27">
        <f t="shared" ref="F159:F164" si="24">ROUNDUP(D159*E159,2)</f>
        <v>5710.68</v>
      </c>
      <c r="G159" s="59">
        <f t="shared" ref="G159:G164" si="25">H159*D159</f>
        <v>0</v>
      </c>
      <c r="H159" s="60">
        <v>0</v>
      </c>
      <c r="I159" s="61">
        <f t="shared" ref="I159:I164" si="26">H159*F159</f>
        <v>0</v>
      </c>
      <c r="J159" s="59">
        <f t="shared" ref="J159:J164" si="27">K159*D159</f>
        <v>0</v>
      </c>
      <c r="K159" s="60">
        <v>0</v>
      </c>
      <c r="L159" s="61">
        <f t="shared" ref="L159:L164" si="28">K159*F159</f>
        <v>0</v>
      </c>
      <c r="M159" s="59">
        <f t="shared" ref="M159:M164" si="29">N159*D159</f>
        <v>0</v>
      </c>
      <c r="N159" s="60">
        <f t="shared" ref="N159:N164" si="30">K159+H159</f>
        <v>0</v>
      </c>
      <c r="O159" s="61">
        <f t="shared" ref="O159:O164" si="31">N159*F159</f>
        <v>0</v>
      </c>
    </row>
    <row r="160" spans="1:15" x14ac:dyDescent="0.25">
      <c r="A160" s="58" t="s">
        <v>338</v>
      </c>
      <c r="B160" s="107" t="s">
        <v>161</v>
      </c>
      <c r="C160" s="165" t="s">
        <v>27</v>
      </c>
      <c r="D160" s="28">
        <v>12</v>
      </c>
      <c r="E160" s="45">
        <v>1010.624</v>
      </c>
      <c r="F160" s="29">
        <f t="shared" si="24"/>
        <v>12127.49</v>
      </c>
      <c r="G160" s="59">
        <f t="shared" si="25"/>
        <v>0</v>
      </c>
      <c r="H160" s="60">
        <v>0</v>
      </c>
      <c r="I160" s="61">
        <f t="shared" si="26"/>
        <v>0</v>
      </c>
      <c r="J160" s="59">
        <f t="shared" si="27"/>
        <v>0</v>
      </c>
      <c r="K160" s="60">
        <v>0</v>
      </c>
      <c r="L160" s="61">
        <f t="shared" si="28"/>
        <v>0</v>
      </c>
      <c r="M160" s="59">
        <f t="shared" si="29"/>
        <v>0</v>
      </c>
      <c r="N160" s="60">
        <f t="shared" si="30"/>
        <v>0</v>
      </c>
      <c r="O160" s="61">
        <f t="shared" si="31"/>
        <v>0</v>
      </c>
    </row>
    <row r="161" spans="1:15" x14ac:dyDescent="0.25">
      <c r="A161" s="58" t="s">
        <v>339</v>
      </c>
      <c r="B161" s="107" t="s">
        <v>162</v>
      </c>
      <c r="C161" s="165" t="s">
        <v>27</v>
      </c>
      <c r="D161" s="28">
        <v>1</v>
      </c>
      <c r="E161" s="45">
        <v>1010.62</v>
      </c>
      <c r="F161" s="29">
        <f t="shared" si="24"/>
        <v>1010.62</v>
      </c>
      <c r="G161" s="59">
        <f t="shared" si="25"/>
        <v>0</v>
      </c>
      <c r="H161" s="60">
        <v>0</v>
      </c>
      <c r="I161" s="61">
        <f t="shared" si="26"/>
        <v>0</v>
      </c>
      <c r="J161" s="59">
        <f t="shared" si="27"/>
        <v>0</v>
      </c>
      <c r="K161" s="60">
        <v>0</v>
      </c>
      <c r="L161" s="61">
        <f t="shared" si="28"/>
        <v>0</v>
      </c>
      <c r="M161" s="59">
        <f t="shared" si="29"/>
        <v>0</v>
      </c>
      <c r="N161" s="60">
        <f t="shared" si="30"/>
        <v>0</v>
      </c>
      <c r="O161" s="61">
        <f t="shared" si="31"/>
        <v>0</v>
      </c>
    </row>
    <row r="162" spans="1:15" x14ac:dyDescent="0.25">
      <c r="A162" s="58" t="s">
        <v>340</v>
      </c>
      <c r="B162" s="107" t="s">
        <v>163</v>
      </c>
      <c r="C162" s="165" t="s">
        <v>27</v>
      </c>
      <c r="D162" s="28">
        <v>1</v>
      </c>
      <c r="E162" s="45">
        <v>1074.848</v>
      </c>
      <c r="F162" s="29">
        <f t="shared" si="24"/>
        <v>1074.8499999999999</v>
      </c>
      <c r="G162" s="59">
        <f t="shared" si="25"/>
        <v>0</v>
      </c>
      <c r="H162" s="60">
        <v>0</v>
      </c>
      <c r="I162" s="61">
        <f t="shared" si="26"/>
        <v>0</v>
      </c>
      <c r="J162" s="59">
        <f t="shared" si="27"/>
        <v>0</v>
      </c>
      <c r="K162" s="60">
        <v>0</v>
      </c>
      <c r="L162" s="61">
        <f t="shared" si="28"/>
        <v>0</v>
      </c>
      <c r="M162" s="59">
        <f t="shared" si="29"/>
        <v>0</v>
      </c>
      <c r="N162" s="60">
        <f t="shared" si="30"/>
        <v>0</v>
      </c>
      <c r="O162" s="61">
        <f t="shared" si="31"/>
        <v>0</v>
      </c>
    </row>
    <row r="163" spans="1:15" x14ac:dyDescent="0.25">
      <c r="A163" s="58" t="s">
        <v>341</v>
      </c>
      <c r="B163" s="107" t="s">
        <v>164</v>
      </c>
      <c r="C163" s="165" t="s">
        <v>27</v>
      </c>
      <c r="D163" s="28">
        <v>1</v>
      </c>
      <c r="E163" s="45">
        <v>1153.31</v>
      </c>
      <c r="F163" s="29">
        <f t="shared" si="24"/>
        <v>1153.31</v>
      </c>
      <c r="G163" s="59">
        <f t="shared" si="25"/>
        <v>0</v>
      </c>
      <c r="H163" s="60">
        <v>0</v>
      </c>
      <c r="I163" s="61">
        <f t="shared" si="26"/>
        <v>0</v>
      </c>
      <c r="J163" s="59">
        <f t="shared" si="27"/>
        <v>0</v>
      </c>
      <c r="K163" s="60">
        <v>0</v>
      </c>
      <c r="L163" s="61">
        <f t="shared" si="28"/>
        <v>0</v>
      </c>
      <c r="M163" s="59">
        <f t="shared" si="29"/>
        <v>0</v>
      </c>
      <c r="N163" s="60">
        <f t="shared" si="30"/>
        <v>0</v>
      </c>
      <c r="O163" s="61">
        <f t="shared" si="31"/>
        <v>0</v>
      </c>
    </row>
    <row r="164" spans="1:15" ht="17.399999999999999" customHeight="1" thickBot="1" x14ac:dyDescent="0.3">
      <c r="A164" s="66" t="s">
        <v>342</v>
      </c>
      <c r="B164" s="108" t="s">
        <v>165</v>
      </c>
      <c r="C164" s="163" t="s">
        <v>26</v>
      </c>
      <c r="D164" s="30">
        <v>1</v>
      </c>
      <c r="E164" s="44">
        <v>1276.616</v>
      </c>
      <c r="F164" s="31">
        <f t="shared" si="24"/>
        <v>1276.6199999999999</v>
      </c>
      <c r="G164" s="62">
        <f t="shared" si="25"/>
        <v>0</v>
      </c>
      <c r="H164" s="63">
        <v>0</v>
      </c>
      <c r="I164" s="64">
        <f t="shared" si="26"/>
        <v>0</v>
      </c>
      <c r="J164" s="62">
        <f t="shared" si="27"/>
        <v>0</v>
      </c>
      <c r="K164" s="63">
        <v>0</v>
      </c>
      <c r="L164" s="64">
        <f t="shared" si="28"/>
        <v>0</v>
      </c>
      <c r="M164" s="62">
        <f t="shared" si="29"/>
        <v>0</v>
      </c>
      <c r="N164" s="63">
        <f t="shared" si="30"/>
        <v>0</v>
      </c>
      <c r="O164" s="64">
        <f t="shared" si="31"/>
        <v>0</v>
      </c>
    </row>
    <row r="165" spans="1:15" ht="16.2" thickBot="1" x14ac:dyDescent="0.3">
      <c r="A165" s="48">
        <v>23</v>
      </c>
      <c r="B165" s="113" t="s">
        <v>166</v>
      </c>
      <c r="C165" s="168"/>
      <c r="D165" s="50"/>
      <c r="E165" s="159" t="s">
        <v>23</v>
      </c>
      <c r="F165" s="51">
        <f>SUM(F166)</f>
        <v>22724.25</v>
      </c>
      <c r="G165" s="156"/>
      <c r="H165" s="157" t="s">
        <v>24</v>
      </c>
      <c r="I165" s="52">
        <f>SUM(I166)</f>
        <v>0</v>
      </c>
      <c r="J165" s="158"/>
      <c r="K165" s="157" t="s">
        <v>24</v>
      </c>
      <c r="L165" s="52">
        <f>SUM(L166)</f>
        <v>0</v>
      </c>
      <c r="M165" s="156"/>
      <c r="N165" s="157" t="s">
        <v>24</v>
      </c>
      <c r="O165" s="52">
        <f>SUM(O166)</f>
        <v>0</v>
      </c>
    </row>
    <row r="166" spans="1:15" ht="74.400000000000006" customHeight="1" thickBot="1" x14ac:dyDescent="0.3">
      <c r="A166" s="66" t="s">
        <v>343</v>
      </c>
      <c r="B166" s="114" t="s">
        <v>167</v>
      </c>
      <c r="C166" s="166" t="s">
        <v>28</v>
      </c>
      <c r="D166" s="39">
        <v>34.479999999999997</v>
      </c>
      <c r="E166" s="42">
        <v>659.0558874477</v>
      </c>
      <c r="F166" s="41">
        <f>ROUNDUP(D166*E166,2)</f>
        <v>22724.25</v>
      </c>
      <c r="G166" s="62">
        <f>H166*D166</f>
        <v>0</v>
      </c>
      <c r="H166" s="63">
        <v>0</v>
      </c>
      <c r="I166" s="64">
        <f>H166*F166</f>
        <v>0</v>
      </c>
      <c r="J166" s="62">
        <f>K166*D166</f>
        <v>0</v>
      </c>
      <c r="K166" s="63">
        <v>0</v>
      </c>
      <c r="L166" s="64">
        <f>K166*F166</f>
        <v>0</v>
      </c>
      <c r="M166" s="62">
        <f>N166*D166</f>
        <v>0</v>
      </c>
      <c r="N166" s="63">
        <f>K166+H166</f>
        <v>0</v>
      </c>
      <c r="O166" s="64">
        <f>N166*F166</f>
        <v>0</v>
      </c>
    </row>
    <row r="167" spans="1:15" ht="22.2" customHeight="1" thickBot="1" x14ac:dyDescent="0.3">
      <c r="A167" s="48">
        <v>24</v>
      </c>
      <c r="B167" s="128" t="s">
        <v>168</v>
      </c>
      <c r="C167" s="171"/>
      <c r="D167" s="77"/>
      <c r="E167" s="161" t="s">
        <v>23</v>
      </c>
      <c r="F167" s="78">
        <v>5234.17</v>
      </c>
      <c r="G167" s="152"/>
      <c r="H167" s="150" t="s">
        <v>24</v>
      </c>
      <c r="I167" s="79">
        <f>SUM(I168:I174)</f>
        <v>0</v>
      </c>
      <c r="J167" s="151"/>
      <c r="K167" s="150" t="s">
        <v>24</v>
      </c>
      <c r="L167" s="79">
        <f>SUM(L168:L174)</f>
        <v>0</v>
      </c>
      <c r="M167" s="152"/>
      <c r="N167" s="150" t="s">
        <v>24</v>
      </c>
      <c r="O167" s="79">
        <f>SUM(O168:O174)</f>
        <v>0</v>
      </c>
    </row>
    <row r="168" spans="1:15" ht="61.95" customHeight="1" x14ac:dyDescent="0.25">
      <c r="A168" s="71" t="s">
        <v>337</v>
      </c>
      <c r="B168" s="111" t="s">
        <v>169</v>
      </c>
      <c r="C168" s="162" t="s">
        <v>27</v>
      </c>
      <c r="D168" s="26">
        <v>4</v>
      </c>
      <c r="E168" s="36">
        <v>238.83199999999999</v>
      </c>
      <c r="F168" s="27">
        <f t="shared" ref="F168:F174" si="32">ROUNDUP(D168*E168,2)</f>
        <v>955.33</v>
      </c>
      <c r="G168" s="59">
        <f t="shared" ref="G168:G174" si="33">H168*D168</f>
        <v>0</v>
      </c>
      <c r="H168" s="60">
        <v>0</v>
      </c>
      <c r="I168" s="61">
        <f t="shared" ref="I168:I174" si="34">H168*F168</f>
        <v>0</v>
      </c>
      <c r="J168" s="59">
        <f t="shared" ref="J168:J174" si="35">K168*D168</f>
        <v>0</v>
      </c>
      <c r="K168" s="60">
        <v>0</v>
      </c>
      <c r="L168" s="61">
        <f t="shared" ref="L168:L174" si="36">K168*F168</f>
        <v>0</v>
      </c>
      <c r="M168" s="59">
        <f t="shared" ref="M168:M174" si="37">N168*D168</f>
        <v>0</v>
      </c>
      <c r="N168" s="60">
        <f t="shared" ref="N168:N174" si="38">K168+H168</f>
        <v>0</v>
      </c>
      <c r="O168" s="61">
        <f t="shared" ref="O168:O174" si="39">N168*F168</f>
        <v>0</v>
      </c>
    </row>
    <row r="169" spans="1:15" ht="46.95" customHeight="1" x14ac:dyDescent="0.25">
      <c r="A169" s="58" t="s">
        <v>344</v>
      </c>
      <c r="B169" s="107" t="s">
        <v>170</v>
      </c>
      <c r="C169" s="165" t="s">
        <v>27</v>
      </c>
      <c r="D169" s="28">
        <v>4</v>
      </c>
      <c r="E169" s="37">
        <v>417.33600000000001</v>
      </c>
      <c r="F169" s="29">
        <f>ROUNDDOWN(D169*E169,2)</f>
        <v>1669.34</v>
      </c>
      <c r="G169" s="59">
        <f t="shared" si="33"/>
        <v>0</v>
      </c>
      <c r="H169" s="60">
        <v>0</v>
      </c>
      <c r="I169" s="61">
        <f t="shared" si="34"/>
        <v>0</v>
      </c>
      <c r="J169" s="59">
        <f t="shared" si="35"/>
        <v>0</v>
      </c>
      <c r="K169" s="60">
        <v>0</v>
      </c>
      <c r="L169" s="61">
        <f t="shared" si="36"/>
        <v>0</v>
      </c>
      <c r="M169" s="59">
        <f t="shared" si="37"/>
        <v>0</v>
      </c>
      <c r="N169" s="60">
        <f t="shared" si="38"/>
        <v>0</v>
      </c>
      <c r="O169" s="61">
        <f t="shared" si="39"/>
        <v>0</v>
      </c>
    </row>
    <row r="170" spans="1:15" ht="61.2" customHeight="1" x14ac:dyDescent="0.25">
      <c r="A170" s="58" t="s">
        <v>345</v>
      </c>
      <c r="B170" s="107" t="s">
        <v>171</v>
      </c>
      <c r="C170" s="165" t="s">
        <v>27</v>
      </c>
      <c r="D170" s="28">
        <v>4</v>
      </c>
      <c r="E170" s="37">
        <v>271.73599999999999</v>
      </c>
      <c r="F170" s="29">
        <v>1086.94</v>
      </c>
      <c r="G170" s="59">
        <f t="shared" si="33"/>
        <v>0</v>
      </c>
      <c r="H170" s="60">
        <v>0</v>
      </c>
      <c r="I170" s="61">
        <f t="shared" si="34"/>
        <v>0</v>
      </c>
      <c r="J170" s="59">
        <f t="shared" si="35"/>
        <v>0</v>
      </c>
      <c r="K170" s="60">
        <v>0</v>
      </c>
      <c r="L170" s="61">
        <f t="shared" si="36"/>
        <v>0</v>
      </c>
      <c r="M170" s="59">
        <f t="shared" si="37"/>
        <v>0</v>
      </c>
      <c r="N170" s="60">
        <f t="shared" si="38"/>
        <v>0</v>
      </c>
      <c r="O170" s="61">
        <f t="shared" si="39"/>
        <v>0</v>
      </c>
    </row>
    <row r="171" spans="1:15" ht="61.2" customHeight="1" x14ac:dyDescent="0.25">
      <c r="A171" s="182" t="s">
        <v>346</v>
      </c>
      <c r="B171" s="174" t="s">
        <v>172</v>
      </c>
      <c r="C171" s="175" t="s">
        <v>27</v>
      </c>
      <c r="D171" s="176">
        <v>1</v>
      </c>
      <c r="E171" s="177">
        <v>422.19200000000001</v>
      </c>
      <c r="F171" s="178">
        <f>ROUNDDOWN(D171*E171,2)</f>
        <v>422.19</v>
      </c>
      <c r="G171" s="179">
        <f t="shared" si="33"/>
        <v>0</v>
      </c>
      <c r="H171" s="180">
        <v>0</v>
      </c>
      <c r="I171" s="181">
        <f t="shared" si="34"/>
        <v>0</v>
      </c>
      <c r="J171" s="179">
        <f t="shared" si="35"/>
        <v>0</v>
      </c>
      <c r="K171" s="180">
        <v>0</v>
      </c>
      <c r="L171" s="181">
        <f t="shared" si="36"/>
        <v>0</v>
      </c>
      <c r="M171" s="179">
        <f t="shared" si="37"/>
        <v>0</v>
      </c>
      <c r="N171" s="180">
        <f t="shared" si="38"/>
        <v>0</v>
      </c>
      <c r="O171" s="181">
        <f t="shared" si="39"/>
        <v>0</v>
      </c>
    </row>
    <row r="172" spans="1:15" ht="36" customHeight="1" x14ac:dyDescent="0.25">
      <c r="A172" s="58" t="s">
        <v>347</v>
      </c>
      <c r="B172" s="107" t="s">
        <v>173</v>
      </c>
      <c r="C172" s="165" t="s">
        <v>27</v>
      </c>
      <c r="D172" s="28">
        <v>4</v>
      </c>
      <c r="E172" s="37">
        <v>177.96799999999999</v>
      </c>
      <c r="F172" s="29">
        <f>ROUNDDOWN(D172*E172,2)</f>
        <v>711.87</v>
      </c>
      <c r="G172" s="59">
        <f t="shared" si="33"/>
        <v>0</v>
      </c>
      <c r="H172" s="60">
        <v>0</v>
      </c>
      <c r="I172" s="61">
        <f t="shared" si="34"/>
        <v>0</v>
      </c>
      <c r="J172" s="59">
        <f t="shared" si="35"/>
        <v>0</v>
      </c>
      <c r="K172" s="60">
        <v>0</v>
      </c>
      <c r="L172" s="61">
        <f t="shared" si="36"/>
        <v>0</v>
      </c>
      <c r="M172" s="59">
        <f t="shared" si="37"/>
        <v>0</v>
      </c>
      <c r="N172" s="60">
        <f t="shared" si="38"/>
        <v>0</v>
      </c>
      <c r="O172" s="61">
        <f t="shared" si="39"/>
        <v>0</v>
      </c>
    </row>
    <row r="173" spans="1:15" ht="33" customHeight="1" x14ac:dyDescent="0.25">
      <c r="A173" s="58" t="s">
        <v>348</v>
      </c>
      <c r="B173" s="107" t="s">
        <v>174</v>
      </c>
      <c r="C173" s="165" t="s">
        <v>27</v>
      </c>
      <c r="D173" s="28">
        <v>2</v>
      </c>
      <c r="E173" s="37">
        <v>83.343999999999994</v>
      </c>
      <c r="F173" s="29">
        <f t="shared" si="32"/>
        <v>166.69</v>
      </c>
      <c r="G173" s="59">
        <f t="shared" si="33"/>
        <v>0</v>
      </c>
      <c r="H173" s="60">
        <v>0</v>
      </c>
      <c r="I173" s="61">
        <f t="shared" si="34"/>
        <v>0</v>
      </c>
      <c r="J173" s="59">
        <f t="shared" si="35"/>
        <v>0</v>
      </c>
      <c r="K173" s="60">
        <v>0</v>
      </c>
      <c r="L173" s="61">
        <f t="shared" si="36"/>
        <v>0</v>
      </c>
      <c r="M173" s="59">
        <f t="shared" si="37"/>
        <v>0</v>
      </c>
      <c r="N173" s="60">
        <f t="shared" si="38"/>
        <v>0</v>
      </c>
      <c r="O173" s="61">
        <f t="shared" si="39"/>
        <v>0</v>
      </c>
    </row>
    <row r="174" spans="1:15" ht="23.4" customHeight="1" thickBot="1" x14ac:dyDescent="0.3">
      <c r="A174" s="66" t="s">
        <v>349</v>
      </c>
      <c r="B174" s="114" t="s">
        <v>175</v>
      </c>
      <c r="C174" s="166" t="s">
        <v>27</v>
      </c>
      <c r="D174" s="30">
        <v>5</v>
      </c>
      <c r="E174" s="38">
        <v>44.36</v>
      </c>
      <c r="F174" s="31">
        <f t="shared" si="32"/>
        <v>221.8</v>
      </c>
      <c r="G174" s="62">
        <f t="shared" si="33"/>
        <v>0</v>
      </c>
      <c r="H174" s="63">
        <v>0</v>
      </c>
      <c r="I174" s="64">
        <f t="shared" si="34"/>
        <v>0</v>
      </c>
      <c r="J174" s="62">
        <f t="shared" si="35"/>
        <v>0</v>
      </c>
      <c r="K174" s="63">
        <v>0</v>
      </c>
      <c r="L174" s="64">
        <f t="shared" si="36"/>
        <v>0</v>
      </c>
      <c r="M174" s="62">
        <f t="shared" si="37"/>
        <v>0</v>
      </c>
      <c r="N174" s="63">
        <f t="shared" si="38"/>
        <v>0</v>
      </c>
      <c r="O174" s="64">
        <f t="shared" si="39"/>
        <v>0</v>
      </c>
    </row>
    <row r="175" spans="1:15" ht="22.2" customHeight="1" thickBot="1" x14ac:dyDescent="0.3">
      <c r="A175" s="48">
        <v>25</v>
      </c>
      <c r="B175" s="128" t="s">
        <v>176</v>
      </c>
      <c r="C175" s="171"/>
      <c r="D175" s="77"/>
      <c r="E175" s="161" t="s">
        <v>23</v>
      </c>
      <c r="F175" s="78">
        <f>SUM(F176:F183)</f>
        <v>2299.8500000000004</v>
      </c>
      <c r="G175" s="152"/>
      <c r="H175" s="150" t="s">
        <v>24</v>
      </c>
      <c r="I175" s="79">
        <f>SUM(I176:I183)</f>
        <v>0</v>
      </c>
      <c r="J175" s="151"/>
      <c r="K175" s="150" t="s">
        <v>24</v>
      </c>
      <c r="L175" s="79">
        <f>SUM(L176:L183)</f>
        <v>0</v>
      </c>
      <c r="M175" s="152"/>
      <c r="N175" s="150" t="s">
        <v>24</v>
      </c>
      <c r="O175" s="79">
        <f>SUM(O176:O183)</f>
        <v>0</v>
      </c>
    </row>
    <row r="176" spans="1:15" x14ac:dyDescent="0.25">
      <c r="A176" s="53" t="s">
        <v>350</v>
      </c>
      <c r="B176" s="110" t="s">
        <v>177</v>
      </c>
      <c r="C176" s="169"/>
      <c r="D176" s="172"/>
      <c r="E176" s="46"/>
      <c r="F176" s="47"/>
      <c r="G176" s="67"/>
      <c r="H176" s="68"/>
      <c r="I176" s="69"/>
      <c r="J176" s="70"/>
      <c r="K176" s="68"/>
      <c r="L176" s="69"/>
      <c r="M176" s="67"/>
      <c r="N176" s="68"/>
      <c r="O176" s="69"/>
    </row>
    <row r="177" spans="1:15" ht="32.4" customHeight="1" x14ac:dyDescent="0.25">
      <c r="A177" s="58" t="s">
        <v>351</v>
      </c>
      <c r="B177" s="106" t="s">
        <v>178</v>
      </c>
      <c r="C177" s="165" t="s">
        <v>26</v>
      </c>
      <c r="D177" s="28">
        <v>3.6</v>
      </c>
      <c r="E177" s="37">
        <v>206.93600000000001</v>
      </c>
      <c r="F177" s="29">
        <f t="shared" ref="F177:F183" si="40">ROUNDUP(D177*E177,2)</f>
        <v>744.97</v>
      </c>
      <c r="G177" s="59">
        <f t="shared" ref="G177:G183" si="41">H177*D177</f>
        <v>0</v>
      </c>
      <c r="H177" s="60">
        <v>0</v>
      </c>
      <c r="I177" s="61">
        <f t="shared" ref="I177:I183" si="42">H177*F177</f>
        <v>0</v>
      </c>
      <c r="J177" s="59">
        <f t="shared" ref="J177:J183" si="43">K177*D177</f>
        <v>0</v>
      </c>
      <c r="K177" s="60">
        <v>0</v>
      </c>
      <c r="L177" s="61">
        <f t="shared" ref="L177:L183" si="44">K177*F177</f>
        <v>0</v>
      </c>
      <c r="M177" s="59">
        <f t="shared" ref="M177:M183" si="45">N177*D177</f>
        <v>0</v>
      </c>
      <c r="N177" s="60">
        <f t="shared" ref="N177:N183" si="46">K177+H177</f>
        <v>0</v>
      </c>
      <c r="O177" s="61">
        <f t="shared" ref="O177:O183" si="47">N177*F177</f>
        <v>0</v>
      </c>
    </row>
    <row r="178" spans="1:15" ht="34.200000000000003" customHeight="1" x14ac:dyDescent="0.25">
      <c r="A178" s="58" t="s">
        <v>352</v>
      </c>
      <c r="B178" s="106" t="s">
        <v>179</v>
      </c>
      <c r="C178" s="165" t="s">
        <v>27</v>
      </c>
      <c r="D178" s="28">
        <v>5</v>
      </c>
      <c r="E178" s="37">
        <v>55.744</v>
      </c>
      <c r="F178" s="29">
        <f t="shared" si="40"/>
        <v>278.72000000000003</v>
      </c>
      <c r="G178" s="59">
        <f t="shared" si="41"/>
        <v>0</v>
      </c>
      <c r="H178" s="60">
        <v>0</v>
      </c>
      <c r="I178" s="61">
        <f t="shared" si="42"/>
        <v>0</v>
      </c>
      <c r="J178" s="59">
        <f t="shared" si="43"/>
        <v>0</v>
      </c>
      <c r="K178" s="60">
        <v>0</v>
      </c>
      <c r="L178" s="61">
        <f t="shared" si="44"/>
        <v>0</v>
      </c>
      <c r="M178" s="59">
        <f t="shared" si="45"/>
        <v>0</v>
      </c>
      <c r="N178" s="60">
        <f t="shared" si="46"/>
        <v>0</v>
      </c>
      <c r="O178" s="61">
        <f t="shared" si="47"/>
        <v>0</v>
      </c>
    </row>
    <row r="179" spans="1:15" ht="31.2" customHeight="1" x14ac:dyDescent="0.25">
      <c r="A179" s="58" t="s">
        <v>353</v>
      </c>
      <c r="B179" s="106" t="s">
        <v>180</v>
      </c>
      <c r="C179" s="165" t="s">
        <v>27</v>
      </c>
      <c r="D179" s="28">
        <v>5</v>
      </c>
      <c r="E179" s="37">
        <v>51.48</v>
      </c>
      <c r="F179" s="29">
        <f t="shared" si="40"/>
        <v>257.39999999999998</v>
      </c>
      <c r="G179" s="59">
        <f t="shared" si="41"/>
        <v>0</v>
      </c>
      <c r="H179" s="60">
        <v>0</v>
      </c>
      <c r="I179" s="61">
        <f t="shared" si="42"/>
        <v>0</v>
      </c>
      <c r="J179" s="59">
        <f t="shared" si="43"/>
        <v>0</v>
      </c>
      <c r="K179" s="60">
        <v>0</v>
      </c>
      <c r="L179" s="61">
        <f t="shared" si="44"/>
        <v>0</v>
      </c>
      <c r="M179" s="59">
        <f t="shared" si="45"/>
        <v>0</v>
      </c>
      <c r="N179" s="60">
        <f t="shared" si="46"/>
        <v>0</v>
      </c>
      <c r="O179" s="61">
        <f t="shared" si="47"/>
        <v>0</v>
      </c>
    </row>
    <row r="180" spans="1:15" ht="30" customHeight="1" x14ac:dyDescent="0.25">
      <c r="A180" s="58" t="s">
        <v>354</v>
      </c>
      <c r="B180" s="106" t="s">
        <v>181</v>
      </c>
      <c r="C180" s="165" t="s">
        <v>27</v>
      </c>
      <c r="D180" s="28">
        <v>5</v>
      </c>
      <c r="E180" s="37">
        <v>51.48</v>
      </c>
      <c r="F180" s="29">
        <f t="shared" si="40"/>
        <v>257.39999999999998</v>
      </c>
      <c r="G180" s="59">
        <f t="shared" si="41"/>
        <v>0</v>
      </c>
      <c r="H180" s="60">
        <v>0</v>
      </c>
      <c r="I180" s="61">
        <f t="shared" si="42"/>
        <v>0</v>
      </c>
      <c r="J180" s="59">
        <f t="shared" si="43"/>
        <v>0</v>
      </c>
      <c r="K180" s="60">
        <v>0</v>
      </c>
      <c r="L180" s="61">
        <f t="shared" si="44"/>
        <v>0</v>
      </c>
      <c r="M180" s="59">
        <f t="shared" si="45"/>
        <v>0</v>
      </c>
      <c r="N180" s="60">
        <f t="shared" si="46"/>
        <v>0</v>
      </c>
      <c r="O180" s="61">
        <f t="shared" si="47"/>
        <v>0</v>
      </c>
    </row>
    <row r="181" spans="1:15" ht="21" customHeight="1" x14ac:dyDescent="0.25">
      <c r="A181" s="58" t="s">
        <v>355</v>
      </c>
      <c r="B181" s="106" t="s">
        <v>182</v>
      </c>
      <c r="C181" s="165" t="s">
        <v>27</v>
      </c>
      <c r="D181" s="28">
        <v>5</v>
      </c>
      <c r="E181" s="37">
        <v>30.943999999999999</v>
      </c>
      <c r="F181" s="29">
        <f t="shared" si="40"/>
        <v>154.72</v>
      </c>
      <c r="G181" s="59">
        <f t="shared" si="41"/>
        <v>0</v>
      </c>
      <c r="H181" s="60">
        <v>0</v>
      </c>
      <c r="I181" s="61">
        <f t="shared" si="42"/>
        <v>0</v>
      </c>
      <c r="J181" s="59">
        <f t="shared" si="43"/>
        <v>0</v>
      </c>
      <c r="K181" s="60">
        <v>0</v>
      </c>
      <c r="L181" s="61">
        <f t="shared" si="44"/>
        <v>0</v>
      </c>
      <c r="M181" s="59">
        <f t="shared" si="45"/>
        <v>0</v>
      </c>
      <c r="N181" s="60">
        <f t="shared" si="46"/>
        <v>0</v>
      </c>
      <c r="O181" s="61">
        <f t="shared" si="47"/>
        <v>0</v>
      </c>
    </row>
    <row r="182" spans="1:15" ht="34.200000000000003" customHeight="1" x14ac:dyDescent="0.25">
      <c r="A182" s="58" t="s">
        <v>356</v>
      </c>
      <c r="B182" s="106" t="s">
        <v>183</v>
      </c>
      <c r="C182" s="165" t="s">
        <v>27</v>
      </c>
      <c r="D182" s="28">
        <v>5</v>
      </c>
      <c r="E182" s="37">
        <v>87.215999999999994</v>
      </c>
      <c r="F182" s="29">
        <f t="shared" si="40"/>
        <v>436.08</v>
      </c>
      <c r="G182" s="59">
        <f t="shared" si="41"/>
        <v>0</v>
      </c>
      <c r="H182" s="60">
        <v>0</v>
      </c>
      <c r="I182" s="61">
        <f t="shared" si="42"/>
        <v>0</v>
      </c>
      <c r="J182" s="59">
        <f t="shared" si="43"/>
        <v>0</v>
      </c>
      <c r="K182" s="60">
        <v>0</v>
      </c>
      <c r="L182" s="61">
        <f t="shared" si="44"/>
        <v>0</v>
      </c>
      <c r="M182" s="59">
        <f t="shared" si="45"/>
        <v>0</v>
      </c>
      <c r="N182" s="60">
        <f t="shared" si="46"/>
        <v>0</v>
      </c>
      <c r="O182" s="61">
        <f t="shared" si="47"/>
        <v>0</v>
      </c>
    </row>
    <row r="183" spans="1:15" ht="16.2" thickBot="1" x14ac:dyDescent="0.3">
      <c r="A183" s="66" t="s">
        <v>357</v>
      </c>
      <c r="B183" s="109" t="s">
        <v>184</v>
      </c>
      <c r="C183" s="163" t="s">
        <v>27</v>
      </c>
      <c r="D183" s="30">
        <v>5</v>
      </c>
      <c r="E183" s="38">
        <v>34.112000000000002</v>
      </c>
      <c r="F183" s="31">
        <f t="shared" si="40"/>
        <v>170.56</v>
      </c>
      <c r="G183" s="62">
        <f t="shared" si="41"/>
        <v>0</v>
      </c>
      <c r="H183" s="63">
        <v>0</v>
      </c>
      <c r="I183" s="64">
        <f t="shared" si="42"/>
        <v>0</v>
      </c>
      <c r="J183" s="62">
        <f t="shared" si="43"/>
        <v>0</v>
      </c>
      <c r="K183" s="63">
        <v>0</v>
      </c>
      <c r="L183" s="64">
        <f t="shared" si="44"/>
        <v>0</v>
      </c>
      <c r="M183" s="62">
        <f t="shared" si="45"/>
        <v>0</v>
      </c>
      <c r="N183" s="63">
        <f t="shared" si="46"/>
        <v>0</v>
      </c>
      <c r="O183" s="64">
        <f t="shared" si="47"/>
        <v>0</v>
      </c>
    </row>
    <row r="184" spans="1:15" ht="21" customHeight="1" thickBot="1" x14ac:dyDescent="0.3">
      <c r="A184" s="48">
        <v>26</v>
      </c>
      <c r="B184" s="128" t="s">
        <v>185</v>
      </c>
      <c r="C184" s="171"/>
      <c r="D184" s="77"/>
      <c r="E184" s="161" t="s">
        <v>23</v>
      </c>
      <c r="F184" s="78">
        <f>SUM(F185:F187)</f>
        <v>1873.5700000000002</v>
      </c>
      <c r="G184" s="152"/>
      <c r="H184" s="150" t="s">
        <v>24</v>
      </c>
      <c r="I184" s="79">
        <f>SUM(I185:I187)</f>
        <v>0</v>
      </c>
      <c r="J184" s="151"/>
      <c r="K184" s="150" t="s">
        <v>24</v>
      </c>
      <c r="L184" s="79">
        <f>SUM(L185:L187)</f>
        <v>0</v>
      </c>
      <c r="M184" s="152"/>
      <c r="N184" s="150" t="s">
        <v>24</v>
      </c>
      <c r="O184" s="79">
        <f>SUM(O185:O187)</f>
        <v>0</v>
      </c>
    </row>
    <row r="185" spans="1:15" ht="41.4" x14ac:dyDescent="0.25">
      <c r="A185" s="71" t="s">
        <v>358</v>
      </c>
      <c r="B185" s="111" t="s">
        <v>186</v>
      </c>
      <c r="C185" s="162" t="s">
        <v>27</v>
      </c>
      <c r="D185" s="26">
        <v>2</v>
      </c>
      <c r="E185" s="36">
        <v>669.34400000000005</v>
      </c>
      <c r="F185" s="27">
        <f>ROUNDUP(D185*E185,2)</f>
        <v>1338.69</v>
      </c>
      <c r="G185" s="59">
        <f>H185*D185</f>
        <v>0</v>
      </c>
      <c r="H185" s="60">
        <v>0</v>
      </c>
      <c r="I185" s="61">
        <f>H185*F185</f>
        <v>0</v>
      </c>
      <c r="J185" s="59">
        <f>K185*D185</f>
        <v>0</v>
      </c>
      <c r="K185" s="60">
        <v>0</v>
      </c>
      <c r="L185" s="61">
        <f>K185*F185</f>
        <v>0</v>
      </c>
      <c r="M185" s="59">
        <f>N185*D185</f>
        <v>0</v>
      </c>
      <c r="N185" s="60">
        <f>K185+H185</f>
        <v>0</v>
      </c>
      <c r="O185" s="61">
        <f>N185*F185</f>
        <v>0</v>
      </c>
    </row>
    <row r="186" spans="1:15" x14ac:dyDescent="0.25">
      <c r="A186" s="58" t="s">
        <v>359</v>
      </c>
      <c r="B186" s="107" t="s">
        <v>187</v>
      </c>
      <c r="C186" s="165" t="s">
        <v>26</v>
      </c>
      <c r="D186" s="28">
        <v>7.5</v>
      </c>
      <c r="E186" s="37">
        <v>19.231999999999999</v>
      </c>
      <c r="F186" s="29">
        <f>ROUNDUP(D186*E186,2)</f>
        <v>144.24</v>
      </c>
      <c r="G186" s="59">
        <f>H186*D186</f>
        <v>0</v>
      </c>
      <c r="H186" s="60">
        <v>0</v>
      </c>
      <c r="I186" s="61">
        <f>H186*F186</f>
        <v>0</v>
      </c>
      <c r="J186" s="59">
        <f>K186*D186</f>
        <v>0</v>
      </c>
      <c r="K186" s="60">
        <v>0</v>
      </c>
      <c r="L186" s="61">
        <f>K186*F186</f>
        <v>0</v>
      </c>
      <c r="M186" s="59">
        <f>N186*D186</f>
        <v>0</v>
      </c>
      <c r="N186" s="60">
        <f>K186+H186</f>
        <v>0</v>
      </c>
      <c r="O186" s="61">
        <f>N186*F186</f>
        <v>0</v>
      </c>
    </row>
    <row r="187" spans="1:15" ht="16.2" thickBot="1" x14ac:dyDescent="0.3">
      <c r="A187" s="66" t="s">
        <v>360</v>
      </c>
      <c r="B187" s="108" t="s">
        <v>188</v>
      </c>
      <c r="C187" s="163" t="s">
        <v>27</v>
      </c>
      <c r="D187" s="30">
        <v>5</v>
      </c>
      <c r="E187" s="38">
        <v>78.128</v>
      </c>
      <c r="F187" s="31">
        <f>ROUNDUP(D187*E187,2)</f>
        <v>390.64</v>
      </c>
      <c r="G187" s="62">
        <f>H187*D187</f>
        <v>0</v>
      </c>
      <c r="H187" s="63">
        <v>0</v>
      </c>
      <c r="I187" s="64">
        <f>H187*F187</f>
        <v>0</v>
      </c>
      <c r="J187" s="62">
        <f>K187*D187</f>
        <v>0</v>
      </c>
      <c r="K187" s="63">
        <v>0</v>
      </c>
      <c r="L187" s="64">
        <f>K187*F187</f>
        <v>0</v>
      </c>
      <c r="M187" s="62">
        <f>N187*D187</f>
        <v>0</v>
      </c>
      <c r="N187" s="63">
        <f>K187+H187</f>
        <v>0</v>
      </c>
      <c r="O187" s="64">
        <f>N187*F187</f>
        <v>0</v>
      </c>
    </row>
    <row r="188" spans="1:15" ht="16.2" thickBot="1" x14ac:dyDescent="0.3">
      <c r="A188" s="48">
        <v>27</v>
      </c>
      <c r="B188" s="128" t="s">
        <v>189</v>
      </c>
      <c r="C188" s="171"/>
      <c r="D188" s="77"/>
      <c r="E188" s="161" t="s">
        <v>23</v>
      </c>
      <c r="F188" s="78">
        <f>SUM(F189:F195)</f>
        <v>806.74</v>
      </c>
      <c r="G188" s="152"/>
      <c r="H188" s="150" t="s">
        <v>24</v>
      </c>
      <c r="I188" s="79">
        <f>SUM(I189:I195)</f>
        <v>0</v>
      </c>
      <c r="J188" s="151"/>
      <c r="K188" s="154" t="s">
        <v>24</v>
      </c>
      <c r="L188" s="155">
        <f>SUM(L189:L195)</f>
        <v>0</v>
      </c>
      <c r="M188" s="152"/>
      <c r="N188" s="150" t="s">
        <v>24</v>
      </c>
      <c r="O188" s="79">
        <f>SUM(O189:O195)</f>
        <v>0</v>
      </c>
    </row>
    <row r="189" spans="1:15" x14ac:dyDescent="0.25">
      <c r="A189" s="53" t="s">
        <v>369</v>
      </c>
      <c r="B189" s="110" t="s">
        <v>190</v>
      </c>
      <c r="C189" s="167"/>
      <c r="D189" s="33"/>
      <c r="E189" s="34"/>
      <c r="F189" s="35"/>
      <c r="G189" s="67"/>
      <c r="H189" s="68"/>
      <c r="I189" s="69"/>
      <c r="J189" s="70"/>
      <c r="K189" s="68"/>
      <c r="L189" s="69"/>
      <c r="M189" s="67"/>
      <c r="N189" s="68"/>
      <c r="O189" s="69"/>
    </row>
    <row r="190" spans="1:15" x14ac:dyDescent="0.25">
      <c r="A190" s="58" t="s">
        <v>370</v>
      </c>
      <c r="B190" s="111" t="s">
        <v>191</v>
      </c>
      <c r="C190" s="162" t="s">
        <v>27</v>
      </c>
      <c r="D190" s="26">
        <v>4</v>
      </c>
      <c r="E190" s="36">
        <v>46.624000000000002</v>
      </c>
      <c r="F190" s="27">
        <f>ROUNDUP(D190*E190,2)</f>
        <v>186.5</v>
      </c>
      <c r="G190" s="59">
        <f>H190*D190</f>
        <v>0</v>
      </c>
      <c r="H190" s="60">
        <v>0</v>
      </c>
      <c r="I190" s="61">
        <f>H190*F190</f>
        <v>0</v>
      </c>
      <c r="J190" s="59">
        <f>K190*D190</f>
        <v>0</v>
      </c>
      <c r="K190" s="60">
        <v>0</v>
      </c>
      <c r="L190" s="61">
        <f>K190*F190</f>
        <v>0</v>
      </c>
      <c r="M190" s="59">
        <f>N190*D190</f>
        <v>0</v>
      </c>
      <c r="N190" s="60">
        <f>K190+H190</f>
        <v>0</v>
      </c>
      <c r="O190" s="61">
        <f>N190*F190</f>
        <v>0</v>
      </c>
    </row>
    <row r="191" spans="1:15" ht="24" customHeight="1" x14ac:dyDescent="0.25">
      <c r="A191" s="58" t="s">
        <v>371</v>
      </c>
      <c r="B191" s="108" t="s">
        <v>192</v>
      </c>
      <c r="C191" s="163" t="s">
        <v>27</v>
      </c>
      <c r="D191" s="30">
        <v>4</v>
      </c>
      <c r="E191" s="38">
        <v>28.007999999999999</v>
      </c>
      <c r="F191" s="29">
        <f>ROUNDDOWN(D191*E191,2)</f>
        <v>112.03</v>
      </c>
      <c r="G191" s="62">
        <f>H191*D191</f>
        <v>0</v>
      </c>
      <c r="H191" s="63">
        <v>0</v>
      </c>
      <c r="I191" s="64">
        <f>H191*F191</f>
        <v>0</v>
      </c>
      <c r="J191" s="62">
        <f>K191*D191</f>
        <v>0</v>
      </c>
      <c r="K191" s="63">
        <v>0</v>
      </c>
      <c r="L191" s="64">
        <f>K191*F191</f>
        <v>0</v>
      </c>
      <c r="M191" s="62">
        <f>N191*D191</f>
        <v>0</v>
      </c>
      <c r="N191" s="63">
        <f>K191+H191</f>
        <v>0</v>
      </c>
      <c r="O191" s="64">
        <f>N191*F191</f>
        <v>0</v>
      </c>
    </row>
    <row r="192" spans="1:15" x14ac:dyDescent="0.25">
      <c r="A192" s="65" t="s">
        <v>372</v>
      </c>
      <c r="B192" s="104" t="s">
        <v>193</v>
      </c>
      <c r="C192" s="153"/>
      <c r="D192" s="148"/>
      <c r="E192" s="149"/>
      <c r="F192" s="25"/>
      <c r="G192" s="54"/>
      <c r="H192" s="55"/>
      <c r="I192" s="56"/>
      <c r="J192" s="57"/>
      <c r="K192" s="55"/>
      <c r="L192" s="56"/>
      <c r="M192" s="54"/>
      <c r="N192" s="55"/>
      <c r="O192" s="56"/>
    </row>
    <row r="193" spans="1:17" ht="18" customHeight="1" x14ac:dyDescent="0.25">
      <c r="A193" s="72" t="s">
        <v>373</v>
      </c>
      <c r="B193" s="114" t="s">
        <v>194</v>
      </c>
      <c r="C193" s="166" t="s">
        <v>27</v>
      </c>
      <c r="D193" s="39">
        <v>2</v>
      </c>
      <c r="E193" s="42">
        <v>177.06399999999999</v>
      </c>
      <c r="F193" s="41">
        <f>ROUNDUP(D193*E193,2)</f>
        <v>354.13</v>
      </c>
      <c r="G193" s="62">
        <f>H193*D193</f>
        <v>0</v>
      </c>
      <c r="H193" s="63">
        <v>0</v>
      </c>
      <c r="I193" s="64">
        <f>H193*F193</f>
        <v>0</v>
      </c>
      <c r="J193" s="62">
        <f>K193*D193</f>
        <v>0</v>
      </c>
      <c r="K193" s="63">
        <v>0</v>
      </c>
      <c r="L193" s="64">
        <f>K193*F193</f>
        <v>0</v>
      </c>
      <c r="M193" s="62">
        <f>N193*D193</f>
        <v>0</v>
      </c>
      <c r="N193" s="63">
        <f>K193+H193</f>
        <v>0</v>
      </c>
      <c r="O193" s="64">
        <f>N193*F193</f>
        <v>0</v>
      </c>
    </row>
    <row r="194" spans="1:17" x14ac:dyDescent="0.25">
      <c r="A194" s="65" t="s">
        <v>366</v>
      </c>
      <c r="B194" s="104" t="s">
        <v>195</v>
      </c>
      <c r="C194" s="153"/>
      <c r="D194" s="148"/>
      <c r="E194" s="149"/>
      <c r="F194" s="25"/>
      <c r="G194" s="54"/>
      <c r="H194" s="55"/>
      <c r="I194" s="56"/>
      <c r="J194" s="57"/>
      <c r="K194" s="55"/>
      <c r="L194" s="56"/>
      <c r="M194" s="54"/>
      <c r="N194" s="55"/>
      <c r="O194" s="56"/>
    </row>
    <row r="195" spans="1:17" ht="18" customHeight="1" thickBot="1" x14ac:dyDescent="0.3">
      <c r="A195" s="66" t="s">
        <v>374</v>
      </c>
      <c r="B195" s="114" t="s">
        <v>196</v>
      </c>
      <c r="C195" s="166" t="s">
        <v>27</v>
      </c>
      <c r="D195" s="39">
        <v>4</v>
      </c>
      <c r="E195" s="42">
        <v>38.520000000000003</v>
      </c>
      <c r="F195" s="41">
        <f>ROUNDUP(D195*E195,2)</f>
        <v>154.08000000000001</v>
      </c>
      <c r="G195" s="62">
        <f>H195*D195</f>
        <v>0</v>
      </c>
      <c r="H195" s="63">
        <v>0</v>
      </c>
      <c r="I195" s="64">
        <f>H195*F195</f>
        <v>0</v>
      </c>
      <c r="J195" s="62">
        <f>K195*D195</f>
        <v>0</v>
      </c>
      <c r="K195" s="63">
        <v>0</v>
      </c>
      <c r="L195" s="64">
        <f>K195*F195</f>
        <v>0</v>
      </c>
      <c r="M195" s="62">
        <f>N195*D195</f>
        <v>0</v>
      </c>
      <c r="N195" s="63">
        <f>K195+H195</f>
        <v>0</v>
      </c>
      <c r="O195" s="64">
        <f>N195*F195</f>
        <v>0</v>
      </c>
    </row>
    <row r="196" spans="1:17" ht="18.600000000000001" customHeight="1" thickBot="1" x14ac:dyDescent="0.3">
      <c r="A196" s="48">
        <v>28</v>
      </c>
      <c r="B196" s="129" t="s">
        <v>197</v>
      </c>
      <c r="C196" s="171"/>
      <c r="D196" s="77"/>
      <c r="E196" s="161" t="s">
        <v>23</v>
      </c>
      <c r="F196" s="78">
        <f>SUM(F197:F201)</f>
        <v>29233.88</v>
      </c>
      <c r="G196" s="152"/>
      <c r="H196" s="150" t="s">
        <v>24</v>
      </c>
      <c r="I196" s="79">
        <f>SUM(I197:I201)</f>
        <v>0</v>
      </c>
      <c r="J196" s="151"/>
      <c r="K196" s="150" t="s">
        <v>24</v>
      </c>
      <c r="L196" s="79">
        <f>SUM(L197:L201)</f>
        <v>0</v>
      </c>
      <c r="M196" s="152"/>
      <c r="N196" s="150" t="s">
        <v>24</v>
      </c>
      <c r="O196" s="79">
        <f>SUM(O197:O201)</f>
        <v>0</v>
      </c>
    </row>
    <row r="197" spans="1:17" ht="58.2" customHeight="1" x14ac:dyDescent="0.25">
      <c r="A197" s="71" t="s">
        <v>361</v>
      </c>
      <c r="B197" s="111" t="s">
        <v>198</v>
      </c>
      <c r="C197" s="162" t="s">
        <v>26</v>
      </c>
      <c r="D197" s="26">
        <v>109.68</v>
      </c>
      <c r="E197" s="36">
        <v>58.488</v>
      </c>
      <c r="F197" s="29">
        <f>ROUNDDOWN(D197*E197,2)</f>
        <v>6414.96</v>
      </c>
      <c r="G197" s="59">
        <f>H197*D197</f>
        <v>0</v>
      </c>
      <c r="H197" s="60">
        <v>0</v>
      </c>
      <c r="I197" s="61">
        <f>H197*F197</f>
        <v>0</v>
      </c>
      <c r="J197" s="59">
        <f>K197*D197</f>
        <v>0</v>
      </c>
      <c r="K197" s="60">
        <v>0</v>
      </c>
      <c r="L197" s="61">
        <f>K197*F197</f>
        <v>0</v>
      </c>
      <c r="M197" s="59">
        <f>N197*D197</f>
        <v>0</v>
      </c>
      <c r="N197" s="60">
        <f>K197+H197</f>
        <v>0</v>
      </c>
      <c r="O197" s="61">
        <f>N197*F197</f>
        <v>0</v>
      </c>
    </row>
    <row r="198" spans="1:17" ht="55.2" x14ac:dyDescent="0.25">
      <c r="A198" s="58" t="s">
        <v>362</v>
      </c>
      <c r="B198" s="107" t="s">
        <v>199</v>
      </c>
      <c r="C198" s="165" t="s">
        <v>26</v>
      </c>
      <c r="D198" s="28">
        <v>225.02</v>
      </c>
      <c r="E198" s="37">
        <v>71.936000000000007</v>
      </c>
      <c r="F198" s="29">
        <f>ROUNDUP(D198*E198,2)</f>
        <v>16187.04</v>
      </c>
      <c r="G198" s="59">
        <f>H198*D198</f>
        <v>0</v>
      </c>
      <c r="H198" s="60">
        <v>0</v>
      </c>
      <c r="I198" s="61">
        <f>H198*F198</f>
        <v>0</v>
      </c>
      <c r="J198" s="59">
        <f>K198*D198</f>
        <v>0</v>
      </c>
      <c r="K198" s="60">
        <v>0</v>
      </c>
      <c r="L198" s="61">
        <f>K198*F198</f>
        <v>0</v>
      </c>
      <c r="M198" s="59">
        <f>N198*D198</f>
        <v>0</v>
      </c>
      <c r="N198" s="60">
        <f>K198+H198</f>
        <v>0</v>
      </c>
      <c r="O198" s="61">
        <f>N198*F198</f>
        <v>0</v>
      </c>
    </row>
    <row r="199" spans="1:17" ht="55.2" x14ac:dyDescent="0.25">
      <c r="A199" s="58" t="s">
        <v>363</v>
      </c>
      <c r="B199" s="107" t="s">
        <v>200</v>
      </c>
      <c r="C199" s="165" t="s">
        <v>26</v>
      </c>
      <c r="D199" s="28">
        <v>28.21</v>
      </c>
      <c r="E199" s="37">
        <v>81.8</v>
      </c>
      <c r="F199" s="29">
        <f>ROUNDUP(D199*E199,2)</f>
        <v>2307.5800000000004</v>
      </c>
      <c r="G199" s="59">
        <f>H199*D199</f>
        <v>0</v>
      </c>
      <c r="H199" s="60">
        <v>0</v>
      </c>
      <c r="I199" s="61">
        <f>H199*F199</f>
        <v>0</v>
      </c>
      <c r="J199" s="59">
        <f>K199*D199</f>
        <v>0</v>
      </c>
      <c r="K199" s="60">
        <v>0</v>
      </c>
      <c r="L199" s="61">
        <f>K199*F199</f>
        <v>0</v>
      </c>
      <c r="M199" s="59">
        <f>N199*D199</f>
        <v>0</v>
      </c>
      <c r="N199" s="60">
        <f>K199+H199</f>
        <v>0</v>
      </c>
      <c r="O199" s="61">
        <f>N199*F199</f>
        <v>0</v>
      </c>
    </row>
    <row r="200" spans="1:17" ht="27.6" x14ac:dyDescent="0.25">
      <c r="A200" s="58" t="s">
        <v>364</v>
      </c>
      <c r="B200" s="107" t="s">
        <v>201</v>
      </c>
      <c r="C200" s="165" t="s">
        <v>28</v>
      </c>
      <c r="D200" s="28">
        <v>121.22</v>
      </c>
      <c r="E200" s="37">
        <v>27.992000000000001</v>
      </c>
      <c r="F200" s="29">
        <f>ROUNDDOWN(D200*E200,2)</f>
        <v>3393.19</v>
      </c>
      <c r="G200" s="59">
        <f>H200*D200</f>
        <v>0</v>
      </c>
      <c r="H200" s="60">
        <v>0</v>
      </c>
      <c r="I200" s="61">
        <f>H200*F200</f>
        <v>0</v>
      </c>
      <c r="J200" s="59">
        <f>K200*D200</f>
        <v>0</v>
      </c>
      <c r="K200" s="60">
        <v>0</v>
      </c>
      <c r="L200" s="61">
        <f>K200*F200</f>
        <v>0</v>
      </c>
      <c r="M200" s="59">
        <f>N200*D200</f>
        <v>0</v>
      </c>
      <c r="N200" s="60">
        <f>K200+H200</f>
        <v>0</v>
      </c>
      <c r="O200" s="61">
        <f>N200*F200</f>
        <v>0</v>
      </c>
    </row>
    <row r="201" spans="1:17" ht="24.6" customHeight="1" thickBot="1" x14ac:dyDescent="0.3">
      <c r="A201" s="66" t="s">
        <v>365</v>
      </c>
      <c r="B201" s="108" t="s">
        <v>202</v>
      </c>
      <c r="C201" s="163" t="s">
        <v>28</v>
      </c>
      <c r="D201" s="30">
        <v>33.58</v>
      </c>
      <c r="E201" s="38">
        <v>27.728000000000002</v>
      </c>
      <c r="F201" s="31">
        <f>ROUNDUP(D201*E201,2)</f>
        <v>931.11</v>
      </c>
      <c r="G201" s="62">
        <f>H201*D201</f>
        <v>0</v>
      </c>
      <c r="H201" s="63">
        <v>0</v>
      </c>
      <c r="I201" s="64">
        <f>H201*F201</f>
        <v>0</v>
      </c>
      <c r="J201" s="62">
        <f>K201*D201</f>
        <v>0</v>
      </c>
      <c r="K201" s="63">
        <v>0</v>
      </c>
      <c r="L201" s="64">
        <f>K201*F201</f>
        <v>0</v>
      </c>
      <c r="M201" s="62">
        <f>N201*D201</f>
        <v>0</v>
      </c>
      <c r="N201" s="63">
        <f>K201+H201</f>
        <v>0</v>
      </c>
      <c r="O201" s="64">
        <f>N201*F201</f>
        <v>0</v>
      </c>
    </row>
    <row r="202" spans="1:17" ht="19.95" customHeight="1" thickBot="1" x14ac:dyDescent="0.3">
      <c r="A202" s="48">
        <v>29</v>
      </c>
      <c r="B202" s="129" t="s">
        <v>203</v>
      </c>
      <c r="C202" s="171"/>
      <c r="D202" s="77"/>
      <c r="E202" s="161" t="s">
        <v>23</v>
      </c>
      <c r="F202" s="78">
        <f>SUM(F203)</f>
        <v>416.16</v>
      </c>
      <c r="G202" s="152"/>
      <c r="H202" s="150" t="s">
        <v>24</v>
      </c>
      <c r="I202" s="78">
        <f>SUM(I203)</f>
        <v>0</v>
      </c>
      <c r="J202" s="151"/>
      <c r="K202" s="150" t="s">
        <v>24</v>
      </c>
      <c r="L202" s="78">
        <f>SUM(L203)</f>
        <v>0</v>
      </c>
      <c r="M202" s="152"/>
      <c r="N202" s="150" t="s">
        <v>24</v>
      </c>
      <c r="O202" s="78">
        <f>SUM(O203)</f>
        <v>0</v>
      </c>
    </row>
    <row r="203" spans="1:17" ht="22.95" customHeight="1" thickBot="1" x14ac:dyDescent="0.3">
      <c r="A203" s="66" t="s">
        <v>367</v>
      </c>
      <c r="B203" s="114" t="s">
        <v>204</v>
      </c>
      <c r="C203" s="166" t="s">
        <v>26</v>
      </c>
      <c r="D203" s="39">
        <v>33.67</v>
      </c>
      <c r="E203" s="42">
        <v>12.36</v>
      </c>
      <c r="F203" s="29">
        <f>ROUNDDOWN(D203*E203,2)</f>
        <v>416.16</v>
      </c>
      <c r="G203" s="62">
        <f>H203*D203</f>
        <v>0</v>
      </c>
      <c r="H203" s="63">
        <v>0</v>
      </c>
      <c r="I203" s="64">
        <f>H203*F203</f>
        <v>0</v>
      </c>
      <c r="J203" s="62">
        <f>K203*D203</f>
        <v>0</v>
      </c>
      <c r="K203" s="63">
        <v>0</v>
      </c>
      <c r="L203" s="64">
        <f>K203*F203</f>
        <v>0</v>
      </c>
      <c r="M203" s="62">
        <f>N203*D203</f>
        <v>0</v>
      </c>
      <c r="N203" s="63">
        <f>K203+H203</f>
        <v>0</v>
      </c>
      <c r="O203" s="64">
        <f>N203*F203</f>
        <v>0</v>
      </c>
    </row>
    <row r="204" spans="1:17" ht="22.2" customHeight="1" thickBot="1" x14ac:dyDescent="0.3">
      <c r="A204" s="48">
        <v>30</v>
      </c>
      <c r="B204" s="129" t="s">
        <v>205</v>
      </c>
      <c r="C204" s="171"/>
      <c r="D204" s="77"/>
      <c r="E204" s="161" t="s">
        <v>23</v>
      </c>
      <c r="F204" s="78">
        <f>SUM(F205:F205)</f>
        <v>32354.240000000002</v>
      </c>
      <c r="G204" s="152"/>
      <c r="H204" s="150" t="s">
        <v>24</v>
      </c>
      <c r="I204" s="78">
        <f>SUM(I205:I205)</f>
        <v>0</v>
      </c>
      <c r="J204" s="151"/>
      <c r="K204" s="150" t="s">
        <v>24</v>
      </c>
      <c r="L204" s="78">
        <f>SUM(L205:L205)</f>
        <v>0</v>
      </c>
      <c r="M204" s="152"/>
      <c r="N204" s="150" t="s">
        <v>24</v>
      </c>
      <c r="O204" s="78">
        <f>SUM(O205:O205)</f>
        <v>0</v>
      </c>
    </row>
    <row r="205" spans="1:17" ht="16.2" thickBot="1" x14ac:dyDescent="0.3">
      <c r="A205" s="71" t="s">
        <v>368</v>
      </c>
      <c r="B205" s="111" t="s">
        <v>206</v>
      </c>
      <c r="C205" s="162" t="s">
        <v>26</v>
      </c>
      <c r="D205" s="26">
        <v>300.69400000000002</v>
      </c>
      <c r="E205" s="36">
        <v>107.59998669700001</v>
      </c>
      <c r="F205" s="29">
        <v>32354.240000000002</v>
      </c>
      <c r="G205" s="59">
        <f>H205*D205</f>
        <v>0</v>
      </c>
      <c r="H205" s="60">
        <v>0</v>
      </c>
      <c r="I205" s="61">
        <f>H205*F205</f>
        <v>0</v>
      </c>
      <c r="J205" s="59">
        <f>K205*D205</f>
        <v>0</v>
      </c>
      <c r="K205" s="60">
        <v>0</v>
      </c>
      <c r="L205" s="61">
        <f>K205*F205</f>
        <v>0</v>
      </c>
      <c r="M205" s="59">
        <f>N205*D205</f>
        <v>0</v>
      </c>
      <c r="N205" s="60">
        <f>K205+H205</f>
        <v>0</v>
      </c>
      <c r="O205" s="61">
        <f>N205*F205</f>
        <v>0</v>
      </c>
    </row>
    <row r="206" spans="1:17" x14ac:dyDescent="0.25">
      <c r="A206" s="80"/>
      <c r="B206" s="81"/>
      <c r="C206" s="82"/>
      <c r="D206" s="83"/>
      <c r="E206" s="84"/>
      <c r="F206" s="85"/>
      <c r="G206" s="86"/>
      <c r="H206" s="87"/>
      <c r="I206" s="85"/>
      <c r="J206" s="86"/>
      <c r="K206" s="87"/>
      <c r="L206" s="85"/>
      <c r="M206" s="86"/>
      <c r="N206" s="87"/>
      <c r="O206" s="85"/>
    </row>
    <row r="207" spans="1:17" x14ac:dyDescent="0.25">
      <c r="A207" s="57"/>
      <c r="B207" s="88"/>
      <c r="C207" s="88"/>
      <c r="D207" s="89"/>
      <c r="E207" s="90" t="s">
        <v>207</v>
      </c>
      <c r="F207" s="91">
        <f>F204+F202+F196+F188+F184+F175+F167+F165+F158+F145+F143+F134+F129+F118+F109+F103+F92+F82+F70+F35+F29+F18+F16</f>
        <v>306616.29999999993</v>
      </c>
      <c r="G207" s="57"/>
      <c r="H207" s="55"/>
      <c r="I207" s="91">
        <f>I204+I202+I196+I188+I184+I175+I167+I165+I158+I145+I143+I134+I129+I118+I109+I103+I92+I82+I70+I35+I29+I18+I16</f>
        <v>0</v>
      </c>
      <c r="J207" s="57"/>
      <c r="K207" s="55"/>
      <c r="L207" s="91">
        <f>L204+L202+L196+L188+L184+L175+L167+L165+L158+L145+L143+L134+L129+L118+L109+L103+L92+L82+L70+L35+L29+L18+L16</f>
        <v>5691.6370000000006</v>
      </c>
      <c r="M207" s="57"/>
      <c r="N207" s="55"/>
      <c r="O207" s="91">
        <f>O204+O202+O196+O188+O184+O175+O167+O165+O158+O145+O143+O134+O129+O118+O109+O103+O92+O82+O70+O35+O29+O18+O16</f>
        <v>5691.6370000000006</v>
      </c>
      <c r="Q207" s="206"/>
    </row>
    <row r="208" spans="1:17" ht="16.2" thickBot="1" x14ac:dyDescent="0.3">
      <c r="A208" s="92"/>
      <c r="B208" s="93"/>
      <c r="C208" s="93"/>
      <c r="D208" s="94"/>
      <c r="E208" s="95"/>
      <c r="F208" s="96"/>
      <c r="G208" s="97"/>
      <c r="H208" s="95"/>
      <c r="I208" s="96"/>
      <c r="J208" s="97"/>
      <c r="K208" s="95"/>
      <c r="L208" s="96"/>
      <c r="M208" s="97"/>
      <c r="N208" s="95"/>
      <c r="O208" s="96"/>
    </row>
    <row r="209" spans="1:15" ht="22.95" customHeight="1" x14ac:dyDescent="0.25">
      <c r="A209" s="209" t="s">
        <v>399</v>
      </c>
      <c r="B209" s="210"/>
      <c r="C209" s="210"/>
      <c r="D209" s="210"/>
      <c r="E209" s="210"/>
      <c r="F209" s="210"/>
      <c r="G209" s="210"/>
      <c r="H209" s="210"/>
      <c r="I209" s="210"/>
      <c r="J209" s="210"/>
      <c r="K209" s="210"/>
      <c r="L209" s="210"/>
      <c r="M209" s="210"/>
      <c r="N209" s="210"/>
      <c r="O209" s="211"/>
    </row>
    <row r="210" spans="1:15" ht="21.6" customHeight="1" x14ac:dyDescent="0.25">
      <c r="A210" s="212" t="s">
        <v>400</v>
      </c>
      <c r="B210" s="213"/>
      <c r="C210" s="213"/>
      <c r="D210" s="213"/>
      <c r="E210" s="213"/>
      <c r="F210" s="213"/>
      <c r="G210" s="213"/>
      <c r="H210" s="213"/>
      <c r="I210" s="213"/>
      <c r="J210" s="213"/>
      <c r="K210" s="213"/>
      <c r="L210" s="213"/>
      <c r="M210" s="213"/>
      <c r="N210" s="213"/>
      <c r="O210" s="214"/>
    </row>
    <row r="211" spans="1:15" ht="22.2" customHeight="1" x14ac:dyDescent="0.25">
      <c r="A211" s="215" t="s">
        <v>208</v>
      </c>
      <c r="B211" s="216"/>
      <c r="C211" s="216"/>
      <c r="D211" s="216"/>
      <c r="E211" s="216"/>
      <c r="F211" s="216"/>
      <c r="G211" s="216"/>
      <c r="H211" s="216"/>
      <c r="I211" s="216"/>
      <c r="J211" s="216"/>
      <c r="K211" s="216"/>
      <c r="L211" s="216"/>
      <c r="M211" s="216"/>
      <c r="N211" s="216"/>
      <c r="O211" s="217"/>
    </row>
    <row r="212" spans="1:15" ht="24.6" customHeight="1" x14ac:dyDescent="0.25">
      <c r="A212" s="212" t="s">
        <v>401</v>
      </c>
      <c r="B212" s="213"/>
      <c r="C212" s="213"/>
      <c r="D212" s="213"/>
      <c r="E212" s="213"/>
      <c r="F212" s="213"/>
      <c r="G212" s="213"/>
      <c r="H212" s="213"/>
      <c r="I212" s="213"/>
      <c r="J212" s="213"/>
      <c r="K212" s="213"/>
      <c r="L212" s="213"/>
      <c r="M212" s="213"/>
      <c r="N212" s="213"/>
      <c r="O212" s="214"/>
    </row>
    <row r="213" spans="1:15" ht="105" customHeight="1" x14ac:dyDescent="0.3">
      <c r="A213" s="218" t="s">
        <v>393</v>
      </c>
      <c r="B213" s="219"/>
      <c r="C213" s="223" t="s">
        <v>394</v>
      </c>
      <c r="D213" s="223"/>
      <c r="E213" s="223"/>
      <c r="F213" s="223"/>
      <c r="G213" s="223"/>
      <c r="H213" s="223"/>
      <c r="I213" s="223"/>
      <c r="J213" s="224" t="s">
        <v>390</v>
      </c>
      <c r="K213" s="224"/>
      <c r="L213" s="224"/>
      <c r="M213" s="224"/>
      <c r="N213" s="224"/>
      <c r="O213" s="225"/>
    </row>
    <row r="214" spans="1:15" ht="18.600000000000001" customHeight="1" thickBot="1" x14ac:dyDescent="0.35">
      <c r="A214" s="207" t="s">
        <v>209</v>
      </c>
      <c r="B214" s="208"/>
      <c r="C214" s="220" t="s">
        <v>395</v>
      </c>
      <c r="D214" s="220"/>
      <c r="E214" s="220"/>
      <c r="F214" s="220"/>
      <c r="G214" s="220"/>
      <c r="H214" s="220"/>
      <c r="I214" s="220"/>
      <c r="J214" s="221" t="s">
        <v>210</v>
      </c>
      <c r="K214" s="221"/>
      <c r="L214" s="221"/>
      <c r="M214" s="221"/>
      <c r="N214" s="221"/>
      <c r="O214" s="222"/>
    </row>
    <row r="215" spans="1:15" ht="22.2" customHeight="1" x14ac:dyDescent="0.25"/>
    <row r="217" spans="1:15" ht="25.2" customHeight="1" x14ac:dyDescent="0.25"/>
    <row r="225" spans="1:1" ht="25.2" customHeight="1" x14ac:dyDescent="0.25"/>
    <row r="227" spans="1:1" ht="62.4" customHeight="1" x14ac:dyDescent="0.25"/>
    <row r="228" spans="1:1" ht="65.400000000000006" customHeight="1" x14ac:dyDescent="0.25"/>
    <row r="229" spans="1:1" ht="62.4" customHeight="1" x14ac:dyDescent="0.25"/>
    <row r="230" spans="1:1" ht="31.2" customHeight="1" x14ac:dyDescent="0.25"/>
    <row r="231" spans="1:1" ht="22.2" customHeight="1" x14ac:dyDescent="0.25"/>
    <row r="233" spans="1:1" ht="24" customHeight="1" x14ac:dyDescent="0.25"/>
    <row r="235" spans="1:1" ht="34.200000000000003" customHeight="1" x14ac:dyDescent="0.25"/>
    <row r="236" spans="1:1" ht="50.4" customHeight="1" x14ac:dyDescent="0.25"/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ht="106.2" customHeight="1" x14ac:dyDescent="0.25">
      <c r="A244" s="2"/>
    </row>
    <row r="245" spans="1:1" ht="16.2" thickBot="1" x14ac:dyDescent="0.3">
      <c r="A245" s="23"/>
    </row>
  </sheetData>
  <mergeCells count="35">
    <mergeCell ref="A9:B10"/>
    <mergeCell ref="A6:O6"/>
    <mergeCell ref="A7:O7"/>
    <mergeCell ref="A8:O8"/>
    <mergeCell ref="A1:O1"/>
    <mergeCell ref="A2:O2"/>
    <mergeCell ref="A3:O3"/>
    <mergeCell ref="A4:O4"/>
    <mergeCell ref="A5:O5"/>
    <mergeCell ref="C9:F10"/>
    <mergeCell ref="G9:L9"/>
    <mergeCell ref="G10:L10"/>
    <mergeCell ref="G12:I12"/>
    <mergeCell ref="J12:L12"/>
    <mergeCell ref="B13:B15"/>
    <mergeCell ref="C13:F14"/>
    <mergeCell ref="G13:O13"/>
    <mergeCell ref="G14:I14"/>
    <mergeCell ref="J14:L14"/>
    <mergeCell ref="M14:O14"/>
    <mergeCell ref="A11:B12"/>
    <mergeCell ref="A13:A15"/>
    <mergeCell ref="G11:I11"/>
    <mergeCell ref="J11:L11"/>
    <mergeCell ref="C11:F12"/>
    <mergeCell ref="A214:B214"/>
    <mergeCell ref="A209:O209"/>
    <mergeCell ref="A210:O210"/>
    <mergeCell ref="A211:O211"/>
    <mergeCell ref="A212:O212"/>
    <mergeCell ref="A213:B213"/>
    <mergeCell ref="C214:I214"/>
    <mergeCell ref="J214:O214"/>
    <mergeCell ref="C213:I213"/>
    <mergeCell ref="J213:O213"/>
  </mergeCells>
  <phoneticPr fontId="13" type="noConversion"/>
  <conditionalFormatting sqref="N17 N97 N99:N102 N104:N108 N177:N183">
    <cfRule type="cellIs" dxfId="83" priority="2" operator="greaterThan">
      <formula>1</formula>
    </cfRule>
    <cfRule type="cellIs" dxfId="82" priority="3" operator="equal">
      <formula>1</formula>
    </cfRule>
  </conditionalFormatting>
  <conditionalFormatting sqref="N20:N23">
    <cfRule type="cellIs" dxfId="81" priority="24" operator="greaterThan">
      <formula>1</formula>
    </cfRule>
    <cfRule type="cellIs" dxfId="80" priority="25" operator="equal">
      <formula>1</formula>
    </cfRule>
  </conditionalFormatting>
  <conditionalFormatting sqref="N25:N28">
    <cfRule type="cellIs" dxfId="79" priority="26" operator="greaterThan">
      <formula>1</formula>
    </cfRule>
    <cfRule type="cellIs" dxfId="78" priority="27" operator="equal">
      <formula>1</formula>
    </cfRule>
  </conditionalFormatting>
  <conditionalFormatting sqref="N30:N34">
    <cfRule type="cellIs" dxfId="77" priority="40" operator="greaterThan">
      <formula>1</formula>
    </cfRule>
    <cfRule type="cellIs" dxfId="76" priority="41" operator="equal">
      <formula>1</formula>
    </cfRule>
  </conditionalFormatting>
  <conditionalFormatting sqref="N37">
    <cfRule type="cellIs" dxfId="75" priority="42" operator="greaterThan">
      <formula>1</formula>
    </cfRule>
    <cfRule type="cellIs" dxfId="74" priority="43" operator="equal">
      <formula>1</formula>
    </cfRule>
  </conditionalFormatting>
  <conditionalFormatting sqref="N39:N40">
    <cfRule type="cellIs" dxfId="73" priority="44" operator="greaterThan">
      <formula>1</formula>
    </cfRule>
    <cfRule type="cellIs" dxfId="72" priority="45" operator="equal">
      <formula>1</formula>
    </cfRule>
  </conditionalFormatting>
  <conditionalFormatting sqref="N42">
    <cfRule type="cellIs" dxfId="71" priority="46" operator="greaterThan">
      <formula>1</formula>
    </cfRule>
    <cfRule type="cellIs" dxfId="70" priority="47" operator="equal">
      <formula>1</formula>
    </cfRule>
  </conditionalFormatting>
  <conditionalFormatting sqref="N44:N46">
    <cfRule type="cellIs" dxfId="69" priority="48" operator="greaterThan">
      <formula>1</formula>
    </cfRule>
    <cfRule type="cellIs" dxfId="68" priority="49" operator="equal">
      <formula>1</formula>
    </cfRule>
  </conditionalFormatting>
  <conditionalFormatting sqref="N48:N49">
    <cfRule type="cellIs" dxfId="67" priority="50" operator="greaterThan">
      <formula>1</formula>
    </cfRule>
    <cfRule type="cellIs" dxfId="66" priority="51" operator="equal">
      <formula>1</formula>
    </cfRule>
  </conditionalFormatting>
  <conditionalFormatting sqref="N51">
    <cfRule type="cellIs" dxfId="65" priority="52" operator="greaterThan">
      <formula>1</formula>
    </cfRule>
    <cfRule type="cellIs" dxfId="64" priority="53" operator="equal">
      <formula>1</formula>
    </cfRule>
  </conditionalFormatting>
  <conditionalFormatting sqref="N53:N59">
    <cfRule type="cellIs" dxfId="63" priority="54" operator="greaterThan">
      <formula>1</formula>
    </cfRule>
    <cfRule type="cellIs" dxfId="62" priority="55" operator="equal">
      <formula>1</formula>
    </cfRule>
  </conditionalFormatting>
  <conditionalFormatting sqref="N62:N65">
    <cfRule type="cellIs" dxfId="61" priority="58" operator="greaterThan">
      <formula>1</formula>
    </cfRule>
    <cfRule type="cellIs" dxfId="60" priority="59" operator="equal">
      <formula>1</formula>
    </cfRule>
  </conditionalFormatting>
  <conditionalFormatting sqref="N67:N69">
    <cfRule type="cellIs" dxfId="59" priority="60" operator="greaterThan">
      <formula>1</formula>
    </cfRule>
    <cfRule type="cellIs" dxfId="58" priority="61" operator="equal">
      <formula>1</formula>
    </cfRule>
  </conditionalFormatting>
  <conditionalFormatting sqref="N72:N75">
    <cfRule type="cellIs" dxfId="57" priority="62" operator="greaterThan">
      <formula>1</formula>
    </cfRule>
    <cfRule type="cellIs" dxfId="56" priority="63" operator="equal">
      <formula>1</formula>
    </cfRule>
  </conditionalFormatting>
  <conditionalFormatting sqref="N77">
    <cfRule type="cellIs" dxfId="55" priority="64" operator="greaterThan">
      <formula>1</formula>
    </cfRule>
    <cfRule type="cellIs" dxfId="54" priority="65" operator="equal">
      <formula>1</formula>
    </cfRule>
  </conditionalFormatting>
  <conditionalFormatting sqref="N79">
    <cfRule type="cellIs" dxfId="53" priority="66" operator="greaterThan">
      <formula>1</formula>
    </cfRule>
    <cfRule type="cellIs" dxfId="52" priority="67" operator="equal">
      <formula>1</formula>
    </cfRule>
  </conditionalFormatting>
  <conditionalFormatting sqref="N81">
    <cfRule type="cellIs" dxfId="51" priority="68" operator="greaterThan">
      <formula>1</formula>
    </cfRule>
    <cfRule type="cellIs" dxfId="50" priority="69" operator="equal">
      <formula>1</formula>
    </cfRule>
  </conditionalFormatting>
  <conditionalFormatting sqref="N84:N85">
    <cfRule type="cellIs" dxfId="49" priority="70" operator="greaterThan">
      <formula>1</formula>
    </cfRule>
    <cfRule type="cellIs" dxfId="48" priority="71" operator="equal">
      <formula>1</formula>
    </cfRule>
  </conditionalFormatting>
  <conditionalFormatting sqref="N91">
    <cfRule type="cellIs" dxfId="47" priority="80" operator="greaterThan">
      <formula>1</formula>
    </cfRule>
    <cfRule type="cellIs" dxfId="46" priority="81" operator="equal">
      <formula>1</formula>
    </cfRule>
  </conditionalFormatting>
  <conditionalFormatting sqref="N94:N95">
    <cfRule type="cellIs" dxfId="45" priority="82" operator="greaterThan">
      <formula>1</formula>
    </cfRule>
    <cfRule type="cellIs" dxfId="44" priority="83" operator="equal">
      <formula>1</formula>
    </cfRule>
  </conditionalFormatting>
  <conditionalFormatting sqref="N111:N115">
    <cfRule type="cellIs" dxfId="43" priority="88" operator="greaterThan">
      <formula>1</formula>
    </cfRule>
    <cfRule type="cellIs" dxfId="42" priority="89" operator="equal">
      <formula>1</formula>
    </cfRule>
  </conditionalFormatting>
  <conditionalFormatting sqref="N120:N128">
    <cfRule type="cellIs" dxfId="41" priority="92" operator="greaterThan">
      <formula>1</formula>
    </cfRule>
    <cfRule type="cellIs" dxfId="40" priority="93" operator="equal">
      <formula>1</formula>
    </cfRule>
  </conditionalFormatting>
  <conditionalFormatting sqref="N131:N132">
    <cfRule type="cellIs" dxfId="39" priority="97" operator="greaterThan">
      <formula>1</formula>
    </cfRule>
    <cfRule type="cellIs" dxfId="38" priority="98" operator="equal">
      <formula>1</formula>
    </cfRule>
  </conditionalFormatting>
  <conditionalFormatting sqref="N136:N138">
    <cfRule type="cellIs" dxfId="37" priority="101" operator="greaterThan">
      <formula>1</formula>
    </cfRule>
    <cfRule type="cellIs" dxfId="36" priority="102" operator="equal">
      <formula>1</formula>
    </cfRule>
  </conditionalFormatting>
  <conditionalFormatting sqref="N140">
    <cfRule type="cellIs" dxfId="35" priority="103" operator="greaterThan">
      <formula>1</formula>
    </cfRule>
    <cfRule type="cellIs" dxfId="34" priority="104" operator="equal">
      <formula>1</formula>
    </cfRule>
  </conditionalFormatting>
  <conditionalFormatting sqref="N142">
    <cfRule type="cellIs" dxfId="33" priority="105" operator="greaterThan">
      <formula>1</formula>
    </cfRule>
    <cfRule type="cellIs" dxfId="32" priority="106" operator="equal">
      <formula>1</formula>
    </cfRule>
  </conditionalFormatting>
  <conditionalFormatting sqref="N144">
    <cfRule type="cellIs" dxfId="31" priority="107" operator="greaterThan">
      <formula>1</formula>
    </cfRule>
    <cfRule type="cellIs" dxfId="30" priority="108" operator="equal">
      <formula>1</formula>
    </cfRule>
  </conditionalFormatting>
  <conditionalFormatting sqref="N147:N148">
    <cfRule type="cellIs" dxfId="29" priority="109" operator="greaterThan">
      <formula>1</formula>
    </cfRule>
    <cfRule type="cellIs" dxfId="28" priority="110" operator="equal">
      <formula>1</formula>
    </cfRule>
  </conditionalFormatting>
  <conditionalFormatting sqref="N150">
    <cfRule type="cellIs" dxfId="27" priority="111" operator="greaterThan">
      <formula>1</formula>
    </cfRule>
    <cfRule type="cellIs" dxfId="26" priority="112" operator="equal">
      <formula>1</formula>
    </cfRule>
  </conditionalFormatting>
  <conditionalFormatting sqref="N152">
    <cfRule type="cellIs" dxfId="25" priority="113" operator="greaterThan">
      <formula>1</formula>
    </cfRule>
    <cfRule type="cellIs" dxfId="24" priority="114" operator="equal">
      <formula>1</formula>
    </cfRule>
  </conditionalFormatting>
  <conditionalFormatting sqref="N154">
    <cfRule type="cellIs" dxfId="23" priority="116" operator="equal">
      <formula>1</formula>
    </cfRule>
    <cfRule type="cellIs" dxfId="22" priority="115" operator="greaterThan">
      <formula>1</formula>
    </cfRule>
  </conditionalFormatting>
  <conditionalFormatting sqref="N156:N157">
    <cfRule type="cellIs" dxfId="21" priority="118" operator="equal">
      <formula>1</formula>
    </cfRule>
    <cfRule type="cellIs" dxfId="20" priority="117" operator="greaterThan">
      <formula>1</formula>
    </cfRule>
  </conditionalFormatting>
  <conditionalFormatting sqref="N159:N164">
    <cfRule type="cellIs" dxfId="19" priority="119" operator="greaterThan">
      <formula>1</formula>
    </cfRule>
    <cfRule type="cellIs" dxfId="18" priority="120" operator="equal">
      <formula>1</formula>
    </cfRule>
  </conditionalFormatting>
  <conditionalFormatting sqref="N166">
    <cfRule type="cellIs" dxfId="17" priority="121" operator="greaterThan">
      <formula>1</formula>
    </cfRule>
    <cfRule type="cellIs" dxfId="16" priority="122" operator="equal">
      <formula>1</formula>
    </cfRule>
  </conditionalFormatting>
  <conditionalFormatting sqref="N168:N174">
    <cfRule type="cellIs" dxfId="15" priority="123" operator="greaterThan">
      <formula>1</formula>
    </cfRule>
    <cfRule type="cellIs" dxfId="14" priority="124" operator="equal">
      <formula>1</formula>
    </cfRule>
  </conditionalFormatting>
  <conditionalFormatting sqref="N185:N187">
    <cfRule type="cellIs" dxfId="13" priority="127" operator="greaterThan">
      <formula>1</formula>
    </cfRule>
    <cfRule type="cellIs" dxfId="12" priority="128" operator="equal">
      <formula>1</formula>
    </cfRule>
  </conditionalFormatting>
  <conditionalFormatting sqref="N190:N191">
    <cfRule type="cellIs" dxfId="11" priority="129" operator="greaterThan">
      <formula>1</formula>
    </cfRule>
    <cfRule type="cellIs" dxfId="10" priority="130" operator="equal">
      <formula>1</formula>
    </cfRule>
  </conditionalFormatting>
  <conditionalFormatting sqref="N193">
    <cfRule type="cellIs" dxfId="9" priority="131" operator="greaterThan">
      <formula>1</formula>
    </cfRule>
    <cfRule type="cellIs" dxfId="8" priority="132" operator="equal">
      <formula>1</formula>
    </cfRule>
  </conditionalFormatting>
  <conditionalFormatting sqref="N195">
    <cfRule type="cellIs" dxfId="7" priority="133" operator="greaterThan">
      <formula>1</formula>
    </cfRule>
    <cfRule type="cellIs" dxfId="6" priority="134" operator="equal">
      <formula>1</formula>
    </cfRule>
  </conditionalFormatting>
  <conditionalFormatting sqref="N197:N201">
    <cfRule type="cellIs" dxfId="5" priority="135" operator="greaterThan">
      <formula>1</formula>
    </cfRule>
    <cfRule type="cellIs" dxfId="4" priority="136" operator="equal">
      <formula>1</formula>
    </cfRule>
  </conditionalFormatting>
  <conditionalFormatting sqref="N203">
    <cfRule type="cellIs" dxfId="3" priority="137" operator="greaterThan">
      <formula>1</formula>
    </cfRule>
    <cfRule type="cellIs" dxfId="2" priority="138" operator="equal">
      <formula>1</formula>
    </cfRule>
  </conditionalFormatting>
  <conditionalFormatting sqref="N205">
    <cfRule type="cellIs" dxfId="1" priority="96" operator="greaterThan">
      <formula>1</formula>
    </cfRule>
    <cfRule type="cellIs" dxfId="0" priority="139" operator="equal">
      <formula>1</formula>
    </cfRule>
  </conditionalFormatting>
  <pageMargins left="0.31496062992125984" right="0.31496062992125984" top="0.55118110236220474" bottom="0.31496062992125984" header="0.51181102362204722" footer="0"/>
  <pageSetup paperSize="9" scale="59" fitToHeight="0" orientation="landscape" verticalDpi="300" r:id="rId1"/>
  <rowBreaks count="4" manualBreakCount="4">
    <brk id="49" max="14" man="1"/>
    <brk id="162" max="14" man="1"/>
    <brk id="183" max="14" man="1"/>
    <brk id="21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199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BM-01</vt:lpstr>
      <vt:lpstr>'BM-01'!Area_de_impressao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Eduardo Figueiredo</dc:creator>
  <dc:description/>
  <cp:lastModifiedBy>Carlos Cava</cp:lastModifiedBy>
  <cp:revision>23</cp:revision>
  <cp:lastPrinted>2026-05-04T11:57:08Z</cp:lastPrinted>
  <dcterms:created xsi:type="dcterms:W3CDTF">2021-10-26T16:23:34Z</dcterms:created>
  <dcterms:modified xsi:type="dcterms:W3CDTF">2026-06-02T18:08:13Z</dcterms:modified>
  <dc:language>pt-BR</dc:language>
</cp:coreProperties>
</file>