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1\fs$\SEPLAN\URBANISMO\00-PROJ_PUBL\CASA CATARINA\LICITAÇÃO\Licitar\ORÇAMENTO\"/>
    </mc:Choice>
  </mc:AlternateContent>
  <xr:revisionPtr revIDLastSave="0" documentId="13_ncr:1_{F3192CBE-7DF3-4B47-BE9C-32B1E808B5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RONOGRAMA FÍSICO FINANCEIRO" sheetId="18" r:id="rId1"/>
  </sheets>
  <externalReferences>
    <externalReference r:id="rId2"/>
    <externalReference r:id="rId3"/>
  </externalReferences>
  <definedNames>
    <definedName name="_xlnm._FilterDatabase" localSheetId="0" hidden="1">'CRONOGRAMA FÍSICO FINANCEIRO'!$C$2:$C$287</definedName>
    <definedName name="_xlnm.Print_Area" localSheetId="0">'CRONOGRAMA FÍSICO FINANCEIRO'!$A$2:$S$41</definedName>
    <definedName name="MEDIANAS">[1]REF!$D$6</definedName>
    <definedName name="SEPLAN">[1]REF!$D$5</definedName>
    <definedName name="SICRO">[1]REF!$D$9</definedName>
    <definedName name="SINAPI_C">[1]REF!$D$7</definedName>
    <definedName name="SINAPI_I">[1]REF!$D$8</definedName>
    <definedName name="_xlnm.Print_Titles" localSheetId="0">'CRONOGRAMA FÍSICO FINANCEIRO'!$2:$8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3" i="18" l="1"/>
  <c r="H33" i="18"/>
  <c r="I33" i="18"/>
  <c r="J33" i="18"/>
  <c r="K33" i="18"/>
  <c r="L33" i="18"/>
  <c r="M33" i="18"/>
  <c r="N33" i="18"/>
  <c r="O33" i="18"/>
  <c r="P33" i="18"/>
  <c r="Q33" i="18"/>
  <c r="R33" i="18"/>
  <c r="G33" i="18"/>
  <c r="F33" i="18"/>
  <c r="G11" i="18"/>
  <c r="G12" i="18" s="1"/>
  <c r="G9" i="18"/>
  <c r="G10" i="18" s="1"/>
  <c r="F31" i="18"/>
  <c r="R31" i="18" s="1"/>
  <c r="R32" i="18" s="1"/>
  <c r="F29" i="18"/>
  <c r="Q29" i="18" s="1"/>
  <c r="Q30" i="18" s="1"/>
  <c r="D28" i="18"/>
  <c r="F27" i="18"/>
  <c r="P27" i="18" s="1"/>
  <c r="P28" i="18" s="1"/>
  <c r="F25" i="18"/>
  <c r="Q25" i="18" s="1"/>
  <c r="Q26" i="18" s="1"/>
  <c r="F23" i="18"/>
  <c r="N23" i="18" s="1"/>
  <c r="N24" i="18" s="1"/>
  <c r="F21" i="18"/>
  <c r="M21" i="18" s="1"/>
  <c r="M22" i="18" s="1"/>
  <c r="S20" i="18"/>
  <c r="F19" i="18"/>
  <c r="M19" i="18" s="1"/>
  <c r="S18" i="18"/>
  <c r="F17" i="18"/>
  <c r="M17" i="18" s="1"/>
  <c r="F15" i="18"/>
  <c r="J15" i="18" s="1"/>
  <c r="F13" i="18"/>
  <c r="K13" i="18" s="1"/>
  <c r="K14" i="18" s="1"/>
  <c r="H11" i="18"/>
  <c r="H12" i="18" s="1"/>
  <c r="F11" i="18"/>
  <c r="F9" i="18"/>
  <c r="M6" i="18"/>
  <c r="M5" i="18"/>
  <c r="M2" i="18"/>
  <c r="S10" i="18" l="1"/>
  <c r="S9" i="18"/>
  <c r="S12" i="18"/>
  <c r="S11" i="18"/>
  <c r="J16" i="18"/>
  <c r="J19" i="18"/>
  <c r="M25" i="18"/>
  <c r="P29" i="18"/>
  <c r="P30" i="18" s="1"/>
  <c r="H13" i="18"/>
  <c r="O31" i="18"/>
  <c r="O32" i="18" s="1"/>
  <c r="N29" i="18"/>
  <c r="K19" i="18"/>
  <c r="L19" i="18"/>
  <c r="I13" i="18"/>
  <c r="I14" i="18" s="1"/>
  <c r="R29" i="18"/>
  <c r="R30" i="18" s="1"/>
  <c r="J13" i="18"/>
  <c r="J14" i="18" s="1"/>
  <c r="L21" i="18"/>
  <c r="L22" i="18" s="1"/>
  <c r="N21" i="18"/>
  <c r="N22" i="18" s="1"/>
  <c r="K15" i="18"/>
  <c r="K16" i="18" s="1"/>
  <c r="N27" i="18"/>
  <c r="N28" i="18" s="1"/>
  <c r="P31" i="18"/>
  <c r="P32" i="18" s="1"/>
  <c r="O27" i="18"/>
  <c r="O28" i="18" s="1"/>
  <c r="Q27" i="18"/>
  <c r="Q28" i="18" s="1"/>
  <c r="M23" i="18"/>
  <c r="M24" i="18" s="1"/>
  <c r="K17" i="18"/>
  <c r="N25" i="18"/>
  <c r="N26" i="18" s="1"/>
  <c r="O25" i="18"/>
  <c r="O26" i="18" s="1"/>
  <c r="P25" i="18"/>
  <c r="P26" i="18" s="1"/>
  <c r="N31" i="18"/>
  <c r="M27" i="18"/>
  <c r="Q31" i="18"/>
  <c r="Q32" i="18" s="1"/>
  <c r="J17" i="18"/>
  <c r="O23" i="18"/>
  <c r="O24" i="18" s="1"/>
  <c r="L17" i="18"/>
  <c r="O29" i="18"/>
  <c r="O30" i="18" s="1"/>
  <c r="K21" i="18"/>
  <c r="L23" i="18"/>
  <c r="L24" i="18" l="1"/>
  <c r="S24" i="18" s="1"/>
  <c r="S23" i="18"/>
  <c r="K22" i="18"/>
  <c r="S22" i="18" s="1"/>
  <c r="S21" i="18"/>
  <c r="S19" i="18"/>
  <c r="S16" i="18"/>
  <c r="M28" i="18"/>
  <c r="S28" i="18" s="1"/>
  <c r="S27" i="18"/>
  <c r="S15" i="18"/>
  <c r="S31" i="18"/>
  <c r="N32" i="18"/>
  <c r="S32" i="18" s="1"/>
  <c r="N30" i="18"/>
  <c r="S30" i="18" s="1"/>
  <c r="S29" i="18"/>
  <c r="H14" i="18"/>
  <c r="S14" i="18" s="1"/>
  <c r="S13" i="18"/>
  <c r="S25" i="18"/>
  <c r="M26" i="18"/>
  <c r="S26" i="18" s="1"/>
  <c r="S17" i="18"/>
</calcChain>
</file>

<file path=xl/sharedStrings.xml><?xml version="1.0" encoding="utf-8"?>
<sst xmlns="http://schemas.openxmlformats.org/spreadsheetml/2006/main" count="40" uniqueCount="40">
  <si>
    <t>DESCRIÇÃO</t>
  </si>
  <si>
    <t>ITEM</t>
  </si>
  <si>
    <t>Total</t>
  </si>
  <si>
    <t>PAVIMENTAÇÃO</t>
  </si>
  <si>
    <t>INSTALAÇÕES ELÉTRICAS</t>
  </si>
  <si>
    <t>PINTURA</t>
  </si>
  <si>
    <t>INFRAESTRUTURA</t>
  </si>
  <si>
    <t>INSTALAÇÕES HIDROSSANITÁRIAS</t>
  </si>
  <si>
    <t>CASA CATARINA</t>
  </si>
  <si>
    <t>CRONOGRAMA FÍSICO FINANCEIRO</t>
  </si>
  <si>
    <t>09/02/2026</t>
  </si>
  <si>
    <t>Bancos:</t>
  </si>
  <si>
    <t xml:space="preserve">SINAPI (12/2024) </t>
  </si>
  <si>
    <t>PREÇO UNITÁRIO</t>
  </si>
  <si>
    <t>QUANTIDADE</t>
  </si>
  <si>
    <t>PREÇO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</si>
  <si>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</si>
  <si>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</si>
  <si>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</si>
  <si>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</si>
  <si>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</si>
  <si>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</si>
  <si>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</si>
  <si>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</si>
  <si>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</si>
  <si>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</si>
  <si>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</si>
  <si>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</si>
  <si>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SERVIÇOS INICIAIS</t>
  </si>
  <si>
    <t>PAREDES, PAINEIS E ESQUADRIAS</t>
  </si>
  <si>
    <t>IMPERMABILIZAÇÕES</t>
  </si>
  <si>
    <t>REVESTIMENTOS PAREDES</t>
  </si>
  <si>
    <t>COBERTURA E PROTEÇÕES</t>
  </si>
  <si>
    <t>COMPLEMENTAÇÃO</t>
  </si>
  <si>
    <t>SERVIÇOS TÉCNICOS</t>
  </si>
  <si>
    <t>___________________________________</t>
  </si>
  <si>
    <t>THAENNE HELLEN BEBER</t>
  </si>
  <si>
    <t>ENGENHEIRA CIVIL</t>
  </si>
  <si>
    <t>CREA/SC 186217-6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</si>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</sst>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&quot;R$&quot;\ * #,##0.00_-;\-&quot;R$&quot;\ * #,##0.00_-;_-&quot;R$&quot;\ * &quot;-&quot;??_-;_-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51F3A"/>
        <bgColor rgb="FF151F3A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46">
    <xf numFmtId="0" fontId="0" fillId="0" borderId="0" xfId="0"/>
    <xf numFmtId="0" fontId="4" fillId="2" borderId="6" xfId="10" applyFont="1" applyFill="1" applyBorder="1" applyAlignment="1">
      <alignment horizontal="left" vertical="center"/>
    </xf>
    <xf numFmtId="0" fontId="5" fillId="2" borderId="7" xfId="10" applyFont="1" applyFill="1" applyBorder="1" applyAlignment="1">
      <alignment vertical="center"/>
    </xf>
    <xf numFmtId="0" fontId="5" fillId="2" borderId="7" xfId="10" applyFont="1" applyFill="1" applyBorder="1" applyAlignment="1">
      <alignment horizontal="left" vertical="center"/>
    </xf>
    <xf numFmtId="0" fontId="5" fillId="2" borderId="8" xfId="10" applyFont="1" applyFill="1" applyBorder="1" applyAlignment="1">
      <alignment horizontal="left" vertical="center"/>
    </xf>
    <xf numFmtId="49" fontId="6" fillId="2" borderId="9" xfId="10" applyNumberFormat="1" applyFont="1" applyFill="1" applyBorder="1" applyAlignment="1">
      <alignment horizontal="left" vertical="center"/>
    </xf>
    <xf numFmtId="0" fontId="5" fillId="2" borderId="0" xfId="10" applyFont="1" applyFill="1" applyAlignment="1">
      <alignment vertical="center"/>
    </xf>
    <xf numFmtId="10" fontId="7" fillId="2" borderId="0" xfId="10" applyNumberFormat="1" applyFont="1" applyFill="1" applyAlignment="1">
      <alignment horizontal="left" vertical="center" wrapText="1"/>
    </xf>
    <xf numFmtId="49" fontId="7" fillId="2" borderId="10" xfId="10" applyNumberFormat="1" applyFont="1" applyFill="1" applyBorder="1" applyAlignment="1">
      <alignment horizontal="left" vertical="center"/>
    </xf>
    <xf numFmtId="0" fontId="7" fillId="2" borderId="9" xfId="10" applyFont="1" applyFill="1" applyBorder="1" applyAlignment="1">
      <alignment horizontal="left" vertical="center"/>
    </xf>
    <xf numFmtId="0" fontId="7" fillId="2" borderId="0" xfId="10" applyFont="1" applyFill="1"/>
    <xf numFmtId="0" fontId="7" fillId="2" borderId="10" xfId="10" applyFont="1" applyFill="1" applyBorder="1" applyAlignment="1">
      <alignment horizontal="left" vertical="center"/>
    </xf>
    <xf numFmtId="0" fontId="4" fillId="2" borderId="9" xfId="10" applyFont="1" applyFill="1" applyBorder="1" applyAlignment="1">
      <alignment horizontal="left" vertical="center"/>
    </xf>
    <xf numFmtId="0" fontId="5" fillId="2" borderId="0" xfId="10" applyFont="1" applyFill="1" applyAlignment="1">
      <alignment horizontal="left" vertical="center"/>
    </xf>
    <xf numFmtId="0" fontId="6" fillId="2" borderId="9" xfId="10" applyFont="1" applyFill="1" applyBorder="1" applyAlignment="1">
      <alignment vertical="center"/>
    </xf>
    <xf numFmtId="49" fontId="5" fillId="2" borderId="10" xfId="10" applyNumberFormat="1" applyFont="1" applyFill="1" applyBorder="1" applyAlignment="1">
      <alignment horizontal="left" vertical="center"/>
    </xf>
    <xf numFmtId="0" fontId="7" fillId="2" borderId="11" xfId="10" applyFont="1" applyFill="1" applyBorder="1" applyAlignment="1">
      <alignment horizontal="left" vertical="center"/>
    </xf>
    <xf numFmtId="0" fontId="5" fillId="2" borderId="12" xfId="10" applyFont="1" applyFill="1" applyBorder="1" applyAlignment="1">
      <alignment vertical="center"/>
    </xf>
    <xf numFmtId="0" fontId="7" fillId="2" borderId="12" xfId="10" applyFont="1" applyFill="1" applyBorder="1"/>
    <xf numFmtId="0" fontId="7" fillId="2" borderId="13" xfId="10" applyFont="1" applyFill="1" applyBorder="1" applyAlignment="1">
      <alignment vertical="center"/>
    </xf>
    <xf numFmtId="0" fontId="8" fillId="3" borderId="14" xfId="10" applyFont="1" applyFill="1" applyBorder="1" applyAlignment="1">
      <alignment horizontal="center" vertical="center"/>
    </xf>
    <xf numFmtId="0" fontId="8" fillId="3" borderId="8" xfId="10" applyFont="1" applyFill="1" applyBorder="1" applyAlignment="1">
      <alignment horizontal="center" vertical="center"/>
    </xf>
    <xf numFmtId="0" fontId="8" fillId="3" borderId="14" xfId="10" applyFont="1" applyFill="1" applyBorder="1" applyAlignment="1">
      <alignment horizontal="center" vertical="center" wrapText="1"/>
    </xf>
    <xf numFmtId="0" fontId="8" fillId="3" borderId="0" xfId="10" applyFont="1" applyFill="1" applyAlignment="1">
      <alignment horizontal="center" vertical="center" wrapText="1"/>
    </xf>
    <xf numFmtId="0" fontId="10" fillId="0" borderId="15" xfId="10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10" fillId="0" borderId="3" xfId="10" applyFont="1" applyBorder="1" applyAlignment="1">
      <alignment horizontal="center" vertical="center" wrapText="1"/>
    </xf>
    <xf numFmtId="166" fontId="11" fillId="0" borderId="15" xfId="10" applyNumberFormat="1" applyFont="1" applyBorder="1" applyAlignment="1">
      <alignment horizontal="center" vertical="center"/>
    </xf>
    <xf numFmtId="0" fontId="10" fillId="0" borderId="5" xfId="10" applyFont="1" applyBorder="1" applyAlignment="1">
      <alignment horizontal="center" vertical="center" wrapText="1"/>
    </xf>
    <xf numFmtId="44" fontId="10" fillId="0" borderId="4" xfId="1" applyFont="1" applyBorder="1" applyAlignment="1">
      <alignment horizontal="center" vertical="center" wrapText="1"/>
    </xf>
    <xf numFmtId="0" fontId="10" fillId="0" borderId="4" xfId="10" applyFont="1" applyBorder="1" applyAlignment="1">
      <alignment horizontal="center" vertical="center" wrapText="1"/>
    </xf>
    <xf numFmtId="10" fontId="11" fillId="0" borderId="5" xfId="6" applyNumberFormat="1" applyFont="1" applyFill="1" applyBorder="1" applyAlignment="1">
      <alignment horizontal="center" vertical="center"/>
    </xf>
    <xf numFmtId="44" fontId="10" fillId="0" borderId="15" xfId="1" applyFont="1" applyBorder="1" applyAlignment="1">
      <alignment horizontal="center" vertical="center" wrapText="1"/>
    </xf>
    <xf numFmtId="44" fontId="10" fillId="0" borderId="5" xfId="1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44" fontId="0" fillId="0" borderId="0" xfId="0" applyNumberFormat="1"/>
    <xf numFmtId="44" fontId="12" fillId="0" borderId="0" xfId="1" applyFont="1" applyFill="1" applyAlignment="1">
      <alignment horizontal="right"/>
    </xf>
    <xf numFmtId="44" fontId="13" fillId="0" borderId="0" xfId="1" applyFont="1" applyFill="1" applyAlignment="1">
      <alignment horizontal="center"/>
    </xf>
    <xf numFmtId="44" fontId="0" fillId="0" borderId="0" xfId="1" applyFont="1"/>
    <xf numFmtId="0" fontId="9" fillId="0" borderId="1" xfId="10" applyFont="1" applyBorder="1" applyAlignment="1">
      <alignment horizontal="center" vertical="center"/>
    </xf>
    <xf numFmtId="0" fontId="10" fillId="0" borderId="1" xfId="10" applyFont="1" applyBorder="1" applyAlignment="1">
      <alignment horizontal="center" vertical="center" wrapText="1"/>
    </xf>
    <xf numFmtId="166" fontId="10" fillId="0" borderId="2" xfId="10" applyNumberFormat="1" applyFont="1" applyBorder="1" applyAlignment="1">
      <alignment horizontal="center" vertical="center"/>
    </xf>
    <xf numFmtId="0" fontId="10" fillId="0" borderId="15" xfId="10" applyFont="1" applyBorder="1" applyAlignment="1">
      <alignment horizontal="center" vertical="center" wrapText="1"/>
    </xf>
    <xf numFmtId="0" fontId="10" fillId="0" borderId="5" xfId="10" applyFont="1" applyBorder="1" applyAlignment="1">
      <alignment horizontal="center" vertical="center" wrapText="1"/>
    </xf>
    <xf numFmtId="166" fontId="11" fillId="0" borderId="15" xfId="10" applyNumberFormat="1" applyFont="1" applyBorder="1" applyAlignment="1">
      <alignment horizontal="center" vertical="center"/>
    </xf>
    <xf numFmtId="166" fontId="11" fillId="0" borderId="5" xfId="10" applyNumberFormat="1" applyFont="1" applyBorder="1" applyAlignment="1">
      <alignment horizontal="center" vertical="center"/>
    </xf>
  </cellXfs>
  <cellStyles count="11">
    <cellStyle name="Moeda" xfId="1" builtinId="4"/>
    <cellStyle name="Moeda 2" xfId="5" xr:uid="{6D3CB67C-79BF-4382-83AA-D3F864ACBB03}"/>
    <cellStyle name="Normal" xfId="0" builtinId="0"/>
    <cellStyle name="Normal 2" xfId="9" xr:uid="{40FF7B09-F143-4E3A-9569-5CDCE41E9868}"/>
    <cellStyle name="Normal 4" xfId="3" xr:uid="{ACCC7678-F86B-49FB-B4C6-82E8A1AF386D}"/>
    <cellStyle name="Normal 4 2" xfId="2" xr:uid="{F7109984-7177-4466-B44D-6D4E970D1123}"/>
    <cellStyle name="Normal 5" xfId="10" xr:uid="{5D282884-A830-4904-ADEA-35B25AC39E93}"/>
    <cellStyle name="Porcentagem 2" xfId="6" xr:uid="{78749B60-B9F4-4B5B-B642-74F9918565CC}"/>
    <cellStyle name="Porcentagem 2 3" xfId="8" xr:uid="{23F72B55-76F2-412C-A82A-1CF3F4C33411}"/>
    <cellStyle name="Vírgula 2" xfId="4" xr:uid="{8279433D-1258-4FE0-897A-C5D9DF7F6287}"/>
    <cellStyle name="Vírgula 2 3" xfId="7" xr:uid="{193FDE54-6181-447F-A69F-41A2E3B2C4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548029</xdr:colOff>
      <xdr:row>21</xdr:row>
      <xdr:rowOff>130969</xdr:rowOff>
    </xdr:from>
    <xdr:to>
      <xdr:col>28</xdr:col>
      <xdr:colOff>340179</xdr:colOff>
      <xdr:row>30</xdr:row>
      <xdr:rowOff>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6EB428A-F0FD-4F1A-A3D0-D6FF8FB624DA}"/>
            </a:ext>
          </a:extLst>
        </xdr:cNvPr>
        <xdr:cNvSpPr txBox="1"/>
      </xdr:nvSpPr>
      <xdr:spPr>
        <a:xfrm flipH="1" flipV="1">
          <a:off x="22060922" y="3451112"/>
          <a:ext cx="2078150" cy="1256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t-B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URBANISMO\01-BIBLIOTECA\00-MODELOS\02-ORCAMENTOS\Orcamento_Eventos_SEPLAN_2025\ORC_MODELO_EVENTOS-2025_R04.xls" TargetMode="External"/><Relationship Id="rId1" Type="http://schemas.openxmlformats.org/officeDocument/2006/relationships/externalLinkPath" Target="/URBANISMO/01-BIBLIOTECA/00-MODELOS/02-ORCAMENTOS/Orcamento_Eventos_SEPLAN_2025/ORC_MODELO_EVENTOS-2025_R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ZATELLI\Projetos\_Pessoa%20Juridica%20e%20Comercial\FA%20CONSTRU&#199;&#195;O%20DE%20EDIFICIOS\UBS%20VILA%20NOVA\TABELA%20DE%20OR&#199;AMENTO%20UB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F"/>
      <sheetName val="ORÇAMENTO"/>
      <sheetName val="QUANTITATIVO"/>
      <sheetName val="BDI"/>
      <sheetName val="ENCARGOS SOCIAIS"/>
      <sheetName val="CURVA ABC"/>
      <sheetName val="EVENTOS"/>
      <sheetName val="PLE"/>
    </sheetNames>
    <sheetDataSet>
      <sheetData sheetId="0">
        <row r="5">
          <cell r="D5" t="str">
            <v>'P:\URBANISMO\01-BIBLIOTECA\00-MODELOS\02-ORCAMENTOS\Orcamento_Eventos_SEPLAN_2025\[REF_06-2025.xls]SEPLAN'!$C$8:$H$5000</v>
          </cell>
        </row>
        <row r="6">
          <cell r="D6" t="str">
            <v>'P:\URBANISMO\01-BIBLIOTECA\00-MODELOS\02-ORCAMENTOS\Orcamento_Eventos_SEPLAN_2025\[REF_06-2025.xls]MEDIANAS'!$C$8:$F$2000</v>
          </cell>
        </row>
        <row r="7">
          <cell r="D7" t="str">
            <v>'P:\URBANISMO\01-BIBLIOTECA\00-MODELOS\02-ORCAMENTOS\Orcamento_Eventos_SEPLAN_2025\[REF_06-2025.xls]SINAPI-C'!$B$11:$AY$10000</v>
          </cell>
        </row>
        <row r="8">
          <cell r="D8" t="str">
            <v>'P:\URBANISMO\01-BIBLIOTECA\00-MODELOS\02-ORCAMENTOS\Orcamento_Eventos_SEPLAN_2025\[REF_06-2025.xls]SINAPI-I'!$B$11:$AC$10000</v>
          </cell>
        </row>
        <row r="9">
          <cell r="D9" t="str">
            <v>'P:\URBANISMO\01-BIBLIOTECA\00-MODELOS\02-ORCAMENTOS\Orcamento_Eventos_SEPLAN_2025\[REF_06-2025.xls]SICRO'!$A$4:$D$1000</v>
          </cell>
        </row>
      </sheetData>
      <sheetData sheetId="1">
        <row r="2">
          <cell r="B2" t="str">
            <v>PROJETO: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RESUMO"/>
      <sheetName val="ORC. SINTÉTICO"/>
      <sheetName val="CPUS"/>
      <sheetName val="BDI SEM DESONERAÇÃO"/>
      <sheetName val="CRONOGRAMA"/>
    </sheetNames>
    <sheetDataSet>
      <sheetData sheetId="0" refreshError="1">
        <row r="21">
          <cell r="B21" t="str">
            <v>Data:</v>
          </cell>
        </row>
        <row r="22">
          <cell r="B22" t="str">
            <v>Revisão:</v>
          </cell>
          <cell r="C22" t="str">
            <v>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D3120-F6F8-49EE-A766-8D243B0CF221}">
  <sheetPr>
    <tabColor theme="4"/>
    <pageSetUpPr fitToPage="1"/>
  </sheetPr>
  <dimension ref="B2:S46"/>
  <sheetViews>
    <sheetView tabSelected="1" view="pageBreakPreview" zoomScale="70" zoomScaleNormal="70" zoomScaleSheetLayoutView="70" workbookViewId="0">
      <selection activeCell="R45" sqref="R45"/>
    </sheetView>
  </sheetViews>
  <sheetFormatPr defaultRowHeight="15" x14ac:dyDescent="0.25"/>
  <cols>
    <col min="2" max="2" width="18.7109375" customWidth="1"/>
    <col min="3" max="3" width="47.85546875" bestFit="1" customWidth="1"/>
    <col min="4" max="4" width="26.140625" customWidth="1"/>
    <col min="5" max="5" width="21.140625" customWidth="1"/>
    <col min="6" max="6" width="28.42578125" customWidth="1"/>
    <col min="7" max="8" width="17.85546875" bestFit="1" customWidth="1"/>
    <col min="9" max="9" width="18.42578125" customWidth="1"/>
    <col min="10" max="10" width="17.28515625" customWidth="1"/>
    <col min="11" max="11" width="17.5703125" customWidth="1"/>
    <col min="12" max="12" width="19" customWidth="1"/>
    <col min="13" max="13" width="17" customWidth="1"/>
    <col min="14" max="14" width="19.28515625" customWidth="1"/>
    <col min="15" max="15" width="19.42578125" customWidth="1"/>
    <col min="16" max="16" width="18.85546875" customWidth="1"/>
    <col min="17" max="18" width="17.85546875" customWidth="1"/>
    <col min="19" max="19" width="20.5703125" customWidth="1"/>
  </cols>
  <sheetData>
    <row r="2" spans="2:19" x14ac:dyDescent="0.25">
      <c r="B2" s="1" t="s">
        <v>8</v>
      </c>
      <c r="C2" s="2"/>
      <c r="D2" s="2"/>
      <c r="E2" s="2"/>
      <c r="F2" s="3"/>
      <c r="G2" s="3"/>
      <c r="H2" s="3"/>
      <c r="I2" s="3"/>
      <c r="J2" s="3"/>
      <c r="K2" s="3"/>
      <c r="L2" s="3"/>
      <c r="M2" s="4" t="str">
        <f>'[2]DADOS GERAIS'!$B$21</f>
        <v>Data:</v>
      </c>
    </row>
    <row r="3" spans="2:19" x14ac:dyDescent="0.25">
      <c r="B3" s="5" t="s">
        <v>9</v>
      </c>
      <c r="C3" s="6"/>
      <c r="D3" s="6"/>
      <c r="E3" s="6"/>
      <c r="F3" s="7"/>
      <c r="G3" s="7"/>
      <c r="H3" s="7"/>
      <c r="I3" s="7"/>
      <c r="J3" s="7"/>
      <c r="K3" s="7"/>
      <c r="L3" s="7"/>
      <c r="M3" s="8" t="s">
        <v>10</v>
      </c>
    </row>
    <row r="4" spans="2:19" x14ac:dyDescent="0.25">
      <c r="B4" s="9"/>
      <c r="C4" s="6"/>
      <c r="D4" s="6"/>
      <c r="E4" s="6"/>
      <c r="F4" s="10"/>
      <c r="G4" s="10"/>
      <c r="H4" s="10"/>
      <c r="I4" s="10"/>
      <c r="J4" s="10"/>
      <c r="K4" s="10"/>
      <c r="L4" s="10"/>
      <c r="M4" s="11"/>
    </row>
    <row r="5" spans="2:19" x14ac:dyDescent="0.25">
      <c r="B5" s="12" t="s">
        <v>11</v>
      </c>
      <c r="C5" s="6"/>
      <c r="D5" s="6"/>
      <c r="E5" s="6"/>
      <c r="F5" s="13"/>
      <c r="G5" s="13"/>
      <c r="H5" s="13"/>
      <c r="I5" s="13"/>
      <c r="J5" s="13"/>
      <c r="K5" s="13"/>
      <c r="L5" s="13"/>
      <c r="M5" s="11" t="str">
        <f>'[2]DADOS GERAIS'!$B$22</f>
        <v>Revisão:</v>
      </c>
    </row>
    <row r="6" spans="2:19" x14ac:dyDescent="0.25">
      <c r="B6" s="14" t="s">
        <v>12</v>
      </c>
      <c r="C6" s="6"/>
      <c r="D6" s="6"/>
      <c r="E6" s="6"/>
      <c r="F6" s="7"/>
      <c r="G6" s="7"/>
      <c r="H6" s="7"/>
      <c r="I6" s="7"/>
      <c r="J6" s="7"/>
      <c r="K6" s="7"/>
      <c r="L6" s="7"/>
      <c r="M6" s="15" t="str">
        <f>'[2]DADOS GERAIS'!$C$22</f>
        <v>01</v>
      </c>
    </row>
    <row r="7" spans="2:19" x14ac:dyDescent="0.25">
      <c r="B7" s="16"/>
      <c r="C7" s="17"/>
      <c r="D7" s="17"/>
      <c r="E7" s="17"/>
      <c r="F7" s="18"/>
      <c r="G7" s="18"/>
      <c r="H7" s="18"/>
      <c r="I7" s="18"/>
      <c r="J7" s="18"/>
      <c r="K7" s="18"/>
      <c r="L7" s="18"/>
      <c r="M7" s="19"/>
    </row>
    <row r="8" spans="2:19" ht="15.75" x14ac:dyDescent="0.25">
      <c r="B8" s="20" t="s">
        <v>1</v>
      </c>
      <c r="C8" s="21" t="s">
        <v>0</v>
      </c>
      <c r="D8" s="21" t="s">
        <v>13</v>
      </c>
      <c r="E8" s="21" t="s">
        <v>14</v>
      </c>
      <c r="F8" s="22" t="s">
        <v>15</v>
      </c>
      <c r="G8" s="23" t="s">
        <v>16</v>
      </c>
      <c r="H8" s="23" t="s">
        <v>17</v>
      </c>
      <c r="I8" s="23" t="s">
        <v>18</v>
      </c>
      <c r="J8" s="23" t="s">
        <v>19</v>
      </c>
      <c r="K8" s="23" t="s">
        <v>20</v>
      </c>
      <c r="L8" s="23" t="s">
        <v>21</v>
      </c>
      <c r="M8" s="23" t="s">
        <v>22</v>
      </c>
      <c r="N8" s="23" t="s">
        <v>23</v>
      </c>
      <c r="O8" s="23" t="s">
        <v>24</v>
      </c>
      <c r="P8" s="23" t="s">
        <v>25</v>
      </c>
      <c r="Q8" s="23" t="s">
        <v>26</v>
      </c>
      <c r="R8" s="23" t="s">
        <v>27</v>
      </c>
      <c r="S8" s="23" t="s">
        <v>2</v>
      </c>
    </row>
    <row r="9" spans="2:19" ht="15" customHeight="1" x14ac:dyDescent="0.25">
      <c r="B9" s="39">
        <v>1</v>
      </c>
      <c r="C9" s="42" t="s">
        <v>28</v>
      </c>
      <c r="D9" s="25">
        <v>2185.61</v>
      </c>
      <c r="E9" s="26">
        <v>10</v>
      </c>
      <c r="F9" s="41">
        <f>D9*E9</f>
        <v>21856.100000000002</v>
      </c>
      <c r="G9" s="27">
        <f>$F$9</f>
        <v>21856.100000000002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>
        <f t="shared" ref="S9:S32" si="0">SUM(G9:R9)</f>
        <v>21856.100000000002</v>
      </c>
    </row>
    <row r="10" spans="2:19" ht="15" customHeight="1" x14ac:dyDescent="0.25">
      <c r="B10" s="39"/>
      <c r="C10" s="43"/>
      <c r="D10" s="29"/>
      <c r="E10" s="30"/>
      <c r="F10" s="41"/>
      <c r="G10" s="31">
        <f t="shared" ref="G10" si="1">G9/$F$9</f>
        <v>1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>
        <f t="shared" si="0"/>
        <v>1</v>
      </c>
    </row>
    <row r="11" spans="2:19" ht="15" customHeight="1" x14ac:dyDescent="0.25">
      <c r="B11" s="39">
        <v>2</v>
      </c>
      <c r="C11" s="42" t="s">
        <v>6</v>
      </c>
      <c r="D11" s="32">
        <v>18800.54</v>
      </c>
      <c r="E11" s="24">
        <v>10</v>
      </c>
      <c r="F11" s="41">
        <f t="shared" ref="F11" si="2">D11*E11</f>
        <v>188005.40000000002</v>
      </c>
      <c r="G11" s="27">
        <f>F11/2</f>
        <v>94002.700000000012</v>
      </c>
      <c r="H11" s="27">
        <f>F11/2</f>
        <v>94002.700000000012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>
        <f t="shared" si="0"/>
        <v>188005.40000000002</v>
      </c>
    </row>
    <row r="12" spans="2:19" ht="15" customHeight="1" x14ac:dyDescent="0.25">
      <c r="B12" s="39"/>
      <c r="C12" s="43"/>
      <c r="D12" s="33"/>
      <c r="E12" s="28"/>
      <c r="F12" s="41"/>
      <c r="G12" s="31">
        <f>G11/F11</f>
        <v>0.5</v>
      </c>
      <c r="H12" s="31">
        <f>H11/F11</f>
        <v>0.5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>
        <f t="shared" si="0"/>
        <v>1</v>
      </c>
    </row>
    <row r="13" spans="2:19" ht="15" customHeight="1" x14ac:dyDescent="0.25">
      <c r="B13" s="39">
        <v>3</v>
      </c>
      <c r="C13" s="42" t="s">
        <v>29</v>
      </c>
      <c r="D13" s="32">
        <v>23720.9</v>
      </c>
      <c r="E13" s="24">
        <v>10</v>
      </c>
      <c r="F13" s="41">
        <f t="shared" ref="F13" si="3">D13*E13</f>
        <v>237209</v>
      </c>
      <c r="G13" s="27"/>
      <c r="H13" s="27">
        <f>F13/4</f>
        <v>59302.25</v>
      </c>
      <c r="I13" s="27">
        <f>F13/4</f>
        <v>59302.25</v>
      </c>
      <c r="J13" s="27">
        <f>F13/4</f>
        <v>59302.25</v>
      </c>
      <c r="K13" s="27">
        <f>F13/4</f>
        <v>59302.25</v>
      </c>
      <c r="L13" s="27"/>
      <c r="M13" s="27"/>
      <c r="N13" s="27"/>
      <c r="O13" s="27"/>
      <c r="P13" s="27"/>
      <c r="Q13" s="27"/>
      <c r="R13" s="27"/>
      <c r="S13" s="27">
        <f t="shared" si="0"/>
        <v>237209</v>
      </c>
    </row>
    <row r="14" spans="2:19" ht="15" customHeight="1" x14ac:dyDescent="0.25">
      <c r="B14" s="39"/>
      <c r="C14" s="43"/>
      <c r="D14" s="33"/>
      <c r="E14" s="28"/>
      <c r="F14" s="41"/>
      <c r="G14" s="31"/>
      <c r="H14" s="31">
        <f>H13/$F$13</f>
        <v>0.25</v>
      </c>
      <c r="I14" s="31">
        <f>I13/$F$13</f>
        <v>0.25</v>
      </c>
      <c r="J14" s="31">
        <f>J13/$F$13</f>
        <v>0.25</v>
      </c>
      <c r="K14" s="31">
        <f>K13/$F$13</f>
        <v>0.25</v>
      </c>
      <c r="L14" s="31"/>
      <c r="M14" s="31"/>
      <c r="N14" s="31"/>
      <c r="O14" s="31"/>
      <c r="P14" s="31"/>
      <c r="Q14" s="31"/>
      <c r="R14" s="31"/>
      <c r="S14" s="31">
        <f t="shared" si="0"/>
        <v>1</v>
      </c>
    </row>
    <row r="15" spans="2:19" ht="15" customHeight="1" x14ac:dyDescent="0.25">
      <c r="B15" s="39">
        <v>4</v>
      </c>
      <c r="C15" s="42" t="s">
        <v>30</v>
      </c>
      <c r="D15" s="32">
        <v>255.73</v>
      </c>
      <c r="E15" s="24">
        <v>10</v>
      </c>
      <c r="F15" s="41">
        <f t="shared" ref="F15" si="4">D15*E15</f>
        <v>2557.2999999999997</v>
      </c>
      <c r="G15" s="27"/>
      <c r="H15" s="27"/>
      <c r="I15" s="27"/>
      <c r="J15" s="27">
        <f>F15/2</f>
        <v>1278.6499999999999</v>
      </c>
      <c r="K15" s="27">
        <f>F15/2</f>
        <v>1278.6499999999999</v>
      </c>
      <c r="L15" s="27"/>
      <c r="M15" s="27"/>
      <c r="N15" s="27"/>
      <c r="O15" s="27"/>
      <c r="P15" s="27"/>
      <c r="Q15" s="27"/>
      <c r="R15" s="27"/>
      <c r="S15" s="27">
        <f t="shared" si="0"/>
        <v>2557.2999999999997</v>
      </c>
    </row>
    <row r="16" spans="2:19" ht="15" customHeight="1" x14ac:dyDescent="0.25">
      <c r="B16" s="39"/>
      <c r="C16" s="43"/>
      <c r="D16" s="33"/>
      <c r="E16" s="28"/>
      <c r="F16" s="41"/>
      <c r="G16" s="31"/>
      <c r="H16" s="31"/>
      <c r="I16" s="31"/>
      <c r="J16" s="31">
        <f>J15/$F$15</f>
        <v>0.5</v>
      </c>
      <c r="K16" s="31">
        <f>K15/$F$15</f>
        <v>0.5</v>
      </c>
      <c r="L16" s="31"/>
      <c r="M16" s="31"/>
      <c r="N16" s="31"/>
      <c r="O16" s="31"/>
      <c r="P16" s="31"/>
      <c r="Q16" s="31"/>
      <c r="R16" s="31"/>
      <c r="S16" s="31">
        <f t="shared" si="0"/>
        <v>1</v>
      </c>
    </row>
    <row r="17" spans="2:19" ht="15" customHeight="1" x14ac:dyDescent="0.25">
      <c r="B17" s="39">
        <v>5</v>
      </c>
      <c r="C17" s="42" t="s">
        <v>31</v>
      </c>
      <c r="D17" s="32">
        <v>12209.76</v>
      </c>
      <c r="E17" s="26">
        <v>10</v>
      </c>
      <c r="F17" s="41">
        <f t="shared" ref="F17" si="5">D17*E17</f>
        <v>122097.60000000001</v>
      </c>
      <c r="G17" s="27"/>
      <c r="H17" s="27"/>
      <c r="I17" s="27"/>
      <c r="J17" s="27">
        <f>F17/4</f>
        <v>30524.400000000001</v>
      </c>
      <c r="K17" s="27">
        <f>F17/4</f>
        <v>30524.400000000001</v>
      </c>
      <c r="L17" s="27">
        <f>F17/4</f>
        <v>30524.400000000001</v>
      </c>
      <c r="M17" s="27">
        <f>F17/4</f>
        <v>30524.400000000001</v>
      </c>
      <c r="N17" s="27"/>
      <c r="O17" s="27"/>
      <c r="P17" s="27"/>
      <c r="Q17" s="27"/>
      <c r="R17" s="27"/>
      <c r="S17" s="27">
        <f t="shared" si="0"/>
        <v>122097.60000000001</v>
      </c>
    </row>
    <row r="18" spans="2:19" ht="15" customHeight="1" x14ac:dyDescent="0.25">
      <c r="B18" s="39"/>
      <c r="C18" s="43"/>
      <c r="D18" s="33"/>
      <c r="E18" s="30"/>
      <c r="F18" s="41"/>
      <c r="G18" s="31"/>
      <c r="H18" s="31"/>
      <c r="I18" s="31"/>
      <c r="J18" s="31">
        <v>0.25</v>
      </c>
      <c r="K18" s="31">
        <v>0.25</v>
      </c>
      <c r="L18" s="31">
        <v>0.25</v>
      </c>
      <c r="M18" s="31">
        <v>0.25</v>
      </c>
      <c r="N18" s="31"/>
      <c r="O18" s="31"/>
      <c r="P18" s="31"/>
      <c r="Q18" s="31"/>
      <c r="R18" s="31"/>
      <c r="S18" s="31">
        <f t="shared" si="0"/>
        <v>1</v>
      </c>
    </row>
    <row r="19" spans="2:19" ht="15" customHeight="1" x14ac:dyDescent="0.25">
      <c r="B19" s="39">
        <v>6</v>
      </c>
      <c r="C19" s="42" t="s">
        <v>5</v>
      </c>
      <c r="D19" s="32">
        <v>3446.46</v>
      </c>
      <c r="E19" s="24">
        <v>10</v>
      </c>
      <c r="F19" s="41">
        <f t="shared" ref="F19" si="6">D19*E19</f>
        <v>34464.6</v>
      </c>
      <c r="G19" s="27"/>
      <c r="H19" s="27"/>
      <c r="I19" s="27"/>
      <c r="J19" s="27">
        <f>F19/4</f>
        <v>8616.15</v>
      </c>
      <c r="K19" s="27">
        <f>F19/4</f>
        <v>8616.15</v>
      </c>
      <c r="L19" s="27">
        <f>F19/4</f>
        <v>8616.15</v>
      </c>
      <c r="M19" s="27">
        <f>F19/4</f>
        <v>8616.15</v>
      </c>
      <c r="N19" s="27"/>
      <c r="O19" s="27"/>
      <c r="P19" s="27"/>
      <c r="Q19" s="27"/>
      <c r="R19" s="27"/>
      <c r="S19" s="27">
        <f t="shared" si="0"/>
        <v>34464.6</v>
      </c>
    </row>
    <row r="20" spans="2:19" ht="15" customHeight="1" x14ac:dyDescent="0.25">
      <c r="B20" s="39"/>
      <c r="C20" s="43"/>
      <c r="D20" s="33"/>
      <c r="E20" s="28"/>
      <c r="F20" s="41"/>
      <c r="G20" s="31"/>
      <c r="H20" s="31"/>
      <c r="I20" s="31"/>
      <c r="J20" s="31">
        <v>0.25</v>
      </c>
      <c r="K20" s="31">
        <v>0.25</v>
      </c>
      <c r="L20" s="31">
        <v>0.25</v>
      </c>
      <c r="M20" s="31">
        <v>0.25</v>
      </c>
      <c r="N20" s="31"/>
      <c r="O20" s="31"/>
      <c r="P20" s="31"/>
      <c r="Q20" s="31"/>
      <c r="R20" s="31"/>
      <c r="S20" s="31">
        <f t="shared" si="0"/>
        <v>1</v>
      </c>
    </row>
    <row r="21" spans="2:19" ht="15" customHeight="1" x14ac:dyDescent="0.25">
      <c r="B21" s="39">
        <v>7</v>
      </c>
      <c r="C21" s="40" t="s">
        <v>3</v>
      </c>
      <c r="D21" s="32">
        <v>6144.63</v>
      </c>
      <c r="E21" s="24">
        <v>10</v>
      </c>
      <c r="F21" s="41">
        <f t="shared" ref="F21" si="7">D21*E21</f>
        <v>61446.3</v>
      </c>
      <c r="G21" s="27"/>
      <c r="H21" s="27"/>
      <c r="I21" s="27"/>
      <c r="J21" s="27"/>
      <c r="K21" s="27">
        <f>F21/4</f>
        <v>15361.575000000001</v>
      </c>
      <c r="L21" s="27">
        <f>F21/4</f>
        <v>15361.575000000001</v>
      </c>
      <c r="M21" s="27">
        <f>F21/4</f>
        <v>15361.575000000001</v>
      </c>
      <c r="N21" s="27">
        <f>F21/4</f>
        <v>15361.575000000001</v>
      </c>
      <c r="O21" s="27"/>
      <c r="P21" s="27"/>
      <c r="Q21" s="27"/>
      <c r="R21" s="27"/>
      <c r="S21" s="27">
        <f t="shared" si="0"/>
        <v>61446.3</v>
      </c>
    </row>
    <row r="22" spans="2:19" ht="15" customHeight="1" x14ac:dyDescent="0.25">
      <c r="B22" s="39"/>
      <c r="C22" s="40"/>
      <c r="D22" s="33"/>
      <c r="E22" s="28"/>
      <c r="F22" s="41"/>
      <c r="G22" s="31"/>
      <c r="H22" s="31"/>
      <c r="I22" s="31"/>
      <c r="J22" s="31"/>
      <c r="K22" s="31">
        <f>K21/$F$21</f>
        <v>0.25</v>
      </c>
      <c r="L22" s="31">
        <f>L21/$F$21</f>
        <v>0.25</v>
      </c>
      <c r="M22" s="31">
        <f>M21/$F$21</f>
        <v>0.25</v>
      </c>
      <c r="N22" s="31">
        <f>N21/$F$21</f>
        <v>0.25</v>
      </c>
      <c r="O22" s="31"/>
      <c r="P22" s="31"/>
      <c r="Q22" s="31"/>
      <c r="R22" s="31"/>
      <c r="S22" s="31">
        <f t="shared" si="0"/>
        <v>1</v>
      </c>
    </row>
    <row r="23" spans="2:19" ht="15" customHeight="1" x14ac:dyDescent="0.25">
      <c r="B23" s="39">
        <v>8</v>
      </c>
      <c r="C23" s="40" t="s">
        <v>32</v>
      </c>
      <c r="D23" s="32">
        <v>16762.45</v>
      </c>
      <c r="E23" s="24">
        <v>10</v>
      </c>
      <c r="F23" s="41">
        <f t="shared" ref="F23" si="8">D23*E23</f>
        <v>167624.5</v>
      </c>
      <c r="G23" s="27"/>
      <c r="H23" s="27"/>
      <c r="I23" s="27"/>
      <c r="J23" s="27"/>
      <c r="K23" s="27"/>
      <c r="L23" s="27">
        <f>F23/4</f>
        <v>41906.125</v>
      </c>
      <c r="M23" s="27">
        <f>F23/4</f>
        <v>41906.125</v>
      </c>
      <c r="N23" s="27">
        <f>F23/4</f>
        <v>41906.125</v>
      </c>
      <c r="O23" s="27">
        <f>F23/4</f>
        <v>41906.125</v>
      </c>
      <c r="P23" s="27"/>
      <c r="Q23" s="27"/>
      <c r="R23" s="27"/>
      <c r="S23" s="27">
        <f t="shared" si="0"/>
        <v>167624.5</v>
      </c>
    </row>
    <row r="24" spans="2:19" ht="15" customHeight="1" x14ac:dyDescent="0.25">
      <c r="B24" s="39"/>
      <c r="C24" s="40"/>
      <c r="D24" s="33"/>
      <c r="E24" s="28"/>
      <c r="F24" s="41"/>
      <c r="G24" s="31"/>
      <c r="H24" s="31"/>
      <c r="I24" s="31"/>
      <c r="J24" s="31"/>
      <c r="K24" s="31"/>
      <c r="L24" s="31">
        <f>L23/$F$23</f>
        <v>0.25</v>
      </c>
      <c r="M24" s="31">
        <f>M23/$F$23</f>
        <v>0.25</v>
      </c>
      <c r="N24" s="31">
        <f>N23/$F$23</f>
        <v>0.25</v>
      </c>
      <c r="O24" s="31">
        <f>O23/$F$23</f>
        <v>0.25</v>
      </c>
      <c r="P24" s="31"/>
      <c r="Q24" s="31"/>
      <c r="R24" s="31"/>
      <c r="S24" s="31">
        <f t="shared" si="0"/>
        <v>1</v>
      </c>
    </row>
    <row r="25" spans="2:19" ht="15" customHeight="1" x14ac:dyDescent="0.25">
      <c r="B25" s="39">
        <v>9</v>
      </c>
      <c r="C25" s="42" t="s">
        <v>4</v>
      </c>
      <c r="D25" s="32">
        <v>8793.3799999999992</v>
      </c>
      <c r="E25" s="26">
        <v>10</v>
      </c>
      <c r="F25" s="41">
        <f t="shared" ref="F25" si="9">D25*E25</f>
        <v>87933.799999999988</v>
      </c>
      <c r="G25" s="27"/>
      <c r="H25" s="27"/>
      <c r="I25" s="27"/>
      <c r="J25" s="27"/>
      <c r="K25" s="27"/>
      <c r="L25" s="27"/>
      <c r="M25" s="27">
        <f>F25/5</f>
        <v>17586.759999999998</v>
      </c>
      <c r="N25" s="27">
        <f>F25/5</f>
        <v>17586.759999999998</v>
      </c>
      <c r="O25" s="27">
        <f>F25/5</f>
        <v>17586.759999999998</v>
      </c>
      <c r="P25" s="27">
        <f>F25/5</f>
        <v>17586.759999999998</v>
      </c>
      <c r="Q25" s="27">
        <f>F25/5</f>
        <v>17586.759999999998</v>
      </c>
      <c r="R25" s="27"/>
      <c r="S25" s="27">
        <f t="shared" si="0"/>
        <v>87933.799999999988</v>
      </c>
    </row>
    <row r="26" spans="2:19" ht="15" customHeight="1" x14ac:dyDescent="0.25">
      <c r="B26" s="39"/>
      <c r="C26" s="43"/>
      <c r="D26" s="33"/>
      <c r="E26" s="30"/>
      <c r="F26" s="41"/>
      <c r="G26" s="31"/>
      <c r="H26" s="31"/>
      <c r="I26" s="31"/>
      <c r="J26" s="31"/>
      <c r="K26" s="31"/>
      <c r="L26" s="31"/>
      <c r="M26" s="31">
        <f>M25/$F$25</f>
        <v>0.2</v>
      </c>
      <c r="N26" s="31">
        <f t="shared" ref="N26:Q26" si="10">N25/$F$25</f>
        <v>0.2</v>
      </c>
      <c r="O26" s="31">
        <f t="shared" si="10"/>
        <v>0.2</v>
      </c>
      <c r="P26" s="31">
        <f t="shared" si="10"/>
        <v>0.2</v>
      </c>
      <c r="Q26" s="31">
        <f t="shared" si="10"/>
        <v>0.2</v>
      </c>
      <c r="R26" s="31"/>
      <c r="S26" s="31">
        <f t="shared" si="0"/>
        <v>1</v>
      </c>
    </row>
    <row r="27" spans="2:19" ht="15" customHeight="1" x14ac:dyDescent="0.25">
      <c r="B27" s="39">
        <v>10</v>
      </c>
      <c r="C27" s="40" t="s">
        <v>7</v>
      </c>
      <c r="D27" s="32">
        <v>17691.689999999999</v>
      </c>
      <c r="E27" s="24">
        <v>8</v>
      </c>
      <c r="F27" s="41">
        <f>D27*E27+D28*E28</f>
        <v>185423.38</v>
      </c>
      <c r="G27" s="27"/>
      <c r="I27" s="27"/>
      <c r="J27" s="27"/>
      <c r="K27" s="27"/>
      <c r="L27" s="27"/>
      <c r="M27" s="27">
        <f>F27/5</f>
        <v>37084.675999999999</v>
      </c>
      <c r="N27" s="27">
        <f>F27/5</f>
        <v>37084.675999999999</v>
      </c>
      <c r="O27" s="27">
        <f>F27/5</f>
        <v>37084.675999999999</v>
      </c>
      <c r="P27" s="27">
        <f>F27/5</f>
        <v>37084.675999999999</v>
      </c>
      <c r="Q27" s="27">
        <f>F27/5</f>
        <v>37084.675999999999</v>
      </c>
      <c r="R27" s="27"/>
      <c r="S27" s="27">
        <f t="shared" si="0"/>
        <v>185423.38</v>
      </c>
    </row>
    <row r="28" spans="2:19" ht="15" customHeight="1" x14ac:dyDescent="0.25">
      <c r="B28" s="39"/>
      <c r="C28" s="40"/>
      <c r="D28" s="33">
        <f>4253.24+D27</f>
        <v>21944.93</v>
      </c>
      <c r="E28" s="34">
        <v>2</v>
      </c>
      <c r="F28" s="41"/>
      <c r="G28" s="31"/>
      <c r="I28" s="31"/>
      <c r="J28" s="31"/>
      <c r="K28" s="31"/>
      <c r="L28" s="31"/>
      <c r="M28" s="31">
        <f>M27/$F$27</f>
        <v>0.19999999999999998</v>
      </c>
      <c r="N28" s="31">
        <f t="shared" ref="N28:Q28" si="11">N27/$F$27</f>
        <v>0.19999999999999998</v>
      </c>
      <c r="O28" s="31">
        <f t="shared" si="11"/>
        <v>0.19999999999999998</v>
      </c>
      <c r="P28" s="31">
        <f t="shared" si="11"/>
        <v>0.19999999999999998</v>
      </c>
      <c r="Q28" s="31">
        <f t="shared" si="11"/>
        <v>0.19999999999999998</v>
      </c>
      <c r="R28" s="31"/>
      <c r="S28" s="31">
        <f t="shared" si="0"/>
        <v>0.99999999999999989</v>
      </c>
    </row>
    <row r="29" spans="2:19" ht="15" customHeight="1" x14ac:dyDescent="0.25">
      <c r="B29" s="39">
        <v>11</v>
      </c>
      <c r="C29" s="40" t="s">
        <v>33</v>
      </c>
      <c r="D29" s="32">
        <v>145.71</v>
      </c>
      <c r="E29" s="24">
        <v>10</v>
      </c>
      <c r="F29" s="41">
        <f t="shared" ref="F29" si="12">D29*E29</f>
        <v>1457.1000000000001</v>
      </c>
      <c r="G29" s="27"/>
      <c r="H29" s="27"/>
      <c r="I29" s="27"/>
      <c r="J29" s="27"/>
      <c r="K29" s="27"/>
      <c r="L29" s="27"/>
      <c r="M29" s="27"/>
      <c r="N29" s="27">
        <f>F29/5</f>
        <v>291.42</v>
      </c>
      <c r="O29" s="27">
        <f>F29/5</f>
        <v>291.42</v>
      </c>
      <c r="P29" s="27">
        <f>F29/5</f>
        <v>291.42</v>
      </c>
      <c r="Q29" s="27">
        <f>F29/5</f>
        <v>291.42</v>
      </c>
      <c r="R29" s="27">
        <f>F29/5</f>
        <v>291.42</v>
      </c>
      <c r="S29" s="27">
        <f t="shared" si="0"/>
        <v>1457.1000000000001</v>
      </c>
    </row>
    <row r="30" spans="2:19" ht="15" customHeight="1" x14ac:dyDescent="0.25">
      <c r="B30" s="39"/>
      <c r="C30" s="40"/>
      <c r="D30" s="33"/>
      <c r="E30" s="28"/>
      <c r="F30" s="41"/>
      <c r="G30" s="31"/>
      <c r="H30" s="31"/>
      <c r="I30" s="31"/>
      <c r="J30" s="31"/>
      <c r="K30" s="31"/>
      <c r="L30" s="31"/>
      <c r="M30" s="31"/>
      <c r="N30" s="31">
        <f t="shared" ref="N30:Q30" si="13">N29/$F$29</f>
        <v>0.19999999999999998</v>
      </c>
      <c r="O30" s="31">
        <f t="shared" si="13"/>
        <v>0.19999999999999998</v>
      </c>
      <c r="P30" s="31">
        <f t="shared" si="13"/>
        <v>0.19999999999999998</v>
      </c>
      <c r="Q30" s="31">
        <f t="shared" si="13"/>
        <v>0.19999999999999998</v>
      </c>
      <c r="R30" s="31">
        <f>R29/$F$29</f>
        <v>0.19999999999999998</v>
      </c>
      <c r="S30" s="31">
        <f t="shared" si="0"/>
        <v>0.99999999999999989</v>
      </c>
    </row>
    <row r="31" spans="2:19" ht="15" customHeight="1" x14ac:dyDescent="0.25">
      <c r="B31" s="39">
        <v>12</v>
      </c>
      <c r="C31" s="40" t="s">
        <v>34</v>
      </c>
      <c r="D31" s="32">
        <v>3844.04</v>
      </c>
      <c r="E31" s="24">
        <v>10</v>
      </c>
      <c r="F31" s="41">
        <f t="shared" ref="F31:F33" si="14">D31*E31</f>
        <v>38440.400000000001</v>
      </c>
      <c r="G31" s="27"/>
      <c r="H31" s="27"/>
      <c r="I31" s="27"/>
      <c r="J31" s="27"/>
      <c r="K31" s="27"/>
      <c r="L31" s="27"/>
      <c r="M31" s="27"/>
      <c r="N31" s="27">
        <f>F31/5</f>
        <v>7688.08</v>
      </c>
      <c r="O31" s="27">
        <f>F31/5</f>
        <v>7688.08</v>
      </c>
      <c r="P31" s="27">
        <f>F31/5</f>
        <v>7688.08</v>
      </c>
      <c r="Q31" s="27">
        <f>F31/5</f>
        <v>7688.08</v>
      </c>
      <c r="R31" s="27">
        <f>F31/5</f>
        <v>7688.08</v>
      </c>
      <c r="S31" s="27">
        <f t="shared" si="0"/>
        <v>38440.400000000001</v>
      </c>
    </row>
    <row r="32" spans="2:19" ht="15" customHeight="1" x14ac:dyDescent="0.25">
      <c r="B32" s="39"/>
      <c r="C32" s="40"/>
      <c r="D32" s="28"/>
      <c r="E32" s="28"/>
      <c r="F32" s="41"/>
      <c r="G32" s="31"/>
      <c r="H32" s="31"/>
      <c r="I32" s="31"/>
      <c r="J32" s="31"/>
      <c r="K32" s="31"/>
      <c r="L32" s="31"/>
      <c r="M32" s="31"/>
      <c r="N32" s="31">
        <f>N31/$F$31</f>
        <v>0.19999999999999998</v>
      </c>
      <c r="O32" s="31">
        <f t="shared" ref="O32:R32" si="15">O31/$F$31</f>
        <v>0.19999999999999998</v>
      </c>
      <c r="P32" s="31">
        <f t="shared" si="15"/>
        <v>0.19999999999999998</v>
      </c>
      <c r="Q32" s="31">
        <f t="shared" si="15"/>
        <v>0.19999999999999998</v>
      </c>
      <c r="R32" s="31">
        <f t="shared" si="15"/>
        <v>0.19999999999999998</v>
      </c>
      <c r="S32" s="31">
        <f t="shared" si="0"/>
        <v>0.99999999999999989</v>
      </c>
    </row>
    <row r="33" spans="3:19" ht="15" customHeight="1" x14ac:dyDescent="0.25">
      <c r="E33" s="42" t="s">
        <v>39</v>
      </c>
      <c r="F33" s="41">
        <f>SUM(F9:F32)</f>
        <v>1148515.48</v>
      </c>
      <c r="G33" s="44">
        <f>G9+G11+G13+G15+G17+G19+G21+G23+G25+G27+G29+G31</f>
        <v>115858.80000000002</v>
      </c>
      <c r="H33" s="44">
        <f t="shared" ref="H33:R33" si="16">H9+H11+H13+H15+H17+H19+H21+H23+H25+H27+H29+H31</f>
        <v>153304.95000000001</v>
      </c>
      <c r="I33" s="44">
        <f t="shared" si="16"/>
        <v>59302.25</v>
      </c>
      <c r="J33" s="44">
        <f t="shared" si="16"/>
        <v>99721.45</v>
      </c>
      <c r="K33" s="44">
        <f t="shared" si="16"/>
        <v>115083.02499999999</v>
      </c>
      <c r="L33" s="44">
        <f t="shared" si="16"/>
        <v>96408.25</v>
      </c>
      <c r="M33" s="44">
        <f t="shared" si="16"/>
        <v>151079.68599999999</v>
      </c>
      <c r="N33" s="44">
        <f t="shared" si="16"/>
        <v>119918.636</v>
      </c>
      <c r="O33" s="44">
        <f t="shared" si="16"/>
        <v>104557.06099999999</v>
      </c>
      <c r="P33" s="44">
        <f t="shared" si="16"/>
        <v>62650.936000000002</v>
      </c>
      <c r="Q33" s="44">
        <f t="shared" si="16"/>
        <v>62650.936000000002</v>
      </c>
      <c r="R33" s="44">
        <f t="shared" si="16"/>
        <v>7979.5</v>
      </c>
      <c r="S33" s="44">
        <f t="shared" ref="S33" si="17">S9+S11+S13+S15+S17+S19+S21+S23+S25+S27+S29+S31</f>
        <v>1148515.48</v>
      </c>
    </row>
    <row r="34" spans="3:19" ht="15" customHeight="1" x14ac:dyDescent="0.25">
      <c r="E34" s="43"/>
      <c r="F34" s="41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</row>
    <row r="35" spans="3:19" x14ac:dyDescent="0.25">
      <c r="C35" s="36"/>
      <c r="D35" s="36"/>
      <c r="E35" s="36"/>
      <c r="F35" s="35"/>
    </row>
    <row r="36" spans="3:19" x14ac:dyDescent="0.25">
      <c r="C36" s="37" t="s">
        <v>35</v>
      </c>
      <c r="D36" s="37"/>
      <c r="E36" s="37"/>
    </row>
    <row r="37" spans="3:19" x14ac:dyDescent="0.25">
      <c r="C37" s="37" t="s">
        <v>36</v>
      </c>
      <c r="D37" s="37"/>
      <c r="E37" s="37"/>
    </row>
    <row r="38" spans="3:19" x14ac:dyDescent="0.25">
      <c r="C38" s="37" t="s">
        <v>37</v>
      </c>
      <c r="D38" s="37"/>
      <c r="E38" s="37"/>
    </row>
    <row r="39" spans="3:19" x14ac:dyDescent="0.25">
      <c r="C39" s="37" t="s">
        <v>38</v>
      </c>
      <c r="D39" s="37"/>
      <c r="E39" s="37"/>
    </row>
    <row r="44" spans="3:19" x14ac:dyDescent="0.25">
      <c r="F44" s="38"/>
    </row>
    <row r="45" spans="3:19" x14ac:dyDescent="0.25">
      <c r="F45" s="38"/>
    </row>
    <row r="46" spans="3:19" x14ac:dyDescent="0.25">
      <c r="F46" s="35"/>
    </row>
  </sheetData>
  <mergeCells count="51">
    <mergeCell ref="R33:R34"/>
    <mergeCell ref="S33:S34"/>
    <mergeCell ref="K33:K34"/>
    <mergeCell ref="M33:M34"/>
    <mergeCell ref="N33:N34"/>
    <mergeCell ref="O33:O34"/>
    <mergeCell ref="P33:P34"/>
    <mergeCell ref="Q33:Q34"/>
    <mergeCell ref="G33:G34"/>
    <mergeCell ref="H33:H34"/>
    <mergeCell ref="I33:I34"/>
    <mergeCell ref="J33:J34"/>
    <mergeCell ref="L33:L34"/>
    <mergeCell ref="B9:B10"/>
    <mergeCell ref="C9:C10"/>
    <mergeCell ref="F9:F10"/>
    <mergeCell ref="F33:F34"/>
    <mergeCell ref="E33:E34"/>
    <mergeCell ref="B11:B12"/>
    <mergeCell ref="C11:C12"/>
    <mergeCell ref="F11:F12"/>
    <mergeCell ref="B13:B14"/>
    <mergeCell ref="C13:C14"/>
    <mergeCell ref="F13:F14"/>
    <mergeCell ref="B15:B16"/>
    <mergeCell ref="C15:C16"/>
    <mergeCell ref="F15:F16"/>
    <mergeCell ref="B17:B18"/>
    <mergeCell ref="C17:C18"/>
    <mergeCell ref="F17:F18"/>
    <mergeCell ref="B19:B20"/>
    <mergeCell ref="C19:C20"/>
    <mergeCell ref="F19:F20"/>
    <mergeCell ref="B21:B22"/>
    <mergeCell ref="C21:C22"/>
    <mergeCell ref="F21:F22"/>
    <mergeCell ref="B31:B32"/>
    <mergeCell ref="C31:C32"/>
    <mergeCell ref="F31:F32"/>
    <mergeCell ref="B23:B24"/>
    <mergeCell ref="C23:C24"/>
    <mergeCell ref="F23:F24"/>
    <mergeCell ref="B25:B26"/>
    <mergeCell ref="C25:C26"/>
    <mergeCell ref="F25:F26"/>
    <mergeCell ref="B27:B28"/>
    <mergeCell ref="C27:C28"/>
    <mergeCell ref="F27:F28"/>
    <mergeCell ref="B29:B30"/>
    <mergeCell ref="C29:C30"/>
    <mergeCell ref="F29:F30"/>
  </mergeCells>
  <phoneticPr fontId="3" type="noConversion"/>
  <conditionalFormatting sqref="G13:G23">
    <cfRule type="dataBar" priority="1">
      <dataBar showValue="0">
        <cfvo type="percent" val="0"/>
        <cfvo type="percent" val="100"/>
        <color theme="7" tint="0.39997558519241921"/>
      </dataBar>
      <extLst>
        <ext xmlns:x14="http://schemas.microsoft.com/office/spreadsheetml/2009/9/main" uri="{B025F937-C7B1-47D3-B67F-A62EFF666E3E}">
          <x14:id>{F786D980-025F-4D11-AB9E-F01CDF54D700}</x14:id>
        </ext>
      </extLst>
    </cfRule>
  </conditionalFormatting>
  <pageMargins left="0" right="0" top="1.9685039370078741" bottom="0.39370078740157483" header="0" footer="0.19685039370078741"/>
  <pageSetup paperSize="9" scale="38" fitToHeight="0" orientation="landscape" r:id="rId1"/>
  <headerFooter>
    <oddHeader>&amp;L&amp;G</oddHeader>
    <oddFooter>&amp;RPágina &amp;P de &amp;N</oddFooter>
  </headerFooter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86D980-025F-4D11-AB9E-F01CDF54D700}">
            <x14:dataBar minLength="0" maxLength="100" border="1" direction="leftToRight" negativeBarBorderColorSameAsPositive="0">
              <x14:cfvo type="percent">
                <xm:f>0</xm:f>
              </x14:cfvo>
              <x14:cfvo type="percent">
                <xm:f>100</xm:f>
              </x14:cfvo>
              <x14:borderColor theme="7" tint="-0.499984740745262"/>
              <x14:negativeFillColor rgb="FFFF0000"/>
              <x14:negativeBorderColor rgb="FFFF0000"/>
              <x14:axisColor rgb="FF000000"/>
            </x14:dataBar>
          </x14:cfRule>
          <xm:sqref>G13:G23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CRONOGRAMA FÍSICO FINANCEIRO</vt:lpstr>
      <vt:lpstr>'CRONOGRAMA FÍSICO FINANCEIRO'!Area_de_impressao</vt:lpstr>
      <vt:lpstr>'CRONOGRAMA FÍSICO FINANCEIRO'!Titulos_de_impressao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de Souza Nunes</dc:creator>
  <cp:lastModifiedBy>Thaenne Hellen Beber</cp:lastModifiedBy>
  <cp:lastPrinted>2026-02-09T15:19:07Z</cp:lastPrinted>
  <dcterms:created xsi:type="dcterms:W3CDTF">2025-09-10T17:34:13Z</dcterms:created>
  <dcterms:modified xsi:type="dcterms:W3CDTF">2026-02-09T15:19:20Z</dcterms:modified>
</cp:coreProperties>
</file>