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planejamento-pc8\PLANEJAMENTO-RAFAELA-PC\LICITAÇÃO\2026\CASA CATARINA\Licitar\ORÇAMENTO E CRONOGRAMA\"/>
    </mc:Choice>
  </mc:AlternateContent>
  <xr:revisionPtr revIDLastSave="0" documentId="13_ncr:1_{5F749FE7-4879-4F0A-A4FC-41A88756E7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 FÍSICO FINANCEIRO" sheetId="18" r:id="rId1"/>
  </sheets>
  <externalReferences>
    <externalReference r:id="rId2"/>
    <externalReference r:id="rId3"/>
  </externalReferences>
  <definedNames>
    <definedName name="_xlnm._FilterDatabase" localSheetId="0" hidden="1">'CRONOGRAMA FÍSICO FINANCEIRO'!$C$2:$C$289</definedName>
    <definedName name="_xlnm.Print_Area" localSheetId="0">'CRONOGRAMA FÍSICO FINANCEIRO'!$A$2:$S$44</definedName>
    <definedName name="MEDIANAS">[1]REF!$D$6</definedName>
    <definedName name="SEPLAN">[1]REF!$D$5</definedName>
    <definedName name="SICRO">[1]REF!$D$9</definedName>
    <definedName name="SINAPI_C">[1]REF!$D$7</definedName>
    <definedName name="SINAPI_I">[1]REF!$D$8</definedName>
    <definedName name="_xlnm.Print_Titles" localSheetId="0">'CRONOGRAMA FÍSICO FINANCEIRO'!$2:$8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3" i="18" l="1"/>
  <c r="S6" i="18"/>
  <c r="S5" i="18"/>
  <c r="S2" i="18"/>
  <c r="F31" i="18" l="1"/>
  <c r="R31" i="18" s="1"/>
  <c r="R32" i="18" s="1"/>
  <c r="F29" i="18"/>
  <c r="Q29" i="18" s="1"/>
  <c r="Q30" i="18" s="1"/>
  <c r="D28" i="18"/>
  <c r="D34" i="18" s="1"/>
  <c r="F27" i="18"/>
  <c r="P27" i="18" s="1"/>
  <c r="P28" i="18" s="1"/>
  <c r="F25" i="18"/>
  <c r="Q25" i="18" s="1"/>
  <c r="Q26" i="18" s="1"/>
  <c r="F23" i="18"/>
  <c r="N23" i="18" s="1"/>
  <c r="N24" i="18" s="1"/>
  <c r="F21" i="18"/>
  <c r="M21" i="18" s="1"/>
  <c r="M22" i="18" s="1"/>
  <c r="S20" i="18"/>
  <c r="F19" i="18"/>
  <c r="M19" i="18" s="1"/>
  <c r="S18" i="18"/>
  <c r="F17" i="18"/>
  <c r="M17" i="18" s="1"/>
  <c r="F15" i="18"/>
  <c r="J15" i="18" s="1"/>
  <c r="F13" i="18"/>
  <c r="K13" i="18" s="1"/>
  <c r="K14" i="18" s="1"/>
  <c r="F11" i="18"/>
  <c r="H11" i="18" s="1"/>
  <c r="F9" i="18"/>
  <c r="G9" i="18" s="1"/>
  <c r="G10" i="18" s="1"/>
  <c r="G11" i="18" l="1"/>
  <c r="G12" i="18" s="1"/>
  <c r="H12" i="18"/>
  <c r="S12" i="18" s="1"/>
  <c r="F33" i="18"/>
  <c r="G33" i="18"/>
  <c r="S10" i="18"/>
  <c r="S9" i="18"/>
  <c r="S11" i="18"/>
  <c r="J16" i="18"/>
  <c r="J19" i="18"/>
  <c r="M25" i="18"/>
  <c r="P29" i="18"/>
  <c r="P30" i="18" s="1"/>
  <c r="H13" i="18"/>
  <c r="H33" i="18" s="1"/>
  <c r="O31" i="18"/>
  <c r="O32" i="18" s="1"/>
  <c r="N29" i="18"/>
  <c r="K19" i="18"/>
  <c r="L19" i="18"/>
  <c r="I13" i="18"/>
  <c r="R29" i="18"/>
  <c r="J13" i="18"/>
  <c r="L21" i="18"/>
  <c r="L22" i="18" s="1"/>
  <c r="N21" i="18"/>
  <c r="K15" i="18"/>
  <c r="K16" i="18" s="1"/>
  <c r="N27" i="18"/>
  <c r="N28" i="18" s="1"/>
  <c r="P31" i="18"/>
  <c r="P32" i="18" s="1"/>
  <c r="O27" i="18"/>
  <c r="O28" i="18" s="1"/>
  <c r="Q27" i="18"/>
  <c r="Q28" i="18" s="1"/>
  <c r="M23" i="18"/>
  <c r="M24" i="18" s="1"/>
  <c r="K17" i="18"/>
  <c r="N25" i="18"/>
  <c r="N26" i="18" s="1"/>
  <c r="O25" i="18"/>
  <c r="O26" i="18" s="1"/>
  <c r="P25" i="18"/>
  <c r="N31" i="18"/>
  <c r="M27" i="18"/>
  <c r="Q31" i="18"/>
  <c r="Q32" i="18" s="1"/>
  <c r="J17" i="18"/>
  <c r="O23" i="18"/>
  <c r="L17" i="18"/>
  <c r="O29" i="18"/>
  <c r="O30" i="18" s="1"/>
  <c r="K21" i="18"/>
  <c r="L23" i="18"/>
  <c r="K33" i="18" l="1"/>
  <c r="M33" i="18"/>
  <c r="Q33" i="18"/>
  <c r="R30" i="18"/>
  <c r="R33" i="18"/>
  <c r="P26" i="18"/>
  <c r="P33" i="18"/>
  <c r="O24" i="18"/>
  <c r="O33" i="18"/>
  <c r="L33" i="18"/>
  <c r="N22" i="18"/>
  <c r="N33" i="18"/>
  <c r="J14" i="18"/>
  <c r="J33" i="18"/>
  <c r="I14" i="18"/>
  <c r="I33" i="18"/>
  <c r="L24" i="18"/>
  <c r="S23" i="18"/>
  <c r="K22" i="18"/>
  <c r="S21" i="18"/>
  <c r="S19" i="18"/>
  <c r="S16" i="18"/>
  <c r="M28" i="18"/>
  <c r="S28" i="18" s="1"/>
  <c r="S27" i="18"/>
  <c r="S15" i="18"/>
  <c r="S31" i="18"/>
  <c r="N32" i="18"/>
  <c r="S32" i="18" s="1"/>
  <c r="N30" i="18"/>
  <c r="S30" i="18" s="1"/>
  <c r="S29" i="18"/>
  <c r="H14" i="18"/>
  <c r="S13" i="18"/>
  <c r="S25" i="18"/>
  <c r="M26" i="18"/>
  <c r="S17" i="18"/>
  <c r="S24" i="18" l="1"/>
  <c r="S26" i="18"/>
  <c r="S22" i="18"/>
  <c r="S33" i="18"/>
  <c r="S48" i="18" s="1"/>
  <c r="S14" i="18"/>
</calcChain>
</file>

<file path=xl/sharedStrings.xml><?xml version="1.0" encoding="utf-8"?>
<sst xmlns="http://schemas.openxmlformats.org/spreadsheetml/2006/main" count="40" uniqueCount="40">
  <si>
    <t>DESCRIÇÃO</t>
  </si>
  <si>
    <t>ITEM</t>
  </si>
  <si>
    <t>Total</t>
  </si>
  <si>
    <t>PAVIMENTAÇÃO</t>
  </si>
  <si>
    <t>INSTALAÇÕES ELÉTRICAS</t>
  </si>
  <si>
    <t>PINTURA</t>
  </si>
  <si>
    <t>INFRAESTRUTURA</t>
  </si>
  <si>
    <t>INSTALAÇÕES HIDROSSANITÁRIAS</t>
  </si>
  <si>
    <t>CASA CATARINA</t>
  </si>
  <si>
    <t>CRONOGRAMA FÍSICO FINANCEIRO</t>
  </si>
  <si>
    <t>Bancos:</t>
  </si>
  <si>
    <t xml:space="preserve">SINAPI (12/2024) </t>
  </si>
  <si>
    <t>PREÇO UNITÁRIO</t>
  </si>
  <si>
    <t>QUANTIDADE</t>
  </si>
  <si>
    <t>PREÇO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</si>
  <si>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</si>
  <si>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</si>
  <si>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</si>
  <si>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</si>
  <si>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</si>
  <si>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</si>
  <si>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</si>
  <si>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</si>
  <si>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</si>
  <si>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</si>
  <si>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</si>
  <si>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</si>
  <si>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SERVIÇOS INICIAIS</t>
  </si>
  <si>
    <t>PAREDES, PAINEIS E ESQUADRIAS</t>
  </si>
  <si>
    <t>IMPERMABILIZAÇÕES</t>
  </si>
  <si>
    <t>REVESTIMENTOS PAREDES</t>
  </si>
  <si>
    <t>COBERTURA E PROTEÇÕES</t>
  </si>
  <si>
    <t>COMPLEMENTAÇÃO</t>
  </si>
  <si>
    <t>SERVIÇOS TÉCNICOS</t>
  </si>
  <si>
    <t>___________________________________</t>
  </si>
  <si>
    <t>ENGENHEIRA CIVIL</t>
  </si>
  <si>
    <t>TOTAL</t>
  </si>
  <si>
    <t>28/05/2026</t>
  </si>
  <si>
    <t>THAENNE HELLEN BEBER</t>
  </si>
  <si>
    <t>CREA/SC 186217-6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</si>
</sst>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&quot;R$&quot;\ * #,##0.00_-;\-&quot;R$&quot;\ * #,##0.00_-;_-&quot;R$&quot;\ * &quot;-&quot;??_-;_-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rgb="FF151F3A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</cellStyleXfs>
  <cellXfs count="52">
    <xf numFmtId="0" fontId="0" fillId="0" borderId="0" xfId="0"/>
    <xf numFmtId="0" fontId="4" fillId="2" borderId="6" xfId="10" applyFont="1" applyFill="1" applyBorder="1" applyAlignment="1">
      <alignment horizontal="left" vertical="center"/>
    </xf>
    <xf numFmtId="0" fontId="5" fillId="2" borderId="7" xfId="10" applyFont="1" applyFill="1" applyBorder="1" applyAlignment="1">
      <alignment vertical="center"/>
    </xf>
    <xf numFmtId="0" fontId="5" fillId="2" borderId="7" xfId="10" applyFont="1" applyFill="1" applyBorder="1" applyAlignment="1">
      <alignment horizontal="left" vertical="center"/>
    </xf>
    <xf numFmtId="0" fontId="5" fillId="2" borderId="8" xfId="10" applyFont="1" applyFill="1" applyBorder="1" applyAlignment="1">
      <alignment horizontal="left" vertical="center"/>
    </xf>
    <xf numFmtId="49" fontId="6" fillId="2" borderId="9" xfId="10" applyNumberFormat="1" applyFont="1" applyFill="1" applyBorder="1" applyAlignment="1">
      <alignment horizontal="left" vertical="center"/>
    </xf>
    <xf numFmtId="0" fontId="5" fillId="2" borderId="0" xfId="10" applyFont="1" applyFill="1" applyAlignment="1">
      <alignment vertical="center"/>
    </xf>
    <xf numFmtId="10" fontId="7" fillId="2" borderId="0" xfId="10" applyNumberFormat="1" applyFont="1" applyFill="1" applyAlignment="1">
      <alignment horizontal="left" vertical="center" wrapText="1"/>
    </xf>
    <xf numFmtId="49" fontId="7" fillId="2" borderId="10" xfId="10" applyNumberFormat="1" applyFont="1" applyFill="1" applyBorder="1" applyAlignment="1">
      <alignment horizontal="left" vertical="center"/>
    </xf>
    <xf numFmtId="0" fontId="7" fillId="2" borderId="9" xfId="10" applyFont="1" applyFill="1" applyBorder="1" applyAlignment="1">
      <alignment horizontal="left" vertical="center"/>
    </xf>
    <xf numFmtId="0" fontId="7" fillId="2" borderId="0" xfId="10" applyFont="1" applyFill="1"/>
    <xf numFmtId="0" fontId="7" fillId="2" borderId="10" xfId="10" applyFont="1" applyFill="1" applyBorder="1" applyAlignment="1">
      <alignment horizontal="left" vertical="center"/>
    </xf>
    <xf numFmtId="0" fontId="4" fillId="2" borderId="9" xfId="10" applyFont="1" applyFill="1" applyBorder="1" applyAlignment="1">
      <alignment horizontal="left" vertical="center"/>
    </xf>
    <xf numFmtId="0" fontId="5" fillId="2" borderId="0" xfId="10" applyFont="1" applyFill="1" applyAlignment="1">
      <alignment horizontal="left" vertical="center"/>
    </xf>
    <xf numFmtId="0" fontId="6" fillId="2" borderId="9" xfId="10" applyFont="1" applyFill="1" applyBorder="1" applyAlignment="1">
      <alignment vertical="center"/>
    </xf>
    <xf numFmtId="49" fontId="5" fillId="2" borderId="10" xfId="10" applyNumberFormat="1" applyFont="1" applyFill="1" applyBorder="1" applyAlignment="1">
      <alignment horizontal="left" vertical="center"/>
    </xf>
    <xf numFmtId="0" fontId="7" fillId="2" borderId="11" xfId="10" applyFont="1" applyFill="1" applyBorder="1" applyAlignment="1">
      <alignment horizontal="left" vertical="center"/>
    </xf>
    <xf numFmtId="0" fontId="5" fillId="2" borderId="12" xfId="10" applyFont="1" applyFill="1" applyBorder="1" applyAlignment="1">
      <alignment vertical="center"/>
    </xf>
    <xf numFmtId="0" fontId="7" fillId="2" borderId="12" xfId="10" applyFont="1" applyFill="1" applyBorder="1"/>
    <xf numFmtId="0" fontId="7" fillId="2" borderId="13" xfId="10" applyFont="1" applyFill="1" applyBorder="1" applyAlignment="1">
      <alignment vertical="center"/>
    </xf>
    <xf numFmtId="0" fontId="10" fillId="0" borderId="15" xfId="10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10" fillId="0" borderId="3" xfId="10" applyFont="1" applyBorder="1" applyAlignment="1">
      <alignment horizontal="center" vertical="center" wrapText="1"/>
    </xf>
    <xf numFmtId="166" fontId="11" fillId="0" borderId="15" xfId="10" applyNumberFormat="1" applyFont="1" applyBorder="1" applyAlignment="1">
      <alignment horizontal="center" vertical="center"/>
    </xf>
    <xf numFmtId="0" fontId="10" fillId="0" borderId="5" xfId="10" applyFont="1" applyBorder="1" applyAlignment="1">
      <alignment horizontal="center" vertical="center" wrapText="1"/>
    </xf>
    <xf numFmtId="44" fontId="10" fillId="0" borderId="4" xfId="1" applyFont="1" applyBorder="1" applyAlignment="1">
      <alignment horizontal="center" vertical="center" wrapText="1"/>
    </xf>
    <xf numFmtId="0" fontId="10" fillId="0" borderId="4" xfId="10" applyFont="1" applyBorder="1" applyAlignment="1">
      <alignment horizontal="center" vertical="center" wrapText="1"/>
    </xf>
    <xf numFmtId="10" fontId="11" fillId="0" borderId="5" xfId="6" applyNumberFormat="1" applyFont="1" applyFill="1" applyBorder="1" applyAlignment="1">
      <alignment horizontal="center" vertical="center"/>
    </xf>
    <xf numFmtId="44" fontId="10" fillId="0" borderId="15" xfId="1" applyFont="1" applyBorder="1" applyAlignment="1">
      <alignment horizontal="center" vertical="center" wrapText="1"/>
    </xf>
    <xf numFmtId="44" fontId="10" fillId="0" borderId="5" xfId="1" applyFont="1" applyBorder="1" applyAlignment="1">
      <alignment horizontal="center" vertical="center" wrapText="1"/>
    </xf>
    <xf numFmtId="0" fontId="10" fillId="0" borderId="1" xfId="10" applyFont="1" applyBorder="1" applyAlignment="1">
      <alignment horizontal="center" vertical="center" wrapText="1"/>
    </xf>
    <xf numFmtId="44" fontId="0" fillId="0" borderId="0" xfId="0" applyNumberFormat="1"/>
    <xf numFmtId="44" fontId="12" fillId="0" borderId="0" xfId="1" applyFont="1" applyFill="1" applyAlignment="1">
      <alignment horizontal="right"/>
    </xf>
    <xf numFmtId="44" fontId="13" fillId="0" borderId="0" xfId="1" applyFont="1" applyFill="1" applyAlignment="1">
      <alignment horizontal="center"/>
    </xf>
    <xf numFmtId="44" fontId="0" fillId="0" borderId="0" xfId="1" applyFont="1"/>
    <xf numFmtId="0" fontId="8" fillId="3" borderId="14" xfId="10" applyFont="1" applyFill="1" applyBorder="1" applyAlignment="1">
      <alignment horizontal="center" vertical="center"/>
    </xf>
    <xf numFmtId="0" fontId="8" fillId="3" borderId="8" xfId="10" applyFont="1" applyFill="1" applyBorder="1" applyAlignment="1">
      <alignment horizontal="center" vertical="center"/>
    </xf>
    <xf numFmtId="0" fontId="8" fillId="3" borderId="14" xfId="10" applyFont="1" applyFill="1" applyBorder="1" applyAlignment="1">
      <alignment horizontal="center" vertical="center" wrapText="1"/>
    </xf>
    <xf numFmtId="0" fontId="8" fillId="3" borderId="0" xfId="10" applyFont="1" applyFill="1" applyAlignment="1">
      <alignment horizontal="center" vertical="center" wrapText="1"/>
    </xf>
    <xf numFmtId="44" fontId="14" fillId="0" borderId="0" xfId="1" applyFont="1" applyFill="1" applyAlignment="1">
      <alignment horizontal="center"/>
    </xf>
    <xf numFmtId="0" fontId="10" fillId="0" borderId="15" xfId="10" applyFont="1" applyBorder="1" applyAlignment="1">
      <alignment horizontal="center" vertical="center" wrapText="1"/>
    </xf>
    <xf numFmtId="0" fontId="10" fillId="0" borderId="1" xfId="10" applyFont="1" applyBorder="1" applyAlignment="1">
      <alignment horizontal="center" vertical="center" wrapText="1"/>
    </xf>
    <xf numFmtId="44" fontId="10" fillId="0" borderId="0" xfId="1" applyFont="1" applyFill="1" applyAlignment="1">
      <alignment horizontal="center"/>
    </xf>
    <xf numFmtId="10" fontId="11" fillId="4" borderId="5" xfId="6" applyNumberFormat="1" applyFont="1" applyFill="1" applyBorder="1" applyAlignment="1">
      <alignment horizontal="center" vertical="center"/>
    </xf>
    <xf numFmtId="166" fontId="10" fillId="0" borderId="2" xfId="10" applyNumberFormat="1" applyFont="1" applyBorder="1" applyAlignment="1">
      <alignment vertical="center"/>
    </xf>
    <xf numFmtId="0" fontId="10" fillId="0" borderId="15" xfId="10" applyFont="1" applyBorder="1" applyAlignment="1">
      <alignment horizontal="center" vertical="center" wrapText="1"/>
    </xf>
    <xf numFmtId="0" fontId="10" fillId="0" borderId="5" xfId="10" applyFont="1" applyBorder="1" applyAlignment="1">
      <alignment horizontal="center" vertical="center" wrapText="1"/>
    </xf>
    <xf numFmtId="166" fontId="11" fillId="0" borderId="15" xfId="10" applyNumberFormat="1" applyFont="1" applyBorder="1" applyAlignment="1">
      <alignment horizontal="center" vertical="center"/>
    </xf>
    <xf numFmtId="166" fontId="11" fillId="0" borderId="5" xfId="10" applyNumberFormat="1" applyFont="1" applyBorder="1" applyAlignment="1">
      <alignment horizontal="center" vertical="center"/>
    </xf>
    <xf numFmtId="0" fontId="9" fillId="0" borderId="1" xfId="10" applyFont="1" applyBorder="1" applyAlignment="1">
      <alignment horizontal="center" vertical="center"/>
    </xf>
    <xf numFmtId="166" fontId="10" fillId="0" borderId="2" xfId="10" applyNumberFormat="1" applyFont="1" applyBorder="1" applyAlignment="1">
      <alignment horizontal="center" vertical="center"/>
    </xf>
    <xf numFmtId="0" fontId="10" fillId="0" borderId="1" xfId="10" applyFont="1" applyBorder="1" applyAlignment="1">
      <alignment horizontal="center" vertical="center" wrapText="1"/>
    </xf>
  </cellXfs>
  <cellStyles count="11">
    <cellStyle name="Moeda" xfId="1" builtinId="4"/>
    <cellStyle name="Moeda 2" xfId="5" xr:uid="{00000000-0005-0000-0000-000001000000}"/>
    <cellStyle name="Normal" xfId="0" builtinId="0"/>
    <cellStyle name="Normal 2" xfId="9" xr:uid="{00000000-0005-0000-0000-000003000000}"/>
    <cellStyle name="Normal 4" xfId="3" xr:uid="{00000000-0005-0000-0000-000004000000}"/>
    <cellStyle name="Normal 4 2" xfId="2" xr:uid="{00000000-0005-0000-0000-000005000000}"/>
    <cellStyle name="Normal 5" xfId="10" xr:uid="{00000000-0005-0000-0000-000006000000}"/>
    <cellStyle name="Porcentagem 2" xfId="6" xr:uid="{00000000-0005-0000-0000-000007000000}"/>
    <cellStyle name="Porcentagem 2 3" xfId="8" xr:uid="{00000000-0005-0000-0000-000008000000}"/>
    <cellStyle name="Vírgula 2" xfId="4" xr:uid="{00000000-0005-0000-0000-000009000000}"/>
    <cellStyle name="Vírgula 2 3" xfId="7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548029</xdr:colOff>
      <xdr:row>21</xdr:row>
      <xdr:rowOff>130969</xdr:rowOff>
    </xdr:from>
    <xdr:to>
      <xdr:col>28</xdr:col>
      <xdr:colOff>340179</xdr:colOff>
      <xdr:row>30</xdr:row>
      <xdr:rowOff>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26EB428A-F0FD-4F1A-A3D0-D6FF8FB624DA}"/>
            </a:ext>
          </a:extLst>
        </xdr:cNvPr>
        <xdr:cNvSpPr txBox="1"/>
      </xdr:nvSpPr>
      <xdr:spPr>
        <a:xfrm flipH="1" flipV="1">
          <a:off x="22060922" y="3451112"/>
          <a:ext cx="2078150" cy="1256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t-B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251\fs$\URBANISMO\01-BIBLIOTECA\00-MODELOS\02-ORCAMENTOS\Orcamento_Eventos_SEPLAN_2025\ORC_MODELO_EVENTOS-2025_R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ZATELLI\Projetos\_Pessoa%20Juridica%20e%20Comercial\FA%20CONSTRU&#199;&#195;O%20DE%20EDIFICIOS\UBS%20VILA%20NOVA\TABELA%20DE%20OR&#199;AMENTO%20UB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"/>
      <sheetName val="ORÇAMENTO"/>
      <sheetName val="QUANTITATIVO"/>
      <sheetName val="BDI"/>
      <sheetName val="ENCARGOS SOCIAIS"/>
      <sheetName val="CURVA ABC"/>
      <sheetName val="EVENTOS"/>
      <sheetName val="PLE"/>
    </sheetNames>
    <sheetDataSet>
      <sheetData sheetId="0">
        <row r="5">
          <cell r="D5" t="str">
            <v>'P:\URBANISMO\01-BIBLIOTECA\00-MODELOS\02-ORCAMENTOS\Orcamento_Eventos_SEPLAN_2025\[REF_06-2025.xls]SEPLAN'!$C$8:$H$5000</v>
          </cell>
        </row>
        <row r="6">
          <cell r="D6" t="str">
            <v>'P:\URBANISMO\01-BIBLIOTECA\00-MODELOS\02-ORCAMENTOS\Orcamento_Eventos_SEPLAN_2025\[REF_06-2025.xls]MEDIANAS'!$C$8:$F$2000</v>
          </cell>
        </row>
        <row r="7">
          <cell r="D7" t="str">
            <v>'P:\URBANISMO\01-BIBLIOTECA\00-MODELOS\02-ORCAMENTOS\Orcamento_Eventos_SEPLAN_2025\[REF_06-2025.xls]SINAPI-C'!$B$11:$AY$10000</v>
          </cell>
        </row>
        <row r="8">
          <cell r="D8" t="str">
            <v>'P:\URBANISMO\01-BIBLIOTECA\00-MODELOS\02-ORCAMENTOS\Orcamento_Eventos_SEPLAN_2025\[REF_06-2025.xls]SINAPI-I'!$B$11:$AC$10000</v>
          </cell>
        </row>
        <row r="9">
          <cell r="D9" t="str">
            <v>'P:\URBANISMO\01-BIBLIOTECA\00-MODELOS\02-ORCAMENTOS\Orcamento_Eventos_SEPLAN_2025\[REF_06-2025.xls]SICRO'!$A$4:$D$1000</v>
          </cell>
        </row>
      </sheetData>
      <sheetData sheetId="1">
        <row r="2">
          <cell r="B2" t="str">
            <v>PROJETO: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GERAIS"/>
      <sheetName val="RESUMO"/>
      <sheetName val="ORC. SINTÉTICO"/>
      <sheetName val="CPUS"/>
      <sheetName val="BDI SEM DESONERAÇÃO"/>
      <sheetName val="CRONOGRAMA"/>
    </sheetNames>
    <sheetDataSet>
      <sheetData sheetId="0" refreshError="1">
        <row r="21">
          <cell r="B21" t="str">
            <v>Data:</v>
          </cell>
        </row>
        <row r="22">
          <cell r="B22" t="str">
            <v>Revisão:</v>
          </cell>
          <cell r="C22" t="str">
            <v>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B2:S48"/>
  <sheetViews>
    <sheetView tabSelected="1" view="pageBreakPreview" topLeftCell="B1" zoomScale="70" zoomScaleNormal="70" zoomScaleSheetLayoutView="70" zoomScalePageLayoutView="40" workbookViewId="0">
      <selection activeCell="M48" sqref="M48"/>
    </sheetView>
  </sheetViews>
  <sheetFormatPr defaultRowHeight="15" x14ac:dyDescent="0.25"/>
  <cols>
    <col min="1" max="1" width="0" hidden="1" customWidth="1"/>
    <col min="2" max="2" width="18.7109375" customWidth="1"/>
    <col min="3" max="3" width="47.85546875" bestFit="1" customWidth="1"/>
    <col min="4" max="4" width="26.140625" customWidth="1"/>
    <col min="5" max="5" width="21.140625" customWidth="1"/>
    <col min="6" max="6" width="28.42578125" customWidth="1"/>
    <col min="7" max="7" width="18.85546875" customWidth="1"/>
    <col min="8" max="8" width="19.5703125" customWidth="1"/>
    <col min="9" max="9" width="18.42578125" customWidth="1"/>
    <col min="10" max="10" width="17.28515625" customWidth="1"/>
    <col min="11" max="11" width="17.5703125" customWidth="1"/>
    <col min="12" max="12" width="19" customWidth="1"/>
    <col min="13" max="13" width="22.85546875" customWidth="1"/>
    <col min="14" max="14" width="19.28515625" customWidth="1"/>
    <col min="15" max="15" width="19.42578125" customWidth="1"/>
    <col min="16" max="16" width="18.85546875" customWidth="1"/>
    <col min="17" max="18" width="17.85546875" customWidth="1"/>
    <col min="19" max="19" width="20.5703125" customWidth="1"/>
  </cols>
  <sheetData>
    <row r="2" spans="2:19" x14ac:dyDescent="0.25">
      <c r="B2" s="1" t="s">
        <v>8</v>
      </c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 t="str">
        <f>'[2]DADOS GERAIS'!$B$21</f>
        <v>Data:</v>
      </c>
    </row>
    <row r="3" spans="2:19" x14ac:dyDescent="0.25">
      <c r="B3" s="5" t="s">
        <v>9</v>
      </c>
      <c r="C3" s="6"/>
      <c r="D3" s="6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 t="s">
        <v>37</v>
      </c>
    </row>
    <row r="4" spans="2:19" x14ac:dyDescent="0.25">
      <c r="B4" s="9"/>
      <c r="C4" s="6"/>
      <c r="D4" s="6"/>
      <c r="E4" s="6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1"/>
    </row>
    <row r="5" spans="2:19" x14ac:dyDescent="0.25">
      <c r="B5" s="12" t="s">
        <v>10</v>
      </c>
      <c r="C5" s="6"/>
      <c r="D5" s="6"/>
      <c r="E5" s="6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1" t="str">
        <f>'[2]DADOS GERAIS'!$B$22</f>
        <v>Revisão:</v>
      </c>
    </row>
    <row r="6" spans="2:19" x14ac:dyDescent="0.25">
      <c r="B6" s="14" t="s">
        <v>11</v>
      </c>
      <c r="C6" s="6"/>
      <c r="D6" s="6"/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5" t="str">
        <f>'[2]DADOS GERAIS'!$C$22</f>
        <v>01</v>
      </c>
    </row>
    <row r="7" spans="2:19" x14ac:dyDescent="0.25">
      <c r="B7" s="16"/>
      <c r="C7" s="17"/>
      <c r="D7" s="17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9"/>
    </row>
    <row r="8" spans="2:19" ht="15.75" x14ac:dyDescent="0.25">
      <c r="B8" s="35" t="s">
        <v>1</v>
      </c>
      <c r="C8" s="36" t="s">
        <v>0</v>
      </c>
      <c r="D8" s="36" t="s">
        <v>12</v>
      </c>
      <c r="E8" s="36" t="s">
        <v>13</v>
      </c>
      <c r="F8" s="37" t="s">
        <v>14</v>
      </c>
      <c r="G8" s="38" t="s">
        <v>15</v>
      </c>
      <c r="H8" s="38" t="s">
        <v>16</v>
      </c>
      <c r="I8" s="38" t="s">
        <v>17</v>
      </c>
      <c r="J8" s="38" t="s">
        <v>18</v>
      </c>
      <c r="K8" s="38" t="s">
        <v>19</v>
      </c>
      <c r="L8" s="38" t="s">
        <v>20</v>
      </c>
      <c r="M8" s="38" t="s">
        <v>21</v>
      </c>
      <c r="N8" s="38" t="s">
        <v>22</v>
      </c>
      <c r="O8" s="38" t="s">
        <v>23</v>
      </c>
      <c r="P8" s="38" t="s">
        <v>24</v>
      </c>
      <c r="Q8" s="38" t="s">
        <v>25</v>
      </c>
      <c r="R8" s="38" t="s">
        <v>26</v>
      </c>
      <c r="S8" s="38" t="s">
        <v>2</v>
      </c>
    </row>
    <row r="9" spans="2:19" ht="15" customHeight="1" x14ac:dyDescent="0.25">
      <c r="B9" s="49">
        <v>1</v>
      </c>
      <c r="C9" s="45" t="s">
        <v>27</v>
      </c>
      <c r="D9" s="21">
        <v>2185.61</v>
      </c>
      <c r="E9" s="22">
        <v>12</v>
      </c>
      <c r="F9" s="50">
        <f>D9*E9</f>
        <v>26227.32</v>
      </c>
      <c r="G9" s="23">
        <f>$F$9</f>
        <v>26227.32</v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>
        <f t="shared" ref="S9:S32" si="0">SUM(G9:R9)</f>
        <v>26227.32</v>
      </c>
    </row>
    <row r="10" spans="2:19" ht="15" customHeight="1" x14ac:dyDescent="0.25">
      <c r="B10" s="49"/>
      <c r="C10" s="46"/>
      <c r="D10" s="25"/>
      <c r="E10" s="26"/>
      <c r="F10" s="50"/>
      <c r="G10" s="43">
        <f t="shared" ref="G10" si="1">G9/$F$9</f>
        <v>1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>
        <f t="shared" si="0"/>
        <v>1</v>
      </c>
    </row>
    <row r="11" spans="2:19" ht="15" customHeight="1" x14ac:dyDescent="0.25">
      <c r="B11" s="49">
        <v>2</v>
      </c>
      <c r="C11" s="45" t="s">
        <v>6</v>
      </c>
      <c r="D11" s="28">
        <v>18800.54</v>
      </c>
      <c r="E11" s="20">
        <v>12</v>
      </c>
      <c r="F11" s="50">
        <f t="shared" ref="F11" si="2">D11*E11</f>
        <v>225606.48</v>
      </c>
      <c r="G11" s="23">
        <f>F11/2</f>
        <v>112803.24</v>
      </c>
      <c r="H11" s="23">
        <f>F11/2</f>
        <v>112803.24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>
        <f t="shared" si="0"/>
        <v>225606.48</v>
      </c>
    </row>
    <row r="12" spans="2:19" ht="15" customHeight="1" x14ac:dyDescent="0.25">
      <c r="B12" s="49"/>
      <c r="C12" s="46"/>
      <c r="D12" s="29"/>
      <c r="E12" s="24"/>
      <c r="F12" s="50"/>
      <c r="G12" s="43">
        <f>G11/F11</f>
        <v>0.5</v>
      </c>
      <c r="H12" s="43">
        <f>H11/F11</f>
        <v>0.5</v>
      </c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>
        <f t="shared" si="0"/>
        <v>1</v>
      </c>
    </row>
    <row r="13" spans="2:19" ht="15" customHeight="1" x14ac:dyDescent="0.25">
      <c r="B13" s="49">
        <v>3</v>
      </c>
      <c r="C13" s="45" t="s">
        <v>28</v>
      </c>
      <c r="D13" s="28">
        <v>23720.9</v>
      </c>
      <c r="E13" s="20">
        <v>2</v>
      </c>
      <c r="F13" s="50">
        <f t="shared" ref="F13" si="3">D13*E13</f>
        <v>47441.8</v>
      </c>
      <c r="G13" s="23"/>
      <c r="H13" s="23">
        <f>F13/4</f>
        <v>11860.45</v>
      </c>
      <c r="I13" s="23">
        <f>F13/4</f>
        <v>11860.45</v>
      </c>
      <c r="J13" s="23">
        <f>F13/4</f>
        <v>11860.45</v>
      </c>
      <c r="K13" s="23">
        <f>F13/4</f>
        <v>11860.45</v>
      </c>
      <c r="L13" s="23"/>
      <c r="M13" s="23"/>
      <c r="N13" s="23"/>
      <c r="O13" s="23"/>
      <c r="P13" s="23"/>
      <c r="Q13" s="23"/>
      <c r="R13" s="23"/>
      <c r="S13" s="23">
        <f t="shared" si="0"/>
        <v>47441.8</v>
      </c>
    </row>
    <row r="14" spans="2:19" ht="15" customHeight="1" x14ac:dyDescent="0.25">
      <c r="B14" s="49"/>
      <c r="C14" s="46"/>
      <c r="D14" s="29"/>
      <c r="E14" s="24"/>
      <c r="F14" s="50"/>
      <c r="G14" s="27"/>
      <c r="H14" s="43">
        <f>H13/$F$13</f>
        <v>0.25</v>
      </c>
      <c r="I14" s="43">
        <f>I13/$F$13</f>
        <v>0.25</v>
      </c>
      <c r="J14" s="43">
        <f>J13/$F$13</f>
        <v>0.25</v>
      </c>
      <c r="K14" s="43">
        <f>K13/$F$13</f>
        <v>0.25</v>
      </c>
      <c r="L14" s="27"/>
      <c r="M14" s="27"/>
      <c r="N14" s="27"/>
      <c r="O14" s="27"/>
      <c r="P14" s="27"/>
      <c r="Q14" s="27"/>
      <c r="R14" s="27"/>
      <c r="S14" s="27">
        <f t="shared" si="0"/>
        <v>1</v>
      </c>
    </row>
    <row r="15" spans="2:19" ht="15" customHeight="1" x14ac:dyDescent="0.25">
      <c r="B15" s="49">
        <v>4</v>
      </c>
      <c r="C15" s="45" t="s">
        <v>29</v>
      </c>
      <c r="D15" s="28">
        <v>255.73</v>
      </c>
      <c r="E15" s="20">
        <v>12</v>
      </c>
      <c r="F15" s="50">
        <f t="shared" ref="F15" si="4">D15*E15</f>
        <v>3068.7599999999998</v>
      </c>
      <c r="G15" s="23"/>
      <c r="H15" s="23"/>
      <c r="I15" s="23"/>
      <c r="J15" s="23">
        <f>F15/2</f>
        <v>1534.3799999999999</v>
      </c>
      <c r="K15" s="23">
        <f>F15/2</f>
        <v>1534.3799999999999</v>
      </c>
      <c r="L15" s="23"/>
      <c r="M15" s="23"/>
      <c r="N15" s="23"/>
      <c r="O15" s="23"/>
      <c r="P15" s="23"/>
      <c r="Q15" s="23"/>
      <c r="R15" s="23"/>
      <c r="S15" s="23">
        <f t="shared" si="0"/>
        <v>3068.7599999999998</v>
      </c>
    </row>
    <row r="16" spans="2:19" ht="15" customHeight="1" x14ac:dyDescent="0.25">
      <c r="B16" s="49"/>
      <c r="C16" s="46"/>
      <c r="D16" s="29"/>
      <c r="E16" s="24"/>
      <c r="F16" s="50"/>
      <c r="G16" s="27"/>
      <c r="H16" s="27"/>
      <c r="I16" s="27"/>
      <c r="J16" s="43">
        <f>J15/$F$15</f>
        <v>0.5</v>
      </c>
      <c r="K16" s="43">
        <f>K15/$F$15</f>
        <v>0.5</v>
      </c>
      <c r="L16" s="27"/>
      <c r="M16" s="27"/>
      <c r="N16" s="27"/>
      <c r="O16" s="27"/>
      <c r="P16" s="27"/>
      <c r="Q16" s="27"/>
      <c r="R16" s="27"/>
      <c r="S16" s="27">
        <f t="shared" si="0"/>
        <v>1</v>
      </c>
    </row>
    <row r="17" spans="2:19" ht="15" customHeight="1" x14ac:dyDescent="0.25">
      <c r="B17" s="49">
        <v>5</v>
      </c>
      <c r="C17" s="45" t="s">
        <v>30</v>
      </c>
      <c r="D17" s="28">
        <v>12209.76</v>
      </c>
      <c r="E17" s="22">
        <v>12</v>
      </c>
      <c r="F17" s="50">
        <f t="shared" ref="F17" si="5">D17*E17</f>
        <v>146517.12</v>
      </c>
      <c r="G17" s="23"/>
      <c r="H17" s="23"/>
      <c r="I17" s="23"/>
      <c r="J17" s="23">
        <f>F17/4</f>
        <v>36629.279999999999</v>
      </c>
      <c r="K17" s="23">
        <f>F17/4</f>
        <v>36629.279999999999</v>
      </c>
      <c r="L17" s="23">
        <f>F17/4</f>
        <v>36629.279999999999</v>
      </c>
      <c r="M17" s="23">
        <f>F17/4</f>
        <v>36629.279999999999</v>
      </c>
      <c r="N17" s="23"/>
      <c r="O17" s="23"/>
      <c r="P17" s="23"/>
      <c r="Q17" s="23"/>
      <c r="R17" s="23"/>
      <c r="S17" s="23">
        <f t="shared" si="0"/>
        <v>146517.12</v>
      </c>
    </row>
    <row r="18" spans="2:19" ht="15" customHeight="1" x14ac:dyDescent="0.25">
      <c r="B18" s="49"/>
      <c r="C18" s="46"/>
      <c r="D18" s="29"/>
      <c r="E18" s="26"/>
      <c r="F18" s="50"/>
      <c r="G18" s="27"/>
      <c r="H18" s="27"/>
      <c r="I18" s="27"/>
      <c r="J18" s="43">
        <v>0.25</v>
      </c>
      <c r="K18" s="43">
        <v>0.25</v>
      </c>
      <c r="L18" s="43">
        <v>0.25</v>
      </c>
      <c r="M18" s="43">
        <v>0.25</v>
      </c>
      <c r="N18" s="27"/>
      <c r="O18" s="27"/>
      <c r="P18" s="27"/>
      <c r="Q18" s="27"/>
      <c r="R18" s="27"/>
      <c r="S18" s="27">
        <f t="shared" si="0"/>
        <v>1</v>
      </c>
    </row>
    <row r="19" spans="2:19" ht="15" customHeight="1" x14ac:dyDescent="0.25">
      <c r="B19" s="49">
        <v>6</v>
      </c>
      <c r="C19" s="45" t="s">
        <v>5</v>
      </c>
      <c r="D19" s="28">
        <v>3446.46</v>
      </c>
      <c r="E19" s="20">
        <v>12</v>
      </c>
      <c r="F19" s="50">
        <f t="shared" ref="F19" si="6">D19*E19</f>
        <v>41357.520000000004</v>
      </c>
      <c r="G19" s="23"/>
      <c r="H19" s="23"/>
      <c r="I19" s="23"/>
      <c r="J19" s="23">
        <f>F19/4</f>
        <v>10339.380000000001</v>
      </c>
      <c r="K19" s="23">
        <f>F19/4</f>
        <v>10339.380000000001</v>
      </c>
      <c r="L19" s="23">
        <f>F19/4</f>
        <v>10339.380000000001</v>
      </c>
      <c r="M19" s="23">
        <f>F19/4</f>
        <v>10339.380000000001</v>
      </c>
      <c r="N19" s="23"/>
      <c r="O19" s="23"/>
      <c r="P19" s="23"/>
      <c r="Q19" s="23"/>
      <c r="R19" s="23"/>
      <c r="S19" s="23">
        <f t="shared" si="0"/>
        <v>41357.520000000004</v>
      </c>
    </row>
    <row r="20" spans="2:19" ht="15" customHeight="1" x14ac:dyDescent="0.25">
      <c r="B20" s="49"/>
      <c r="C20" s="46"/>
      <c r="D20" s="29"/>
      <c r="E20" s="24"/>
      <c r="F20" s="50"/>
      <c r="G20" s="27"/>
      <c r="H20" s="27"/>
      <c r="I20" s="27"/>
      <c r="J20" s="43">
        <v>0.25</v>
      </c>
      <c r="K20" s="43">
        <v>0.25</v>
      </c>
      <c r="L20" s="43">
        <v>0.25</v>
      </c>
      <c r="M20" s="43">
        <v>0.25</v>
      </c>
      <c r="N20" s="27"/>
      <c r="O20" s="27"/>
      <c r="P20" s="27"/>
      <c r="Q20" s="27"/>
      <c r="R20" s="27"/>
      <c r="S20" s="27">
        <f t="shared" si="0"/>
        <v>1</v>
      </c>
    </row>
    <row r="21" spans="2:19" ht="15" customHeight="1" x14ac:dyDescent="0.25">
      <c r="B21" s="49">
        <v>7</v>
      </c>
      <c r="C21" s="51" t="s">
        <v>3</v>
      </c>
      <c r="D21" s="28">
        <v>6144.63</v>
      </c>
      <c r="E21" s="20">
        <v>12</v>
      </c>
      <c r="F21" s="50">
        <f t="shared" ref="F21" si="7">D21*E21</f>
        <v>73735.56</v>
      </c>
      <c r="G21" s="23"/>
      <c r="H21" s="23"/>
      <c r="I21" s="23"/>
      <c r="J21" s="23"/>
      <c r="K21" s="23">
        <f>F21/4</f>
        <v>18433.89</v>
      </c>
      <c r="L21" s="23">
        <f>F21/4</f>
        <v>18433.89</v>
      </c>
      <c r="M21" s="23">
        <f>F21/4</f>
        <v>18433.89</v>
      </c>
      <c r="N21" s="23">
        <f>F21/4</f>
        <v>18433.89</v>
      </c>
      <c r="O21" s="23"/>
      <c r="P21" s="23"/>
      <c r="Q21" s="23"/>
      <c r="R21" s="23"/>
      <c r="S21" s="23">
        <f t="shared" si="0"/>
        <v>73735.56</v>
      </c>
    </row>
    <row r="22" spans="2:19" ht="15" customHeight="1" x14ac:dyDescent="0.25">
      <c r="B22" s="49"/>
      <c r="C22" s="51"/>
      <c r="D22" s="29"/>
      <c r="E22" s="24"/>
      <c r="F22" s="50"/>
      <c r="G22" s="27"/>
      <c r="H22" s="27"/>
      <c r="I22" s="27"/>
      <c r="J22" s="27"/>
      <c r="K22" s="43">
        <f>K21/$F$21</f>
        <v>0.25</v>
      </c>
      <c r="L22" s="43">
        <f>L21/$F$21</f>
        <v>0.25</v>
      </c>
      <c r="M22" s="43">
        <f>M21/$F$21</f>
        <v>0.25</v>
      </c>
      <c r="N22" s="43">
        <f>N21/$F$21</f>
        <v>0.25</v>
      </c>
      <c r="O22" s="27"/>
      <c r="P22" s="27"/>
      <c r="Q22" s="27"/>
      <c r="R22" s="27"/>
      <c r="S22" s="27">
        <f t="shared" si="0"/>
        <v>1</v>
      </c>
    </row>
    <row r="23" spans="2:19" ht="15" customHeight="1" x14ac:dyDescent="0.25">
      <c r="B23" s="49">
        <v>8</v>
      </c>
      <c r="C23" s="51" t="s">
        <v>31</v>
      </c>
      <c r="D23" s="28">
        <v>16762.45</v>
      </c>
      <c r="E23" s="20">
        <v>12</v>
      </c>
      <c r="F23" s="50">
        <f t="shared" ref="F23" si="8">D23*E23</f>
        <v>201149.40000000002</v>
      </c>
      <c r="G23" s="23"/>
      <c r="H23" s="23"/>
      <c r="I23" s="23"/>
      <c r="J23" s="23"/>
      <c r="K23" s="23"/>
      <c r="L23" s="23">
        <f>F23/4</f>
        <v>50287.350000000006</v>
      </c>
      <c r="M23" s="23">
        <f>F23/4</f>
        <v>50287.350000000006</v>
      </c>
      <c r="N23" s="23">
        <f>F23/4</f>
        <v>50287.350000000006</v>
      </c>
      <c r="O23" s="23">
        <f>F23/4</f>
        <v>50287.350000000006</v>
      </c>
      <c r="P23" s="23"/>
      <c r="Q23" s="23"/>
      <c r="R23" s="23"/>
      <c r="S23" s="23">
        <f t="shared" si="0"/>
        <v>201149.40000000002</v>
      </c>
    </row>
    <row r="24" spans="2:19" ht="15" customHeight="1" x14ac:dyDescent="0.25">
      <c r="B24" s="49"/>
      <c r="C24" s="51"/>
      <c r="D24" s="29"/>
      <c r="E24" s="24"/>
      <c r="F24" s="50"/>
      <c r="G24" s="27"/>
      <c r="H24" s="27"/>
      <c r="I24" s="27"/>
      <c r="J24" s="27"/>
      <c r="K24" s="27"/>
      <c r="L24" s="43">
        <f>L23/$F$23</f>
        <v>0.25</v>
      </c>
      <c r="M24" s="43">
        <f>M23/$F$23</f>
        <v>0.25</v>
      </c>
      <c r="N24" s="43">
        <f>N23/$F$23</f>
        <v>0.25</v>
      </c>
      <c r="O24" s="43">
        <f>O23/$F$23</f>
        <v>0.25</v>
      </c>
      <c r="P24" s="27"/>
      <c r="Q24" s="27"/>
      <c r="R24" s="27"/>
      <c r="S24" s="27">
        <f t="shared" si="0"/>
        <v>1</v>
      </c>
    </row>
    <row r="25" spans="2:19" ht="15" customHeight="1" x14ac:dyDescent="0.25">
      <c r="B25" s="49">
        <v>9</v>
      </c>
      <c r="C25" s="45" t="s">
        <v>4</v>
      </c>
      <c r="D25" s="28">
        <v>8793.3799999999992</v>
      </c>
      <c r="E25" s="22">
        <v>12</v>
      </c>
      <c r="F25" s="50">
        <f t="shared" ref="F25" si="9">D25*E25</f>
        <v>105520.56</v>
      </c>
      <c r="G25" s="23"/>
      <c r="H25" s="23"/>
      <c r="I25" s="23"/>
      <c r="J25" s="23"/>
      <c r="K25" s="23"/>
      <c r="L25" s="23"/>
      <c r="M25" s="23">
        <f>F25/5</f>
        <v>21104.112000000001</v>
      </c>
      <c r="N25" s="23">
        <f>F25/5</f>
        <v>21104.112000000001</v>
      </c>
      <c r="O25" s="23">
        <f>F25/5</f>
        <v>21104.112000000001</v>
      </c>
      <c r="P25" s="23">
        <f>F25/5</f>
        <v>21104.112000000001</v>
      </c>
      <c r="Q25" s="23">
        <f>F25/5</f>
        <v>21104.112000000001</v>
      </c>
      <c r="R25" s="23"/>
      <c r="S25" s="23">
        <f t="shared" si="0"/>
        <v>105520.56</v>
      </c>
    </row>
    <row r="26" spans="2:19" ht="15" customHeight="1" x14ac:dyDescent="0.25">
      <c r="B26" s="49"/>
      <c r="C26" s="46"/>
      <c r="D26" s="29"/>
      <c r="E26" s="26"/>
      <c r="F26" s="50"/>
      <c r="G26" s="27"/>
      <c r="H26" s="27"/>
      <c r="I26" s="27"/>
      <c r="J26" s="27"/>
      <c r="K26" s="27"/>
      <c r="L26" s="27"/>
      <c r="M26" s="43">
        <f>M25/$F$25</f>
        <v>0.2</v>
      </c>
      <c r="N26" s="43">
        <f t="shared" ref="N26:Q26" si="10">N25/$F$25</f>
        <v>0.2</v>
      </c>
      <c r="O26" s="43">
        <f t="shared" si="10"/>
        <v>0.2</v>
      </c>
      <c r="P26" s="43">
        <f t="shared" si="10"/>
        <v>0.2</v>
      </c>
      <c r="Q26" s="43">
        <f t="shared" si="10"/>
        <v>0.2</v>
      </c>
      <c r="R26" s="27"/>
      <c r="S26" s="27">
        <f t="shared" si="0"/>
        <v>1</v>
      </c>
    </row>
    <row r="27" spans="2:19" ht="15" customHeight="1" x14ac:dyDescent="0.25">
      <c r="B27" s="49">
        <v>10</v>
      </c>
      <c r="C27" s="51" t="s">
        <v>7</v>
      </c>
      <c r="D27" s="28">
        <v>17691.689999999999</v>
      </c>
      <c r="E27" s="20">
        <v>10</v>
      </c>
      <c r="F27" s="50">
        <f>D27*E27+D28*E28</f>
        <v>220806.76</v>
      </c>
      <c r="G27" s="23"/>
      <c r="I27" s="23"/>
      <c r="J27" s="23"/>
      <c r="K27" s="23"/>
      <c r="L27" s="23"/>
      <c r="M27" s="23">
        <f>F27/5</f>
        <v>44161.351999999999</v>
      </c>
      <c r="N27" s="23">
        <f>F27/5</f>
        <v>44161.351999999999</v>
      </c>
      <c r="O27" s="23">
        <f>F27/5</f>
        <v>44161.351999999999</v>
      </c>
      <c r="P27" s="23">
        <f>F27/5</f>
        <v>44161.351999999999</v>
      </c>
      <c r="Q27" s="23">
        <f>F27/5</f>
        <v>44161.351999999999</v>
      </c>
      <c r="R27" s="23"/>
      <c r="S27" s="23">
        <f t="shared" si="0"/>
        <v>220806.76</v>
      </c>
    </row>
    <row r="28" spans="2:19" ht="15" customHeight="1" x14ac:dyDescent="0.25">
      <c r="B28" s="49"/>
      <c r="C28" s="51"/>
      <c r="D28" s="29">
        <f>4253.24+D27</f>
        <v>21944.93</v>
      </c>
      <c r="E28" s="30">
        <v>2</v>
      </c>
      <c r="F28" s="50"/>
      <c r="G28" s="27"/>
      <c r="I28" s="27"/>
      <c r="J28" s="27"/>
      <c r="K28" s="27"/>
      <c r="L28" s="27"/>
      <c r="M28" s="43">
        <f>M27/$F$27</f>
        <v>0.19999999999999998</v>
      </c>
      <c r="N28" s="43">
        <f t="shared" ref="N28:Q28" si="11">N27/$F$27</f>
        <v>0.19999999999999998</v>
      </c>
      <c r="O28" s="43">
        <f t="shared" si="11"/>
        <v>0.19999999999999998</v>
      </c>
      <c r="P28" s="43">
        <f t="shared" si="11"/>
        <v>0.19999999999999998</v>
      </c>
      <c r="Q28" s="43">
        <f t="shared" si="11"/>
        <v>0.19999999999999998</v>
      </c>
      <c r="R28" s="27"/>
      <c r="S28" s="27">
        <f t="shared" si="0"/>
        <v>0.99999999999999989</v>
      </c>
    </row>
    <row r="29" spans="2:19" ht="15" customHeight="1" x14ac:dyDescent="0.25">
      <c r="B29" s="49">
        <v>11</v>
      </c>
      <c r="C29" s="51" t="s">
        <v>32</v>
      </c>
      <c r="D29" s="28">
        <v>145.71</v>
      </c>
      <c r="E29" s="20">
        <v>12</v>
      </c>
      <c r="F29" s="50">
        <f t="shared" ref="F29" si="12">D29*E29</f>
        <v>1748.52</v>
      </c>
      <c r="G29" s="23"/>
      <c r="H29" s="23"/>
      <c r="I29" s="23"/>
      <c r="J29" s="23"/>
      <c r="K29" s="23"/>
      <c r="L29" s="23"/>
      <c r="M29" s="23"/>
      <c r="N29" s="23">
        <f>F29/5</f>
        <v>349.70400000000001</v>
      </c>
      <c r="O29" s="23">
        <f>F29/5</f>
        <v>349.70400000000001</v>
      </c>
      <c r="P29" s="23">
        <f>F29/5</f>
        <v>349.70400000000001</v>
      </c>
      <c r="Q29" s="23">
        <f>F29/5</f>
        <v>349.70400000000001</v>
      </c>
      <c r="R29" s="23">
        <f>F29/5</f>
        <v>349.70400000000001</v>
      </c>
      <c r="S29" s="23">
        <f t="shared" si="0"/>
        <v>1748.52</v>
      </c>
    </row>
    <row r="30" spans="2:19" ht="15" customHeight="1" x14ac:dyDescent="0.25">
      <c r="B30" s="49"/>
      <c r="C30" s="51"/>
      <c r="D30" s="29"/>
      <c r="E30" s="24"/>
      <c r="F30" s="50"/>
      <c r="G30" s="27"/>
      <c r="H30" s="27"/>
      <c r="I30" s="27"/>
      <c r="J30" s="27"/>
      <c r="K30" s="27"/>
      <c r="L30" s="27"/>
      <c r="M30" s="27"/>
      <c r="N30" s="43">
        <f t="shared" ref="N30:Q30" si="13">N29/$F$29</f>
        <v>0.2</v>
      </c>
      <c r="O30" s="43">
        <f t="shared" si="13"/>
        <v>0.2</v>
      </c>
      <c r="P30" s="43">
        <f t="shared" si="13"/>
        <v>0.2</v>
      </c>
      <c r="Q30" s="43">
        <f t="shared" si="13"/>
        <v>0.2</v>
      </c>
      <c r="R30" s="43">
        <f>R29/$F$29</f>
        <v>0.2</v>
      </c>
      <c r="S30" s="27">
        <f t="shared" si="0"/>
        <v>1</v>
      </c>
    </row>
    <row r="31" spans="2:19" ht="15" customHeight="1" x14ac:dyDescent="0.25">
      <c r="B31" s="49">
        <v>12</v>
      </c>
      <c r="C31" s="51" t="s">
        <v>33</v>
      </c>
      <c r="D31" s="28">
        <v>3844.04</v>
      </c>
      <c r="E31" s="20">
        <v>12</v>
      </c>
      <c r="F31" s="50">
        <f t="shared" ref="F31" si="14">D31*E31</f>
        <v>46128.479999999996</v>
      </c>
      <c r="G31" s="23"/>
      <c r="H31" s="23"/>
      <c r="I31" s="23"/>
      <c r="J31" s="23"/>
      <c r="K31" s="23"/>
      <c r="L31" s="23"/>
      <c r="M31" s="23"/>
      <c r="N31" s="23">
        <f>F31/5</f>
        <v>9225.6959999999999</v>
      </c>
      <c r="O31" s="23">
        <f>F31/5</f>
        <v>9225.6959999999999</v>
      </c>
      <c r="P31" s="23">
        <f>F31/5</f>
        <v>9225.6959999999999</v>
      </c>
      <c r="Q31" s="23">
        <f>F31/5</f>
        <v>9225.6959999999999</v>
      </c>
      <c r="R31" s="23">
        <f>F31/5</f>
        <v>9225.6959999999999</v>
      </c>
      <c r="S31" s="23">
        <f t="shared" si="0"/>
        <v>46128.479999999996</v>
      </c>
    </row>
    <row r="32" spans="2:19" ht="15" customHeight="1" x14ac:dyDescent="0.25">
      <c r="B32" s="49"/>
      <c r="C32" s="51"/>
      <c r="D32" s="24"/>
      <c r="E32" s="24"/>
      <c r="F32" s="50"/>
      <c r="G32" s="27"/>
      <c r="H32" s="27"/>
      <c r="I32" s="27"/>
      <c r="J32" s="27"/>
      <c r="K32" s="27"/>
      <c r="L32" s="27"/>
      <c r="M32" s="27"/>
      <c r="N32" s="43">
        <f>N31/$F$31</f>
        <v>0.2</v>
      </c>
      <c r="O32" s="43">
        <f t="shared" ref="O32:R32" si="15">O31/$F$31</f>
        <v>0.2</v>
      </c>
      <c r="P32" s="43">
        <f t="shared" si="15"/>
        <v>0.2</v>
      </c>
      <c r="Q32" s="43">
        <f t="shared" si="15"/>
        <v>0.2</v>
      </c>
      <c r="R32" s="43">
        <f t="shared" si="15"/>
        <v>0.2</v>
      </c>
      <c r="S32" s="27">
        <f t="shared" si="0"/>
        <v>1</v>
      </c>
    </row>
    <row r="33" spans="3:19" ht="15" customHeight="1" x14ac:dyDescent="0.25">
      <c r="C33" s="45" t="s">
        <v>36</v>
      </c>
      <c r="D33" s="44">
        <f>D9+D11+D13+D15+D17+D19+D21+D23+D25+D27+D29+D31</f>
        <v>114000.90000000001</v>
      </c>
      <c r="E33" s="40">
        <v>10</v>
      </c>
      <c r="F33" s="50">
        <f>SUM(F9:F32)</f>
        <v>1139308.28</v>
      </c>
      <c r="G33" s="47">
        <f>G9+G11+G13+G15+G17+G19+G21+G23+G25+G27+G29+G31</f>
        <v>139030.56</v>
      </c>
      <c r="H33" s="47">
        <f t="shared" ref="H33:R33" si="16">H9+H11+H13+H15+H17+H19+H21+H23+H25+H27+H29+H31</f>
        <v>124663.69</v>
      </c>
      <c r="I33" s="47">
        <f t="shared" si="16"/>
        <v>11860.45</v>
      </c>
      <c r="J33" s="47">
        <f t="shared" si="16"/>
        <v>60363.490000000005</v>
      </c>
      <c r="K33" s="47">
        <f t="shared" si="16"/>
        <v>78797.38</v>
      </c>
      <c r="L33" s="47">
        <f t="shared" si="16"/>
        <v>115689.90000000001</v>
      </c>
      <c r="M33" s="47">
        <f t="shared" si="16"/>
        <v>180955.364</v>
      </c>
      <c r="N33" s="47">
        <f t="shared" si="16"/>
        <v>143562.10400000002</v>
      </c>
      <c r="O33" s="47">
        <f t="shared" si="16"/>
        <v>125128.21399999999</v>
      </c>
      <c r="P33" s="47">
        <f t="shared" si="16"/>
        <v>74840.864000000001</v>
      </c>
      <c r="Q33" s="47">
        <f t="shared" si="16"/>
        <v>74840.864000000001</v>
      </c>
      <c r="R33" s="47">
        <f t="shared" si="16"/>
        <v>9575.4</v>
      </c>
      <c r="S33" s="47">
        <f t="shared" ref="S33" si="17">S9+S11+S13+S15+S17+S19+S21+S23+S25+S27+S29+S31</f>
        <v>1139308.28</v>
      </c>
    </row>
    <row r="34" spans="3:19" ht="15" customHeight="1" x14ac:dyDescent="0.25">
      <c r="C34" s="46"/>
      <c r="D34" s="44">
        <f>D9+D11+D13+D15+D17+D19+D21+D23+D25+D28+D29+D31</f>
        <v>118254.14000000001</v>
      </c>
      <c r="E34" s="41">
        <v>2</v>
      </c>
      <c r="F34" s="50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</row>
    <row r="35" spans="3:19" x14ac:dyDescent="0.25">
      <c r="C35" s="32"/>
      <c r="D35" s="32"/>
      <c r="E35" s="32"/>
      <c r="F35" s="31"/>
    </row>
    <row r="36" spans="3:19" x14ac:dyDescent="0.25">
      <c r="C36" s="33"/>
      <c r="D36" s="33"/>
      <c r="E36" s="33"/>
    </row>
    <row r="37" spans="3:19" x14ac:dyDescent="0.25">
      <c r="C37" s="39"/>
      <c r="D37" s="33"/>
      <c r="E37" s="33"/>
    </row>
    <row r="38" spans="3:19" x14ac:dyDescent="0.25">
      <c r="C38" s="33"/>
      <c r="D38" s="33"/>
      <c r="E38" s="33"/>
    </row>
    <row r="39" spans="3:19" x14ac:dyDescent="0.25">
      <c r="C39" s="39"/>
      <c r="D39" s="33"/>
      <c r="E39" s="33"/>
    </row>
    <row r="40" spans="3:19" x14ac:dyDescent="0.25">
      <c r="C40" s="33" t="s">
        <v>34</v>
      </c>
      <c r="D40" s="33"/>
      <c r="E40" s="33"/>
    </row>
    <row r="41" spans="3:19" ht="15.75" x14ac:dyDescent="0.25">
      <c r="C41" s="42" t="s">
        <v>38</v>
      </c>
      <c r="D41" s="33"/>
      <c r="E41" s="33"/>
    </row>
    <row r="42" spans="3:19" ht="15.75" x14ac:dyDescent="0.25">
      <c r="C42" s="42" t="s">
        <v>35</v>
      </c>
    </row>
    <row r="43" spans="3:19" ht="15.75" x14ac:dyDescent="0.25">
      <c r="C43" s="42" t="s">
        <v>39</v>
      </c>
    </row>
    <row r="46" spans="3:19" x14ac:dyDescent="0.25">
      <c r="F46" s="34"/>
    </row>
    <row r="47" spans="3:19" x14ac:dyDescent="0.25">
      <c r="F47" s="34"/>
    </row>
    <row r="48" spans="3:19" x14ac:dyDescent="0.25">
      <c r="F48" s="31"/>
      <c r="S48" s="31">
        <f>S33-F33</f>
        <v>0</v>
      </c>
    </row>
  </sheetData>
  <mergeCells count="51">
    <mergeCell ref="B31:B32"/>
    <mergeCell ref="C31:C32"/>
    <mergeCell ref="F31:F32"/>
    <mergeCell ref="B23:B24"/>
    <mergeCell ref="C23:C24"/>
    <mergeCell ref="F23:F24"/>
    <mergeCell ref="B25:B26"/>
    <mergeCell ref="C25:C26"/>
    <mergeCell ref="F25:F26"/>
    <mergeCell ref="B27:B28"/>
    <mergeCell ref="C27:C28"/>
    <mergeCell ref="F27:F28"/>
    <mergeCell ref="B29:B30"/>
    <mergeCell ref="C29:C30"/>
    <mergeCell ref="F29:F30"/>
    <mergeCell ref="B19:B20"/>
    <mergeCell ref="C19:C20"/>
    <mergeCell ref="F19:F20"/>
    <mergeCell ref="B21:B22"/>
    <mergeCell ref="C21:C22"/>
    <mergeCell ref="F21:F22"/>
    <mergeCell ref="B9:B10"/>
    <mergeCell ref="C9:C10"/>
    <mergeCell ref="F9:F10"/>
    <mergeCell ref="F33:F34"/>
    <mergeCell ref="B11:B12"/>
    <mergeCell ref="C11:C12"/>
    <mergeCell ref="F11:F12"/>
    <mergeCell ref="B13:B14"/>
    <mergeCell ref="C13:C14"/>
    <mergeCell ref="F13:F14"/>
    <mergeCell ref="B15:B16"/>
    <mergeCell ref="C15:C16"/>
    <mergeCell ref="F15:F16"/>
    <mergeCell ref="B17:B18"/>
    <mergeCell ref="C17:C18"/>
    <mergeCell ref="F17:F18"/>
    <mergeCell ref="C33:C34"/>
    <mergeCell ref="R33:R34"/>
    <mergeCell ref="S33:S34"/>
    <mergeCell ref="K33:K34"/>
    <mergeCell ref="M33:M34"/>
    <mergeCell ref="N33:N34"/>
    <mergeCell ref="O33:O34"/>
    <mergeCell ref="P33:P34"/>
    <mergeCell ref="Q33:Q34"/>
    <mergeCell ref="G33:G34"/>
    <mergeCell ref="H33:H34"/>
    <mergeCell ref="I33:I34"/>
    <mergeCell ref="J33:J34"/>
    <mergeCell ref="L33:L34"/>
  </mergeCells>
  <phoneticPr fontId="3" type="noConversion"/>
  <conditionalFormatting sqref="G13:G23">
    <cfRule type="dataBar" priority="1">
      <dataBar showValue="0">
        <cfvo type="percent" val="0"/>
        <cfvo type="percent" val="100"/>
        <color theme="7" tint="0.39997558519241921"/>
      </dataBar>
      <extLst>
        <ext xmlns:x14="http://schemas.microsoft.com/office/spreadsheetml/2009/9/main" uri="{B025F937-C7B1-47D3-B67F-A62EFF666E3E}">
          <x14:id>{F786D980-025F-4D11-AB9E-F01CDF54D700}</x14:id>
        </ext>
      </extLst>
    </cfRule>
  </conditionalFormatting>
  <pageMargins left="0" right="0" top="0.85681818181818181" bottom="0.39370078740157483" header="0" footer="0.19685039370078741"/>
  <pageSetup paperSize="9" scale="37" fitToHeight="0" orientation="landscape" r:id="rId1"/>
  <headerFooter>
    <oddHeader>&amp;L&amp;G</oddHeader>
    <oddFooter>&amp;RPágina &amp;P de &amp;N</oddFooter>
  </headerFooter>
  <ignoredErrors>
    <ignoredError sqref="N26 O28" formula="1"/>
  </ignoredError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86D980-025F-4D11-AB9E-F01CDF54D700}">
            <x14:dataBar minLength="0" maxLength="100" border="1" direction="leftToRight" negativeBarBorderColorSameAsPositive="0">
              <x14:cfvo type="percent">
                <xm:f>0</xm:f>
              </x14:cfvo>
              <x14:cfvo type="percent">
                <xm:f>100</xm:f>
              </x14:cfvo>
              <x14:borderColor theme="7" tint="-0.499984740745262"/>
              <x14:negativeFillColor rgb="FFFF0000"/>
              <x14:negativeBorderColor rgb="FFFF0000"/>
              <x14:axisColor rgb="FF000000"/>
            </x14:dataBar>
          </x14:cfRule>
          <xm:sqref>G13:G23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CRONOGRAMA FÍSICO FINANCEIRO</vt:lpstr>
      <vt:lpstr>'CRONOGRAMA FÍSICO FINANCEIRO'!Area_de_impressao</vt:lpstr>
      <vt:lpstr>'CRONOGRAMA FÍSICO FINANCEIRO'!Titulos_de_impressao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de Souza Nunes</dc:creator>
  <cp:lastModifiedBy>Usuario</cp:lastModifiedBy>
  <cp:lastPrinted>2026-06-17T17:41:53Z</cp:lastPrinted>
  <dcterms:created xsi:type="dcterms:W3CDTF">2025-09-10T17:34:13Z</dcterms:created>
  <dcterms:modified xsi:type="dcterms:W3CDTF">2026-06-17T17:50:27Z</dcterms:modified>
</cp:coreProperties>
</file>