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Proposta!$A$18:$Q$31</definedName>
    <definedName name="_xlnm._FilterDatabase" localSheetId="1" hidden="true">Referencial!$A$18:$Q$31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R$ 0,00
</t>
      </text>
    </comment>
    <comment ref="F22" authorId="0">
      <text>
        <t xml:space="preserve">Material: R$ 0,00
Equipamento: R$ 0,00
Incidencia: R$ 0,00
Subserviço: R$ 0,00
</t>
      </text>
    </comment>
    <comment ref="F23" authorId="0">
      <text>
        <t xml:space="preserve">Material: R$ 0,00
Equipamento: R$ 0,00
Incidencia: R$ 0,00
Subserviço: R$ 0,00
</t>
      </text>
    </comment>
    <comment ref="F24" authorId="0">
      <text>
        <t xml:space="preserve">Material: R$ 0,00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R$ 0,00
Equipamento: R$ 0,00
Incidencia: R$ 0,00
Subserviço: R$ 0,00
</t>
      </text>
    </comment>
    <comment ref="F27" authorId="0">
      <text>
        <t xml:space="preserve">Material: R$ 0,00
Equipamento: R$ 0,00
Incidencia: R$ 0,00
Subserviço: R$ 0,00
</t>
      </text>
    </comment>
    <comment ref="F28" authorId="0">
      <text>
        <t xml:space="preserve">Material: R$ 0,00
Equipamento: R$ 0,00
Incidencia: R$ 0,00
Subserviço: R$ 0,00
</t>
      </text>
    </comment>
    <comment ref="F29" authorId="0">
      <text>
        <t xml:space="preserve">Material: R$ 0,00
Equipamento: R$ 0,00
Incidencia: R$ 0,00
Subserviço: R$ 0,00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R$ 0,00
Equipamento: R$ 0,00
Incidencia: R$ 0,00
Subserviço: R$ 0,00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R$ 0,00
</t>
      </text>
    </comment>
    <comment ref="F22" authorId="0">
      <text>
        <t xml:space="preserve">Material: R$ 0,00
Equipamento: R$ 0,00
Incidencia: R$ 0,00
Subserviço: R$ 0,00
</t>
      </text>
    </comment>
    <comment ref="F23" authorId="0">
      <text>
        <t xml:space="preserve">Material: R$ 0,00
Equipamento: R$ 0,00
Incidencia: R$ 0,00
Subserviço: R$ 0,00
</t>
      </text>
    </comment>
    <comment ref="F24" authorId="0">
      <text>
        <t xml:space="preserve">Material: R$ 0,00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R$ 0,00
Equipamento: R$ 0,00
Incidencia: R$ 0,00
Subserviço: R$ 0,00
</t>
      </text>
    </comment>
    <comment ref="F27" authorId="0">
      <text>
        <t xml:space="preserve">Material: R$ 0,00
Equipamento: R$ 0,00
Incidencia: R$ 0,00
Subserviço: R$ 0,00
</t>
      </text>
    </comment>
    <comment ref="F28" authorId="0">
      <text>
        <t xml:space="preserve">Material: R$ 0,00
Equipamento: R$ 0,00
Incidencia: R$ 0,00
Subserviço: R$ 0,00
</t>
      </text>
    </comment>
    <comment ref="F29" authorId="0">
      <text>
        <t xml:space="preserve">Material: R$ 0,00
Equipamento: R$ 0,00
Incidencia: R$ 0,00
Subserviço: R$ 0,00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R$ 0,00
Equipamento: R$ 0,00
Incidencia: R$ 0,00
Subserviço: R$ 0,00
</t>
      </text>
    </comment>
  </commentList>
</comments>
</file>

<file path=xl/sharedStrings.xml><?xml version="1.0" encoding="utf-8"?>
<sst xmlns="http://schemas.openxmlformats.org/spreadsheetml/2006/main" count="210" uniqueCount="67">
  <si>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</si>
  <si>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</si>
  <si>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</si>
  <si>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</si>
  <si>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</si>
  <si>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</si>
  <si>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</si>
  <si>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</si>
  <si>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</si>
  <si>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</si>
  <si>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</si>
  <si>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</si>
  <si>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</si>
  <si>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</si>
  <si>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</si>
  <si>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</si>
  <si>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</si>
  <si>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</si>
  <si>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</si>
  <si>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</si>
  <si>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</si>
  <si>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ONERADA MARÇO 2026</t>
  </si>
  <si>
    <t>Serviços Técnicos</t>
  </si>
  <si>
    <t>CPU124763</t>
  </si>
  <si>
    <t>LEVANTAMENTO PLANIALTIMÉTRICO E CADASTRAL - TERRENO ATÉ 2.000 M2</t>
  </si>
  <si>
    <t>UN</t>
  </si>
  <si>
    <t/>
  </si>
  <si>
    <t>CPU124761</t>
  </si>
  <si>
    <t>MOBILIZAÇÃO, INST. E DESMOBILIZAÇÃO P/EXECUÇÃO DE SONDAGEM À PERCUSSÃO (NBR 6484:2020)</t>
  </si>
  <si>
    <t>CPU124762</t>
  </si>
  <si>
    <t>PERFURAÇÃO DE SOLO SONDAGEM À PERCUSSÃO (NBR 6484:2020)</t>
  </si>
  <si>
    <t>M</t>
  </si>
  <si>
    <t>CPU124770</t>
  </si>
  <si>
    <t>ORÇAMENTO</t>
  </si>
  <si>
    <t>M2</t>
  </si>
  <si>
    <t>CPU124773</t>
  </si>
  <si>
    <t>PCI-PROTEÇÃO CONTRA INCÊNDIO (executivo)</t>
  </si>
  <si>
    <t>CPU124764</t>
  </si>
  <si>
    <t>PROJETO ARQUITETÔNICO (executivo)</t>
  </si>
  <si>
    <t>CPU124765</t>
  </si>
  <si>
    <t>PROJETO DE DADOS (executivo)</t>
  </si>
  <si>
    <t>CPU124775</t>
  </si>
  <si>
    <t>PROJETO DE PAISAGISMO (ESPÉCIES, PORTES, QUANTIDADES, MOBILIÁRIO EXTERNO E ACESSÓRIOS)</t>
  </si>
  <si>
    <t>CPU124766</t>
  </si>
  <si>
    <t>PROJETO ELÉTRICO (executivo)</t>
  </si>
  <si>
    <t>CPU124767</t>
  </si>
  <si>
    <t>PROJETO ESTRUTURAL, INCLUSIVE FUNDAÇÃO (executivo)</t>
  </si>
  <si>
    <t>CPU124768</t>
  </si>
  <si>
    <t>PROJETO HIDROSANITÁRIO (executivo)</t>
  </si>
  <si>
    <t>CPU124769</t>
  </si>
  <si>
    <t>PROJETO MECÂNICO (executivo)</t>
  </si>
  <si>
    <t xml:space="preserve">Total do Grupo: </t>
  </si>
  <si>
    <t xml:space="preserve">Total da Proposta: </t>
  </si>
  <si>
    <t>Sistema Integrado de Controle de Obras Públicas</t>
  </si>
  <si>
    <t>Emitido em: 01/06/2026</t>
  </si>
  <si>
    <t>Obra:</t>
  </si>
  <si>
    <t>Contratação de empresa para adequação de projeto padrão do CEU da Cultura.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</si>
  <si>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</si>
  <si>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</si>
  <si>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</si>
  <si>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</si>
  <si>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</si>
  <si>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</si>
  <si>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</si>
  <si>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</si>
  <si>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</si>
  <si>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278 - TABELA SINAPI ONERADA MARÇO 2026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</si>
</sst>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36</xdr:row>
      <xdr:rowOff>0</xdr:rowOff>
    </xdr:from>
    <xdr:to>
      <xdr:col>0</xdr:col>
      <xdr:colOff>400000</xdr:colOff>
      <xdr:row>36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36</xdr:row>
      <xdr:rowOff>0</xdr:rowOff>
    </xdr:from>
    <xdr:to>
      <xdr:col>0</xdr:col>
      <xdr:colOff>400000</xdr:colOff>
      <xdr:row>36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8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55</v>
      </c>
      <c r="B6" s="32" t="s">
        <v>56</v>
      </c>
      <c r="C6" s="32"/>
      <c r="D6" s="32"/>
      <c r="H6" s="12" t="s">
        <v>63</v>
      </c>
    </row>
    <row r="7">
      <c r="A7" s="13" t="s">
        <v>57</v>
      </c>
      <c r="B7" s="7"/>
    </row>
    <row r="8">
      <c r="A8" s="13" t="s">
        <v>58</v>
      </c>
      <c r="B8" s="7"/>
    </row>
    <row r="9">
      <c r="A9" s="13" t="s">
        <v>59</v>
      </c>
      <c r="B9" s="7"/>
      <c r="H9" s="30" t="s">
        <v>64</v>
      </c>
      <c r="I9" s="30" t="s">
        <v>65</v>
      </c>
    </row>
    <row r="10">
      <c r="A10" s="13" t="s">
        <v>60</v>
      </c>
      <c r="B10" t="s" s="31">
        <v>26</v>
      </c>
      <c r="D10" s="13" t="s">
        <v>61</v>
      </c>
      <c r="E10" t="s" s="31">
        <v>26</v>
      </c>
      <c r="H10" s="31">
        <f>SUM(M:M)/O33</f>
      </c>
      <c r="I10" s="31">
        <f>SUM(N:N)/O33</f>
      </c>
    </row>
    <row r="11">
      <c r="A11" s="13" t="s">
        <v>61</v>
      </c>
      <c r="B11" t="n" s="31">
        <v>0.2623</v>
      </c>
      <c r="D11" s="13" t="s">
        <v>62</v>
      </c>
      <c r="E11" t="s" s="31">
        <v>26</v>
      </c>
    </row>
    <row r="12"/>
    <row r="13" ht="25.0" customHeight="true">
      <c r="A13" s="13" t="s">
        <v>4</v>
      </c>
      <c r="B13" s="7" t="s">
        <v>66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t="s" s="4">
        <v>21</v>
      </c>
      <c r="B20" t="s" s="4">
        <v>23</v>
      </c>
      <c r="C20" t="s" s="4">
        <v>24</v>
      </c>
      <c r="D20" t="s" s="4">
        <v>25</v>
      </c>
      <c r="E20" t="n" s="4">
        <v>1.0</v>
      </c>
      <c r="F20" t="s" s="1">
        <v>26</v>
      </c>
      <c r="G20" t="s" s="1">
        <v>26</v>
      </c>
      <c r="H20" s="2">
        <f>F20+G20</f>
      </c>
      <c r="I20" t="n" s="6">
        <v>26.23</v>
      </c>
      <c r="J20" s="2">
        <f>F20+(I20/100*F20)</f>
      </c>
      <c r="K20" s="2">
        <f>G20+(I20/100*G20)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  <c r="Q20" s="2">
        <f>(O20/Referencial!O20)-1</f>
      </c>
    </row>
    <row r="21" ht="25.0" customHeight="true">
      <c r="A21" t="s" s="4">
        <v>21</v>
      </c>
      <c r="B21" t="s" s="4">
        <v>27</v>
      </c>
      <c r="C21" t="s" s="4">
        <v>28</v>
      </c>
      <c r="D21" t="s" s="4">
        <v>25</v>
      </c>
      <c r="E21" t="n" s="4">
        <v>1.0</v>
      </c>
      <c r="F21" t="s" s="1">
        <v>26</v>
      </c>
      <c r="G21" t="s" s="1">
        <v>26</v>
      </c>
      <c r="H21" s="2">
        <f>F21+G21</f>
      </c>
      <c r="I21" t="n" s="6">
        <v>26.23</v>
      </c>
      <c r="J21" s="2">
        <f>F21+(I21/100*F21)</f>
      </c>
      <c r="K21" s="2">
        <f>G21+(I21/100*G21)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  <c r="Q21" s="2">
        <f>(O21/Referencial!O21)-1</f>
      </c>
    </row>
    <row r="22" ht="25.0" customHeight="true">
      <c r="A22" t="s" s="4">
        <v>21</v>
      </c>
      <c r="B22" t="s" s="4">
        <v>29</v>
      </c>
      <c r="C22" t="s" s="4">
        <v>30</v>
      </c>
      <c r="D22" t="s" s="4">
        <v>31</v>
      </c>
      <c r="E22" t="n" s="4">
        <v>75.0</v>
      </c>
      <c r="F22" t="s" s="1">
        <v>26</v>
      </c>
      <c r="G22" t="s" s="1">
        <v>26</v>
      </c>
      <c r="H22" s="2">
        <f>F22+G22</f>
      </c>
      <c r="I22" t="n" s="6">
        <v>26.23</v>
      </c>
      <c r="J22" s="2">
        <f>F22+(I22/100*F22)</f>
      </c>
      <c r="K22" s="2">
        <f>G22+(I22/100*G22)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  <c r="Q22" s="2">
        <f>(O22/Referencial!O22)-1</f>
      </c>
    </row>
    <row r="23" ht="25.0" customHeight="true">
      <c r="A23" t="s" s="4">
        <v>21</v>
      </c>
      <c r="B23" t="s" s="4">
        <v>32</v>
      </c>
      <c r="C23" t="s" s="4">
        <v>33</v>
      </c>
      <c r="D23" t="s" s="4">
        <v>34</v>
      </c>
      <c r="E23" t="n" s="4">
        <v>500.0</v>
      </c>
      <c r="F23" t="s" s="1">
        <v>26</v>
      </c>
      <c r="G23" t="s" s="1">
        <v>26</v>
      </c>
      <c r="H23" s="2">
        <f>F23+G23</f>
      </c>
      <c r="I23" t="n" s="6">
        <v>26.23</v>
      </c>
      <c r="J23" s="2">
        <f>F23+(I23/100*F23)</f>
      </c>
      <c r="K23" s="2">
        <f>G23+(I23/100*G23)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  <c r="Q23" s="2">
        <f>(O23/Referencial!O23)-1</f>
      </c>
    </row>
    <row r="24" ht="25.0" customHeight="true">
      <c r="A24" t="s" s="4">
        <v>21</v>
      </c>
      <c r="B24" t="s" s="4">
        <v>35</v>
      </c>
      <c r="C24" t="s" s="4">
        <v>36</v>
      </c>
      <c r="D24" t="s" s="4">
        <v>34</v>
      </c>
      <c r="E24" t="n" s="4">
        <v>500.0</v>
      </c>
      <c r="F24" t="s" s="1">
        <v>26</v>
      </c>
      <c r="G24" t="s" s="1">
        <v>26</v>
      </c>
      <c r="H24" s="2">
        <f>F24+G24</f>
      </c>
      <c r="I24" t="n" s="6">
        <v>26.23</v>
      </c>
      <c r="J24" s="2">
        <f>F24+(I24/100*F24)</f>
      </c>
      <c r="K24" s="2">
        <f>G24+(I24/100*G24)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  <c r="Q24" s="2">
        <f>(O24/Referencial!O24)-1</f>
      </c>
    </row>
    <row r="25" ht="25.0" customHeight="true">
      <c r="A25" t="s" s="4">
        <v>21</v>
      </c>
      <c r="B25" t="s" s="4">
        <v>37</v>
      </c>
      <c r="C25" t="s" s="4">
        <v>38</v>
      </c>
      <c r="D25" t="s" s="4">
        <v>34</v>
      </c>
      <c r="E25" t="n" s="4">
        <v>500.0</v>
      </c>
      <c r="F25" t="s" s="1">
        <v>26</v>
      </c>
      <c r="G25" t="s" s="1">
        <v>26</v>
      </c>
      <c r="H25" s="2">
        <f>F25+G25</f>
      </c>
      <c r="I25" t="n" s="6">
        <v>26.23</v>
      </c>
      <c r="J25" s="2">
        <f>F25+(I25/100*F25)</f>
      </c>
      <c r="K25" s="2">
        <f>G25+(I25/100*G25)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  <c r="Q25" s="2">
        <f>(O25/Referencial!O25)-1</f>
      </c>
    </row>
    <row r="26" ht="25.0" customHeight="true">
      <c r="A26" t="s" s="4">
        <v>21</v>
      </c>
      <c r="B26" t="s" s="4">
        <v>39</v>
      </c>
      <c r="C26" t="s" s="4">
        <v>40</v>
      </c>
      <c r="D26" t="s" s="4">
        <v>34</v>
      </c>
      <c r="E26" t="n" s="4">
        <v>500.0</v>
      </c>
      <c r="F26" t="s" s="1">
        <v>26</v>
      </c>
      <c r="G26" t="s" s="1">
        <v>26</v>
      </c>
      <c r="H26" s="2">
        <f>F26+G26</f>
      </c>
      <c r="I26" t="n" s="6">
        <v>26.23</v>
      </c>
      <c r="J26" s="2">
        <f>F26+(I26/100*F26)</f>
      </c>
      <c r="K26" s="2">
        <f>G26+(I26/100*G26)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  <c r="Q26" s="2">
        <f>(O26/Referencial!O26)-1</f>
      </c>
    </row>
    <row r="27" ht="25.0" customHeight="true">
      <c r="A27" t="s" s="4">
        <v>21</v>
      </c>
      <c r="B27" t="s" s="4">
        <v>41</v>
      </c>
      <c r="C27" t="s" s="4">
        <v>42</v>
      </c>
      <c r="D27" t="s" s="4">
        <v>34</v>
      </c>
      <c r="E27" t="n" s="4">
        <v>1500.0</v>
      </c>
      <c r="F27" t="s" s="1">
        <v>26</v>
      </c>
      <c r="G27" t="s" s="1">
        <v>26</v>
      </c>
      <c r="H27" s="2">
        <f>F27+G27</f>
      </c>
      <c r="I27" t="n" s="6">
        <v>26.23</v>
      </c>
      <c r="J27" s="2">
        <f>F27+(I27/100*F27)</f>
      </c>
      <c r="K27" s="2">
        <f>G27+(I27/100*G27)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  <c r="Q27" s="2">
        <f>(O27/Referencial!O27)-1</f>
      </c>
    </row>
    <row r="28" ht="25.0" customHeight="true">
      <c r="A28" t="s" s="4">
        <v>21</v>
      </c>
      <c r="B28" t="s" s="4">
        <v>43</v>
      </c>
      <c r="C28" t="s" s="4">
        <v>44</v>
      </c>
      <c r="D28" t="s" s="4">
        <v>34</v>
      </c>
      <c r="E28" t="n" s="4">
        <v>500.0</v>
      </c>
      <c r="F28" t="s" s="1">
        <v>26</v>
      </c>
      <c r="G28" t="s" s="1">
        <v>26</v>
      </c>
      <c r="H28" s="2">
        <f>F28+G28</f>
      </c>
      <c r="I28" t="n" s="6">
        <v>26.23</v>
      </c>
      <c r="J28" s="2">
        <f>F28+(I28/100*F28)</f>
      </c>
      <c r="K28" s="2">
        <f>G28+(I28/100*G28)</f>
      </c>
      <c r="L28" s="2">
        <f>TRUNC(J28+K28,2)</f>
      </c>
      <c r="M28" s="2">
        <f>TRUNC(IF((J28+K28), (J28/(J28+K28)*O28), 0), 2)</f>
      </c>
      <c r="N28" s="2">
        <f>TRUNC(IF((J28+K28), (K28/(J28+K28)*O28), 0), 2)</f>
      </c>
      <c r="O28" s="2">
        <f>TRUNC(L28*E28,2)</f>
      </c>
      <c r="P28" s="4">
        <f>IF(O28&lt;=(Referencial!O28*1.05),"PREÇO VÁLIDO","PREÇO INVÁLIDO")</f>
      </c>
      <c r="Q28" s="2">
        <f>(O28/Referencial!O28)-1</f>
      </c>
    </row>
    <row r="29" ht="25.0" customHeight="true">
      <c r="A29" t="s" s="4">
        <v>21</v>
      </c>
      <c r="B29" t="s" s="4">
        <v>45</v>
      </c>
      <c r="C29" t="s" s="4">
        <v>46</v>
      </c>
      <c r="D29" t="s" s="4">
        <v>34</v>
      </c>
      <c r="E29" t="n" s="4">
        <v>500.0</v>
      </c>
      <c r="F29" t="s" s="1">
        <v>26</v>
      </c>
      <c r="G29" t="s" s="1">
        <v>26</v>
      </c>
      <c r="H29" s="2">
        <f>F29+G29</f>
      </c>
      <c r="I29" t="n" s="6">
        <v>26.23</v>
      </c>
      <c r="J29" s="2">
        <f>F29+(I29/100*F29)</f>
      </c>
      <c r="K29" s="2">
        <f>G29+(I29/100*G29)</f>
      </c>
      <c r="L29" s="2">
        <f>TRUNC(J29+K29,2)</f>
      </c>
      <c r="M29" s="2">
        <f>TRUNC(IF((J29+K29), (J29/(J29+K29)*O29), 0), 2)</f>
      </c>
      <c r="N29" s="2">
        <f>TRUNC(IF((J29+K29), (K29/(J29+K29)*O29), 0), 2)</f>
      </c>
      <c r="O29" s="2">
        <f>TRUNC(L29*E29,2)</f>
      </c>
      <c r="P29" s="4">
        <f>IF(O29&lt;=(Referencial!O29*1.05),"PREÇO VÁLIDO","PREÇO INVÁLIDO")</f>
      </c>
      <c r="Q29" s="2">
        <f>(O29/Referencial!O29)-1</f>
      </c>
    </row>
    <row r="30" ht="25.0" customHeight="true">
      <c r="A30" t="s" s="4">
        <v>21</v>
      </c>
      <c r="B30" t="s" s="4">
        <v>47</v>
      </c>
      <c r="C30" t="s" s="4">
        <v>48</v>
      </c>
      <c r="D30" t="s" s="4">
        <v>34</v>
      </c>
      <c r="E30" t="n" s="4">
        <v>500.0</v>
      </c>
      <c r="F30" t="s" s="1">
        <v>26</v>
      </c>
      <c r="G30" t="s" s="1">
        <v>26</v>
      </c>
      <c r="H30" s="2">
        <f>F30+G30</f>
      </c>
      <c r="I30" t="n" s="6">
        <v>26.23</v>
      </c>
      <c r="J30" s="2">
        <f>F30+(I30/100*F30)</f>
      </c>
      <c r="K30" s="2">
        <f>G30+(I30/100*G30)</f>
      </c>
      <c r="L30" s="2">
        <f>TRUNC(J30+K30,2)</f>
      </c>
      <c r="M30" s="2">
        <f>TRUNC(IF((J30+K30), (J30/(J30+K30)*O30), 0), 2)</f>
      </c>
      <c r="N30" s="2">
        <f>TRUNC(IF((J30+K30), (K30/(J30+K30)*O30), 0), 2)</f>
      </c>
      <c r="O30" s="2">
        <f>TRUNC(L30*E30,2)</f>
      </c>
      <c r="P30" s="4">
        <f>IF(O30&lt;=(Referencial!O30*1.05),"PREÇO VÁLIDO","PREÇO INVÁLIDO")</f>
      </c>
      <c r="Q30" s="2">
        <f>(O30/Referencial!O30)-1</f>
      </c>
    </row>
    <row r="31" ht="25.0" customHeight="true">
      <c r="A31" t="s" s="4">
        <v>21</v>
      </c>
      <c r="B31" t="s" s="4">
        <v>49</v>
      </c>
      <c r="C31" t="s" s="4">
        <v>50</v>
      </c>
      <c r="D31" t="s" s="4">
        <v>34</v>
      </c>
      <c r="E31" t="n" s="4">
        <v>500.0</v>
      </c>
      <c r="F31" t="s" s="1">
        <v>26</v>
      </c>
      <c r="G31" t="s" s="1">
        <v>26</v>
      </c>
      <c r="H31" s="2">
        <f>F31+G31</f>
      </c>
      <c r="I31" t="n" s="6">
        <v>26.23</v>
      </c>
      <c r="J31" s="2">
        <f>F31+(I31/100*F31)</f>
      </c>
      <c r="K31" s="2">
        <f>G31+(I31/100*G31)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  <c r="Q31" s="2">
        <f>(O31/Referencial!O31)-1</f>
      </c>
    </row>
    <row r="32">
      <c r="N32" t="s" s="9">
        <v>51</v>
      </c>
      <c r="O32" s="10">
        <f>TRUNC(SUM(O17:O31), 2)</f>
      </c>
    </row>
    <row r="33">
      <c r="N33" t="s" s="9">
        <v>52</v>
      </c>
      <c r="O33" s="10">
        <f>TRUNC(SUM(O32), 2)</f>
      </c>
    </row>
    <row r="35">
      <c r="A35">
        <f>CONCATENATE("Importa o presente valor total proposto em: ", TEXT(SUM(O32), "R$ #.###,#0"))</f>
      </c>
    </row>
    <row r="37">
      <c r="B37" t="s" s="12">
        <v>53</v>
      </c>
    </row>
    <row r="38">
      <c r="B38" t="s" s="12">
        <v>54</v>
      </c>
    </row>
  </sheetData>
  <sheetProtection password="E889" sheet="true" scenarios="true" objects="true" selectLockedCells="true"/>
  <autoFilter ref="A18:Q31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8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55</v>
      </c>
      <c r="B6" s="32" t="s">
        <v>56</v>
      </c>
      <c r="C6" s="32"/>
      <c r="D6" s="32"/>
      <c r="H6" s="12" t="s">
        <v>63</v>
      </c>
    </row>
    <row r="7">
      <c r="A7" s="13" t="s">
        <v>57</v>
      </c>
      <c r="B7" s="7"/>
    </row>
    <row r="8">
      <c r="A8" s="13" t="s">
        <v>58</v>
      </c>
      <c r="B8" s="7"/>
    </row>
    <row r="9">
      <c r="A9" s="13" t="s">
        <v>59</v>
      </c>
      <c r="B9" s="7"/>
      <c r="H9" s="30" t="s">
        <v>64</v>
      </c>
      <c r="I9" s="30" t="s">
        <v>65</v>
      </c>
    </row>
    <row r="10">
      <c r="A10" s="13" t="s">
        <v>60</v>
      </c>
      <c r="B10" t="s" s="31">
        <v>26</v>
      </c>
      <c r="D10" s="13" t="s">
        <v>61</v>
      </c>
      <c r="E10" t="s" s="31">
        <v>26</v>
      </c>
      <c r="H10" s="31">
        <f>SUM(M:M)/O33</f>
      </c>
      <c r="I10" s="31">
        <f>SUM(N:N)/O33</f>
      </c>
    </row>
    <row r="11">
      <c r="A11" s="13" t="s">
        <v>61</v>
      </c>
      <c r="B11" t="n" s="31">
        <v>0.2623</v>
      </c>
      <c r="D11" s="13" t="s">
        <v>62</v>
      </c>
      <c r="E11" t="s" s="31">
        <v>26</v>
      </c>
    </row>
    <row r="12"/>
    <row r="13" ht="25.0" customHeight="true">
      <c r="A13" s="13" t="s">
        <v>4</v>
      </c>
      <c r="B13" s="7" t="s">
        <v>66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t="s" s="4">
        <v>21</v>
      </c>
      <c r="B20" t="s" s="4">
        <v>23</v>
      </c>
      <c r="C20" t="s" s="4">
        <v>24</v>
      </c>
      <c r="D20" t="s" s="4">
        <v>25</v>
      </c>
      <c r="E20" t="n" s="4">
        <v>1.0</v>
      </c>
      <c r="F20" t="n" s="2">
        <v>0.0</v>
      </c>
      <c r="G20" t="n" s="2">
        <v>1439.33</v>
      </c>
      <c r="H20" s="2">
        <f>F20+G20</f>
      </c>
      <c r="I20" t="n" s="5">
        <v>26.23</v>
      </c>
      <c r="J20" s="2">
        <f>F20+(I20/100*F20)</f>
      </c>
      <c r="K20" s="2">
        <f>G20+(I20/100*G20)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</row>
    <row r="21" ht="25.0" customHeight="true">
      <c r="A21" t="s" s="4">
        <v>21</v>
      </c>
      <c r="B21" t="s" s="4">
        <v>27</v>
      </c>
      <c r="C21" t="s" s="4">
        <v>28</v>
      </c>
      <c r="D21" t="s" s="4">
        <v>25</v>
      </c>
      <c r="E21" t="n" s="4">
        <v>1.0</v>
      </c>
      <c r="F21" t="n" s="2">
        <v>0.0</v>
      </c>
      <c r="G21" t="n" s="2">
        <v>979.92</v>
      </c>
      <c r="H21" s="2">
        <f>F21+G21</f>
      </c>
      <c r="I21" t="n" s="5">
        <v>26.23</v>
      </c>
      <c r="J21" s="2">
        <f>F21+(I21/100*F21)</f>
      </c>
      <c r="K21" s="2">
        <f>G21+(I21/100*G21)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</row>
    <row r="22" ht="25.0" customHeight="true">
      <c r="A22" t="s" s="4">
        <v>21</v>
      </c>
      <c r="B22" t="s" s="4">
        <v>29</v>
      </c>
      <c r="C22" t="s" s="4">
        <v>30</v>
      </c>
      <c r="D22" t="s" s="4">
        <v>31</v>
      </c>
      <c r="E22" t="n" s="4">
        <v>75.0</v>
      </c>
      <c r="F22" t="n" s="2">
        <v>0.0</v>
      </c>
      <c r="G22" t="n" s="2">
        <v>79.96</v>
      </c>
      <c r="H22" s="2">
        <f>F22+G22</f>
      </c>
      <c r="I22" t="n" s="5">
        <v>26.23</v>
      </c>
      <c r="J22" s="2">
        <f>F22+(I22/100*F22)</f>
      </c>
      <c r="K22" s="2">
        <f>G22+(I22/100*G22)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</row>
    <row r="23" ht="25.0" customHeight="true">
      <c r="A23" t="s" s="4">
        <v>21</v>
      </c>
      <c r="B23" t="s" s="4">
        <v>32</v>
      </c>
      <c r="C23" t="s" s="4">
        <v>33</v>
      </c>
      <c r="D23" t="s" s="4">
        <v>34</v>
      </c>
      <c r="E23" t="n" s="4">
        <v>500.0</v>
      </c>
      <c r="F23" t="n" s="2">
        <v>0.0</v>
      </c>
      <c r="G23" t="n" s="2">
        <v>3.72</v>
      </c>
      <c r="H23" s="2">
        <f>F23+G23</f>
      </c>
      <c r="I23" t="n" s="5">
        <v>26.23</v>
      </c>
      <c r="J23" s="2">
        <f>F23+(I23/100*F23)</f>
      </c>
      <c r="K23" s="2">
        <f>G23+(I23/100*G23)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</row>
    <row r="24" ht="25.0" customHeight="true">
      <c r="A24" t="s" s="4">
        <v>21</v>
      </c>
      <c r="B24" t="s" s="4">
        <v>35</v>
      </c>
      <c r="C24" t="s" s="4">
        <v>36</v>
      </c>
      <c r="D24" t="s" s="4">
        <v>34</v>
      </c>
      <c r="E24" t="n" s="4">
        <v>500.0</v>
      </c>
      <c r="F24" t="n" s="2">
        <v>0.0</v>
      </c>
      <c r="G24" t="n" s="2">
        <v>2.52</v>
      </c>
      <c r="H24" s="2">
        <f>F24+G24</f>
      </c>
      <c r="I24" t="n" s="5">
        <v>26.23</v>
      </c>
      <c r="J24" s="2">
        <f>F24+(I24/100*F24)</f>
      </c>
      <c r="K24" s="2">
        <f>G24+(I24/100*G24)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</row>
    <row r="25" ht="25.0" customHeight="true">
      <c r="A25" t="s" s="4">
        <v>21</v>
      </c>
      <c r="B25" t="s" s="4">
        <v>37</v>
      </c>
      <c r="C25" t="s" s="4">
        <v>38</v>
      </c>
      <c r="D25" t="s" s="4">
        <v>34</v>
      </c>
      <c r="E25" t="n" s="4">
        <v>500.0</v>
      </c>
      <c r="F25" t="n" s="2">
        <v>0.0</v>
      </c>
      <c r="G25" t="n" s="2">
        <v>8.73</v>
      </c>
      <c r="H25" s="2">
        <f>F25+G25</f>
      </c>
      <c r="I25" t="n" s="5">
        <v>26.23</v>
      </c>
      <c r="J25" s="2">
        <f>F25+(I25/100*F25)</f>
      </c>
      <c r="K25" s="2">
        <f>G25+(I25/100*G25)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</row>
    <row r="26" ht="25.0" customHeight="true">
      <c r="A26" t="s" s="4">
        <v>21</v>
      </c>
      <c r="B26" t="s" s="4">
        <v>39</v>
      </c>
      <c r="C26" t="s" s="4">
        <v>40</v>
      </c>
      <c r="D26" t="s" s="4">
        <v>34</v>
      </c>
      <c r="E26" t="n" s="4">
        <v>500.0</v>
      </c>
      <c r="F26" t="n" s="2">
        <v>0.0</v>
      </c>
      <c r="G26" t="n" s="2">
        <v>1.03</v>
      </c>
      <c r="H26" s="2">
        <f>F26+G26</f>
      </c>
      <c r="I26" t="n" s="5">
        <v>26.23</v>
      </c>
      <c r="J26" s="2">
        <f>F26+(I26/100*F26)</f>
      </c>
      <c r="K26" s="2">
        <f>G26+(I26/100*G26)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</row>
    <row r="27" ht="25.0" customHeight="true">
      <c r="A27" t="s" s="4">
        <v>21</v>
      </c>
      <c r="B27" t="s" s="4">
        <v>41</v>
      </c>
      <c r="C27" t="s" s="4">
        <v>42</v>
      </c>
      <c r="D27" t="s" s="4">
        <v>34</v>
      </c>
      <c r="E27" t="n" s="4">
        <v>1500.0</v>
      </c>
      <c r="F27" t="n" s="2">
        <v>0.0</v>
      </c>
      <c r="G27" t="n" s="2">
        <v>2.0</v>
      </c>
      <c r="H27" s="2">
        <f>F27+G27</f>
      </c>
      <c r="I27" t="n" s="5">
        <v>26.23</v>
      </c>
      <c r="J27" s="2">
        <f>F27+(I27/100*F27)</f>
      </c>
      <c r="K27" s="2">
        <f>G27+(I27/100*G27)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</row>
    <row r="28" ht="25.0" customHeight="true">
      <c r="A28" t="s" s="4">
        <v>21</v>
      </c>
      <c r="B28" t="s" s="4">
        <v>43</v>
      </c>
      <c r="C28" t="s" s="4">
        <v>44</v>
      </c>
      <c r="D28" t="s" s="4">
        <v>34</v>
      </c>
      <c r="E28" t="n" s="4">
        <v>500.0</v>
      </c>
      <c r="F28" t="n" s="2">
        <v>0.0</v>
      </c>
      <c r="G28" t="n" s="2">
        <v>1.99</v>
      </c>
      <c r="H28" s="2">
        <f>F28+G28</f>
      </c>
      <c r="I28" t="n" s="5">
        <v>26.23</v>
      </c>
      <c r="J28" s="2">
        <f>F28+(I28/100*F28)</f>
      </c>
      <c r="K28" s="2">
        <f>G28+(I28/100*G28)</f>
      </c>
      <c r="L28" s="2">
        <f>TRUNC(J28+K28,2)</f>
      </c>
      <c r="M28" s="2">
        <f>TRUNC(IF((J28+K28), (J28/(J28+K28)*O28), 0), 2)</f>
      </c>
      <c r="N28" s="2">
        <f>TRUNC(IF((J28+K28), (K28/(J28+K28)*O28), 0), 2)</f>
      </c>
      <c r="O28" s="2">
        <f>TRUNC(L28*E28,2)</f>
      </c>
      <c r="P28" s="4">
        <f>IF(O28&lt;=(Referencial!O28*1.05),"PREÇO VÁLIDO","PREÇO INVÁLIDO")</f>
      </c>
    </row>
    <row r="29" ht="25.0" customHeight="true">
      <c r="A29" t="s" s="4">
        <v>21</v>
      </c>
      <c r="B29" t="s" s="4">
        <v>45</v>
      </c>
      <c r="C29" t="s" s="4">
        <v>46</v>
      </c>
      <c r="D29" t="s" s="4">
        <v>34</v>
      </c>
      <c r="E29" t="n" s="4">
        <v>500.0</v>
      </c>
      <c r="F29" t="n" s="2">
        <v>0.0</v>
      </c>
      <c r="G29" t="n" s="2">
        <v>6.34</v>
      </c>
      <c r="H29" s="2">
        <f>F29+G29</f>
      </c>
      <c r="I29" t="n" s="5">
        <v>26.23</v>
      </c>
      <c r="J29" s="2">
        <f>F29+(I29/100*F29)</f>
      </c>
      <c r="K29" s="2">
        <f>G29+(I29/100*G29)</f>
      </c>
      <c r="L29" s="2">
        <f>TRUNC(J29+K29,2)</f>
      </c>
      <c r="M29" s="2">
        <f>TRUNC(IF((J29+K29), (J29/(J29+K29)*O29), 0), 2)</f>
      </c>
      <c r="N29" s="2">
        <f>TRUNC(IF((J29+K29), (K29/(J29+K29)*O29), 0), 2)</f>
      </c>
      <c r="O29" s="2">
        <f>TRUNC(L29*E29,2)</f>
      </c>
      <c r="P29" s="4">
        <f>IF(O29&lt;=(Referencial!O29*1.05),"PREÇO VÁLIDO","PREÇO INVÁLIDO")</f>
      </c>
    </row>
    <row r="30" ht="25.0" customHeight="true">
      <c r="A30" t="s" s="4">
        <v>21</v>
      </c>
      <c r="B30" t="s" s="4">
        <v>47</v>
      </c>
      <c r="C30" t="s" s="4">
        <v>48</v>
      </c>
      <c r="D30" t="s" s="4">
        <v>34</v>
      </c>
      <c r="E30" t="n" s="4">
        <v>500.0</v>
      </c>
      <c r="F30" t="n" s="2">
        <v>0.0</v>
      </c>
      <c r="G30" t="n" s="2">
        <v>0.85</v>
      </c>
      <c r="H30" s="2">
        <f>F30+G30</f>
      </c>
      <c r="I30" t="n" s="5">
        <v>26.23</v>
      </c>
      <c r="J30" s="2">
        <f>F30+(I30/100*F30)</f>
      </c>
      <c r="K30" s="2">
        <f>G30+(I30/100*G30)</f>
      </c>
      <c r="L30" s="2">
        <f>TRUNC(J30+K30,2)</f>
      </c>
      <c r="M30" s="2">
        <f>TRUNC(IF((J30+K30), (J30/(J30+K30)*O30), 0), 2)</f>
      </c>
      <c r="N30" s="2">
        <f>TRUNC(IF((J30+K30), (K30/(J30+K30)*O30), 0), 2)</f>
      </c>
      <c r="O30" s="2">
        <f>TRUNC(L30*E30,2)</f>
      </c>
      <c r="P30" s="4">
        <f>IF(O30&lt;=(Referencial!O30*1.05),"PREÇO VÁLIDO","PREÇO INVÁLIDO")</f>
      </c>
    </row>
    <row r="31" ht="25.0" customHeight="true">
      <c r="A31" t="s" s="4">
        <v>21</v>
      </c>
      <c r="B31" t="s" s="4">
        <v>49</v>
      </c>
      <c r="C31" t="s" s="4">
        <v>50</v>
      </c>
      <c r="D31" t="s" s="4">
        <v>34</v>
      </c>
      <c r="E31" t="n" s="4">
        <v>500.0</v>
      </c>
      <c r="F31" t="n" s="2">
        <v>0.0</v>
      </c>
      <c r="G31" t="n" s="2">
        <v>1.09</v>
      </c>
      <c r="H31" s="2">
        <f>F31+G31</f>
      </c>
      <c r="I31" t="n" s="5">
        <v>26.23</v>
      </c>
      <c r="J31" s="2">
        <f>F31+(I31/100*F31)</f>
      </c>
      <c r="K31" s="2">
        <f>G31+(I31/100*G31)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</row>
    <row r="32">
      <c r="N32" t="s" s="9">
        <v>51</v>
      </c>
      <c r="O32" s="10">
        <f>TRUNC(SUM(O17:O31), 2)</f>
      </c>
    </row>
    <row r="33">
      <c r="N33" t="s" s="9">
        <v>52</v>
      </c>
      <c r="O33" s="10">
        <f>TRUNC(SUM(O32), 2)</f>
      </c>
    </row>
    <row r="35">
      <c r="A35">
        <f>CONCATENATE("Importa o presente valor total proposto em: ", TEXT(SUM(O32), "R$ #.###,#0"))</f>
      </c>
    </row>
    <row r="37">
      <c r="B37" t="s" s="12">
        <v>53</v>
      </c>
    </row>
    <row r="38">
      <c r="B38" t="s" s="12">
        <v>54</v>
      </c>
    </row>
  </sheetData>
  <sheetProtection password="E889" sheet="true" scenarios="true" objects="true" selectLockedCells="true"/>
  <autoFilter ref="A18:Q31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2026-06-01T20:25:04Z</dcterms:created>
  <dc:creator>Apache POI</dc:creator>
</cp:coreProperties>
</file>