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 defaultThemeVersion="124226"/>
  <xr:revisionPtr revIDLastSave="0" documentId="8_{0F129CF6-0526-483A-9282-A8CA6151CE5B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Planilha Modelo" sheetId="96" r:id="rId1"/>
  </sheets>
  <definedNames>
    <definedName name="_xlnm.Print_Area" localSheetId="0">'Planilha Modelo'!$A$1:$E$132</definedName>
    <definedName name="ISS" localSheetId="0">#REF!</definedName>
    <definedName name="ISS">#REF!</definedName>
    <definedName name="PageMaker" localSheetId="0">#REF!</definedName>
    <definedName name="PageMaker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6" i="96" l="1"/>
  <c r="D82" i="96" l="1"/>
  <c r="D65" i="96"/>
  <c r="D31" i="96" l="1"/>
  <c r="D116" i="96" l="1"/>
  <c r="D121" i="96" s="1"/>
  <c r="D88" i="96"/>
  <c r="D72" i="96"/>
  <c r="D73" i="96" s="1"/>
  <c r="D74" i="96"/>
  <c r="D75" i="96"/>
  <c r="D30" i="96"/>
  <c r="D32" i="96" s="1"/>
  <c r="E19" i="96"/>
  <c r="D97" i="96" l="1"/>
  <c r="D99" i="96" s="1"/>
  <c r="E108" i="96"/>
  <c r="E129" i="96" s="1"/>
  <c r="E56" i="96"/>
  <c r="E66" i="96" s="1"/>
  <c r="D77" i="96"/>
  <c r="D64" i="96"/>
  <c r="E20" i="96"/>
  <c r="E23" i="96" s="1"/>
  <c r="D67" i="96" l="1"/>
  <c r="E110" i="96" s="1"/>
  <c r="E22" i="96"/>
  <c r="E25" i="96" s="1"/>
  <c r="E92" i="96" s="1"/>
  <c r="E86" i="96" l="1"/>
  <c r="E39" i="96"/>
  <c r="E45" i="96"/>
  <c r="E31" i="96"/>
  <c r="E125" i="96"/>
  <c r="E87" i="96"/>
  <c r="E76" i="96"/>
  <c r="E40" i="96"/>
  <c r="E38" i="96"/>
  <c r="E30" i="96"/>
  <c r="E32" i="96"/>
  <c r="E82" i="96"/>
  <c r="E41" i="96"/>
  <c r="E83" i="96"/>
  <c r="E42" i="96"/>
  <c r="E84" i="96"/>
  <c r="E43" i="96"/>
  <c r="E44" i="96"/>
  <c r="E85" i="96"/>
  <c r="E74" i="96"/>
  <c r="E73" i="96"/>
  <c r="E72" i="96"/>
  <c r="E75" i="96"/>
  <c r="E109" i="96"/>
  <c r="E88" i="96" l="1"/>
  <c r="E97" i="96" s="1"/>
  <c r="E64" i="96"/>
  <c r="E77" i="96"/>
  <c r="E127" i="96" s="1"/>
  <c r="E46" i="96"/>
  <c r="E65" i="96" s="1"/>
  <c r="E67" i="96" l="1"/>
  <c r="E126" i="96" l="1"/>
  <c r="E93" i="96"/>
  <c r="E98" i="96" s="1"/>
  <c r="E99" i="96" s="1"/>
  <c r="E128" i="96" s="1"/>
  <c r="E130" i="96" s="1"/>
  <c r="E114" i="96" l="1"/>
  <c r="E115" i="96" s="1"/>
  <c r="E119" i="96" s="1"/>
  <c r="E118" i="96" l="1"/>
  <c r="E120" i="96"/>
  <c r="E117" i="96"/>
  <c r="E121" i="96" l="1"/>
  <c r="E131" i="96" s="1"/>
  <c r="E132" i="9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E21" authorId="0" shapeId="0" xr:uid="{3B6D2CB4-72B6-4FEF-B283-E388199BBB81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A BC pode ser o salário mínimo</t>
        </r>
      </text>
    </comment>
    <comment ref="E22" authorId="0" shapeId="0" xr:uid="{640C081B-AF60-45D1-BF30-E170EBEEA1FC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calcular o adicional noturno conforme estabelecido na CCT ou na CLT. Na célula D30 colocar o percentual de adicional noturno.</t>
        </r>
      </text>
    </comment>
    <comment ref="E23" authorId="0" shapeId="0" xr:uid="{A2F0DB37-C766-461B-9578-1AD127B50804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Se tiver que calcular o adicional de hora noturna reduzida, colocar 100% na célula D31.</t>
        </r>
      </text>
    </comment>
    <comment ref="D30" authorId="0" shapeId="0" xr:uid="{02F02989-A76D-4C5B-B21F-03069C39D1F3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Normalmente se utiliza 8,33%</t>
        </r>
      </text>
    </comment>
    <comment ref="D34" authorId="0" shapeId="0" xr:uid="{37BDAB24-492F-404B-9265-B05EB38900F9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A incidência do Submódulo 2.2 pode ocorrer  sobre este submódulo de forma isolada ou juntamente com o módulo 1. Preferi utilizar a segunda opção.</t>
        </r>
      </text>
    </comment>
    <comment ref="A36" authorId="0" shapeId="0" xr:uid="{041F2330-B694-41E6-877C-C82562CE332F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Se a empresa for optante pelo simples nacional somente cota INSS, RAt e FGTS. Se a empresa for desonerada, o INSS será 0%. O RAT pode variar entre 0,5% e 6%.</t>
        </r>
      </text>
    </comment>
    <comment ref="E50" authorId="0" shapeId="0" xr:uid="{75CEE9CA-FF20-45EC-9CDE-2FDF57C1FE30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Valor de acordo com a tarifa municipal. VT (valor da tarifa) a quantidade de dias (QD), varia de acordo com o tipo de jornada de trabalho.</t>
        </r>
      </text>
    </comment>
    <comment ref="E51" authorId="0" shapeId="0" xr:uid="{6CDADF96-A3B5-4044-9507-B5D086D9DA59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valor do auxílio alimentação (AA) de acordo com a CCT. O número de dias depende do tipo de jornada de trabalho.</t>
        </r>
      </text>
    </comment>
    <comment ref="E52" authorId="0" shapeId="0" xr:uid="{9CFDC76B-7F87-4D96-9A48-758BB46A5746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valores de acordo com a CCT.</t>
        </r>
      </text>
    </comment>
    <comment ref="E53" authorId="0" shapeId="0" xr:uid="{35280618-4F01-4116-8D8F-53D11F83ED6C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Valor de acordo com a CCT.</t>
        </r>
      </text>
    </comment>
    <comment ref="E54" authorId="0" shapeId="0" xr:uid="{8869340E-DAD1-4176-B95D-4C8782CB57C6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Valor de acordo com a CCT.</t>
        </r>
      </text>
    </comment>
    <comment ref="E55" authorId="0" shapeId="0" xr:uid="{960315CB-B8E8-4886-8290-2A9C64065572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Valor de acordo com a CCT.</t>
        </r>
      </text>
    </comment>
    <comment ref="D71" authorId="0" shapeId="0" xr:uid="{40CBC275-F355-48D5-99A6-254840969339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Utilzar percentuais conforme a prática local.</t>
        </r>
      </text>
    </comment>
    <comment ref="E71" authorId="0" shapeId="0" xr:uid="{CEF2CDE7-145E-4940-B608-403BD31C11DB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Utilizei como base de cálculo apenas a remuneração, mas podemos encontra como base de cálculo o somatório dos mósulos 1 e 2.</t>
        </r>
      </text>
    </comment>
    <comment ref="E81" authorId="0" shapeId="0" xr:uid="{0BAD54A8-125E-4C44-9D75-87A9F3F981FB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Utilizei como base de cálculo apenas a remuneração, mas podemos encontra como base de cálculo o somatório dos mósulos 1, 2 e 3.</t>
        </r>
      </text>
    </comment>
    <comment ref="D82" authorId="0" shapeId="0" xr:uid="{4DA3158A-644C-474A-BEAE-562D6DA4B27D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Se tiver férias no submódulo 2.1 de 12,10, não poderia constar nada neste item. Mas, é comum usar 11,11% no submódulo 2.1 e 0,92% ou 0,95% nesta célula. Também não é raro encontrar aoenas o adicional de férias (2,78%) no submódulo 2.1  e 8,33% nesta célula.</t>
        </r>
      </text>
    </comment>
    <comment ref="D83" authorId="0" shapeId="0" xr:uid="{EBEC30A1-75B2-4C28-8BF3-9C5DCB70B5D4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Utilzar percentuais conforme a prática local.</t>
        </r>
      </text>
    </comment>
    <comment ref="D84" authorId="0" shapeId="0" xr:uid="{4B1BE3A9-18CE-4502-80B7-CF0EAA98EEA6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Utilzar percentuais conforme a prática local.</t>
        </r>
      </text>
    </comment>
    <comment ref="D85" authorId="0" shapeId="0" xr:uid="{BAB603C0-40A1-4129-A14C-9FDDD8D92474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Utilzar percentuais conforme a prática local.</t>
        </r>
      </text>
    </comment>
    <comment ref="D86" authorId="0" shapeId="0" xr:uid="{278625A6-4BA5-4161-ADA1-3BBDCF5E4F07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Utilzar percentuais conforme a prática local.</t>
        </r>
      </text>
    </comment>
    <comment ref="D87" authorId="0" shapeId="0" xr:uid="{DCE756F1-74C1-4D56-B07F-0BB401A89418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Utilzar percentuais conforme a prática local.</t>
        </r>
      </text>
    </comment>
    <comment ref="E91" authorId="0" shapeId="0" xr:uid="{E262EFF3-1D76-4601-843F-9BA3C16EC9CA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Este é item é utilizado quando a empresa encaminha empregado para substituir o titular do posto, fato que o levar descansar durante uma hora. Se houver descanso sem qualquer substituição, este item fica zerado. Se for utilizar este item colocar 1 na célula D100</t>
        </r>
      </text>
    </comment>
    <comment ref="E104" authorId="0" shapeId="0" xr:uid="{70C0DE94-8BFB-4488-A3A2-763F5EEF6CC6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este item é obtido a partir da somatório de todo o custos do fornecimento de uniforme durante o ano e dividido por 12 meses, vez que o fornecimento do uniforme é semestral e calcula-se a partir de dois fornecimentos.</t>
        </r>
      </text>
    </comment>
    <comment ref="E105" authorId="0" shapeId="0" xr:uid="{B2DBB6C3-8615-428D-A816-DD4C128A8E1E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o equipamento individual deve ser depreciado conforme a sua vida útil em meses. cada equipamento individual tem vida útil diferente de outro equipamento. Deve ser somado todo os os equipamento individuais e dividido de acordo com a sua vida útil.</t>
        </r>
      </text>
    </comment>
    <comment ref="E106" authorId="0" shapeId="0" xr:uid="{939F6096-A9E4-4E84-8277-AC85E4332704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utiliza a mesma lógica do equipamento individual, contudo, divide-se pelo número de empregados que utilizam o equipamento. faz-se rateio.</t>
        </r>
      </text>
    </comment>
    <comment ref="E107" authorId="0" shapeId="0" xr:uid="{F06CC32F-8BBB-48ED-BF10-77F5A7B43787}">
      <text>
        <r>
          <rPr>
            <sz val="11"/>
            <color theme="1"/>
            <rFont val="Calibri"/>
            <family val="2"/>
            <scheme val="mino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Segue a regra do equipamento do posto.</t>
        </r>
      </text>
    </comment>
  </commentList>
</comments>
</file>

<file path=xl/sharedStrings.xml><?xml version="1.0" encoding="utf-8"?>
<sst xmlns="http://schemas.openxmlformats.org/spreadsheetml/2006/main" count="186" uniqueCount="125">
  <si>
    <t xml:space="preserve">A </t>
  </si>
  <si>
    <t xml:space="preserve">B </t>
  </si>
  <si>
    <t xml:space="preserve">C </t>
  </si>
  <si>
    <t xml:space="preserve">D </t>
  </si>
  <si>
    <t>MÃO-DE-OBRA VINCULADA À EXECUÇÃO CONTRATUAL</t>
  </si>
  <si>
    <t xml:space="preserve">Tipo de serviço (mesmo serviço com características distintas) </t>
  </si>
  <si>
    <t xml:space="preserve">Categoria profissional (vinculada à execução contratual) </t>
  </si>
  <si>
    <t xml:space="preserve">Data base da categoria (dia/mês/ano) </t>
  </si>
  <si>
    <t>MÓDULO 1 : COMPOSIÇÃO DA REMUNERAÇÃO</t>
  </si>
  <si>
    <t xml:space="preserve">Valor (R$) </t>
  </si>
  <si>
    <t xml:space="preserve">E </t>
  </si>
  <si>
    <t xml:space="preserve">F </t>
  </si>
  <si>
    <t xml:space="preserve">% </t>
  </si>
  <si>
    <t xml:space="preserve">Provisão para rescisão </t>
  </si>
  <si>
    <t xml:space="preserve">(R$) </t>
  </si>
  <si>
    <t xml:space="preserve">Módulo 1 - Composição da Remuneração </t>
  </si>
  <si>
    <t>G</t>
  </si>
  <si>
    <t>%</t>
  </si>
  <si>
    <t>E</t>
  </si>
  <si>
    <t>F</t>
  </si>
  <si>
    <t>INSS - Artigo 22 Inciso I Lei 8.212/91</t>
  </si>
  <si>
    <t>INCRA - Lei 7.787 de 30/06/89 e DL 1.146/70(*)</t>
  </si>
  <si>
    <t>SEBRAE - Artigo 8° Lei 8.029/90 e Lei 8.154 de 28/12/90(*)</t>
  </si>
  <si>
    <t>PLANILHA DE CUSTOS E FORMAÇÃO DE PREÇOS POR CATEGORIA</t>
  </si>
  <si>
    <t>MÃO DE OBRA VINCULADA Á EXECUÇÃO CONTRATUAL (VALOR POR EMPREGADO)</t>
  </si>
  <si>
    <t>VALOR TOTAL POR EMPREGADO</t>
  </si>
  <si>
    <t>TOTAL DOS INSUMOS DIVERSOS</t>
  </si>
  <si>
    <t xml:space="preserve">Uniformes </t>
  </si>
  <si>
    <t>H</t>
  </si>
  <si>
    <t>A</t>
  </si>
  <si>
    <t>B</t>
  </si>
  <si>
    <t>C</t>
  </si>
  <si>
    <t>D</t>
  </si>
  <si>
    <t>PIS</t>
  </si>
  <si>
    <t>ISS</t>
  </si>
  <si>
    <t>LUCRO</t>
  </si>
  <si>
    <t>TRIBUTOS</t>
  </si>
  <si>
    <t>Intrajornada</t>
  </si>
  <si>
    <t>SESC/SESI Artigo 3º Lei Nº 8.036/90</t>
  </si>
  <si>
    <t>SENAC/SENAI Decreto Nº2.318/86</t>
  </si>
  <si>
    <t>Salário Educação - Artigo 3º Inc. I Decreto Nº 87.043/82</t>
  </si>
  <si>
    <t>FGTS - Artigo 15 Lei 8.036/90 e Artigo 7º III, CF</t>
  </si>
  <si>
    <t>Aviso prévio indenizado Art. 7º, XXI, CF/88, 477, 487 e 491 CLT</t>
  </si>
  <si>
    <t>Incidência do FGTS  sobre aviso prévio indenizado  Leis Nº 8.036/90 e 9.491/97</t>
  </si>
  <si>
    <t>Aviso prévio trabalhado Art. 7º, XXI, CF/88, 477, 487 e 491CLT. Redução de 7 dias ou 2 horas por dia, percentual relativo a contrato de 12 meses</t>
  </si>
  <si>
    <t>4.1</t>
  </si>
  <si>
    <t>Classificação Brasileira de Ocupações</t>
  </si>
  <si>
    <t>Salário Normativo da Categoria Profissional</t>
  </si>
  <si>
    <t xml:space="preserve">Salário Base </t>
  </si>
  <si>
    <t>2.1</t>
  </si>
  <si>
    <t>MÓDULO 2: ENCARGOS, BENEFÍCIOS ANUAIS, MENSAIS E DIÁRIOS</t>
  </si>
  <si>
    <t>2.2</t>
  </si>
  <si>
    <t xml:space="preserve">SUBMÓDULO 2.3 -BENEFÍCIOS MENSAIS E DIÁRIOS </t>
  </si>
  <si>
    <t>2.3</t>
  </si>
  <si>
    <t>QUADRO RESUMO DO MÓDULO 2 - ENCARGOS E BENEFÍCIOS ANUAIS, MENSAIS E DIÁRIOS</t>
  </si>
  <si>
    <t>VALOR TOTAL DO MÓDULO 2</t>
  </si>
  <si>
    <t>13º Salário, Férias e Adicional de Férias</t>
  </si>
  <si>
    <t>Benefícios Mensais e Diários</t>
  </si>
  <si>
    <t>MÓDULO 3: PROVISÃO PARA RESCISÃO</t>
  </si>
  <si>
    <t>MÓDULO 4: CUSTO DE REPOSIÇÃO DO PROFISSIONAL AUSENTE</t>
  </si>
  <si>
    <t>SUBMÓDULO 4.1 - AUSÊNCIAS LEGAIS</t>
  </si>
  <si>
    <t>SUBMÓDULO 4.2 - INTRAJORNADA</t>
  </si>
  <si>
    <t>4.2</t>
  </si>
  <si>
    <t>Ausências Legais</t>
  </si>
  <si>
    <t>Remuneração</t>
  </si>
  <si>
    <t>Encargos e benefícios anuais, mensis e diários</t>
  </si>
  <si>
    <t>TOTAL DO MÓDULO 1</t>
  </si>
  <si>
    <t>TOTAL DO SUBMÓDULO 2.2</t>
  </si>
  <si>
    <t>TOTAL DO SUBMÓDULO 2.3</t>
  </si>
  <si>
    <t>TOTAL DO SUBMÓDULO 4.1</t>
  </si>
  <si>
    <t>TOTAL DO SUBMÓDULO 4.2</t>
  </si>
  <si>
    <t>QUADRO RESUMO DO MÓDULO 4 - CUSTO DE REPOSIÇÃO DO PROFISSIONAL AUSENTE</t>
  </si>
  <si>
    <t>Custo de reposição do profissional ausente</t>
  </si>
  <si>
    <t>TOTAL DO MÓDULO 4</t>
  </si>
  <si>
    <t>MÓDULO 5: INSUMOS DIVERSOS</t>
  </si>
  <si>
    <t>INSUMOS DIVERSOS</t>
  </si>
  <si>
    <t>MÓDULO 6: CUSTOS INDIRETOS, TRIBUTOS E LUCRO</t>
  </si>
  <si>
    <t>Custos Indiretos</t>
  </si>
  <si>
    <t>QUADRO RESUMO DO CUSTO POR EMPREGADO</t>
  </si>
  <si>
    <t xml:space="preserve">Módulo 2 - Encargos. Benefícios Anuais, Mensais e Diários </t>
  </si>
  <si>
    <t>Módulo 3 - Provisão para Rescisão</t>
  </si>
  <si>
    <t>Módulo 4 - Custo de Reposição do Profissional Ausente</t>
  </si>
  <si>
    <t>Módulo 5 - Insumos Diversos</t>
  </si>
  <si>
    <t xml:space="preserve">Subtotal (A + B + C + D+E) </t>
  </si>
  <si>
    <t xml:space="preserve">Módulo 6 - Custos indiretos, tributos e lucro </t>
  </si>
  <si>
    <t>Adicional Noturno</t>
  </si>
  <si>
    <t>Adicional Periculosidade</t>
  </si>
  <si>
    <t>Adicional Insalubridade</t>
  </si>
  <si>
    <t>Adicional de Hora Noturna Reduzida</t>
  </si>
  <si>
    <t>13º (décimo terceiro) Salário</t>
  </si>
  <si>
    <t>GPS, FGTS e outras contribuições</t>
  </si>
  <si>
    <t>Incidência dos encargos do submódulo 2.2 sobre o Aviso Prévio</t>
  </si>
  <si>
    <t>Equipamentos</t>
  </si>
  <si>
    <t>CUSTOS INDIRETOS</t>
  </si>
  <si>
    <t>TOTAL DO MÓDULO 3</t>
  </si>
  <si>
    <t>VALOR DO MÓDULO 6</t>
  </si>
  <si>
    <t>TOTAL DE ENCARGOS</t>
  </si>
  <si>
    <t>COFINS</t>
  </si>
  <si>
    <t>Subtotal</t>
  </si>
  <si>
    <t>Multa do FGTS sobre API e APT</t>
  </si>
  <si>
    <t>Substituição de empregado em Ausências legais</t>
  </si>
  <si>
    <t>Substituição de empregado em Auxílio paternidade</t>
  </si>
  <si>
    <t>Substituição de empregado em Acidente de trabalho</t>
  </si>
  <si>
    <t>Substituição de empregado em auxílio maternidade</t>
  </si>
  <si>
    <t>Incidência do Submódulo 2.2 sobre as férias</t>
  </si>
  <si>
    <t>CPRB</t>
  </si>
  <si>
    <t>Substituição de empregado em Férias, adicional de férias e 13 salário</t>
  </si>
  <si>
    <t>Benefício Social</t>
  </si>
  <si>
    <t>Dia</t>
  </si>
  <si>
    <t>às</t>
  </si>
  <si>
    <t>horas</t>
  </si>
  <si>
    <t>Dados para composição dos custos referentes à mão de obra</t>
  </si>
  <si>
    <t>SUBMÓDULO 2.1 - 13º (décimo terceiro) Salário, Férias e Adicional de Férias</t>
  </si>
  <si>
    <t>13º (décimo terceiro) Salário, Férias e Adicional de Férias
Férias</t>
  </si>
  <si>
    <t>Férias e Adicional de Férias</t>
  </si>
  <si>
    <t>SUBMÓDULO 2.2 - Encargos Previdenciários (GPS), Fundo de Garantia por Tempo de Serviço 
(FGTS) e outras contribuições.</t>
  </si>
  <si>
    <t>Transporte (R$ xxxx*2*22 dias = R$ xxxx) - 6% remuneração</t>
  </si>
  <si>
    <t xml:space="preserve">Auxílio-Refeição/Alimentação (R$ xxxx*22 dias - 1% cfe CCT) </t>
  </si>
  <si>
    <t>Outros (especificar)</t>
  </si>
  <si>
    <r>
      <t xml:space="preserve">Nota 1: </t>
    </r>
    <r>
      <rPr>
        <sz val="11"/>
        <rFont val="Cambria"/>
        <family val="1"/>
        <scheme val="major"/>
      </rPr>
      <t xml:space="preserve">O valor informado deverá ser o custo real do benefício, descontado o valor eventualmente </t>
    </r>
    <r>
      <rPr>
        <b/>
        <sz val="11"/>
        <rFont val="Cambria"/>
        <family val="1"/>
        <scheme val="major"/>
      </rPr>
      <t xml:space="preserve">
</t>
    </r>
    <r>
      <rPr>
        <sz val="11"/>
        <rFont val="Cambria"/>
        <family val="1"/>
        <scheme val="major"/>
      </rPr>
      <t>pago pelo empregado.</t>
    </r>
  </si>
  <si>
    <r>
      <t xml:space="preserve">Nota 2: </t>
    </r>
    <r>
      <rPr>
        <sz val="11"/>
        <rFont val="Cambria"/>
        <family val="1"/>
        <scheme val="major"/>
      </rPr>
      <t xml:space="preserve">Observar a previsão dos benefícios contidos em Acordos, Convenções e Dissídios Coletivos </t>
    </r>
    <r>
      <rPr>
        <b/>
        <sz val="11"/>
        <rFont val="Cambria"/>
        <family val="1"/>
        <scheme val="major"/>
      </rPr>
      <t xml:space="preserve">
</t>
    </r>
    <r>
      <rPr>
        <sz val="11"/>
        <rFont val="Cambria"/>
        <family val="1"/>
        <scheme val="major"/>
      </rPr>
      <t>de Trabalho e atentar-se ao disposto no art. 6º da IN 05/2017.</t>
    </r>
  </si>
  <si>
    <t xml:space="preserve"> Outros (especificar)</t>
  </si>
  <si>
    <t xml:space="preserve"> Materiais</t>
  </si>
  <si>
    <t>SAT - Riscos Ambientais de Trabalho (RATXFAP)</t>
  </si>
  <si>
    <t>Intervalo para repouso ou alimentação (=remuneração/220*1,5*quantidade de horas indenizadas por dia*15,21)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</si>
</sst>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7" formatCode="&quot;R$&quot;\ #,##0.00;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_(* #,##0.00_);_(* \(#,##0.00\);_(* \-??_);_(@_)"/>
    <numFmt numFmtId="167" formatCode="0.000"/>
    <numFmt numFmtId="168" formatCode="&quot;R$ &quot;#,##0_);[Red]\(&quot;R$ &quot;#,##0\)"/>
    <numFmt numFmtId="169" formatCode="&quot;R$&quot;\ #,##0.00"/>
    <numFmt numFmtId="170" formatCode="&quot;R$&quot;\ #,##0.0000;\-&quot;R$&quot;\ #,##0.0000"/>
  </numFmts>
  <fonts count="2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sz val="9"/>
      <color indexed="10"/>
      <name val="Geneva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u/>
      <sz val="10"/>
      <color indexed="12"/>
      <name val="Arial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2"/>
      <name val="Bookman Old Style"/>
      <family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b/>
      <sz val="11"/>
      <name val="Cambria"/>
      <family val="1"/>
      <scheme val="major"/>
    </font>
    <font>
      <sz val="11"/>
      <color theme="0"/>
      <name val="Cambria"/>
      <family val="1"/>
      <scheme val="maj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5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39">
    <xf numFmtId="0" fontId="0" fillId="0" borderId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6" fillId="16" borderId="1" applyNumberFormat="0" applyAlignment="0" applyProtection="0"/>
    <xf numFmtId="0" fontId="6" fillId="16" borderId="1" applyNumberFormat="0" applyAlignment="0" applyProtection="0"/>
    <xf numFmtId="0" fontId="7" fillId="0" borderId="0"/>
    <xf numFmtId="0" fontId="2" fillId="17" borderId="2" applyNumberFormat="0" applyAlignment="0" applyProtection="0"/>
    <xf numFmtId="0" fontId="2" fillId="17" borderId="2" applyNumberFormat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9" fillId="7" borderId="1" applyNumberFormat="0" applyAlignment="0" applyProtection="0"/>
    <xf numFmtId="0" fontId="9" fillId="7" borderId="1" applyNumberFormat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44" fontId="1" fillId="0" borderId="0" applyFill="0" applyBorder="0" applyAlignment="0" applyProtection="0"/>
    <xf numFmtId="44" fontId="1" fillId="0" borderId="0" applyFill="0" applyBorder="0" applyAlignment="0" applyProtection="0"/>
    <xf numFmtId="164" fontId="1" fillId="0" borderId="0" applyFont="0" applyFill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23" borderId="4" applyNumberFormat="0" applyFont="0" applyAlignment="0" applyProtection="0"/>
    <xf numFmtId="0" fontId="3" fillId="23" borderId="4" applyNumberFormat="0" applyFont="0" applyAlignment="0" applyProtection="0"/>
    <xf numFmtId="9" fontId="21" fillId="0" borderId="0" applyFont="0" applyFill="0" applyBorder="0" applyAlignment="0" applyProtection="0"/>
    <xf numFmtId="9" fontId="1" fillId="0" borderId="0" applyFill="0" applyBorder="0" applyAlignment="0" applyProtection="0"/>
    <xf numFmtId="9" fontId="1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3" fillId="16" borderId="5" applyNumberFormat="0" applyAlignment="0" applyProtection="0"/>
    <xf numFmtId="0" fontId="13" fillId="16" borderId="5" applyNumberForma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43" fontId="22" fillId="0" borderId="0" applyFont="0" applyFill="0" applyBorder="0" applyAlignment="0" applyProtection="0"/>
    <xf numFmtId="0" fontId="22" fillId="0" borderId="0"/>
    <xf numFmtId="164" fontId="23" fillId="0" borderId="0" applyFont="0" applyFill="0" applyBorder="0" applyAlignment="0" applyProtection="0"/>
    <xf numFmtId="167" fontId="2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23" fillId="0" borderId="0"/>
    <xf numFmtId="0" fontId="1" fillId="0" borderId="0"/>
    <xf numFmtId="0" fontId="23" fillId="0" borderId="0"/>
    <xf numFmtId="9" fontId="23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23" fillId="0" borderId="0" applyFont="0" applyFill="0" applyBorder="0" applyAlignment="0" applyProtection="0"/>
    <xf numFmtId="165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166" fontId="22" fillId="0" borderId="0" applyFont="0" applyFill="0" applyBorder="0" applyAlignment="0" applyProtection="0"/>
  </cellStyleXfs>
  <cellXfs count="164">
    <xf numFmtId="0" fontId="0" fillId="0" borderId="0" xfId="0"/>
    <xf numFmtId="0" fontId="25" fillId="24" borderId="18" xfId="0" applyFont="1" applyFill="1" applyBorder="1" applyAlignment="1">
      <alignment horizontal="center" vertical="center" wrapText="1"/>
    </xf>
    <xf numFmtId="0" fontId="25" fillId="24" borderId="0" xfId="0" applyFont="1" applyFill="1"/>
    <xf numFmtId="0" fontId="25" fillId="24" borderId="0" xfId="0" applyFont="1" applyFill="1" applyAlignment="1">
      <alignment horizontal="center" vertical="center"/>
    </xf>
    <xf numFmtId="0" fontId="26" fillId="24" borderId="0" xfId="0" applyFont="1" applyFill="1" applyAlignment="1">
      <alignment vertical="center"/>
    </xf>
    <xf numFmtId="0" fontId="25" fillId="24" borderId="0" xfId="0" applyFont="1" applyFill="1" applyAlignment="1">
      <alignment horizontal="center"/>
    </xf>
    <xf numFmtId="0" fontId="25" fillId="24" borderId="10" xfId="0" applyFont="1" applyFill="1" applyBorder="1" applyAlignment="1">
      <alignment horizontal="center" vertical="center" wrapText="1"/>
    </xf>
    <xf numFmtId="0" fontId="26" fillId="24" borderId="0" xfId="0" applyFont="1" applyFill="1"/>
    <xf numFmtId="0" fontId="25" fillId="24" borderId="0" xfId="0" applyFont="1" applyFill="1" applyAlignment="1">
      <alignment vertical="center"/>
    </xf>
    <xf numFmtId="0" fontId="25" fillId="24" borderId="14" xfId="0" applyFont="1" applyFill="1" applyBorder="1" applyAlignment="1">
      <alignment horizontal="center" vertical="center" wrapText="1"/>
    </xf>
    <xf numFmtId="0" fontId="25" fillId="24" borderId="17" xfId="0" applyFont="1" applyFill="1" applyBorder="1" applyAlignment="1">
      <alignment horizontal="center" vertical="center" wrapText="1"/>
    </xf>
    <xf numFmtId="0" fontId="25" fillId="24" borderId="12" xfId="0" applyFont="1" applyFill="1" applyBorder="1" applyAlignment="1">
      <alignment horizontal="center" vertical="center" wrapText="1"/>
    </xf>
    <xf numFmtId="0" fontId="26" fillId="24" borderId="12" xfId="0" applyFont="1" applyFill="1" applyBorder="1" applyAlignment="1">
      <alignment horizontal="center" vertical="center" wrapText="1"/>
    </xf>
    <xf numFmtId="2" fontId="25" fillId="24" borderId="15" xfId="0" applyNumberFormat="1" applyFont="1" applyFill="1" applyBorder="1" applyAlignment="1">
      <alignment horizontal="center" vertical="center" wrapText="1"/>
    </xf>
    <xf numFmtId="43" fontId="25" fillId="24" borderId="0" xfId="120" applyFont="1" applyFill="1" applyBorder="1" applyAlignment="1">
      <alignment horizontal="right" wrapText="1"/>
    </xf>
    <xf numFmtId="0" fontId="25" fillId="24" borderId="23" xfId="0" applyFont="1" applyFill="1" applyBorder="1" applyAlignment="1">
      <alignment horizontal="center" vertical="center"/>
    </xf>
    <xf numFmtId="43" fontId="26" fillId="24" borderId="0" xfId="120" applyFont="1" applyFill="1" applyBorder="1" applyAlignment="1">
      <alignment horizontal="right" wrapText="1"/>
    </xf>
    <xf numFmtId="10" fontId="25" fillId="24" borderId="15" xfId="81" applyNumberFormat="1" applyFont="1" applyFill="1" applyBorder="1" applyAlignment="1">
      <alignment horizontal="center" vertical="center" wrapText="1"/>
    </xf>
    <xf numFmtId="0" fontId="25" fillId="24" borderId="11" xfId="0" applyFont="1" applyFill="1" applyBorder="1" applyAlignment="1">
      <alignment horizontal="center" vertical="center" wrapText="1"/>
    </xf>
    <xf numFmtId="10" fontId="25" fillId="24" borderId="0" xfId="81" applyNumberFormat="1" applyFont="1" applyFill="1" applyBorder="1" applyAlignment="1">
      <alignment horizontal="center" vertical="center" wrapText="1"/>
    </xf>
    <xf numFmtId="0" fontId="26" fillId="24" borderId="11" xfId="0" applyFont="1" applyFill="1" applyBorder="1" applyAlignment="1">
      <alignment horizontal="center" vertical="center" wrapText="1"/>
    </xf>
    <xf numFmtId="0" fontId="26" fillId="25" borderId="10" xfId="0" applyFont="1" applyFill="1" applyBorder="1" applyAlignment="1">
      <alignment horizontal="center" vertical="center" wrapText="1"/>
    </xf>
    <xf numFmtId="0" fontId="26" fillId="25" borderId="41" xfId="0" applyFont="1" applyFill="1" applyBorder="1" applyAlignment="1">
      <alignment horizontal="center" vertical="center" wrapText="1"/>
    </xf>
    <xf numFmtId="0" fontId="26" fillId="25" borderId="42" xfId="0" applyFont="1" applyFill="1" applyBorder="1" applyAlignment="1">
      <alignment horizontal="center" wrapText="1"/>
    </xf>
    <xf numFmtId="0" fontId="26" fillId="25" borderId="40" xfId="0" applyFont="1" applyFill="1" applyBorder="1" applyAlignment="1">
      <alignment horizontal="center" vertical="center" wrapText="1"/>
    </xf>
    <xf numFmtId="0" fontId="26" fillId="25" borderId="33" xfId="0" applyFont="1" applyFill="1" applyBorder="1" applyAlignment="1">
      <alignment horizontal="center" vertical="center" wrapText="1"/>
    </xf>
    <xf numFmtId="0" fontId="26" fillId="25" borderId="11" xfId="0" applyFont="1" applyFill="1" applyBorder="1" applyAlignment="1">
      <alignment horizontal="center" vertical="center" wrapText="1"/>
    </xf>
    <xf numFmtId="0" fontId="26" fillId="25" borderId="38" xfId="0" applyFont="1" applyFill="1" applyBorder="1" applyAlignment="1">
      <alignment horizontal="center" wrapText="1"/>
    </xf>
    <xf numFmtId="10" fontId="25" fillId="24" borderId="16" xfId="81" applyNumberFormat="1" applyFont="1" applyFill="1" applyBorder="1" applyAlignment="1">
      <alignment horizontal="center" vertical="center" wrapText="1"/>
    </xf>
    <xf numFmtId="10" fontId="27" fillId="24" borderId="0" xfId="0" applyNumberFormat="1" applyFont="1" applyFill="1"/>
    <xf numFmtId="0" fontId="26" fillId="24" borderId="11" xfId="0" applyFont="1" applyFill="1" applyBorder="1" applyAlignment="1">
      <alignment horizontal="center" wrapText="1"/>
    </xf>
    <xf numFmtId="0" fontId="25" fillId="24" borderId="29" xfId="0" applyFont="1" applyFill="1" applyBorder="1" applyAlignment="1">
      <alignment horizontal="center" vertical="center" wrapText="1"/>
    </xf>
    <xf numFmtId="0" fontId="25" fillId="24" borderId="0" xfId="0" applyFont="1" applyFill="1" applyAlignment="1">
      <alignment horizontal="center" vertical="center" wrapText="1"/>
    </xf>
    <xf numFmtId="0" fontId="25" fillId="24" borderId="0" xfId="0" applyFont="1" applyFill="1" applyAlignment="1">
      <alignment horizontal="left" vertical="center" wrapText="1"/>
    </xf>
    <xf numFmtId="0" fontId="26" fillId="25" borderId="20" xfId="0" applyFont="1" applyFill="1" applyBorder="1" applyAlignment="1">
      <alignment horizontal="center" wrapText="1"/>
    </xf>
    <xf numFmtId="0" fontId="26" fillId="24" borderId="0" xfId="0" applyFont="1" applyFill="1" applyAlignment="1">
      <alignment horizontal="center" vertical="center" wrapText="1"/>
    </xf>
    <xf numFmtId="0" fontId="26" fillId="24" borderId="0" xfId="0" applyFont="1" applyFill="1" applyAlignment="1">
      <alignment horizontal="center" wrapText="1"/>
    </xf>
    <xf numFmtId="10" fontId="26" fillId="24" borderId="0" xfId="0" applyNumberFormat="1" applyFont="1" applyFill="1" applyAlignment="1">
      <alignment horizontal="center" vertical="center" wrapText="1"/>
    </xf>
    <xf numFmtId="2" fontId="26" fillId="24" borderId="0" xfId="0" applyNumberFormat="1" applyFont="1" applyFill="1" applyAlignment="1">
      <alignment horizontal="right" vertical="center" wrapText="1"/>
    </xf>
    <xf numFmtId="0" fontId="26" fillId="24" borderId="46" xfId="0" applyFont="1" applyFill="1" applyBorder="1" applyAlignment="1">
      <alignment vertical="center" wrapText="1"/>
    </xf>
    <xf numFmtId="0" fontId="26" fillId="24" borderId="44" xfId="0" applyFont="1" applyFill="1" applyBorder="1" applyAlignment="1">
      <alignment vertical="center" wrapText="1"/>
    </xf>
    <xf numFmtId="0" fontId="26" fillId="24" borderId="45" xfId="0" applyFont="1" applyFill="1" applyBorder="1" applyAlignment="1">
      <alignment vertical="center" wrapText="1"/>
    </xf>
    <xf numFmtId="10" fontId="25" fillId="24" borderId="15" xfId="0" applyNumberFormat="1" applyFont="1" applyFill="1" applyBorder="1" applyAlignment="1">
      <alignment horizontal="center" wrapText="1"/>
    </xf>
    <xf numFmtId="10" fontId="26" fillId="25" borderId="32" xfId="0" applyNumberFormat="1" applyFont="1" applyFill="1" applyBorder="1" applyAlignment="1">
      <alignment horizontal="center"/>
    </xf>
    <xf numFmtId="10" fontId="26" fillId="24" borderId="0" xfId="0" applyNumberFormat="1" applyFont="1" applyFill="1" applyAlignment="1">
      <alignment horizontal="center"/>
    </xf>
    <xf numFmtId="0" fontId="26" fillId="25" borderId="39" xfId="0" applyFont="1" applyFill="1" applyBorder="1" applyAlignment="1">
      <alignment horizontal="center" wrapText="1"/>
    </xf>
    <xf numFmtId="10" fontId="25" fillId="24" borderId="16" xfId="81" applyNumberFormat="1" applyFont="1" applyFill="1" applyBorder="1" applyAlignment="1">
      <alignment horizontal="center" wrapText="1"/>
    </xf>
    <xf numFmtId="10" fontId="26" fillId="25" borderId="31" xfId="0" applyNumberFormat="1" applyFont="1" applyFill="1" applyBorder="1" applyAlignment="1">
      <alignment horizontal="center"/>
    </xf>
    <xf numFmtId="10" fontId="26" fillId="25" borderId="16" xfId="81" applyNumberFormat="1" applyFont="1" applyFill="1" applyBorder="1" applyAlignment="1">
      <alignment horizontal="center" wrapText="1"/>
    </xf>
    <xf numFmtId="4" fontId="25" fillId="24" borderId="16" xfId="81" applyNumberFormat="1" applyFont="1" applyFill="1" applyBorder="1" applyAlignment="1">
      <alignment horizontal="center" vertical="center" wrapText="1"/>
    </xf>
    <xf numFmtId="10" fontId="25" fillId="24" borderId="38" xfId="81" applyNumberFormat="1" applyFont="1" applyFill="1" applyBorder="1" applyAlignment="1">
      <alignment horizontal="center" wrapText="1"/>
    </xf>
    <xf numFmtId="43" fontId="26" fillId="25" borderId="19" xfId="120" applyFont="1" applyFill="1" applyBorder="1" applyAlignment="1">
      <alignment horizontal="right" wrapText="1"/>
    </xf>
    <xf numFmtId="0" fontId="25" fillId="24" borderId="21" xfId="0" applyFont="1" applyFill="1" applyBorder="1" applyAlignment="1">
      <alignment horizontal="left" vertical="center" wrapText="1"/>
    </xf>
    <xf numFmtId="0" fontId="26" fillId="25" borderId="15" xfId="0" applyFont="1" applyFill="1" applyBorder="1" applyAlignment="1">
      <alignment horizontal="center" vertical="center" wrapText="1"/>
    </xf>
    <xf numFmtId="0" fontId="26" fillId="25" borderId="16" xfId="0" applyFont="1" applyFill="1" applyBorder="1" applyAlignment="1">
      <alignment horizontal="center" vertical="center" wrapText="1"/>
    </xf>
    <xf numFmtId="0" fontId="26" fillId="25" borderId="16" xfId="0" applyFont="1" applyFill="1" applyBorder="1" applyAlignment="1">
      <alignment horizontal="center" wrapText="1"/>
    </xf>
    <xf numFmtId="0" fontId="25" fillId="24" borderId="15" xfId="0" applyFont="1" applyFill="1" applyBorder="1" applyAlignment="1">
      <alignment horizontal="left" wrapText="1"/>
    </xf>
    <xf numFmtId="0" fontId="26" fillId="24" borderId="0" xfId="0" applyFont="1" applyFill="1" applyAlignment="1">
      <alignment horizontal="center" vertical="center"/>
    </xf>
    <xf numFmtId="0" fontId="25" fillId="24" borderId="15" xfId="0" applyFont="1" applyFill="1" applyBorder="1" applyAlignment="1">
      <alignment horizontal="center" vertical="center" wrapText="1"/>
    </xf>
    <xf numFmtId="0" fontId="25" fillId="24" borderId="16" xfId="0" applyFont="1" applyFill="1" applyBorder="1" applyAlignment="1">
      <alignment horizontal="center" vertical="center" wrapText="1"/>
    </xf>
    <xf numFmtId="0" fontId="26" fillId="25" borderId="20" xfId="0" applyFont="1" applyFill="1" applyBorder="1" applyAlignment="1">
      <alignment horizontal="center" vertical="center" wrapText="1"/>
    </xf>
    <xf numFmtId="43" fontId="25" fillId="24" borderId="0" xfId="0" applyNumberFormat="1" applyFont="1" applyFill="1"/>
    <xf numFmtId="0" fontId="25" fillId="24" borderId="16" xfId="0" applyFont="1" applyFill="1" applyBorder="1" applyAlignment="1">
      <alignment horizontal="center" vertical="center" wrapText="1"/>
    </xf>
    <xf numFmtId="7" fontId="25" fillId="24" borderId="20" xfId="120" applyNumberFormat="1" applyFont="1" applyFill="1" applyBorder="1" applyAlignment="1">
      <alignment horizontal="right" wrapText="1"/>
    </xf>
    <xf numFmtId="7" fontId="26" fillId="25" borderId="20" xfId="120" applyNumberFormat="1" applyFont="1" applyFill="1" applyBorder="1" applyAlignment="1">
      <alignment horizontal="right" wrapText="1"/>
    </xf>
    <xf numFmtId="7" fontId="25" fillId="24" borderId="20" xfId="120" applyNumberFormat="1" applyFont="1" applyFill="1" applyBorder="1" applyAlignment="1">
      <alignment horizontal="right" wrapText="1"/>
    </xf>
    <xf numFmtId="7" fontId="25" fillId="24" borderId="19" xfId="120" applyNumberFormat="1" applyFont="1" applyFill="1" applyBorder="1" applyAlignment="1">
      <alignment horizontal="right" vertical="center" wrapText="1"/>
    </xf>
    <xf numFmtId="7" fontId="25" fillId="24" borderId="0" xfId="0" applyNumberFormat="1" applyFont="1" applyFill="1"/>
    <xf numFmtId="7" fontId="25" fillId="24" borderId="19" xfId="120" applyNumberFormat="1" applyFont="1" applyFill="1" applyBorder="1" applyAlignment="1">
      <alignment horizontal="right" wrapText="1"/>
    </xf>
    <xf numFmtId="7" fontId="26" fillId="25" borderId="32" xfId="120" applyNumberFormat="1" applyFont="1" applyFill="1" applyBorder="1" applyAlignment="1">
      <alignment horizontal="right" wrapText="1"/>
    </xf>
    <xf numFmtId="169" fontId="25" fillId="24" borderId="20" xfId="0" applyNumberFormat="1" applyFont="1" applyFill="1" applyBorder="1" applyAlignment="1">
      <alignment wrapText="1"/>
    </xf>
    <xf numFmtId="169" fontId="25" fillId="24" borderId="20" xfId="0" applyNumberFormat="1" applyFont="1" applyFill="1" applyBorder="1" applyAlignment="1">
      <alignment horizontal="right" wrapText="1"/>
    </xf>
    <xf numFmtId="7" fontId="26" fillId="25" borderId="48" xfId="120" applyNumberFormat="1" applyFont="1" applyFill="1" applyBorder="1" applyAlignment="1">
      <alignment horizontal="right" vertical="center" wrapText="1"/>
    </xf>
    <xf numFmtId="7" fontId="26" fillId="25" borderId="20" xfId="0" applyNumberFormat="1" applyFont="1" applyFill="1" applyBorder="1" applyAlignment="1">
      <alignment horizontal="right" wrapText="1"/>
    </xf>
    <xf numFmtId="7" fontId="25" fillId="24" borderId="47" xfId="120" applyNumberFormat="1" applyFont="1" applyFill="1" applyBorder="1" applyAlignment="1">
      <alignment horizontal="right" wrapText="1"/>
    </xf>
    <xf numFmtId="0" fontId="25" fillId="24" borderId="20" xfId="0" applyFont="1" applyFill="1" applyBorder="1" applyAlignment="1">
      <alignment horizontal="left" vertical="center" wrapText="1"/>
    </xf>
    <xf numFmtId="0" fontId="25" fillId="24" borderId="15" xfId="0" applyFont="1" applyFill="1" applyBorder="1" applyAlignment="1">
      <alignment horizontal="left" vertical="center" wrapText="1"/>
    </xf>
    <xf numFmtId="7" fontId="25" fillId="24" borderId="20" xfId="120" applyNumberFormat="1" applyFont="1" applyFill="1" applyBorder="1" applyAlignment="1">
      <alignment horizontal="right" wrapText="1"/>
    </xf>
    <xf numFmtId="10" fontId="26" fillId="24" borderId="16" xfId="81" applyNumberFormat="1" applyFont="1" applyFill="1" applyBorder="1" applyAlignment="1">
      <alignment horizontal="center" vertical="center" wrapText="1"/>
    </xf>
    <xf numFmtId="7" fontId="26" fillId="24" borderId="20" xfId="120" applyNumberFormat="1" applyFont="1" applyFill="1" applyBorder="1" applyAlignment="1">
      <alignment horizontal="right" wrapText="1"/>
    </xf>
    <xf numFmtId="7" fontId="26" fillId="25" borderId="16" xfId="81" applyNumberFormat="1" applyFont="1" applyFill="1" applyBorder="1" applyAlignment="1">
      <alignment horizontal="right" wrapText="1"/>
    </xf>
    <xf numFmtId="7" fontId="25" fillId="24" borderId="20" xfId="120" applyNumberFormat="1" applyFont="1" applyFill="1" applyBorder="1" applyAlignment="1">
      <alignment horizontal="right" wrapText="1"/>
    </xf>
    <xf numFmtId="10" fontId="26" fillId="25" borderId="16" xfId="0" applyNumberFormat="1" applyFont="1" applyFill="1" applyBorder="1" applyAlignment="1">
      <alignment horizontal="right" vertical="center"/>
    </xf>
    <xf numFmtId="7" fontId="25" fillId="24" borderId="20" xfId="120" applyNumberFormat="1" applyFont="1" applyFill="1" applyBorder="1" applyAlignment="1">
      <alignment horizontal="right" wrapText="1"/>
    </xf>
    <xf numFmtId="10" fontId="25" fillId="24" borderId="19" xfId="81" applyNumberFormat="1" applyFont="1" applyFill="1" applyBorder="1" applyAlignment="1">
      <alignment horizontal="center" vertical="center" wrapText="1"/>
    </xf>
    <xf numFmtId="10" fontId="26" fillId="25" borderId="20" xfId="120" applyNumberFormat="1" applyFont="1" applyFill="1" applyBorder="1" applyAlignment="1">
      <alignment horizontal="center" vertical="center" wrapText="1"/>
    </xf>
    <xf numFmtId="7" fontId="26" fillId="24" borderId="0" xfId="0" applyNumberFormat="1" applyFont="1" applyFill="1"/>
    <xf numFmtId="170" fontId="25" fillId="24" borderId="19" xfId="120" applyNumberFormat="1" applyFont="1" applyFill="1" applyBorder="1" applyAlignment="1">
      <alignment horizontal="right" wrapText="1"/>
    </xf>
    <xf numFmtId="0" fontId="24" fillId="24" borderId="16" xfId="0" applyFont="1" applyFill="1" applyBorder="1" applyAlignment="1">
      <alignment vertical="center"/>
    </xf>
    <xf numFmtId="10" fontId="25" fillId="0" borderId="16" xfId="120" applyNumberFormat="1" applyFont="1" applyFill="1" applyBorder="1" applyAlignment="1">
      <alignment horizontal="center" wrapText="1"/>
    </xf>
    <xf numFmtId="7" fontId="25" fillId="0" borderId="20" xfId="120" applyNumberFormat="1" applyFont="1" applyFill="1" applyBorder="1" applyAlignment="1">
      <alignment horizontal="right" wrapText="1"/>
    </xf>
    <xf numFmtId="10" fontId="25" fillId="0" borderId="16" xfId="81" applyNumberFormat="1" applyFont="1" applyFill="1" applyBorder="1" applyAlignment="1">
      <alignment horizontal="center" wrapText="1"/>
    </xf>
    <xf numFmtId="0" fontId="26" fillId="25" borderId="49" xfId="0" applyFont="1" applyFill="1" applyBorder="1" applyAlignment="1">
      <alignment horizontal="center" vertical="center" wrapText="1"/>
    </xf>
    <xf numFmtId="0" fontId="26" fillId="25" borderId="50" xfId="0" applyFont="1" applyFill="1" applyBorder="1" applyAlignment="1">
      <alignment horizontal="center" vertical="center" wrapText="1"/>
    </xf>
    <xf numFmtId="7" fontId="26" fillId="25" borderId="0" xfId="120" applyNumberFormat="1" applyFont="1" applyFill="1" applyBorder="1" applyAlignment="1">
      <alignment horizontal="right" wrapText="1"/>
    </xf>
    <xf numFmtId="0" fontId="25" fillId="24" borderId="20" xfId="0" applyFont="1" applyFill="1" applyBorder="1" applyAlignment="1">
      <alignment horizontal="left" vertical="center" wrapText="1"/>
    </xf>
    <xf numFmtId="0" fontId="25" fillId="24" borderId="21" xfId="0" applyFont="1" applyFill="1" applyBorder="1" applyAlignment="1">
      <alignment horizontal="left" vertical="center" wrapText="1"/>
    </xf>
    <xf numFmtId="0" fontId="25" fillId="24" borderId="15" xfId="0" applyFont="1" applyFill="1" applyBorder="1" applyAlignment="1">
      <alignment horizontal="left" vertical="center" wrapText="1"/>
    </xf>
    <xf numFmtId="0" fontId="26" fillId="25" borderId="18" xfId="0" applyFont="1" applyFill="1" applyBorder="1" applyAlignment="1">
      <alignment horizontal="center" vertical="center" wrapText="1"/>
    </xf>
    <xf numFmtId="0" fontId="26" fillId="25" borderId="21" xfId="0" applyFont="1" applyFill="1" applyBorder="1" applyAlignment="1">
      <alignment horizontal="center" vertical="center" wrapText="1"/>
    </xf>
    <xf numFmtId="0" fontId="26" fillId="25" borderId="15" xfId="0" applyFont="1" applyFill="1" applyBorder="1" applyAlignment="1">
      <alignment horizontal="center" vertical="center" wrapText="1"/>
    </xf>
    <xf numFmtId="0" fontId="26" fillId="25" borderId="16" xfId="0" applyFont="1" applyFill="1" applyBorder="1" applyAlignment="1">
      <alignment horizontal="center" vertical="center" wrapText="1"/>
    </xf>
    <xf numFmtId="0" fontId="26" fillId="25" borderId="26" xfId="0" applyFont="1" applyFill="1" applyBorder="1" applyAlignment="1">
      <alignment horizontal="center" vertical="center" wrapText="1"/>
    </xf>
    <xf numFmtId="0" fontId="26" fillId="25" borderId="27" xfId="0" applyFont="1" applyFill="1" applyBorder="1" applyAlignment="1">
      <alignment horizontal="center" vertical="center" wrapText="1"/>
    </xf>
    <xf numFmtId="0" fontId="26" fillId="25" borderId="36" xfId="0" applyFont="1" applyFill="1" applyBorder="1" applyAlignment="1">
      <alignment horizontal="center" vertical="center" wrapText="1"/>
    </xf>
    <xf numFmtId="0" fontId="26" fillId="25" borderId="16" xfId="0" applyFont="1" applyFill="1" applyBorder="1" applyAlignment="1">
      <alignment horizontal="center" vertical="center"/>
    </xf>
    <xf numFmtId="0" fontId="26" fillId="25" borderId="20" xfId="0" applyFont="1" applyFill="1" applyBorder="1" applyAlignment="1">
      <alignment horizontal="center" vertical="center"/>
    </xf>
    <xf numFmtId="0" fontId="25" fillId="24" borderId="38" xfId="0" applyFont="1" applyFill="1" applyBorder="1" applyAlignment="1">
      <alignment horizontal="left" wrapText="1"/>
    </xf>
    <xf numFmtId="0" fontId="25" fillId="24" borderId="16" xfId="0" applyFont="1" applyFill="1" applyBorder="1" applyAlignment="1">
      <alignment horizontal="left" wrapText="1"/>
    </xf>
    <xf numFmtId="0" fontId="26" fillId="25" borderId="16" xfId="0" applyFont="1" applyFill="1" applyBorder="1" applyAlignment="1">
      <alignment horizontal="center" wrapText="1"/>
    </xf>
    <xf numFmtId="0" fontId="26" fillId="25" borderId="26" xfId="0" applyFont="1" applyFill="1" applyBorder="1" applyAlignment="1">
      <alignment horizontal="center" wrapText="1"/>
    </xf>
    <xf numFmtId="0" fontId="26" fillId="25" borderId="27" xfId="0" applyFont="1" applyFill="1" applyBorder="1" applyAlignment="1">
      <alignment horizontal="center" wrapText="1"/>
    </xf>
    <xf numFmtId="0" fontId="26" fillId="25" borderId="36" xfId="0" applyFont="1" applyFill="1" applyBorder="1" applyAlignment="1">
      <alignment horizontal="center" wrapText="1"/>
    </xf>
    <xf numFmtId="0" fontId="26" fillId="25" borderId="21" xfId="0" applyFont="1" applyFill="1" applyBorder="1" applyAlignment="1">
      <alignment horizontal="center" vertical="center"/>
    </xf>
    <xf numFmtId="0" fontId="26" fillId="25" borderId="15" xfId="0" applyFont="1" applyFill="1" applyBorder="1" applyAlignment="1">
      <alignment horizontal="center" vertical="center"/>
    </xf>
    <xf numFmtId="0" fontId="26" fillId="24" borderId="11" xfId="0" applyFont="1" applyFill="1" applyBorder="1" applyAlignment="1">
      <alignment horizontal="center" vertical="center"/>
    </xf>
    <xf numFmtId="0" fontId="26" fillId="24" borderId="0" xfId="0" applyFont="1" applyFill="1" applyAlignment="1">
      <alignment horizontal="center" vertical="center"/>
    </xf>
    <xf numFmtId="0" fontId="26" fillId="25" borderId="16" xfId="0" applyFont="1" applyFill="1" applyBorder="1" applyAlignment="1">
      <alignment horizontal="left" vertical="center"/>
    </xf>
    <xf numFmtId="0" fontId="26" fillId="25" borderId="20" xfId="0" applyFont="1" applyFill="1" applyBorder="1" applyAlignment="1">
      <alignment horizontal="left" vertical="center"/>
    </xf>
    <xf numFmtId="0" fontId="26" fillId="25" borderId="16" xfId="0" applyFont="1" applyFill="1" applyBorder="1" applyAlignment="1">
      <alignment horizontal="left" vertical="center" wrapText="1"/>
    </xf>
    <xf numFmtId="0" fontId="26" fillId="24" borderId="37" xfId="0" applyFont="1" applyFill="1" applyBorder="1" applyAlignment="1">
      <alignment horizontal="center" vertical="center" wrapText="1"/>
    </xf>
    <xf numFmtId="0" fontId="26" fillId="24" borderId="30" xfId="0" applyFont="1" applyFill="1" applyBorder="1" applyAlignment="1">
      <alignment horizontal="center" vertical="center" wrapText="1"/>
    </xf>
    <xf numFmtId="0" fontId="25" fillId="24" borderId="20" xfId="0" applyFont="1" applyFill="1" applyBorder="1" applyAlignment="1">
      <alignment horizontal="left" wrapText="1"/>
    </xf>
    <xf numFmtId="0" fontId="25" fillId="24" borderId="15" xfId="0" applyFont="1" applyFill="1" applyBorder="1" applyAlignment="1">
      <alignment horizontal="left" wrapText="1"/>
    </xf>
    <xf numFmtId="0" fontId="26" fillId="25" borderId="20" xfId="0" applyFont="1" applyFill="1" applyBorder="1" applyAlignment="1">
      <alignment horizontal="left" wrapText="1"/>
    </xf>
    <xf numFmtId="0" fontId="26" fillId="25" borderId="21" xfId="0" applyFont="1" applyFill="1" applyBorder="1" applyAlignment="1">
      <alignment horizontal="left" wrapText="1"/>
    </xf>
    <xf numFmtId="0" fontId="26" fillId="25" borderId="15" xfId="0" applyFont="1" applyFill="1" applyBorder="1" applyAlignment="1">
      <alignment horizontal="left" wrapText="1"/>
    </xf>
    <xf numFmtId="0" fontId="25" fillId="24" borderId="21" xfId="0" applyFont="1" applyFill="1" applyBorder="1" applyAlignment="1">
      <alignment horizontal="left" wrapText="1"/>
    </xf>
    <xf numFmtId="0" fontId="26" fillId="25" borderId="39" xfId="0" applyFont="1" applyFill="1" applyBorder="1" applyAlignment="1">
      <alignment horizontal="left" wrapText="1"/>
    </xf>
    <xf numFmtId="0" fontId="26" fillId="25" borderId="34" xfId="0" applyFont="1" applyFill="1" applyBorder="1" applyAlignment="1">
      <alignment horizontal="left" wrapText="1"/>
    </xf>
    <xf numFmtId="0" fontId="25" fillId="24" borderId="16" xfId="0" applyFont="1" applyFill="1" applyBorder="1" applyAlignment="1">
      <alignment horizontal="left" vertical="center" wrapText="1"/>
    </xf>
    <xf numFmtId="0" fontId="26" fillId="25" borderId="20" xfId="0" applyFont="1" applyFill="1" applyBorder="1" applyAlignment="1">
      <alignment horizontal="left" vertical="center" wrapText="1"/>
    </xf>
    <xf numFmtId="0" fontId="26" fillId="25" borderId="15" xfId="0" applyFont="1" applyFill="1" applyBorder="1" applyAlignment="1">
      <alignment horizontal="left" vertical="center" wrapText="1"/>
    </xf>
    <xf numFmtId="0" fontId="26" fillId="25" borderId="21" xfId="0" applyFont="1" applyFill="1" applyBorder="1" applyAlignment="1">
      <alignment horizontal="left" vertical="center"/>
    </xf>
    <xf numFmtId="0" fontId="26" fillId="25" borderId="38" xfId="0" applyFont="1" applyFill="1" applyBorder="1" applyAlignment="1">
      <alignment horizontal="left" wrapText="1"/>
    </xf>
    <xf numFmtId="0" fontId="26" fillId="24" borderId="46" xfId="0" applyFont="1" applyFill="1" applyBorder="1" applyAlignment="1">
      <alignment horizontal="center" vertical="center" wrapText="1"/>
    </xf>
    <xf numFmtId="0" fontId="26" fillId="24" borderId="44" xfId="0" applyFont="1" applyFill="1" applyBorder="1" applyAlignment="1">
      <alignment horizontal="center" vertical="center" wrapText="1"/>
    </xf>
    <xf numFmtId="0" fontId="26" fillId="24" borderId="45" xfId="0" applyFont="1" applyFill="1" applyBorder="1" applyAlignment="1">
      <alignment horizontal="center" vertical="center" wrapText="1"/>
    </xf>
    <xf numFmtId="0" fontId="26" fillId="25" borderId="38" xfId="0" applyFont="1" applyFill="1" applyBorder="1" applyAlignment="1">
      <alignment horizontal="center" vertical="center"/>
    </xf>
    <xf numFmtId="0" fontId="26" fillId="25" borderId="39" xfId="0" applyFont="1" applyFill="1" applyBorder="1" applyAlignment="1">
      <alignment horizontal="center" vertical="center"/>
    </xf>
    <xf numFmtId="0" fontId="26" fillId="24" borderId="46" xfId="0" applyFont="1" applyFill="1" applyBorder="1" applyAlignment="1">
      <alignment horizontal="left" vertical="center" wrapText="1"/>
    </xf>
    <xf numFmtId="0" fontId="26" fillId="24" borderId="44" xfId="0" applyFont="1" applyFill="1" applyBorder="1" applyAlignment="1">
      <alignment horizontal="left" vertical="center" wrapText="1"/>
    </xf>
    <xf numFmtId="0" fontId="26" fillId="24" borderId="45" xfId="0" applyFont="1" applyFill="1" applyBorder="1" applyAlignment="1">
      <alignment horizontal="left" vertical="center" wrapText="1"/>
    </xf>
    <xf numFmtId="0" fontId="25" fillId="24" borderId="24" xfId="0" applyFont="1" applyFill="1" applyBorder="1" applyAlignment="1">
      <alignment horizontal="left" vertical="center" wrapText="1"/>
    </xf>
    <xf numFmtId="0" fontId="25" fillId="24" borderId="25" xfId="0" applyFont="1" applyFill="1" applyBorder="1" applyAlignment="1">
      <alignment horizontal="left" vertical="center" wrapText="1"/>
    </xf>
    <xf numFmtId="0" fontId="25" fillId="24" borderId="13" xfId="0" applyFont="1" applyFill="1" applyBorder="1" applyAlignment="1">
      <alignment horizontal="left" vertical="center" wrapText="1"/>
    </xf>
    <xf numFmtId="0" fontId="25" fillId="24" borderId="28" xfId="0" applyFont="1" applyFill="1" applyBorder="1" applyAlignment="1">
      <alignment horizontal="left" vertical="center" wrapText="1"/>
    </xf>
    <xf numFmtId="0" fontId="25" fillId="24" borderId="35" xfId="0" applyFont="1" applyFill="1" applyBorder="1" applyAlignment="1">
      <alignment horizontal="left" vertical="center" wrapText="1"/>
    </xf>
    <xf numFmtId="0" fontId="25" fillId="24" borderId="22" xfId="0" applyFont="1" applyFill="1" applyBorder="1" applyAlignment="1">
      <alignment horizontal="left" vertical="center" wrapText="1"/>
    </xf>
    <xf numFmtId="0" fontId="26" fillId="25" borderId="21" xfId="0" applyFont="1" applyFill="1" applyBorder="1" applyAlignment="1">
      <alignment horizontal="left" vertical="center" wrapText="1"/>
    </xf>
    <xf numFmtId="0" fontId="26" fillId="24" borderId="20" xfId="0" applyFont="1" applyFill="1" applyBorder="1" applyAlignment="1">
      <alignment horizontal="center" vertical="center" wrapText="1"/>
    </xf>
    <xf numFmtId="0" fontId="26" fillId="24" borderId="15" xfId="0" applyFont="1" applyFill="1" applyBorder="1" applyAlignment="1">
      <alignment horizontal="center" vertical="center" wrapText="1"/>
    </xf>
    <xf numFmtId="0" fontId="25" fillId="24" borderId="20" xfId="0" applyFont="1" applyFill="1" applyBorder="1" applyAlignment="1">
      <alignment horizontal="center" vertical="center" wrapText="1"/>
    </xf>
    <xf numFmtId="0" fontId="25" fillId="24" borderId="15" xfId="0" applyFont="1" applyFill="1" applyBorder="1" applyAlignment="1">
      <alignment horizontal="center" vertical="center" wrapText="1"/>
    </xf>
    <xf numFmtId="49" fontId="25" fillId="24" borderId="16" xfId="0" applyNumberFormat="1" applyFont="1" applyFill="1" applyBorder="1" applyAlignment="1">
      <alignment horizontal="center" vertical="center" wrapText="1"/>
    </xf>
    <xf numFmtId="0" fontId="25" fillId="24" borderId="0" xfId="0" applyFont="1" applyFill="1" applyAlignment="1">
      <alignment horizontal="left" vertical="center"/>
    </xf>
    <xf numFmtId="0" fontId="26" fillId="25" borderId="16" xfId="0" applyFont="1" applyFill="1" applyBorder="1" applyAlignment="1">
      <alignment horizontal="left" wrapText="1"/>
    </xf>
    <xf numFmtId="0" fontId="26" fillId="25" borderId="42" xfId="0" applyFont="1" applyFill="1" applyBorder="1" applyAlignment="1">
      <alignment horizontal="left" wrapText="1"/>
    </xf>
    <xf numFmtId="0" fontId="26" fillId="25" borderId="43" xfId="0" applyFont="1" applyFill="1" applyBorder="1" applyAlignment="1">
      <alignment horizontal="left" wrapText="1"/>
    </xf>
    <xf numFmtId="0" fontId="24" fillId="24" borderId="16" xfId="0" applyFont="1" applyFill="1" applyBorder="1" applyAlignment="1">
      <alignment horizontal="left" vertical="center"/>
    </xf>
    <xf numFmtId="7" fontId="25" fillId="24" borderId="20" xfId="120" applyNumberFormat="1" applyFont="1" applyFill="1" applyBorder="1" applyAlignment="1">
      <alignment horizontal="center" vertical="center" wrapText="1"/>
    </xf>
    <xf numFmtId="7" fontId="25" fillId="24" borderId="21" xfId="120" applyNumberFormat="1" applyFont="1" applyFill="1" applyBorder="1" applyAlignment="1">
      <alignment horizontal="center" vertical="center" wrapText="1"/>
    </xf>
    <xf numFmtId="0" fontId="25" fillId="24" borderId="16" xfId="0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center" vertical="center"/>
    </xf>
  </cellXfs>
  <cellStyles count="139">
    <cellStyle name="20% - Ênfase1 2" xfId="1" xr:uid="{00000000-0005-0000-0000-000000000000}"/>
    <cellStyle name="20% - Ênfase1 3" xfId="2" xr:uid="{00000000-0005-0000-0000-000001000000}"/>
    <cellStyle name="20% - Ênfase2 2" xfId="3" xr:uid="{00000000-0005-0000-0000-000002000000}"/>
    <cellStyle name="20% - Ênfase2 3" xfId="4" xr:uid="{00000000-0005-0000-0000-000003000000}"/>
    <cellStyle name="20% - Ênfase3 2" xfId="5" xr:uid="{00000000-0005-0000-0000-000004000000}"/>
    <cellStyle name="20% - Ênfase3 3" xfId="6" xr:uid="{00000000-0005-0000-0000-000005000000}"/>
    <cellStyle name="20% - Ênfase4 2" xfId="7" xr:uid="{00000000-0005-0000-0000-000006000000}"/>
    <cellStyle name="20% - Ênfase4 3" xfId="8" xr:uid="{00000000-0005-0000-0000-000007000000}"/>
    <cellStyle name="20% - Ênfase5 2" xfId="9" xr:uid="{00000000-0005-0000-0000-000008000000}"/>
    <cellStyle name="20% - Ênfase5 3" xfId="10" xr:uid="{00000000-0005-0000-0000-000009000000}"/>
    <cellStyle name="20% - Ênfase6 2" xfId="11" xr:uid="{00000000-0005-0000-0000-00000A000000}"/>
    <cellStyle name="20% - Ênfase6 3" xfId="12" xr:uid="{00000000-0005-0000-0000-00000B000000}"/>
    <cellStyle name="40% - Ênfase1 2" xfId="13" xr:uid="{00000000-0005-0000-0000-00000C000000}"/>
    <cellStyle name="40% - Ênfase1 3" xfId="14" xr:uid="{00000000-0005-0000-0000-00000D000000}"/>
    <cellStyle name="40% - Ênfase2 2" xfId="15" xr:uid="{00000000-0005-0000-0000-00000E000000}"/>
    <cellStyle name="40% - Ênfase2 3" xfId="16" xr:uid="{00000000-0005-0000-0000-00000F000000}"/>
    <cellStyle name="40% - Ênfase3 2" xfId="17" xr:uid="{00000000-0005-0000-0000-000010000000}"/>
    <cellStyle name="40% - Ênfase3 3" xfId="18" xr:uid="{00000000-0005-0000-0000-000011000000}"/>
    <cellStyle name="40% - Ênfase4 2" xfId="19" xr:uid="{00000000-0005-0000-0000-000012000000}"/>
    <cellStyle name="40% - Ênfase4 3" xfId="20" xr:uid="{00000000-0005-0000-0000-000013000000}"/>
    <cellStyle name="40% - Ênfase5 2" xfId="21" xr:uid="{00000000-0005-0000-0000-000014000000}"/>
    <cellStyle name="40% - Ênfase5 3" xfId="22" xr:uid="{00000000-0005-0000-0000-000015000000}"/>
    <cellStyle name="40% - Ênfase6 2" xfId="23" xr:uid="{00000000-0005-0000-0000-000016000000}"/>
    <cellStyle name="40% - Ênfase6 3" xfId="24" xr:uid="{00000000-0005-0000-0000-000017000000}"/>
    <cellStyle name="60% - Ênfase1 2" xfId="25" xr:uid="{00000000-0005-0000-0000-000018000000}"/>
    <cellStyle name="60% - Ênfase1 3" xfId="26" xr:uid="{00000000-0005-0000-0000-000019000000}"/>
    <cellStyle name="60% - Ênfase2 2" xfId="27" xr:uid="{00000000-0005-0000-0000-00001A000000}"/>
    <cellStyle name="60% - Ênfase2 3" xfId="28" xr:uid="{00000000-0005-0000-0000-00001B000000}"/>
    <cellStyle name="60% - Ênfase3 2" xfId="29" xr:uid="{00000000-0005-0000-0000-00001C000000}"/>
    <cellStyle name="60% - Ênfase3 3" xfId="30" xr:uid="{00000000-0005-0000-0000-00001D000000}"/>
    <cellStyle name="60% - Ênfase4 2" xfId="31" xr:uid="{00000000-0005-0000-0000-00001E000000}"/>
    <cellStyle name="60% - Ênfase4 3" xfId="32" xr:uid="{00000000-0005-0000-0000-00001F000000}"/>
    <cellStyle name="60% - Ênfase5 2" xfId="33" xr:uid="{00000000-0005-0000-0000-000020000000}"/>
    <cellStyle name="60% - Ênfase5 3" xfId="34" xr:uid="{00000000-0005-0000-0000-000021000000}"/>
    <cellStyle name="60% - Ênfase6 2" xfId="35" xr:uid="{00000000-0005-0000-0000-000022000000}"/>
    <cellStyle name="60% - Ênfase6 3" xfId="36" xr:uid="{00000000-0005-0000-0000-000023000000}"/>
    <cellStyle name="Bom 2" xfId="37" xr:uid="{00000000-0005-0000-0000-000024000000}"/>
    <cellStyle name="Bom 3" xfId="38" xr:uid="{00000000-0005-0000-0000-000025000000}"/>
    <cellStyle name="Cálculo 2" xfId="39" xr:uid="{00000000-0005-0000-0000-000026000000}"/>
    <cellStyle name="Cálculo 3" xfId="40" xr:uid="{00000000-0005-0000-0000-000027000000}"/>
    <cellStyle name="Cancel" xfId="41" xr:uid="{00000000-0005-0000-0000-000028000000}"/>
    <cellStyle name="Célula de Verificação 2" xfId="42" xr:uid="{00000000-0005-0000-0000-000029000000}"/>
    <cellStyle name="Célula de Verificação 3" xfId="43" xr:uid="{00000000-0005-0000-0000-00002A000000}"/>
    <cellStyle name="Célula Vinculada 2" xfId="44" xr:uid="{00000000-0005-0000-0000-00002B000000}"/>
    <cellStyle name="Célula Vinculada 3" xfId="45" xr:uid="{00000000-0005-0000-0000-00002C000000}"/>
    <cellStyle name="Ênfase1 2" xfId="46" xr:uid="{00000000-0005-0000-0000-00002D000000}"/>
    <cellStyle name="Ênfase1 3" xfId="47" xr:uid="{00000000-0005-0000-0000-00002E000000}"/>
    <cellStyle name="Ênfase2 2" xfId="48" xr:uid="{00000000-0005-0000-0000-00002F000000}"/>
    <cellStyle name="Ênfase2 3" xfId="49" xr:uid="{00000000-0005-0000-0000-000030000000}"/>
    <cellStyle name="Ênfase3 2" xfId="50" xr:uid="{00000000-0005-0000-0000-000031000000}"/>
    <cellStyle name="Ênfase3 3" xfId="51" xr:uid="{00000000-0005-0000-0000-000032000000}"/>
    <cellStyle name="Ênfase4 2" xfId="52" xr:uid="{00000000-0005-0000-0000-000033000000}"/>
    <cellStyle name="Ênfase4 3" xfId="53" xr:uid="{00000000-0005-0000-0000-000034000000}"/>
    <cellStyle name="Ênfase5 2" xfId="54" xr:uid="{00000000-0005-0000-0000-000035000000}"/>
    <cellStyle name="Ênfase5 3" xfId="55" xr:uid="{00000000-0005-0000-0000-000036000000}"/>
    <cellStyle name="Ênfase6 2" xfId="56" xr:uid="{00000000-0005-0000-0000-000037000000}"/>
    <cellStyle name="Ênfase6 3" xfId="57" xr:uid="{00000000-0005-0000-0000-000038000000}"/>
    <cellStyle name="Entrada 2" xfId="58" xr:uid="{00000000-0005-0000-0000-000039000000}"/>
    <cellStyle name="Entrada 3" xfId="59" xr:uid="{00000000-0005-0000-0000-00003A000000}"/>
    <cellStyle name="Hyperlink 2" xfId="60" xr:uid="{00000000-0005-0000-0000-00003B000000}"/>
    <cellStyle name="Hyperlink 3" xfId="61" xr:uid="{00000000-0005-0000-0000-00003C000000}"/>
    <cellStyle name="Incorreto 2" xfId="62" xr:uid="{00000000-0005-0000-0000-00003D000000}"/>
    <cellStyle name="Incorreto 3" xfId="63" xr:uid="{00000000-0005-0000-0000-00003E000000}"/>
    <cellStyle name="Moeda 2" xfId="64" xr:uid="{00000000-0005-0000-0000-000040000000}"/>
    <cellStyle name="Moeda 2 2" xfId="124" xr:uid="{00000000-0005-0000-0000-000041000000}"/>
    <cellStyle name="Moeda 3" xfId="65" xr:uid="{00000000-0005-0000-0000-000042000000}"/>
    <cellStyle name="Moeda 3 2" xfId="138" xr:uid="{00000000-0005-0000-0000-000043000000}"/>
    <cellStyle name="Moeda 4" xfId="66" xr:uid="{00000000-0005-0000-0000-000044000000}"/>
    <cellStyle name="Neutra 2" xfId="67" xr:uid="{00000000-0005-0000-0000-000045000000}"/>
    <cellStyle name="Neutra 3" xfId="68" xr:uid="{00000000-0005-0000-0000-000046000000}"/>
    <cellStyle name="Normal" xfId="0" builtinId="0"/>
    <cellStyle name="Normal 10" xfId="69" xr:uid="{00000000-0005-0000-0000-000048000000}"/>
    <cellStyle name="Normal 11" xfId="70" xr:uid="{00000000-0005-0000-0000-000049000000}"/>
    <cellStyle name="Normal 2" xfId="71" xr:uid="{00000000-0005-0000-0000-00004A000000}"/>
    <cellStyle name="Normal 2 2 2" xfId="125" xr:uid="{00000000-0005-0000-0000-00004B000000}"/>
    <cellStyle name="Normal 2 3" xfId="126" xr:uid="{00000000-0005-0000-0000-00004C000000}"/>
    <cellStyle name="Normal 3" xfId="72" xr:uid="{00000000-0005-0000-0000-00004D000000}"/>
    <cellStyle name="Normal 3 2" xfId="127" xr:uid="{00000000-0005-0000-0000-00004E000000}"/>
    <cellStyle name="Normal 3 3" xfId="128" xr:uid="{00000000-0005-0000-0000-00004F000000}"/>
    <cellStyle name="Normal 4" xfId="73" xr:uid="{00000000-0005-0000-0000-000050000000}"/>
    <cellStyle name="Normal 5" xfId="74" xr:uid="{00000000-0005-0000-0000-000051000000}"/>
    <cellStyle name="Normal 5 2" xfId="121" xr:uid="{00000000-0005-0000-0000-000052000000}"/>
    <cellStyle name="Normal 6" xfId="75" xr:uid="{00000000-0005-0000-0000-000053000000}"/>
    <cellStyle name="Normal 7" xfId="76" xr:uid="{00000000-0005-0000-0000-000054000000}"/>
    <cellStyle name="Normal 8" xfId="77" xr:uid="{00000000-0005-0000-0000-000055000000}"/>
    <cellStyle name="Normal 9" xfId="78" xr:uid="{00000000-0005-0000-0000-000056000000}"/>
    <cellStyle name="Nota 2" xfId="79" xr:uid="{00000000-0005-0000-0000-000058000000}"/>
    <cellStyle name="Nota 3" xfId="80" xr:uid="{00000000-0005-0000-0000-000059000000}"/>
    <cellStyle name="Porcentagem" xfId="81" builtinId="5"/>
    <cellStyle name="Porcentagem 2" xfId="82" xr:uid="{00000000-0005-0000-0000-00005B000000}"/>
    <cellStyle name="Porcentagem 2 2" xfId="129" xr:uid="{00000000-0005-0000-0000-00005C000000}"/>
    <cellStyle name="Porcentagem 3" xfId="83" xr:uid="{00000000-0005-0000-0000-00005D000000}"/>
    <cellStyle name="Porcentagem 4" xfId="84" xr:uid="{00000000-0005-0000-0000-00005E000000}"/>
    <cellStyle name="Porcentagem 5" xfId="85" xr:uid="{00000000-0005-0000-0000-00005F000000}"/>
    <cellStyle name="Porcentagem 6" xfId="86" xr:uid="{00000000-0005-0000-0000-000060000000}"/>
    <cellStyle name="Porcentagem 7" xfId="87" xr:uid="{00000000-0005-0000-0000-000061000000}"/>
    <cellStyle name="Porcentagem 8" xfId="88" xr:uid="{00000000-0005-0000-0000-000062000000}"/>
    <cellStyle name="Saída 2" xfId="89" xr:uid="{00000000-0005-0000-0000-000063000000}"/>
    <cellStyle name="Saída 3" xfId="90" xr:uid="{00000000-0005-0000-0000-000064000000}"/>
    <cellStyle name="Separador de milhares 10" xfId="91" xr:uid="{00000000-0005-0000-0000-000065000000}"/>
    <cellStyle name="Separador de milhares 11" xfId="92" xr:uid="{00000000-0005-0000-0000-000066000000}"/>
    <cellStyle name="Separador de milhares 12" xfId="93" xr:uid="{00000000-0005-0000-0000-000067000000}"/>
    <cellStyle name="Separador de milhares 13" xfId="94" xr:uid="{00000000-0005-0000-0000-000068000000}"/>
    <cellStyle name="Separador de milhares 14" xfId="95" xr:uid="{00000000-0005-0000-0000-000069000000}"/>
    <cellStyle name="Separador de milhares 2" xfId="96" xr:uid="{00000000-0005-0000-0000-00006A000000}"/>
    <cellStyle name="Separador de milhares 2 2" xfId="130" xr:uid="{00000000-0005-0000-0000-00006B000000}"/>
    <cellStyle name="Separador de milhares 2 2 2" xfId="131" xr:uid="{00000000-0005-0000-0000-00006C000000}"/>
    <cellStyle name="Separador de milhares 3" xfId="97" xr:uid="{00000000-0005-0000-0000-00006D000000}"/>
    <cellStyle name="Separador de milhares 3 2" xfId="132" xr:uid="{00000000-0005-0000-0000-00006E000000}"/>
    <cellStyle name="Separador de milhares 4" xfId="98" xr:uid="{00000000-0005-0000-0000-00006F000000}"/>
    <cellStyle name="Separador de milhares 4 2" xfId="123" xr:uid="{00000000-0005-0000-0000-000070000000}"/>
    <cellStyle name="Separador de milhares 5" xfId="99" xr:uid="{00000000-0005-0000-0000-000071000000}"/>
    <cellStyle name="Separador de milhares 5 2" xfId="137" xr:uid="{00000000-0005-0000-0000-000072000000}"/>
    <cellStyle name="Separador de milhares 6" xfId="100" xr:uid="{00000000-0005-0000-0000-000073000000}"/>
    <cellStyle name="Separador de milhares 7" xfId="101" xr:uid="{00000000-0005-0000-0000-000074000000}"/>
    <cellStyle name="Separador de milhares 8" xfId="102" xr:uid="{00000000-0005-0000-0000-000075000000}"/>
    <cellStyle name="Separador de milhares 9" xfId="103" xr:uid="{00000000-0005-0000-0000-000076000000}"/>
    <cellStyle name="Texto de Aviso 2" xfId="104" xr:uid="{00000000-0005-0000-0000-000077000000}"/>
    <cellStyle name="Texto de Aviso 3" xfId="105" xr:uid="{00000000-0005-0000-0000-000078000000}"/>
    <cellStyle name="Texto Explicativo 2" xfId="106" xr:uid="{00000000-0005-0000-0000-000079000000}"/>
    <cellStyle name="Texto Explicativo 3" xfId="107" xr:uid="{00000000-0005-0000-0000-00007A000000}"/>
    <cellStyle name="Título 1 2" xfId="108" xr:uid="{00000000-0005-0000-0000-00007B000000}"/>
    <cellStyle name="Título 1 3" xfId="109" xr:uid="{00000000-0005-0000-0000-00007C000000}"/>
    <cellStyle name="Título 2 2" xfId="110" xr:uid="{00000000-0005-0000-0000-00007D000000}"/>
    <cellStyle name="Título 2 3" xfId="111" xr:uid="{00000000-0005-0000-0000-00007E000000}"/>
    <cellStyle name="Título 3 2" xfId="112" xr:uid="{00000000-0005-0000-0000-00007F000000}"/>
    <cellStyle name="Título 3 3" xfId="113" xr:uid="{00000000-0005-0000-0000-000080000000}"/>
    <cellStyle name="Título 4 2" xfId="114" xr:uid="{00000000-0005-0000-0000-000081000000}"/>
    <cellStyle name="Título 4 3" xfId="115" xr:uid="{00000000-0005-0000-0000-000082000000}"/>
    <cellStyle name="Título 5" xfId="116" xr:uid="{00000000-0005-0000-0000-000083000000}"/>
    <cellStyle name="Título 6" xfId="117" xr:uid="{00000000-0005-0000-0000-000084000000}"/>
    <cellStyle name="Total 2" xfId="118" xr:uid="{00000000-0005-0000-0000-000085000000}"/>
    <cellStyle name="Total 3" xfId="119" xr:uid="{00000000-0005-0000-0000-000086000000}"/>
    <cellStyle name="Vírgula" xfId="120" builtinId="3"/>
    <cellStyle name="Vírgula 2" xfId="133" xr:uid="{00000000-0005-0000-0000-000088000000}"/>
    <cellStyle name="Vírgula 2 2" xfId="134" xr:uid="{00000000-0005-0000-0000-000089000000}"/>
    <cellStyle name="Vírgula 2 3" xfId="122" xr:uid="{00000000-0005-0000-0000-00008A000000}"/>
    <cellStyle name="Vírgula 2 4" xfId="135" xr:uid="{00000000-0005-0000-0000-00008B000000}"/>
    <cellStyle name="Vírgula 3" xfId="136" xr:uid="{00000000-0005-0000-0000-00008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29" dT="2021-02-20T23:47:02.84" personId="{00000000-0000-0000-0000-000000000000}" id="{3B6D2CB4-72B6-4FEF-B283-E388199BBB81}">
    <text>A BC pode ser o salário mínimo</text>
  </threadedComment>
  <threadedComment ref="E30" dT="2021-02-20T23:54:53.25" personId="{00000000-0000-0000-0000-000000000000}" id="{640C081B-AF60-45D1-BF30-E170EBEEA1FC}">
    <text>calcular o adicional noturno conforme estabelecido na CCT ou na CLT. Na célula D30 colocar o percentual de adicional noturno.</text>
  </threadedComment>
  <threadedComment ref="E31" dT="2021-02-20T23:55:44.82" personId="{00000000-0000-0000-0000-000000000000}" id="{A2F0DB37-C766-461B-9578-1AD127B50804}">
    <text>Se tiver que calcular o adicional de hora noturna reduzida, colocar 100% na célula D31.</text>
  </threadedComment>
  <threadedComment ref="D38" dT="2021-02-20T23:58:51.95" personId="{00000000-0000-0000-0000-000000000000}" id="{02F02989-A76D-4C5B-B21F-03069C39D1F3}">
    <text>Normalmente se utiliza 8,33%</text>
  </threadedComment>
  <threadedComment ref="D43" dT="2021-02-21T00:46:01.36" personId="{00000000-0000-0000-0000-000000000000}" id="{37BDAB24-492F-404B-9265-B05EB38900F9}">
    <text>A incidência do Submódulo 2.2 pode ocorrer  sobre este submódulo de forma isolada ou juntamente com o módulo 1. Preferi utilizar a segunda opção.</text>
  </threadedComment>
  <threadedComment ref="A45" dT="2021-02-21T00:03:39.36" personId="{00000000-0000-0000-0000-000000000000}" id="{041F2330-B694-41E6-877C-C82562CE332F}">
    <text>Se a empresa for optante pelo simples nacional somente cota INSS, RAt e FGTS. Se a empresa for desonerada, o INSS será 0%. O RAT pode variar entre 0,5% e 6%.</text>
  </threadedComment>
  <threadedComment ref="E59" dT="2021-02-21T00:04:58.49" personId="{00000000-0000-0000-0000-000000000000}" id="{75CEE9CA-FF20-45EC-9CDE-2FDF57C1FE30}">
    <text>Valor de acordo com a tarifa municipal. VT (valor da tarifa) a quantidade de dias (QD), varia de acordo com o tipo de jornada de trabalho.</text>
  </threadedComment>
  <threadedComment ref="E60" dT="2021-02-21T00:09:17.47" personId="{00000000-0000-0000-0000-000000000000}" id="{6CDADF96-A3B5-4044-9507-B5D086D9DA59}">
    <text>valor do auxílio alimentação (AA) de acordo com a CCT. O número de dias depende do tipo de jornada de trabalho.</text>
  </threadedComment>
  <threadedComment ref="E61" dT="2021-02-21T00:10:05.52" personId="{00000000-0000-0000-0000-000000000000}" id="{9CFDC76B-7F87-4D96-9A48-758BB46A5746}">
    <text>valores de acordo com a CCT.</text>
  </threadedComment>
  <threadedComment ref="E62" dT="2021-02-21T00:10:35.18" personId="{00000000-0000-0000-0000-000000000000}" id="{35280618-4F01-4116-8D8F-53D11F83ED6C}">
    <text>Valor de acordo com a CCT.</text>
  </threadedComment>
  <threadedComment ref="E63" dT="2021-02-21T00:10:42.19" personId="{00000000-0000-0000-0000-000000000000}" id="{8869340E-DAD1-4176-B95D-4C8782CB57C6}">
    <text>Valor de acordo com a CCT.</text>
  </threadedComment>
  <threadedComment ref="E64" dT="2021-02-21T00:10:48.64" personId="{00000000-0000-0000-0000-000000000000}" id="{960315CB-B8E8-4886-8290-2A9C64065572}">
    <text>Valor de acordo com a CCT.</text>
  </threadedComment>
  <threadedComment ref="A67" dT="2021-02-21T00:12:27.61" personId="{00000000-0000-0000-0000-000000000000}" id="{BDFAAA45-8495-438E-B26F-04B8FAB5EAA2}">
    <text>utilizado se o terceirizado não tirar uma hora de descanso no almoço. Deve ser indenizado. Tempo máximo de indenização 30 minutos (0,5). Considerei tal condição na fórmula. Se for utilizar este cálculo, colocar 1 na célula D65. O percentual de indenização, em regra é de 50%, contudo, deve ser olhada a CCT. Utilizei 1,5 (50%).</text>
  </threadedComment>
  <threadedComment ref="D81" dT="2021-02-21T00:19:47.48" personId="{00000000-0000-0000-0000-000000000000}" id="{40CBC275-F355-48D5-99A6-254840969339}">
    <text>Utilzar percentuais conforme a prática local.</text>
  </threadedComment>
  <threadedComment ref="E81" dT="2021-02-21T00:20:37.99" personId="{00000000-0000-0000-0000-000000000000}" id="{CEF2CDE7-145E-4940-B608-403BD31C11DB}">
    <text>Utilizei como base de cálculo apenas a remuneração, mas podemos encontra como base de cálculo o somatório dos mósulos 1 e 2.</text>
  </threadedComment>
  <threadedComment ref="E91" dT="2021-02-21T00:52:20.24" personId="{00000000-0000-0000-0000-000000000000}" id="{0BAD54A8-125E-4C44-9D75-87A9F3F981FB}">
    <text>Utilizei como base de cálculo apenas a remuneração, mas podemos encontra como base de cálculo o somatório dos mósulos 1, 2 e 3.</text>
  </threadedComment>
  <threadedComment ref="D92" dT="2021-02-21T00:49:37.34" personId="{00000000-0000-0000-0000-000000000000}" id="{4DA3158A-644C-474A-BEAE-562D6DA4B27D}">
    <text>Se tiver férias no submódulo 2.1 de 12,10, não poderia constar nada neste item. Mas, é comum usar 11,11% no submódulo 2.1 e 0,92% ou 0,95% nesta célula. Também não é raro encontrar aoenas o adicional de férias (2,78%) no submódulo 2.1  e 8,33% nesta célula.</text>
  </threadedComment>
  <threadedComment ref="D93" dT="2021-02-21T00:50:47.19" personId="{00000000-0000-0000-0000-000000000000}" id="{EBEC30A1-75B2-4C28-8BF3-9C5DCB70B5D4}">
    <text>Utilzar percentuais conforme a prática local.</text>
  </threadedComment>
  <threadedComment ref="D94" dT="2021-02-21T00:50:53.51" personId="{00000000-0000-0000-0000-000000000000}" id="{4B1BE3A9-18CE-4502-80B7-CF0EAA98EEA6}">
    <text>Utilzar percentuais conforme a prática local.</text>
  </threadedComment>
  <threadedComment ref="D95" dT="2021-02-21T00:50:58.91" personId="{00000000-0000-0000-0000-000000000000}" id="{BAB603C0-40A1-4129-A14C-9FDDD8D92474}">
    <text>Utilzar percentuais conforme a prática local.</text>
  </threadedComment>
  <threadedComment ref="D96" dT="2021-02-21T00:51:08.92" personId="{00000000-0000-0000-0000-000000000000}" id="{278625A6-4BA5-4161-ADA1-3BBDCF5E4F07}">
    <text>Utilzar percentuais conforme a prática local.</text>
  </threadedComment>
  <threadedComment ref="D97" dT="2021-02-21T00:51:20.19" personId="{00000000-0000-0000-0000-000000000000}" id="{DCE756F1-74C1-4D56-B07F-0BB401A89418}">
    <text>Utilzar percentuais conforme a prática local.</text>
  </threadedComment>
  <threadedComment ref="E101" dT="2021-02-21T00:54:11.20" personId="{00000000-0000-0000-0000-000000000000}" id="{E262EFF3-1D76-4601-843F-9BA3C16EC9CA}">
    <text>Este é item é utilizado quando a empresa encaminha empregado para substituir o titular do posto, fato que o levar descansar durante uma hora. Se houver descanso sem qualquer substituição, este item fica zerado. Se for utilizar este item colocar 1 na célula D100</text>
  </threadedComment>
  <threadedComment ref="E114" dT="2021-02-21T00:58:00.17" personId="{00000000-0000-0000-0000-000000000000}" id="{70C0DE94-8BFB-4488-A3A2-763F5EEF6CC6}">
    <text>este item é obtido a partir da somatório de todo o custos do fornecimento de uniforme durante o ano e dividido por 12 meses, vez que o fornecimento do uniforme é semestral e calcula-se a partir de dois fornecimentos.</text>
  </threadedComment>
  <threadedComment ref="E115" dT="2021-02-21T01:01:05.63" personId="{00000000-0000-0000-0000-000000000000}" id="{B2DBB6C3-8615-428D-A816-DD4C128A8E1E}">
    <text>o equipamento individual deve ser depreciado conforme a sua vida útil em meses. cada equipamento individual tem vida útil diferente de outro equipamento. Deve ser somado todo os os equipamento individuais e dividido de acordo com a sua vida útil.</text>
  </threadedComment>
  <threadedComment ref="E116" dT="2021-02-21T01:02:08.50" personId="{00000000-0000-0000-0000-000000000000}" id="{939F6096-A9E4-4E84-8277-AC85E4332704}">
    <text>utiliza a mesma lógica do equipamento individual, contudo, divide-se pelo número de empregados que utilizam o equipamento. faz-se rateio.</text>
  </threadedComment>
  <threadedComment ref="E117" dT="2021-02-21T01:02:37.98" personId="{00000000-0000-0000-0000-000000000000}" id="{F06CC32F-8BBB-48ED-BF10-77F5A7B43787}">
    <text>Segue a regra do equipamento do posto.</text>
  </threadedComment>
  <threadedComment ref="E118" dT="2021-02-21T01:02:58.66" personId="{00000000-0000-0000-0000-000000000000}" id="{B3FB97A1-FB34-46DE-9B1F-04B7A383CB02}">
    <text>em regra, segue a regra do equipamento individual.</text>
  </threadedComment>
  <threadedComment ref="E119" dT="2021-02-21T01:04:13.94" personId="{00000000-0000-0000-0000-000000000000}" id="{07F533C8-59D3-4E2F-9597-624861D2BC97}">
    <text>o custo de combustível é por posto de trabalho. se o posto de trabalho tiver 2 empregados, 12X36, por exemplo, divide-se a despesa por dois, pois ao final da planilha multiplica-se o valor da despesa com um empregado por 2.</text>
  </threadedComment>
  <threadedComment ref="E120" dT="2021-02-21T01:05:38.36" personId="{00000000-0000-0000-0000-000000000000}" id="{489C22CE-2AA4-4576-A6F3-5ECB74E2EC21}">
    <text>segue a regra do equipamento por posto, considerar a vida útil de cada equipamento. O armamento tem se utilizado 120 meses e colete 60 meses. Munição, 24 meses.</text>
  </threadedComment>
  <threadedComment ref="E121" dT="2021-02-21T01:06:11.93" personId="{00000000-0000-0000-0000-000000000000}" id="{FC11CFCA-CC05-4F71-B0A5-A82272C3E8C1}">
    <text>segue a regra do equipamento por posto. divide-se pelo número total de equipamentos.</text>
  </threadedComment>
  <threadedComment ref="E122" dT="2021-02-21T01:12:02.16" personId="{00000000-0000-0000-0000-000000000000}" id="{EF85391B-CF38-4E7F-88F0-6C59689A6298}">
    <text>Deve ser somado o total de equipamento e multiplicado pela taxa de manutenção. O TCU utiliza 0,5% e divide pelo número de empregados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6284F-B5B4-4903-A77D-99FDB588572A}">
  <dimension ref="A2:F137"/>
  <sheetViews>
    <sheetView showGridLines="0" tabSelected="1" view="pageBreakPreview" zoomScale="95" zoomScaleNormal="95" zoomScaleSheetLayoutView="95" workbookViewId="0">
      <selection activeCell="I14" sqref="I14"/>
    </sheetView>
  </sheetViews>
  <sheetFormatPr defaultColWidth="9.140625" defaultRowHeight="14.25"/>
  <cols>
    <col min="1" max="1" width="7.28515625" style="3" customWidth="1"/>
    <col min="2" max="2" width="31.5703125" style="2" customWidth="1"/>
    <col min="3" max="3" width="39.42578125" style="2" customWidth="1"/>
    <col min="4" max="4" width="14.28515625" style="5" customWidth="1"/>
    <col min="5" max="5" width="18.7109375" style="2" bestFit="1" customWidth="1"/>
    <col min="6" max="6" width="12.42578125" style="2" bestFit="1" customWidth="1"/>
    <col min="7" max="16384" width="9.140625" style="2"/>
  </cols>
  <sheetData>
    <row r="2" spans="1:5">
      <c r="A2" s="116" t="s">
        <v>23</v>
      </c>
      <c r="B2" s="116"/>
      <c r="C2" s="116"/>
      <c r="D2" s="116"/>
      <c r="E2" s="116"/>
    </row>
    <row r="3" spans="1:5">
      <c r="A3" s="57"/>
      <c r="B3" s="57"/>
      <c r="C3" s="57"/>
      <c r="D3" s="57"/>
      <c r="E3" s="57"/>
    </row>
    <row r="4" spans="1:5" ht="15.75">
      <c r="A4" s="159"/>
      <c r="B4" s="159"/>
      <c r="C4" s="159"/>
      <c r="D4" s="159"/>
      <c r="E4" s="159"/>
    </row>
    <row r="5" spans="1:5" ht="15.75">
      <c r="A5" s="159"/>
      <c r="B5" s="159"/>
      <c r="C5" s="159"/>
      <c r="D5" s="159"/>
      <c r="E5" s="159"/>
    </row>
    <row r="6" spans="1:5" ht="15.75">
      <c r="A6" s="88" t="s">
        <v>108</v>
      </c>
      <c r="B6" s="88"/>
      <c r="C6" s="88" t="s">
        <v>109</v>
      </c>
      <c r="D6" s="88" t="s">
        <v>110</v>
      </c>
      <c r="E6" s="88"/>
    </row>
    <row r="7" spans="1:5">
      <c r="A7" s="15"/>
      <c r="B7" s="15"/>
      <c r="C7" s="15"/>
      <c r="D7" s="15"/>
      <c r="E7" s="15"/>
    </row>
    <row r="8" spans="1:5">
      <c r="A8" s="32"/>
      <c r="B8" s="33"/>
      <c r="C8" s="33"/>
      <c r="D8" s="32"/>
      <c r="E8" s="32"/>
    </row>
    <row r="9" spans="1:5" ht="15.75">
      <c r="A9" s="163" t="s">
        <v>4</v>
      </c>
      <c r="B9" s="163"/>
      <c r="C9" s="163"/>
      <c r="D9" s="163"/>
      <c r="E9" s="163"/>
    </row>
    <row r="10" spans="1:5">
      <c r="A10" s="109" t="s">
        <v>111</v>
      </c>
      <c r="B10" s="109"/>
      <c r="C10" s="109"/>
      <c r="D10" s="109"/>
      <c r="E10" s="109"/>
    </row>
    <row r="11" spans="1:5">
      <c r="A11" s="59">
        <v>1</v>
      </c>
      <c r="B11" s="130" t="s">
        <v>5</v>
      </c>
      <c r="C11" s="130"/>
      <c r="D11" s="162"/>
      <c r="E11" s="162"/>
    </row>
    <row r="12" spans="1:5">
      <c r="A12" s="59">
        <v>2</v>
      </c>
      <c r="B12" s="95" t="s">
        <v>46</v>
      </c>
      <c r="C12" s="97"/>
      <c r="D12" s="152"/>
      <c r="E12" s="153"/>
    </row>
    <row r="13" spans="1:5" ht="15" customHeight="1">
      <c r="A13" s="62">
        <v>3</v>
      </c>
      <c r="B13" s="130" t="s">
        <v>47</v>
      </c>
      <c r="C13" s="130"/>
      <c r="D13" s="160"/>
      <c r="E13" s="161"/>
    </row>
    <row r="14" spans="1:5">
      <c r="A14" s="59">
        <v>4</v>
      </c>
      <c r="B14" s="130" t="s">
        <v>6</v>
      </c>
      <c r="C14" s="130"/>
      <c r="D14" s="162"/>
      <c r="E14" s="162"/>
    </row>
    <row r="15" spans="1:5">
      <c r="A15" s="59">
        <v>5</v>
      </c>
      <c r="B15" s="130" t="s">
        <v>7</v>
      </c>
      <c r="C15" s="130"/>
      <c r="D15" s="154"/>
      <c r="E15" s="154"/>
    </row>
    <row r="16" spans="1:5">
      <c r="A16" s="155"/>
      <c r="B16" s="155"/>
      <c r="C16" s="155"/>
      <c r="D16" s="155"/>
      <c r="E16" s="155"/>
    </row>
    <row r="17" spans="1:6">
      <c r="A17" s="115" t="s">
        <v>8</v>
      </c>
      <c r="B17" s="116"/>
      <c r="C17" s="116"/>
      <c r="D17" s="116"/>
      <c r="E17" s="116"/>
    </row>
    <row r="18" spans="1:6">
      <c r="A18" s="54">
        <v>1</v>
      </c>
      <c r="B18" s="156" t="s">
        <v>64</v>
      </c>
      <c r="C18" s="156"/>
      <c r="D18" s="55" t="s">
        <v>17</v>
      </c>
      <c r="E18" s="34" t="s">
        <v>9</v>
      </c>
      <c r="F18" s="61"/>
    </row>
    <row r="19" spans="1:6">
      <c r="A19" s="59" t="s">
        <v>0</v>
      </c>
      <c r="B19" s="108" t="s">
        <v>48</v>
      </c>
      <c r="C19" s="108"/>
      <c r="D19" s="89"/>
      <c r="E19" s="90">
        <f>D13</f>
        <v>0</v>
      </c>
    </row>
    <row r="20" spans="1:6">
      <c r="A20" s="59" t="s">
        <v>30</v>
      </c>
      <c r="B20" s="108" t="s">
        <v>86</v>
      </c>
      <c r="C20" s="108"/>
      <c r="D20" s="91"/>
      <c r="E20" s="90">
        <f>E19*D20</f>
        <v>0</v>
      </c>
    </row>
    <row r="21" spans="1:6">
      <c r="A21" s="59" t="s">
        <v>31</v>
      </c>
      <c r="B21" s="108" t="s">
        <v>87</v>
      </c>
      <c r="C21" s="108"/>
      <c r="D21" s="91"/>
      <c r="E21" s="90">
        <v>0</v>
      </c>
      <c r="F21" s="61"/>
    </row>
    <row r="22" spans="1:6">
      <c r="A22" s="59" t="s">
        <v>32</v>
      </c>
      <c r="B22" s="108" t="s">
        <v>85</v>
      </c>
      <c r="C22" s="108"/>
      <c r="D22" s="91"/>
      <c r="E22" s="90">
        <f>(E19+E20)*7/12*D22</f>
        <v>0</v>
      </c>
      <c r="F22" s="67"/>
    </row>
    <row r="23" spans="1:6">
      <c r="A23" s="59" t="s">
        <v>18</v>
      </c>
      <c r="B23" s="108" t="s">
        <v>88</v>
      </c>
      <c r="C23" s="108"/>
      <c r="D23" s="91"/>
      <c r="E23" s="90">
        <f>(E19+E20)*1/12*D23</f>
        <v>0</v>
      </c>
      <c r="F23" s="67"/>
    </row>
    <row r="24" spans="1:6">
      <c r="A24" s="59" t="s">
        <v>19</v>
      </c>
      <c r="B24" s="108" t="s">
        <v>118</v>
      </c>
      <c r="C24" s="108"/>
      <c r="D24" s="91"/>
      <c r="E24" s="90">
        <v>0</v>
      </c>
      <c r="F24" s="61"/>
    </row>
    <row r="25" spans="1:6" s="7" customFormat="1">
      <c r="A25" s="101" t="s">
        <v>66</v>
      </c>
      <c r="B25" s="101"/>
      <c r="C25" s="101"/>
      <c r="D25" s="101"/>
      <c r="E25" s="64">
        <f>SUM(E19:E24)</f>
        <v>0</v>
      </c>
    </row>
    <row r="26" spans="1:6" s="7" customFormat="1">
      <c r="A26" s="35"/>
      <c r="B26" s="35"/>
      <c r="C26" s="35"/>
      <c r="D26" s="35"/>
      <c r="E26" s="16"/>
    </row>
    <row r="27" spans="1:6" s="7" customFormat="1">
      <c r="A27" s="115" t="s">
        <v>50</v>
      </c>
      <c r="B27" s="116"/>
      <c r="C27" s="116"/>
      <c r="D27" s="116"/>
      <c r="E27" s="116"/>
    </row>
    <row r="28" spans="1:6" s="7" customFormat="1">
      <c r="A28" s="117" t="s">
        <v>112</v>
      </c>
      <c r="B28" s="117"/>
      <c r="C28" s="117"/>
      <c r="D28" s="117"/>
      <c r="E28" s="118"/>
    </row>
    <row r="29" spans="1:6" s="7" customFormat="1">
      <c r="A29" s="21" t="s">
        <v>49</v>
      </c>
      <c r="B29" s="131" t="s">
        <v>113</v>
      </c>
      <c r="C29" s="132"/>
      <c r="D29" s="60" t="s">
        <v>17</v>
      </c>
      <c r="E29" s="60" t="s">
        <v>9</v>
      </c>
    </row>
    <row r="30" spans="1:6" s="7" customFormat="1">
      <c r="A30" s="6" t="s">
        <v>0</v>
      </c>
      <c r="B30" s="95" t="s">
        <v>89</v>
      </c>
      <c r="C30" s="97"/>
      <c r="D30" s="28">
        <f>1/12</f>
        <v>8.3333333333333329E-2</v>
      </c>
      <c r="E30" s="63">
        <f>E25*D30</f>
        <v>0</v>
      </c>
    </row>
    <row r="31" spans="1:6" s="7" customFormat="1">
      <c r="A31" s="6" t="s">
        <v>30</v>
      </c>
      <c r="B31" s="75" t="s">
        <v>114</v>
      </c>
      <c r="C31" s="76"/>
      <c r="D31" s="28">
        <f>1/3/12+1/12</f>
        <v>0.1111111111111111</v>
      </c>
      <c r="E31" s="77">
        <f>E25*D31</f>
        <v>0</v>
      </c>
    </row>
    <row r="32" spans="1:6" s="7" customFormat="1">
      <c r="A32" s="6"/>
      <c r="B32" s="150" t="s">
        <v>98</v>
      </c>
      <c r="C32" s="151"/>
      <c r="D32" s="78">
        <f>SUM(D30:D31)</f>
        <v>0.19444444444444442</v>
      </c>
      <c r="E32" s="79">
        <f>E25*D32</f>
        <v>0</v>
      </c>
    </row>
    <row r="33" spans="1:5" s="7" customFormat="1">
      <c r="A33" s="6"/>
      <c r="B33" s="152"/>
      <c r="C33" s="153"/>
      <c r="D33" s="28"/>
      <c r="E33" s="81"/>
    </row>
    <row r="34" spans="1:5" s="7" customFormat="1">
      <c r="A34" s="6"/>
      <c r="B34" s="152"/>
      <c r="C34" s="153"/>
      <c r="D34" s="28"/>
      <c r="E34" s="83"/>
    </row>
    <row r="35" spans="1:5" s="7" customFormat="1">
      <c r="A35" s="36"/>
      <c r="B35" s="36"/>
      <c r="C35" s="36"/>
      <c r="D35" s="37"/>
      <c r="E35" s="38"/>
    </row>
    <row r="36" spans="1:5" s="7" customFormat="1">
      <c r="A36" s="119" t="s">
        <v>115</v>
      </c>
      <c r="B36" s="117"/>
      <c r="C36" s="117"/>
      <c r="D36" s="117"/>
      <c r="E36" s="118"/>
    </row>
    <row r="37" spans="1:5" s="7" customFormat="1">
      <c r="A37" s="22" t="s">
        <v>51</v>
      </c>
      <c r="B37" s="157" t="s">
        <v>90</v>
      </c>
      <c r="C37" s="158"/>
      <c r="D37" s="23" t="s">
        <v>17</v>
      </c>
      <c r="E37" s="23" t="s">
        <v>9</v>
      </c>
    </row>
    <row r="38" spans="1:5" s="7" customFormat="1">
      <c r="A38" s="9" t="s">
        <v>0</v>
      </c>
      <c r="B38" s="145" t="s">
        <v>20</v>
      </c>
      <c r="C38" s="146"/>
      <c r="D38" s="84">
        <v>0.2</v>
      </c>
      <c r="E38" s="66">
        <f>$E$25*D38</f>
        <v>0</v>
      </c>
    </row>
    <row r="39" spans="1:5" s="7" customFormat="1" ht="13.9" customHeight="1">
      <c r="A39" s="9" t="s">
        <v>1</v>
      </c>
      <c r="B39" s="145" t="s">
        <v>40</v>
      </c>
      <c r="C39" s="146"/>
      <c r="D39" s="84">
        <v>2.5000000000000001E-2</v>
      </c>
      <c r="E39" s="66">
        <f t="shared" ref="E39:E45" si="0">$E$25*D39</f>
        <v>0</v>
      </c>
    </row>
    <row r="40" spans="1:5" s="7" customFormat="1" ht="13.9" customHeight="1">
      <c r="A40" s="9" t="s">
        <v>31</v>
      </c>
      <c r="B40" s="145" t="s">
        <v>123</v>
      </c>
      <c r="C40" s="146"/>
      <c r="D40" s="84"/>
      <c r="E40" s="66">
        <f t="shared" si="0"/>
        <v>0</v>
      </c>
    </row>
    <row r="41" spans="1:5" s="7" customFormat="1" ht="13.9" customHeight="1">
      <c r="A41" s="9" t="s">
        <v>32</v>
      </c>
      <c r="B41" s="145" t="s">
        <v>38</v>
      </c>
      <c r="C41" s="146"/>
      <c r="D41" s="84">
        <v>1.4999999999999999E-2</v>
      </c>
      <c r="E41" s="66">
        <f t="shared" si="0"/>
        <v>0</v>
      </c>
    </row>
    <row r="42" spans="1:5" s="7" customFormat="1" ht="13.9" customHeight="1">
      <c r="A42" s="9" t="s">
        <v>18</v>
      </c>
      <c r="B42" s="145" t="s">
        <v>39</v>
      </c>
      <c r="C42" s="146"/>
      <c r="D42" s="84">
        <v>0.01</v>
      </c>
      <c r="E42" s="66">
        <f t="shared" si="0"/>
        <v>0</v>
      </c>
    </row>
    <row r="43" spans="1:5" s="7" customFormat="1" ht="13.9" customHeight="1">
      <c r="A43" s="9" t="s">
        <v>11</v>
      </c>
      <c r="B43" s="143" t="s">
        <v>22</v>
      </c>
      <c r="C43" s="144"/>
      <c r="D43" s="84">
        <v>6.0000000000000001E-3</v>
      </c>
      <c r="E43" s="66">
        <f t="shared" si="0"/>
        <v>0</v>
      </c>
    </row>
    <row r="44" spans="1:5" s="7" customFormat="1" ht="13.9" customHeight="1">
      <c r="A44" s="9" t="s">
        <v>16</v>
      </c>
      <c r="B44" s="145" t="s">
        <v>21</v>
      </c>
      <c r="C44" s="146"/>
      <c r="D44" s="84">
        <v>2E-3</v>
      </c>
      <c r="E44" s="66">
        <f t="shared" si="0"/>
        <v>0</v>
      </c>
    </row>
    <row r="45" spans="1:5" s="7" customFormat="1" ht="13.9" customHeight="1">
      <c r="A45" s="10" t="s">
        <v>28</v>
      </c>
      <c r="B45" s="147" t="s">
        <v>41</v>
      </c>
      <c r="C45" s="148"/>
      <c r="D45" s="84">
        <v>0.08</v>
      </c>
      <c r="E45" s="66">
        <f t="shared" si="0"/>
        <v>0</v>
      </c>
    </row>
    <row r="46" spans="1:5" s="7" customFormat="1">
      <c r="A46" s="101" t="s">
        <v>67</v>
      </c>
      <c r="B46" s="101"/>
      <c r="C46" s="101"/>
      <c r="D46" s="85">
        <f>SUM(D38:D45)</f>
        <v>0.33800000000000002</v>
      </c>
      <c r="E46" s="64">
        <f>SUM(E38:E45)</f>
        <v>0</v>
      </c>
    </row>
    <row r="47" spans="1:5" s="7" customFormat="1">
      <c r="A47" s="35"/>
      <c r="B47" s="35"/>
      <c r="C47" s="35"/>
      <c r="D47" s="35"/>
      <c r="E47" s="16"/>
    </row>
    <row r="48" spans="1:5" s="7" customFormat="1">
      <c r="A48" s="117" t="s">
        <v>52</v>
      </c>
      <c r="B48" s="117"/>
      <c r="C48" s="117"/>
      <c r="D48" s="117"/>
      <c r="E48" s="118"/>
    </row>
    <row r="49" spans="1:5" s="8" customFormat="1" ht="14.45" customHeight="1">
      <c r="A49" s="21" t="s">
        <v>53</v>
      </c>
      <c r="B49" s="131" t="s">
        <v>57</v>
      </c>
      <c r="C49" s="149"/>
      <c r="D49" s="53"/>
      <c r="E49" s="60" t="s">
        <v>9</v>
      </c>
    </row>
    <row r="50" spans="1:5" s="8" customFormat="1">
      <c r="A50" s="31" t="s">
        <v>29</v>
      </c>
      <c r="B50" s="95" t="s">
        <v>116</v>
      </c>
      <c r="C50" s="96"/>
      <c r="D50" s="13"/>
      <c r="E50" s="66"/>
    </row>
    <row r="51" spans="1:5" s="8" customFormat="1">
      <c r="A51" s="59" t="s">
        <v>30</v>
      </c>
      <c r="B51" s="95" t="s">
        <v>117</v>
      </c>
      <c r="C51" s="96"/>
      <c r="D51" s="58"/>
      <c r="E51" s="66"/>
    </row>
    <row r="52" spans="1:5" s="8" customFormat="1" ht="14.25" customHeight="1">
      <c r="A52" s="59" t="s">
        <v>31</v>
      </c>
      <c r="B52" s="95" t="s">
        <v>107</v>
      </c>
      <c r="C52" s="96"/>
      <c r="D52" s="97"/>
      <c r="E52" s="66"/>
    </row>
    <row r="53" spans="1:5" s="8" customFormat="1">
      <c r="A53" s="59" t="s">
        <v>32</v>
      </c>
      <c r="B53" s="95" t="s">
        <v>118</v>
      </c>
      <c r="C53" s="96"/>
      <c r="D53" s="58"/>
      <c r="E53" s="66"/>
    </row>
    <row r="54" spans="1:5" s="8" customFormat="1">
      <c r="A54" s="59"/>
      <c r="B54" s="95"/>
      <c r="C54" s="96"/>
      <c r="D54" s="97"/>
      <c r="E54" s="66"/>
    </row>
    <row r="55" spans="1:5" s="8" customFormat="1">
      <c r="A55" s="59"/>
      <c r="B55" s="95"/>
      <c r="C55" s="96"/>
      <c r="D55" s="58"/>
      <c r="E55" s="66"/>
    </row>
    <row r="56" spans="1:5" s="7" customFormat="1" ht="15" thickBot="1">
      <c r="A56" s="102" t="s">
        <v>68</v>
      </c>
      <c r="B56" s="103"/>
      <c r="C56" s="103"/>
      <c r="D56" s="104"/>
      <c r="E56" s="64">
        <f>SUM(E50:E55)</f>
        <v>0</v>
      </c>
    </row>
    <row r="57" spans="1:5" s="7" customFormat="1" ht="15" thickBot="1">
      <c r="A57" s="92"/>
      <c r="B57" s="93"/>
      <c r="C57" s="93"/>
      <c r="D57" s="93"/>
      <c r="E57" s="94"/>
    </row>
    <row r="58" spans="1:5" s="7" customFormat="1" ht="31.5" customHeight="1" thickBot="1">
      <c r="A58" s="140" t="s">
        <v>119</v>
      </c>
      <c r="B58" s="141"/>
      <c r="C58" s="141"/>
      <c r="D58" s="141"/>
      <c r="E58" s="142"/>
    </row>
    <row r="59" spans="1:5" s="7" customFormat="1" ht="27.75" customHeight="1" thickBot="1">
      <c r="A59" s="140" t="s">
        <v>120</v>
      </c>
      <c r="B59" s="141"/>
      <c r="C59" s="141"/>
      <c r="D59" s="141"/>
      <c r="E59" s="142"/>
    </row>
    <row r="60" spans="1:5" s="7" customFormat="1" ht="15" customHeight="1" thickBot="1">
      <c r="A60" s="39"/>
      <c r="B60" s="40"/>
      <c r="C60" s="40"/>
      <c r="D60" s="40"/>
      <c r="E60" s="41"/>
    </row>
    <row r="61" spans="1:5" s="7" customFormat="1" ht="15" customHeight="1" thickBot="1">
      <c r="A61" s="135"/>
      <c r="B61" s="136"/>
      <c r="C61" s="136"/>
      <c r="D61" s="136"/>
      <c r="E61" s="137"/>
    </row>
    <row r="62" spans="1:5" s="7" customFormat="1">
      <c r="A62" s="138" t="s">
        <v>54</v>
      </c>
      <c r="B62" s="138"/>
      <c r="C62" s="138"/>
      <c r="D62" s="138"/>
      <c r="E62" s="139"/>
    </row>
    <row r="63" spans="1:5" s="7" customFormat="1">
      <c r="A63" s="24"/>
      <c r="B63" s="128" t="s">
        <v>65</v>
      </c>
      <c r="C63" s="129"/>
      <c r="D63" s="25" t="s">
        <v>12</v>
      </c>
      <c r="E63" s="23" t="s">
        <v>9</v>
      </c>
    </row>
    <row r="64" spans="1:5" s="7" customFormat="1">
      <c r="A64" s="11" t="s">
        <v>49</v>
      </c>
      <c r="B64" s="108" t="s">
        <v>56</v>
      </c>
      <c r="C64" s="108"/>
      <c r="D64" s="42">
        <f>D34</f>
        <v>0</v>
      </c>
      <c r="E64" s="68">
        <f>E34</f>
        <v>0</v>
      </c>
    </row>
    <row r="65" spans="1:6" s="7" customFormat="1">
      <c r="A65" s="11" t="s">
        <v>51</v>
      </c>
      <c r="B65" s="108" t="s">
        <v>90</v>
      </c>
      <c r="C65" s="108"/>
      <c r="D65" s="42">
        <f>D46</f>
        <v>0.33800000000000002</v>
      </c>
      <c r="E65" s="68">
        <f>E46</f>
        <v>0</v>
      </c>
    </row>
    <row r="66" spans="1:6" s="7" customFormat="1">
      <c r="A66" s="11" t="s">
        <v>53</v>
      </c>
      <c r="B66" s="108" t="s">
        <v>57</v>
      </c>
      <c r="C66" s="108"/>
      <c r="D66" s="42">
        <v>0</v>
      </c>
      <c r="E66" s="68">
        <f>E56</f>
        <v>0</v>
      </c>
    </row>
    <row r="67" spans="1:6" s="7" customFormat="1" ht="15" thickBot="1">
      <c r="A67" s="110" t="s">
        <v>55</v>
      </c>
      <c r="B67" s="111"/>
      <c r="C67" s="112"/>
      <c r="D67" s="43">
        <f>SUM(D64:D66)</f>
        <v>0.33800000000000002</v>
      </c>
      <c r="E67" s="69">
        <f>SUM(E64:E66)</f>
        <v>0</v>
      </c>
    </row>
    <row r="68" spans="1:6" s="7" customFormat="1">
      <c r="A68" s="36"/>
      <c r="B68" s="36"/>
      <c r="C68" s="36"/>
      <c r="D68" s="44"/>
      <c r="E68" s="16"/>
    </row>
    <row r="69" spans="1:6" s="7" customFormat="1">
      <c r="A69" s="115" t="s">
        <v>58</v>
      </c>
      <c r="B69" s="116"/>
      <c r="C69" s="116"/>
      <c r="D69" s="116"/>
      <c r="E69" s="116"/>
    </row>
    <row r="70" spans="1:6" s="7" customFormat="1">
      <c r="A70" s="117" t="s">
        <v>58</v>
      </c>
      <c r="B70" s="117"/>
      <c r="C70" s="117"/>
      <c r="D70" s="117"/>
      <c r="E70" s="118"/>
    </row>
    <row r="71" spans="1:6" s="7" customFormat="1">
      <c r="A71" s="26">
        <v>3</v>
      </c>
      <c r="B71" s="134" t="s">
        <v>13</v>
      </c>
      <c r="C71" s="134"/>
      <c r="D71" s="27" t="s">
        <v>12</v>
      </c>
      <c r="E71" s="45" t="s">
        <v>9</v>
      </c>
    </row>
    <row r="72" spans="1:6" s="7" customFormat="1">
      <c r="A72" s="1" t="s">
        <v>0</v>
      </c>
      <c r="B72" s="108" t="s">
        <v>42</v>
      </c>
      <c r="C72" s="108"/>
      <c r="D72" s="46">
        <f>5%/12</f>
        <v>4.1666666666666666E-3</v>
      </c>
      <c r="E72" s="68">
        <f>D72*$E$25</f>
        <v>0</v>
      </c>
      <c r="F72" s="86"/>
    </row>
    <row r="73" spans="1:6" s="7" customFormat="1" ht="13.9" customHeight="1">
      <c r="A73" s="1" t="s">
        <v>1</v>
      </c>
      <c r="B73" s="108" t="s">
        <v>43</v>
      </c>
      <c r="C73" s="108"/>
      <c r="D73" s="46">
        <f>D45*D72</f>
        <v>3.3333333333333332E-4</v>
      </c>
      <c r="E73" s="68">
        <f t="shared" ref="E73:E76" si="1">D73*$E$25</f>
        <v>0</v>
      </c>
      <c r="F73" s="87"/>
    </row>
    <row r="74" spans="1:6" s="7" customFormat="1" ht="13.9" customHeight="1">
      <c r="A74" s="1" t="s">
        <v>31</v>
      </c>
      <c r="B74" s="108" t="s">
        <v>44</v>
      </c>
      <c r="C74" s="108"/>
      <c r="D74" s="46">
        <f>7/30/12</f>
        <v>1.9444444444444445E-2</v>
      </c>
      <c r="E74" s="68">
        <f t="shared" si="1"/>
        <v>0</v>
      </c>
      <c r="F74" s="86"/>
    </row>
    <row r="75" spans="1:6" s="7" customFormat="1" ht="13.9" customHeight="1">
      <c r="A75" s="1" t="s">
        <v>32</v>
      </c>
      <c r="B75" s="122" t="s">
        <v>91</v>
      </c>
      <c r="C75" s="123"/>
      <c r="D75" s="46">
        <f>D74*D46</f>
        <v>6.5722222222222224E-3</v>
      </c>
      <c r="E75" s="68">
        <f t="shared" si="1"/>
        <v>0</v>
      </c>
      <c r="F75" s="86"/>
    </row>
    <row r="76" spans="1:6" s="7" customFormat="1">
      <c r="A76" s="1" t="s">
        <v>18</v>
      </c>
      <c r="B76" s="122" t="s">
        <v>99</v>
      </c>
      <c r="C76" s="123"/>
      <c r="D76" s="46">
        <v>0.04</v>
      </c>
      <c r="E76" s="68">
        <f t="shared" si="1"/>
        <v>0</v>
      </c>
      <c r="F76" s="86"/>
    </row>
    <row r="77" spans="1:6" s="7" customFormat="1" ht="14.45" customHeight="1" thickBot="1">
      <c r="A77" s="110" t="s">
        <v>94</v>
      </c>
      <c r="B77" s="111"/>
      <c r="C77" s="112"/>
      <c r="D77" s="47">
        <f>SUM(D72:D76)</f>
        <v>7.0516666666666672E-2</v>
      </c>
      <c r="E77" s="69">
        <f>SUM(E72:E76)</f>
        <v>0</v>
      </c>
      <c r="F77" s="86"/>
    </row>
    <row r="78" spans="1:6" s="7" customFormat="1">
      <c r="A78" s="36"/>
      <c r="B78" s="36"/>
      <c r="C78" s="36"/>
      <c r="D78" s="44"/>
      <c r="E78" s="16"/>
    </row>
    <row r="79" spans="1:6" s="7" customFormat="1">
      <c r="A79" s="115" t="s">
        <v>59</v>
      </c>
      <c r="B79" s="116"/>
      <c r="C79" s="116"/>
      <c r="D79" s="116"/>
      <c r="E79" s="116"/>
    </row>
    <row r="80" spans="1:6" s="7" customFormat="1" ht="16.5" customHeight="1">
      <c r="A80" s="117" t="s">
        <v>60</v>
      </c>
      <c r="B80" s="117"/>
      <c r="C80" s="117"/>
      <c r="D80" s="117"/>
      <c r="E80" s="118"/>
    </row>
    <row r="81" spans="1:5" s="7" customFormat="1">
      <c r="A81" s="21" t="s">
        <v>45</v>
      </c>
      <c r="B81" s="119" t="s">
        <v>63</v>
      </c>
      <c r="C81" s="119"/>
      <c r="D81" s="54" t="s">
        <v>12</v>
      </c>
      <c r="E81" s="60" t="s">
        <v>9</v>
      </c>
    </row>
    <row r="82" spans="1:5" s="7" customFormat="1">
      <c r="A82" s="6" t="s">
        <v>0</v>
      </c>
      <c r="B82" s="130" t="s">
        <v>106</v>
      </c>
      <c r="C82" s="130"/>
      <c r="D82" s="46">
        <f>(1/12+(1/3/12))/12</f>
        <v>9.2592592592592587E-3</v>
      </c>
      <c r="E82" s="65">
        <f>D82*$E$25</f>
        <v>0</v>
      </c>
    </row>
    <row r="83" spans="1:5" s="7" customFormat="1">
      <c r="A83" s="6" t="s">
        <v>1</v>
      </c>
      <c r="B83" s="130" t="s">
        <v>100</v>
      </c>
      <c r="C83" s="130"/>
      <c r="D83" s="46">
        <v>2.8E-3</v>
      </c>
      <c r="E83" s="83">
        <f t="shared" ref="E83:E87" si="2">D83*$E$25</f>
        <v>0</v>
      </c>
    </row>
    <row r="84" spans="1:5" s="7" customFormat="1">
      <c r="A84" s="6" t="s">
        <v>2</v>
      </c>
      <c r="B84" s="130" t="s">
        <v>101</v>
      </c>
      <c r="C84" s="130"/>
      <c r="D84" s="46">
        <v>8.0000000000000004E-4</v>
      </c>
      <c r="E84" s="83">
        <f t="shared" si="2"/>
        <v>0</v>
      </c>
    </row>
    <row r="85" spans="1:5" s="7" customFormat="1">
      <c r="A85" s="6" t="s">
        <v>3</v>
      </c>
      <c r="B85" s="130" t="s">
        <v>102</v>
      </c>
      <c r="C85" s="130"/>
      <c r="D85" s="46">
        <v>2.5000000000000001E-3</v>
      </c>
      <c r="E85" s="83">
        <f t="shared" si="2"/>
        <v>0</v>
      </c>
    </row>
    <row r="86" spans="1:5" s="7" customFormat="1">
      <c r="A86" s="6" t="s">
        <v>10</v>
      </c>
      <c r="B86" s="130" t="s">
        <v>103</v>
      </c>
      <c r="C86" s="130"/>
      <c r="D86" s="46">
        <v>5.9999999999999995E-4</v>
      </c>
      <c r="E86" s="83">
        <f t="shared" si="2"/>
        <v>0</v>
      </c>
    </row>
    <row r="87" spans="1:5" s="7" customFormat="1">
      <c r="A87" s="1" t="s">
        <v>19</v>
      </c>
      <c r="B87" s="108" t="s">
        <v>104</v>
      </c>
      <c r="C87" s="108"/>
      <c r="D87" s="46">
        <v>0</v>
      </c>
      <c r="E87" s="83">
        <f t="shared" si="2"/>
        <v>0</v>
      </c>
    </row>
    <row r="88" spans="1:5" s="7" customFormat="1">
      <c r="A88" s="98" t="s">
        <v>69</v>
      </c>
      <c r="B88" s="99"/>
      <c r="C88" s="100"/>
      <c r="D88" s="48">
        <f>SUM(D82:D87)</f>
        <v>1.595925925925926E-2</v>
      </c>
      <c r="E88" s="80">
        <f>SUM(E82:E87)</f>
        <v>0</v>
      </c>
    </row>
    <row r="89" spans="1:5" s="7" customFormat="1">
      <c r="A89" s="36"/>
      <c r="B89" s="36"/>
      <c r="C89" s="36"/>
      <c r="D89" s="44"/>
      <c r="E89" s="16"/>
    </row>
    <row r="90" spans="1:5" s="7" customFormat="1">
      <c r="A90" s="118" t="s">
        <v>61</v>
      </c>
      <c r="B90" s="133"/>
      <c r="C90" s="133"/>
      <c r="D90" s="133"/>
      <c r="E90" s="133"/>
    </row>
    <row r="91" spans="1:5" s="7" customFormat="1">
      <c r="A91" s="21" t="s">
        <v>62</v>
      </c>
      <c r="B91" s="131" t="s">
        <v>37</v>
      </c>
      <c r="C91" s="132"/>
      <c r="D91" s="54" t="s">
        <v>12</v>
      </c>
      <c r="E91" s="60" t="s">
        <v>9</v>
      </c>
    </row>
    <row r="92" spans="1:5" ht="27" customHeight="1">
      <c r="A92" s="6" t="s">
        <v>0</v>
      </c>
      <c r="B92" s="95" t="s">
        <v>124</v>
      </c>
      <c r="C92" s="97"/>
      <c r="D92" s="49">
        <v>0</v>
      </c>
      <c r="E92" s="77">
        <f>E25/220*1.5*0.5*15.21</f>
        <v>0</v>
      </c>
    </row>
    <row r="93" spans="1:5" ht="15" thickBot="1">
      <c r="A93" s="110" t="s">
        <v>70</v>
      </c>
      <c r="B93" s="111"/>
      <c r="C93" s="111"/>
      <c r="D93" s="112"/>
      <c r="E93" s="69">
        <f>E92</f>
        <v>0</v>
      </c>
    </row>
    <row r="94" spans="1:5">
      <c r="A94" s="18"/>
      <c r="B94" s="33"/>
      <c r="C94" s="33"/>
      <c r="D94" s="19"/>
      <c r="E94" s="14"/>
    </row>
    <row r="95" spans="1:5">
      <c r="A95" s="105" t="s">
        <v>71</v>
      </c>
      <c r="B95" s="105"/>
      <c r="C95" s="105"/>
      <c r="D95" s="105"/>
      <c r="E95" s="106"/>
    </row>
    <row r="96" spans="1:5">
      <c r="A96" s="24"/>
      <c r="B96" s="128" t="s">
        <v>72</v>
      </c>
      <c r="C96" s="129"/>
      <c r="D96" s="25" t="s">
        <v>12</v>
      </c>
      <c r="E96" s="23" t="s">
        <v>9</v>
      </c>
    </row>
    <row r="97" spans="1:5">
      <c r="A97" s="11" t="s">
        <v>45</v>
      </c>
      <c r="B97" s="108" t="s">
        <v>63</v>
      </c>
      <c r="C97" s="108"/>
      <c r="D97" s="42">
        <f>D88</f>
        <v>1.595925925925926E-2</v>
      </c>
      <c r="E97" s="68">
        <f>E88</f>
        <v>0</v>
      </c>
    </row>
    <row r="98" spans="1:5">
      <c r="A98" s="11" t="s">
        <v>62</v>
      </c>
      <c r="B98" s="108" t="s">
        <v>37</v>
      </c>
      <c r="C98" s="108"/>
      <c r="D98" s="17">
        <v>0</v>
      </c>
      <c r="E98" s="68">
        <f>E93</f>
        <v>0</v>
      </c>
    </row>
    <row r="99" spans="1:5" ht="15" thickBot="1">
      <c r="A99" s="110" t="s">
        <v>73</v>
      </c>
      <c r="B99" s="111"/>
      <c r="C99" s="112"/>
      <c r="D99" s="43">
        <f>SUM(D97:D98)</f>
        <v>1.595925925925926E-2</v>
      </c>
      <c r="E99" s="69">
        <f>SUM(E97:E98)</f>
        <v>0</v>
      </c>
    </row>
    <row r="100" spans="1:5">
      <c r="A100" s="30"/>
      <c r="B100" s="36"/>
      <c r="C100" s="36"/>
      <c r="D100" s="44"/>
      <c r="E100" s="16"/>
    </row>
    <row r="101" spans="1:5">
      <c r="A101" s="115" t="s">
        <v>74</v>
      </c>
      <c r="B101" s="116"/>
      <c r="C101" s="116"/>
      <c r="D101" s="116"/>
      <c r="E101" s="116"/>
    </row>
    <row r="102" spans="1:5">
      <c r="A102" s="117" t="s">
        <v>74</v>
      </c>
      <c r="B102" s="117"/>
      <c r="C102" s="117"/>
      <c r="D102" s="117"/>
      <c r="E102" s="118"/>
    </row>
    <row r="103" spans="1:5">
      <c r="A103" s="21">
        <v>5</v>
      </c>
      <c r="B103" s="124" t="s">
        <v>75</v>
      </c>
      <c r="C103" s="125"/>
      <c r="D103" s="126"/>
      <c r="E103" s="34" t="s">
        <v>9</v>
      </c>
    </row>
    <row r="104" spans="1:5">
      <c r="A104" s="6" t="s">
        <v>0</v>
      </c>
      <c r="B104" s="122" t="s">
        <v>27</v>
      </c>
      <c r="C104" s="127"/>
      <c r="D104" s="123"/>
      <c r="E104" s="68"/>
    </row>
    <row r="105" spans="1:5">
      <c r="A105" s="6" t="s">
        <v>1</v>
      </c>
      <c r="B105" s="122" t="s">
        <v>122</v>
      </c>
      <c r="C105" s="127"/>
      <c r="D105" s="123"/>
      <c r="E105" s="68"/>
    </row>
    <row r="106" spans="1:5">
      <c r="A106" s="6" t="s">
        <v>31</v>
      </c>
      <c r="B106" s="122" t="s">
        <v>92</v>
      </c>
      <c r="C106" s="127"/>
      <c r="D106" s="123"/>
      <c r="E106" s="68"/>
    </row>
    <row r="107" spans="1:5" ht="14.45" customHeight="1">
      <c r="A107" s="6" t="s">
        <v>32</v>
      </c>
      <c r="B107" s="95" t="s">
        <v>121</v>
      </c>
      <c r="C107" s="96"/>
      <c r="D107" s="56"/>
      <c r="E107" s="68"/>
    </row>
    <row r="108" spans="1:5" s="7" customFormat="1" ht="15" thickBot="1">
      <c r="A108" s="110" t="s">
        <v>26</v>
      </c>
      <c r="B108" s="111"/>
      <c r="C108" s="111"/>
      <c r="D108" s="112"/>
      <c r="E108" s="69">
        <f>SUM(E104:E107)</f>
        <v>0</v>
      </c>
    </row>
    <row r="109" spans="1:5">
      <c r="E109" s="29">
        <f>D67+D77+D99</f>
        <v>0.42447592592592598</v>
      </c>
    </row>
    <row r="110" spans="1:5">
      <c r="A110" s="106" t="s">
        <v>96</v>
      </c>
      <c r="B110" s="113"/>
      <c r="C110" s="113"/>
      <c r="D110" s="114"/>
      <c r="E110" s="82">
        <f>D67+D77+D88</f>
        <v>0.42447592592592598</v>
      </c>
    </row>
    <row r="111" spans="1:5">
      <c r="A111" s="115" t="s">
        <v>76</v>
      </c>
      <c r="B111" s="116"/>
      <c r="C111" s="116"/>
      <c r="D111" s="116"/>
      <c r="E111" s="116"/>
    </row>
    <row r="112" spans="1:5" s="8" customFormat="1">
      <c r="A112" s="117" t="s">
        <v>76</v>
      </c>
      <c r="B112" s="117"/>
      <c r="C112" s="117"/>
      <c r="D112" s="117"/>
      <c r="E112" s="118"/>
    </row>
    <row r="113" spans="1:5">
      <c r="A113" s="54">
        <v>6</v>
      </c>
      <c r="B113" s="119" t="s">
        <v>77</v>
      </c>
      <c r="C113" s="119"/>
      <c r="D113" s="54" t="s">
        <v>17</v>
      </c>
      <c r="E113" s="60" t="s">
        <v>9</v>
      </c>
    </row>
    <row r="114" spans="1:5">
      <c r="A114" s="20" t="s">
        <v>0</v>
      </c>
      <c r="B114" s="107" t="s">
        <v>93</v>
      </c>
      <c r="C114" s="107"/>
      <c r="D114" s="50"/>
      <c r="E114" s="74">
        <f>D114*E130</f>
        <v>0</v>
      </c>
    </row>
    <row r="115" spans="1:5">
      <c r="A115" s="12" t="s">
        <v>1</v>
      </c>
      <c r="B115" s="108" t="s">
        <v>35</v>
      </c>
      <c r="C115" s="108"/>
      <c r="D115" s="50"/>
      <c r="E115" s="68">
        <f>D115*(E114+E130)</f>
        <v>0</v>
      </c>
    </row>
    <row r="116" spans="1:5">
      <c r="A116" s="120" t="s">
        <v>31</v>
      </c>
      <c r="B116" s="109" t="s">
        <v>36</v>
      </c>
      <c r="C116" s="109"/>
      <c r="D116" s="48">
        <f>D117+D118+D119+D120</f>
        <v>0</v>
      </c>
      <c r="E116" s="51"/>
    </row>
    <row r="117" spans="1:5">
      <c r="A117" s="120"/>
      <c r="B117" s="108" t="s">
        <v>33</v>
      </c>
      <c r="C117" s="108"/>
      <c r="D117" s="46"/>
      <c r="E117" s="63">
        <f>($E$130+$E$114+$E$115)/(1-$D$116)*D117</f>
        <v>0</v>
      </c>
    </row>
    <row r="118" spans="1:5">
      <c r="A118" s="120"/>
      <c r="B118" s="108" t="s">
        <v>97</v>
      </c>
      <c r="C118" s="108"/>
      <c r="D118" s="46"/>
      <c r="E118" s="83">
        <f t="shared" ref="E118:E120" si="3">($E$130+$E$114+$E$115)/(1-$D$116)*D118</f>
        <v>0</v>
      </c>
    </row>
    <row r="119" spans="1:5">
      <c r="A119" s="120"/>
      <c r="B119" s="122" t="s">
        <v>105</v>
      </c>
      <c r="C119" s="123"/>
      <c r="D119" s="46"/>
      <c r="E119" s="83">
        <f t="shared" si="3"/>
        <v>0</v>
      </c>
    </row>
    <row r="120" spans="1:5" s="4" customFormat="1">
      <c r="A120" s="121"/>
      <c r="B120" s="108" t="s">
        <v>34</v>
      </c>
      <c r="C120" s="108"/>
      <c r="D120" s="46"/>
      <c r="E120" s="83">
        <f t="shared" si="3"/>
        <v>0</v>
      </c>
    </row>
    <row r="121" spans="1:5" ht="15" thickBot="1">
      <c r="A121" s="102" t="s">
        <v>95</v>
      </c>
      <c r="B121" s="103"/>
      <c r="C121" s="104"/>
      <c r="D121" s="43">
        <f>(1+D114)*(1+D115)/(1-D116)-1</f>
        <v>0</v>
      </c>
      <c r="E121" s="72">
        <f>E114+E115+E117+E118+E119+E120</f>
        <v>0</v>
      </c>
    </row>
    <row r="123" spans="1:5">
      <c r="A123" s="105" t="s">
        <v>78</v>
      </c>
      <c r="B123" s="105"/>
      <c r="C123" s="105"/>
      <c r="D123" s="105"/>
      <c r="E123" s="106"/>
    </row>
    <row r="124" spans="1:5" ht="14.45" customHeight="1">
      <c r="A124" s="98" t="s">
        <v>24</v>
      </c>
      <c r="B124" s="99"/>
      <c r="C124" s="99"/>
      <c r="D124" s="100"/>
      <c r="E124" s="60" t="s">
        <v>14</v>
      </c>
    </row>
    <row r="125" spans="1:5">
      <c r="A125" s="6" t="s">
        <v>0</v>
      </c>
      <c r="B125" s="95" t="s">
        <v>15</v>
      </c>
      <c r="C125" s="96"/>
      <c r="D125" s="97"/>
      <c r="E125" s="70">
        <f>E25</f>
        <v>0</v>
      </c>
    </row>
    <row r="126" spans="1:5">
      <c r="A126" s="6" t="s">
        <v>1</v>
      </c>
      <c r="B126" s="95" t="s">
        <v>79</v>
      </c>
      <c r="C126" s="96"/>
      <c r="D126" s="97"/>
      <c r="E126" s="71">
        <f>E67</f>
        <v>0</v>
      </c>
    </row>
    <row r="127" spans="1:5">
      <c r="A127" s="6" t="s">
        <v>2</v>
      </c>
      <c r="B127" s="95" t="s">
        <v>80</v>
      </c>
      <c r="C127" s="96"/>
      <c r="D127" s="97"/>
      <c r="E127" s="71">
        <f>E77</f>
        <v>0</v>
      </c>
    </row>
    <row r="128" spans="1:5">
      <c r="A128" s="6" t="s">
        <v>3</v>
      </c>
      <c r="B128" s="95" t="s">
        <v>81</v>
      </c>
      <c r="C128" s="96"/>
      <c r="D128" s="97"/>
      <c r="E128" s="71">
        <f>E99</f>
        <v>0</v>
      </c>
    </row>
    <row r="129" spans="1:6">
      <c r="A129" s="59" t="s">
        <v>10</v>
      </c>
      <c r="B129" s="52" t="s">
        <v>82</v>
      </c>
      <c r="C129" s="52"/>
      <c r="D129" s="58"/>
      <c r="E129" s="70">
        <f>E108</f>
        <v>0</v>
      </c>
    </row>
    <row r="130" spans="1:6">
      <c r="A130" s="98" t="s">
        <v>83</v>
      </c>
      <c r="B130" s="99"/>
      <c r="C130" s="99"/>
      <c r="D130" s="100"/>
      <c r="E130" s="73">
        <f>SUM(E125:E129)</f>
        <v>0</v>
      </c>
      <c r="F130" s="67"/>
    </row>
    <row r="131" spans="1:6" s="7" customFormat="1">
      <c r="A131" s="6" t="s">
        <v>19</v>
      </c>
      <c r="B131" s="95" t="s">
        <v>84</v>
      </c>
      <c r="C131" s="96"/>
      <c r="D131" s="97"/>
      <c r="E131" s="71">
        <f>E121</f>
        <v>0</v>
      </c>
      <c r="F131" s="86"/>
    </row>
    <row r="132" spans="1:6">
      <c r="A132" s="101" t="s">
        <v>25</v>
      </c>
      <c r="B132" s="101"/>
      <c r="C132" s="101"/>
      <c r="D132" s="101"/>
      <c r="E132" s="73">
        <f>E130+E131</f>
        <v>0</v>
      </c>
      <c r="F132" s="67"/>
    </row>
    <row r="133" spans="1:6">
      <c r="E133" s="67"/>
    </row>
    <row r="134" spans="1:6">
      <c r="E134" s="67"/>
    </row>
    <row r="135" spans="1:6">
      <c r="E135" s="67"/>
    </row>
    <row r="136" spans="1:6">
      <c r="E136" s="67"/>
    </row>
    <row r="137" spans="1:6">
      <c r="E137" s="67"/>
    </row>
  </sheetData>
  <mergeCells count="119">
    <mergeCell ref="A2:E2"/>
    <mergeCell ref="A4:E4"/>
    <mergeCell ref="A5:E5"/>
    <mergeCell ref="B12:C12"/>
    <mergeCell ref="D12:E12"/>
    <mergeCell ref="B13:C13"/>
    <mergeCell ref="D13:E13"/>
    <mergeCell ref="B14:C14"/>
    <mergeCell ref="D14:E14"/>
    <mergeCell ref="A9:E9"/>
    <mergeCell ref="A10:E10"/>
    <mergeCell ref="B11:C11"/>
    <mergeCell ref="D11:E11"/>
    <mergeCell ref="D15:E15"/>
    <mergeCell ref="A16:E16"/>
    <mergeCell ref="A17:E17"/>
    <mergeCell ref="B18:C18"/>
    <mergeCell ref="B19:C19"/>
    <mergeCell ref="B37:C37"/>
    <mergeCell ref="B38:C38"/>
    <mergeCell ref="B39:C39"/>
    <mergeCell ref="B40:C40"/>
    <mergeCell ref="B20:C20"/>
    <mergeCell ref="B21:C21"/>
    <mergeCell ref="B22:C22"/>
    <mergeCell ref="B23:C23"/>
    <mergeCell ref="B24:C24"/>
    <mergeCell ref="A25:D25"/>
    <mergeCell ref="B15:C15"/>
    <mergeCell ref="B34:C34"/>
    <mergeCell ref="B41:C41"/>
    <mergeCell ref="B42:C42"/>
    <mergeCell ref="A27:E27"/>
    <mergeCell ref="A28:E28"/>
    <mergeCell ref="B29:C29"/>
    <mergeCell ref="B30:C30"/>
    <mergeCell ref="A36:E36"/>
    <mergeCell ref="B32:C32"/>
    <mergeCell ref="B33:C33"/>
    <mergeCell ref="B50:C50"/>
    <mergeCell ref="B51:C51"/>
    <mergeCell ref="B52:D52"/>
    <mergeCell ref="B53:C53"/>
    <mergeCell ref="B54:D54"/>
    <mergeCell ref="B55:C55"/>
    <mergeCell ref="B43:C43"/>
    <mergeCell ref="B44:C44"/>
    <mergeCell ref="B45:C45"/>
    <mergeCell ref="A46:C46"/>
    <mergeCell ref="A48:E48"/>
    <mergeCell ref="B49:C49"/>
    <mergeCell ref="B63:C63"/>
    <mergeCell ref="B64:C64"/>
    <mergeCell ref="B65:C65"/>
    <mergeCell ref="B66:C66"/>
    <mergeCell ref="A67:C67"/>
    <mergeCell ref="A56:D56"/>
    <mergeCell ref="A61:E61"/>
    <mergeCell ref="A62:E62"/>
    <mergeCell ref="A58:E58"/>
    <mergeCell ref="A59:E59"/>
    <mergeCell ref="B74:C74"/>
    <mergeCell ref="B75:C75"/>
    <mergeCell ref="B76:C76"/>
    <mergeCell ref="A77:C77"/>
    <mergeCell ref="A79:E79"/>
    <mergeCell ref="A80:E80"/>
    <mergeCell ref="A69:E69"/>
    <mergeCell ref="A70:E70"/>
    <mergeCell ref="B71:C71"/>
    <mergeCell ref="B72:C72"/>
    <mergeCell ref="B73:C73"/>
    <mergeCell ref="B87:C87"/>
    <mergeCell ref="A88:C88"/>
    <mergeCell ref="B81:C81"/>
    <mergeCell ref="B82:C82"/>
    <mergeCell ref="B83:C83"/>
    <mergeCell ref="B84:C84"/>
    <mergeCell ref="B85:C85"/>
    <mergeCell ref="B86:C86"/>
    <mergeCell ref="A102:E102"/>
    <mergeCell ref="A93:D93"/>
    <mergeCell ref="B92:C92"/>
    <mergeCell ref="B91:C91"/>
    <mergeCell ref="A90:E90"/>
    <mergeCell ref="B103:D103"/>
    <mergeCell ref="B104:D104"/>
    <mergeCell ref="B105:D105"/>
    <mergeCell ref="B106:D106"/>
    <mergeCell ref="B107:C107"/>
    <mergeCell ref="A95:E95"/>
    <mergeCell ref="B96:C96"/>
    <mergeCell ref="B97:C97"/>
    <mergeCell ref="B98:C98"/>
    <mergeCell ref="A99:C99"/>
    <mergeCell ref="A101:E101"/>
    <mergeCell ref="B114:C114"/>
    <mergeCell ref="B115:C115"/>
    <mergeCell ref="B116:C116"/>
    <mergeCell ref="B117:C117"/>
    <mergeCell ref="B118:C118"/>
    <mergeCell ref="B120:C120"/>
    <mergeCell ref="A108:D108"/>
    <mergeCell ref="A110:D110"/>
    <mergeCell ref="A111:E111"/>
    <mergeCell ref="A112:E112"/>
    <mergeCell ref="B113:C113"/>
    <mergeCell ref="A116:A120"/>
    <mergeCell ref="B119:C119"/>
    <mergeCell ref="B128:D128"/>
    <mergeCell ref="A130:D130"/>
    <mergeCell ref="B131:D131"/>
    <mergeCell ref="A132:D132"/>
    <mergeCell ref="A121:C121"/>
    <mergeCell ref="A123:E123"/>
    <mergeCell ref="A124:D124"/>
    <mergeCell ref="B125:D125"/>
    <mergeCell ref="B126:D126"/>
    <mergeCell ref="B127:D127"/>
  </mergeCells>
  <printOptions horizontalCentered="1"/>
  <pageMargins left="1.1811023622047245" right="0.59055118110236227" top="1.5748031496062993" bottom="0.78740157480314965" header="0.31496062992125984" footer="0.31496062992125984"/>
  <pageSetup paperSize="9" scale="49" orientation="portrait" r:id="rId1"/>
  <headerFooter alignWithMargins="0">
    <oddFooter xml:space="preserve">&amp;CRua Ingá Qd. 42 Lote 01 S/N Casa 01/A Parque Primavera - Aparecida de Goiânia-GO
</oddFooter>
  </headerFooter>
  <rowBreaks count="1" manualBreakCount="1">
    <brk id="66" max="4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 Modelo</vt:lpstr>
      <vt:lpstr>'Planilha Modelo'!Area_de_impressao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2006-09-25T12:47:36Z</dcterms:created>
  <dcterms:modified xsi:type="dcterms:W3CDTF">2025-04-24T16:57:58Z</dcterms:modified>
</cp:coreProperties>
</file>