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L IL\SGPE DIGITAL\_2026\17110.2026 - DL-e Material Elétrico\"/>
    </mc:Choice>
  </mc:AlternateContent>
  <xr:revisionPtr revIDLastSave="0" documentId="13_ncr:1_{BE768C99-AFD0-46D2-8FDF-FEECB6069746}" xr6:coauthVersionLast="47" xr6:coauthVersionMax="47" xr10:uidLastSave="{00000000-0000-0000-0000-000000000000}"/>
  <bookViews>
    <workbookView xWindow="28680" yWindow="915" windowWidth="29040" windowHeight="15720" xr2:uid="{00000000-000D-0000-FFFF-FFFF00000000}"/>
  </bookViews>
  <sheets>
    <sheet name="Planilha de Formação de Preços" sheetId="1" r:id="rId1"/>
  </sheets>
  <definedNames>
    <definedName name="_xlnm.Print_Area" localSheetId="0">'Planilha de Formação de Preços'!$A$1:$R$27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3" i="1"/>
  <c r="M4" i="1"/>
  <c r="Q4" i="1" s="1"/>
  <c r="R4" i="1" s="1"/>
  <c r="M5" i="1"/>
  <c r="Q5" i="1" s="1"/>
  <c r="R5" i="1" s="1"/>
  <c r="M6" i="1"/>
  <c r="Q6" i="1" s="1"/>
  <c r="R6" i="1" s="1"/>
  <c r="M7" i="1"/>
  <c r="Q7" i="1" s="1"/>
  <c r="R7" i="1" s="1"/>
  <c r="M8" i="1"/>
  <c r="Q8" i="1" s="1"/>
  <c r="R8" i="1" s="1"/>
  <c r="M9" i="1"/>
  <c r="Q9" i="1" s="1"/>
  <c r="R9" i="1" s="1"/>
  <c r="M10" i="1"/>
  <c r="Q10" i="1" s="1"/>
  <c r="R10" i="1" s="1"/>
  <c r="M11" i="1"/>
  <c r="Q11" i="1" s="1"/>
  <c r="R11" i="1" s="1"/>
  <c r="M12" i="1"/>
  <c r="Q12" i="1" s="1"/>
  <c r="R12" i="1" s="1"/>
  <c r="M13" i="1"/>
  <c r="Q13" i="1" s="1"/>
  <c r="R13" i="1" s="1"/>
  <c r="M14" i="1"/>
  <c r="Q14" i="1" s="1"/>
  <c r="R14" i="1" s="1"/>
  <c r="M15" i="1"/>
  <c r="Q15" i="1" s="1"/>
  <c r="R15" i="1" s="1"/>
  <c r="M16" i="1"/>
  <c r="Q16" i="1" s="1"/>
  <c r="R16" i="1" s="1"/>
  <c r="M17" i="1"/>
  <c r="Q17" i="1" s="1"/>
  <c r="R17" i="1" s="1"/>
  <c r="M18" i="1"/>
  <c r="Q18" i="1" s="1"/>
  <c r="R18" i="1" s="1"/>
  <c r="M3" i="1"/>
  <c r="Q3" i="1" l="1"/>
  <c r="R3" i="1" s="1"/>
  <c r="R19" i="1" s="1"/>
</calcChain>
</file>

<file path=xl/sharedStrings.xml><?xml version="1.0" encoding="utf-8"?>
<sst xmlns="http://schemas.openxmlformats.org/spreadsheetml/2006/main" count="112" uniqueCount="56">
  <si>
    <t>ITEM</t>
  </si>
  <si>
    <t>Menor preço</t>
  </si>
  <si>
    <t>Média</t>
  </si>
  <si>
    <t>Mediana</t>
  </si>
  <si>
    <t>FONTE 1</t>
  </si>
  <si>
    <t>FONTE 2</t>
  </si>
  <si>
    <t>FONTE 3</t>
  </si>
  <si>
    <t>QTD</t>
  </si>
  <si>
    <t>Descrição</t>
  </si>
  <si>
    <t>FÓRMULAS</t>
  </si>
  <si>
    <t>Critério</t>
  </si>
  <si>
    <t>Coeficiente de variação</t>
  </si>
  <si>
    <t>Desvio Padrão</t>
  </si>
  <si>
    <t>Se CV &gt; 25% considerar preço de referência o valor da Mediana -- Se CV &lt; 25% considerar preço de referência o valor da Média</t>
  </si>
  <si>
    <t>DP/M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</si>
  <si>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</si>
  <si>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 xml:space="preserve">PLANILHA DE FORMAÇÃO DE PREÇOS </t>
  </si>
  <si>
    <t xml:space="preserve">Soma de todos os valores e orçamentos, dividido pelo número de elementos.
Utilizada para um cesta de preços homogênea, ou seja, com coeficiente de variação inferior à 25% </t>
  </si>
  <si>
    <t>Coeficiente de Variação (CV)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</si>
  <si>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</si>
  <si>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Grupo-classe</t>
  </si>
  <si>
    <t>Código NUC</t>
  </si>
  <si>
    <t>Unidade de Compra</t>
  </si>
  <si>
    <t>Detalhamento</t>
  </si>
  <si>
    <t>Preço Máximo Unitário Utilizado</t>
  </si>
  <si>
    <t xml:space="preserve">Preço Total </t>
  </si>
  <si>
    <t>LOTE</t>
  </si>
  <si>
    <t>ÚNICO</t>
  </si>
  <si>
    <t>Cabo cobre flex. 2,5mm, azul – rolo com 100m</t>
  </si>
  <si>
    <t>Cabo cobre flex. 2,5mm, preto – rolo com 100m</t>
  </si>
  <si>
    <t>Cabo cobre flex. 4mm, azul – rolo com 100m</t>
  </si>
  <si>
    <t>Cabo cobre flex. 4mm, preto – rolo com 100m</t>
  </si>
  <si>
    <t>Cabo cobre flex. 4mm, verde – rolo com 100m</t>
  </si>
  <si>
    <t>Cabo cobre flex. 6mm, azul – rolo com 100m</t>
  </si>
  <si>
    <t>Cabo cobre flex. 6mm, preto – rolo com 100m</t>
  </si>
  <si>
    <t>Cabo cobre flex. 6mm, verde  – rolo com 100m</t>
  </si>
  <si>
    <t>Cabo cobre flex. 10mm, azul – rolo com 100m</t>
  </si>
  <si>
    <t>Cabo cobre flex. 10mm, preto – rolo com 100m</t>
  </si>
  <si>
    <t>Cabo cobre flex. 10mm, verde – rolo com 100m</t>
  </si>
  <si>
    <t>BARRA DE NEUTRO 12 FUROS 10MM C/ BASE AZ</t>
  </si>
  <si>
    <t>BARRA DE TERRA 12 FUROS 10MM C/ BASE VD</t>
  </si>
  <si>
    <t>Rolo</t>
  </si>
  <si>
    <t>Peça</t>
  </si>
  <si>
    <t>001724019</t>
  </si>
  <si>
    <t>54-07</t>
  </si>
  <si>
    <t>339030.26</t>
  </si>
  <si>
    <t>Quadro de distribuição - CD WEG SOB P/ 8 DISJ BRANCA QDW02-8-BS</t>
  </si>
  <si>
    <t>54-10</t>
  </si>
  <si>
    <t>002038005</t>
  </si>
  <si>
    <t>Disjuntor Tripolar 5SJ1 1350-7MB C 50A</t>
  </si>
  <si>
    <t>54-04</t>
  </si>
  <si>
    <t>001686025</t>
  </si>
  <si>
    <t>026425039</t>
  </si>
  <si>
    <t>Total</t>
  </si>
  <si>
    <t>FONTE 4 
BANCO DE PREÇOS</t>
  </si>
  <si>
    <t>CABO PP 5 X 6,00MM (PT, AZ,BR, VM,VD) - rolo com 100m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</si>
</sst>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0.0%"/>
    <numFmt numFmtId="167" formatCode="&quot;R$&quot;\ #,##0.00"/>
  </numFmts>
  <fonts count="18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166" fontId="4" fillId="0" borderId="0" xfId="2" applyNumberFormat="1" applyFont="1" applyFill="1" applyAlignment="1">
      <alignment horizontal="center" vertical="center"/>
    </xf>
    <xf numFmtId="0" fontId="0" fillId="0" borderId="0" xfId="0" applyFill="1"/>
    <xf numFmtId="164" fontId="4" fillId="0" borderId="0" xfId="0" applyNumberFormat="1" applyFont="1" applyFill="1" applyAlignment="1">
      <alignment horizontal="center"/>
    </xf>
    <xf numFmtId="0" fontId="0" fillId="0" borderId="0" xfId="0" applyFont="1"/>
    <xf numFmtId="165" fontId="10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Alignment="1"/>
    <xf numFmtId="0" fontId="14" fillId="4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66" fontId="7" fillId="2" borderId="1" xfId="2" applyNumberFormat="1" applyFont="1" applyFill="1" applyBorder="1" applyAlignment="1">
      <alignment horizontal="center" vertical="center"/>
    </xf>
    <xf numFmtId="44" fontId="5" fillId="2" borderId="1" xfId="1" applyFont="1" applyFill="1" applyBorder="1" applyAlignment="1">
      <alignment horizontal="center" vertical="center"/>
    </xf>
    <xf numFmtId="44" fontId="8" fillId="8" borderId="1" xfId="1" applyFont="1" applyFill="1" applyBorder="1" applyAlignment="1">
      <alignment horizontal="center" vertical="center"/>
    </xf>
    <xf numFmtId="44" fontId="7" fillId="2" borderId="1" xfId="1" applyFont="1" applyFill="1" applyBorder="1" applyAlignment="1">
      <alignment horizontal="center" vertical="center"/>
    </xf>
    <xf numFmtId="167" fontId="7" fillId="2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166" fontId="1" fillId="6" borderId="1" xfId="2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165" fontId="12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165" fontId="12" fillId="6" borderId="5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/>
    </xf>
    <xf numFmtId="167" fontId="16" fillId="0" borderId="1" xfId="0" applyNumberFormat="1" applyFont="1" applyBorder="1" applyAlignment="1">
      <alignment horizontal="center"/>
    </xf>
    <xf numFmtId="0" fontId="14" fillId="4" borderId="2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140681</xdr:colOff>
      <xdr:row>24</xdr:row>
      <xdr:rowOff>349249</xdr:rowOff>
    </xdr:from>
    <xdr:to>
      <xdr:col>14</xdr:col>
      <xdr:colOff>698500</xdr:colOff>
      <xdr:row>24</xdr:row>
      <xdr:rowOff>751416</xdr:rowOff>
    </xdr:to>
    <xdr:pic>
      <xdr:nvPicPr>
        <xdr:cNvPr id="4" name="Pictur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91598" y="4635499"/>
          <a:ext cx="1457402" cy="402167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179917</xdr:colOff>
      <xdr:row>0</xdr:row>
      <xdr:rowOff>116418</xdr:rowOff>
    </xdr:from>
    <xdr:to>
      <xdr:col>2</xdr:col>
      <xdr:colOff>486833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6"/>
  <sheetViews>
    <sheetView tabSelected="1" zoomScale="90" zoomScaleNormal="90" zoomScaleSheetLayoutView="100" zoomScalePageLayoutView="80" workbookViewId="0">
      <selection activeCell="C3" sqref="C3"/>
    </sheetView>
  </sheetViews>
  <sheetFormatPr defaultRowHeight="15" x14ac:dyDescent="0.25"/>
  <cols>
    <col min="1" max="2" width="6.85546875" customWidth="1"/>
    <col min="3" max="3" width="52.42578125" style="6" customWidth="1"/>
    <col min="4" max="4" width="12.7109375" style="6" customWidth="1"/>
    <col min="5" max="5" width="14" style="6" customWidth="1"/>
    <col min="6" max="6" width="13.42578125" style="6" customWidth="1"/>
    <col min="7" max="7" width="14.5703125" style="6" customWidth="1"/>
    <col min="8" max="8" width="15.28515625" style="6" customWidth="1"/>
    <col min="9" max="11" width="16.85546875" customWidth="1"/>
    <col min="12" max="12" width="18" customWidth="1"/>
    <col min="13" max="15" width="14" customWidth="1"/>
    <col min="16" max="16" width="14.28515625" customWidth="1"/>
    <col min="17" max="17" width="16.140625" customWidth="1"/>
    <col min="18" max="18" width="14.28515625" bestFit="1" customWidth="1"/>
  </cols>
  <sheetData>
    <row r="1" spans="1:18" ht="55.5" customHeight="1" x14ac:dyDescent="0.25">
      <c r="A1" s="39" t="s">
        <v>16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</row>
    <row r="2" spans="1:18" s="4" customFormat="1" ht="31.15" customHeight="1" x14ac:dyDescent="0.25">
      <c r="A2" s="28" t="s">
        <v>26</v>
      </c>
      <c r="B2" s="28" t="s">
        <v>0</v>
      </c>
      <c r="C2" s="29" t="s">
        <v>8</v>
      </c>
      <c r="D2" s="31" t="s">
        <v>20</v>
      </c>
      <c r="E2" s="31" t="s">
        <v>21</v>
      </c>
      <c r="F2" s="31" t="s">
        <v>22</v>
      </c>
      <c r="G2" s="31" t="s">
        <v>23</v>
      </c>
      <c r="H2" s="29" t="s">
        <v>7</v>
      </c>
      <c r="I2" s="15" t="s">
        <v>4</v>
      </c>
      <c r="J2" s="15" t="s">
        <v>5</v>
      </c>
      <c r="K2" s="16" t="s">
        <v>6</v>
      </c>
      <c r="L2" s="16" t="s">
        <v>54</v>
      </c>
      <c r="M2" s="30" t="s">
        <v>1</v>
      </c>
      <c r="N2" s="25" t="s">
        <v>2</v>
      </c>
      <c r="O2" s="25" t="s">
        <v>3</v>
      </c>
      <c r="P2" s="26" t="s">
        <v>18</v>
      </c>
      <c r="Q2" s="25" t="s">
        <v>24</v>
      </c>
      <c r="R2" s="27" t="s">
        <v>25</v>
      </c>
    </row>
    <row r="3" spans="1:18" ht="15.75" x14ac:dyDescent="0.25">
      <c r="A3" s="52" t="s">
        <v>27</v>
      </c>
      <c r="B3" s="17">
        <v>1</v>
      </c>
      <c r="C3" s="32" t="s">
        <v>28</v>
      </c>
      <c r="D3" s="19" t="s">
        <v>44</v>
      </c>
      <c r="E3" s="19" t="s">
        <v>43</v>
      </c>
      <c r="F3" s="33" t="s">
        <v>41</v>
      </c>
      <c r="G3" s="18" t="s">
        <v>45</v>
      </c>
      <c r="H3" s="34">
        <v>12</v>
      </c>
      <c r="I3" s="21">
        <v>214.73</v>
      </c>
      <c r="J3" s="21">
        <v>239.93</v>
      </c>
      <c r="K3" s="21">
        <v>247.2</v>
      </c>
      <c r="L3" s="21">
        <v>324.74</v>
      </c>
      <c r="M3" s="22">
        <f>MIN(I3:L3)</f>
        <v>214.73</v>
      </c>
      <c r="N3" s="23">
        <f>ROUNDDOWN(AVERAGE(I3:L3),2)</f>
        <v>256.64999999999998</v>
      </c>
      <c r="O3" s="23">
        <f>MEDIAN(I3:L3)</f>
        <v>243.565</v>
      </c>
      <c r="P3" s="20">
        <f>STDEV(I3:K3)/AVERAGE(I3:L3)</f>
        <v>6.6394382811501285E-2</v>
      </c>
      <c r="Q3" s="24">
        <f>M3</f>
        <v>214.73</v>
      </c>
      <c r="R3" s="24">
        <f>H3*Q3</f>
        <v>2576.7599999999998</v>
      </c>
    </row>
    <row r="4" spans="1:18" ht="15.75" x14ac:dyDescent="0.25">
      <c r="A4" s="53"/>
      <c r="B4" s="17">
        <v>2</v>
      </c>
      <c r="C4" s="32" t="s">
        <v>29</v>
      </c>
      <c r="D4" s="19" t="s">
        <v>44</v>
      </c>
      <c r="E4" s="19" t="s">
        <v>43</v>
      </c>
      <c r="F4" s="33" t="s">
        <v>41</v>
      </c>
      <c r="G4" s="18" t="s">
        <v>45</v>
      </c>
      <c r="H4" s="34">
        <v>12</v>
      </c>
      <c r="I4" s="21">
        <v>214.73</v>
      </c>
      <c r="J4" s="21">
        <v>239.93</v>
      </c>
      <c r="K4" s="21">
        <v>247.2</v>
      </c>
      <c r="L4" s="21">
        <v>324.74</v>
      </c>
      <c r="M4" s="22">
        <f t="shared" ref="M4:M18" si="0">MIN(I4:L4)</f>
        <v>214.73</v>
      </c>
      <c r="N4" s="23">
        <f t="shared" ref="N4:N18" si="1">ROUNDDOWN(AVERAGE(I4:L4),2)</f>
        <v>256.64999999999998</v>
      </c>
      <c r="O4" s="23">
        <f t="shared" ref="O4:O18" si="2">MEDIAN(I4:L4)</f>
        <v>243.565</v>
      </c>
      <c r="P4" s="20">
        <f t="shared" ref="P4:P18" si="3">STDEV(I4:K4)/AVERAGE(I4:L4)</f>
        <v>6.6394382811501285E-2</v>
      </c>
      <c r="Q4" s="24">
        <f t="shared" ref="Q4:Q17" si="4">M4</f>
        <v>214.73</v>
      </c>
      <c r="R4" s="24">
        <f t="shared" ref="R4:R17" si="5">H4*Q4</f>
        <v>2576.7599999999998</v>
      </c>
    </row>
    <row r="5" spans="1:18" ht="15.75" x14ac:dyDescent="0.25">
      <c r="A5" s="53"/>
      <c r="B5" s="17">
        <v>3</v>
      </c>
      <c r="C5" s="32" t="s">
        <v>30</v>
      </c>
      <c r="D5" s="19" t="s">
        <v>44</v>
      </c>
      <c r="E5" s="19" t="s">
        <v>43</v>
      </c>
      <c r="F5" s="33" t="s">
        <v>41</v>
      </c>
      <c r="G5" s="18" t="s">
        <v>45</v>
      </c>
      <c r="H5" s="34">
        <v>3</v>
      </c>
      <c r="I5" s="21">
        <v>358.73</v>
      </c>
      <c r="J5" s="21">
        <v>397.48</v>
      </c>
      <c r="K5" s="21">
        <v>375</v>
      </c>
      <c r="L5" s="21">
        <v>397.6</v>
      </c>
      <c r="M5" s="22">
        <f t="shared" si="0"/>
        <v>358.73</v>
      </c>
      <c r="N5" s="23">
        <f t="shared" si="1"/>
        <v>382.2</v>
      </c>
      <c r="O5" s="23">
        <f t="shared" si="2"/>
        <v>386.24</v>
      </c>
      <c r="P5" s="20">
        <f t="shared" si="3"/>
        <v>5.0909548754963015E-2</v>
      </c>
      <c r="Q5" s="24">
        <f t="shared" si="4"/>
        <v>358.73</v>
      </c>
      <c r="R5" s="24">
        <f t="shared" si="5"/>
        <v>1076.19</v>
      </c>
    </row>
    <row r="6" spans="1:18" ht="15.75" x14ac:dyDescent="0.25">
      <c r="A6" s="53"/>
      <c r="B6" s="17">
        <v>4</v>
      </c>
      <c r="C6" s="32" t="s">
        <v>31</v>
      </c>
      <c r="D6" s="19" t="s">
        <v>44</v>
      </c>
      <c r="E6" s="19" t="s">
        <v>43</v>
      </c>
      <c r="F6" s="33" t="s">
        <v>41</v>
      </c>
      <c r="G6" s="18" t="s">
        <v>45</v>
      </c>
      <c r="H6" s="34">
        <v>3</v>
      </c>
      <c r="I6" s="21">
        <v>358.73</v>
      </c>
      <c r="J6" s="21">
        <v>397.48</v>
      </c>
      <c r="K6" s="21">
        <v>375</v>
      </c>
      <c r="L6" s="21">
        <v>397.6</v>
      </c>
      <c r="M6" s="22">
        <f t="shared" si="0"/>
        <v>358.73</v>
      </c>
      <c r="N6" s="23">
        <f t="shared" si="1"/>
        <v>382.2</v>
      </c>
      <c r="O6" s="23">
        <f t="shared" si="2"/>
        <v>386.24</v>
      </c>
      <c r="P6" s="20">
        <f t="shared" si="3"/>
        <v>5.0909548754963015E-2</v>
      </c>
      <c r="Q6" s="24">
        <f t="shared" si="4"/>
        <v>358.73</v>
      </c>
      <c r="R6" s="24">
        <f t="shared" si="5"/>
        <v>1076.19</v>
      </c>
    </row>
    <row r="7" spans="1:18" ht="15.75" x14ac:dyDescent="0.25">
      <c r="A7" s="53"/>
      <c r="B7" s="17">
        <v>5</v>
      </c>
      <c r="C7" s="32" t="s">
        <v>32</v>
      </c>
      <c r="D7" s="19" t="s">
        <v>44</v>
      </c>
      <c r="E7" s="19" t="s">
        <v>43</v>
      </c>
      <c r="F7" s="33" t="s">
        <v>41</v>
      </c>
      <c r="G7" s="18" t="s">
        <v>45</v>
      </c>
      <c r="H7" s="34">
        <v>3</v>
      </c>
      <c r="I7" s="21">
        <v>358.73</v>
      </c>
      <c r="J7" s="21">
        <v>397.48</v>
      </c>
      <c r="K7" s="21">
        <v>375</v>
      </c>
      <c r="L7" s="21">
        <v>397.6</v>
      </c>
      <c r="M7" s="22">
        <f t="shared" si="0"/>
        <v>358.73</v>
      </c>
      <c r="N7" s="23">
        <f t="shared" si="1"/>
        <v>382.2</v>
      </c>
      <c r="O7" s="23">
        <f t="shared" si="2"/>
        <v>386.24</v>
      </c>
      <c r="P7" s="20">
        <f t="shared" si="3"/>
        <v>5.0909548754963015E-2</v>
      </c>
      <c r="Q7" s="24">
        <f t="shared" si="4"/>
        <v>358.73</v>
      </c>
      <c r="R7" s="24">
        <f t="shared" si="5"/>
        <v>1076.19</v>
      </c>
    </row>
    <row r="8" spans="1:18" ht="15.75" x14ac:dyDescent="0.25">
      <c r="A8" s="53"/>
      <c r="B8" s="17">
        <v>6</v>
      </c>
      <c r="C8" s="32" t="s">
        <v>33</v>
      </c>
      <c r="D8" s="19" t="s">
        <v>44</v>
      </c>
      <c r="E8" s="19" t="s">
        <v>43</v>
      </c>
      <c r="F8" s="33" t="s">
        <v>41</v>
      </c>
      <c r="G8" s="18" t="s">
        <v>45</v>
      </c>
      <c r="H8" s="34">
        <v>4</v>
      </c>
      <c r="I8" s="21">
        <v>553.77</v>
      </c>
      <c r="J8" s="21">
        <v>590.41</v>
      </c>
      <c r="K8" s="21">
        <v>566</v>
      </c>
      <c r="L8" s="21">
        <v>676.92</v>
      </c>
      <c r="M8" s="22">
        <f t="shared" si="0"/>
        <v>553.77</v>
      </c>
      <c r="N8" s="23">
        <f t="shared" si="1"/>
        <v>596.77</v>
      </c>
      <c r="O8" s="23">
        <f t="shared" si="2"/>
        <v>578.20499999999993</v>
      </c>
      <c r="P8" s="20">
        <f t="shared" si="3"/>
        <v>3.1258612944549492E-2</v>
      </c>
      <c r="Q8" s="24">
        <f t="shared" si="4"/>
        <v>553.77</v>
      </c>
      <c r="R8" s="24">
        <f t="shared" si="5"/>
        <v>2215.08</v>
      </c>
    </row>
    <row r="9" spans="1:18" ht="15.75" x14ac:dyDescent="0.25">
      <c r="A9" s="53"/>
      <c r="B9" s="17">
        <v>7</v>
      </c>
      <c r="C9" s="32" t="s">
        <v>34</v>
      </c>
      <c r="D9" s="19" t="s">
        <v>44</v>
      </c>
      <c r="E9" s="19" t="s">
        <v>43</v>
      </c>
      <c r="F9" s="33" t="s">
        <v>41</v>
      </c>
      <c r="G9" s="18" t="s">
        <v>45</v>
      </c>
      <c r="H9" s="34">
        <v>4</v>
      </c>
      <c r="I9" s="21">
        <v>553.77</v>
      </c>
      <c r="J9" s="21">
        <v>590.41</v>
      </c>
      <c r="K9" s="21">
        <v>554</v>
      </c>
      <c r="L9" s="21">
        <v>676.92</v>
      </c>
      <c r="M9" s="22">
        <f t="shared" si="0"/>
        <v>553.77</v>
      </c>
      <c r="N9" s="23">
        <f t="shared" si="1"/>
        <v>593.77</v>
      </c>
      <c r="O9" s="23">
        <f t="shared" si="2"/>
        <v>572.20499999999993</v>
      </c>
      <c r="P9" s="20">
        <f t="shared" si="3"/>
        <v>3.5515190351499852E-2</v>
      </c>
      <c r="Q9" s="24">
        <f t="shared" si="4"/>
        <v>553.77</v>
      </c>
      <c r="R9" s="24">
        <f t="shared" si="5"/>
        <v>2215.08</v>
      </c>
    </row>
    <row r="10" spans="1:18" ht="15.75" x14ac:dyDescent="0.25">
      <c r="A10" s="53"/>
      <c r="B10" s="17">
        <v>8</v>
      </c>
      <c r="C10" s="32" t="s">
        <v>35</v>
      </c>
      <c r="D10" s="19" t="s">
        <v>44</v>
      </c>
      <c r="E10" s="19" t="s">
        <v>43</v>
      </c>
      <c r="F10" s="33" t="s">
        <v>41</v>
      </c>
      <c r="G10" s="18" t="s">
        <v>45</v>
      </c>
      <c r="H10" s="34">
        <v>4</v>
      </c>
      <c r="I10" s="21">
        <v>553.77</v>
      </c>
      <c r="J10" s="21">
        <v>590.41</v>
      </c>
      <c r="K10" s="21">
        <v>566</v>
      </c>
      <c r="L10" s="21">
        <v>676.92</v>
      </c>
      <c r="M10" s="22">
        <f t="shared" si="0"/>
        <v>553.77</v>
      </c>
      <c r="N10" s="23">
        <f t="shared" si="1"/>
        <v>596.77</v>
      </c>
      <c r="O10" s="23">
        <f t="shared" si="2"/>
        <v>578.20499999999993</v>
      </c>
      <c r="P10" s="20">
        <f t="shared" si="3"/>
        <v>3.1258612944549492E-2</v>
      </c>
      <c r="Q10" s="24">
        <f t="shared" si="4"/>
        <v>553.77</v>
      </c>
      <c r="R10" s="24">
        <f t="shared" si="5"/>
        <v>2215.08</v>
      </c>
    </row>
    <row r="11" spans="1:18" ht="15.75" x14ac:dyDescent="0.25">
      <c r="A11" s="53"/>
      <c r="B11" s="17">
        <v>9</v>
      </c>
      <c r="C11" s="32" t="s">
        <v>36</v>
      </c>
      <c r="D11" s="19" t="s">
        <v>44</v>
      </c>
      <c r="E11" s="19" t="s">
        <v>43</v>
      </c>
      <c r="F11" s="33" t="s">
        <v>41</v>
      </c>
      <c r="G11" s="18" t="s">
        <v>45</v>
      </c>
      <c r="H11" s="34">
        <v>3</v>
      </c>
      <c r="I11" s="21">
        <v>979.93</v>
      </c>
      <c r="J11" s="21">
        <v>1021.53</v>
      </c>
      <c r="K11" s="21">
        <v>786</v>
      </c>
      <c r="L11" s="21">
        <v>791.52</v>
      </c>
      <c r="M11" s="22">
        <f t="shared" si="0"/>
        <v>786</v>
      </c>
      <c r="N11" s="23">
        <f t="shared" si="1"/>
        <v>894.74</v>
      </c>
      <c r="O11" s="23">
        <f t="shared" si="2"/>
        <v>885.72499999999991</v>
      </c>
      <c r="P11" s="20">
        <f t="shared" si="3"/>
        <v>0.14049499026224929</v>
      </c>
      <c r="Q11" s="24">
        <f t="shared" si="4"/>
        <v>786</v>
      </c>
      <c r="R11" s="24">
        <f t="shared" si="5"/>
        <v>2358</v>
      </c>
    </row>
    <row r="12" spans="1:18" ht="15.75" x14ac:dyDescent="0.25">
      <c r="A12" s="53"/>
      <c r="B12" s="17">
        <v>10</v>
      </c>
      <c r="C12" s="32" t="s">
        <v>37</v>
      </c>
      <c r="D12" s="19" t="s">
        <v>44</v>
      </c>
      <c r="E12" s="19" t="s">
        <v>43</v>
      </c>
      <c r="F12" s="33" t="s">
        <v>41</v>
      </c>
      <c r="G12" s="18" t="s">
        <v>45</v>
      </c>
      <c r="H12" s="34">
        <v>3</v>
      </c>
      <c r="I12" s="21">
        <v>979.93</v>
      </c>
      <c r="J12" s="21">
        <v>1021.53</v>
      </c>
      <c r="K12" s="21">
        <v>980</v>
      </c>
      <c r="L12" s="21">
        <v>1058</v>
      </c>
      <c r="M12" s="22">
        <f t="shared" si="0"/>
        <v>979.93</v>
      </c>
      <c r="N12" s="23">
        <f t="shared" si="1"/>
        <v>1009.86</v>
      </c>
      <c r="O12" s="23">
        <f t="shared" si="2"/>
        <v>1000.765</v>
      </c>
      <c r="P12" s="20">
        <f t="shared" si="3"/>
        <v>2.376316583135097E-2</v>
      </c>
      <c r="Q12" s="24">
        <f t="shared" si="4"/>
        <v>979.93</v>
      </c>
      <c r="R12" s="24">
        <f t="shared" si="5"/>
        <v>2939.79</v>
      </c>
    </row>
    <row r="13" spans="1:18" ht="15.75" x14ac:dyDescent="0.25">
      <c r="A13" s="53"/>
      <c r="B13" s="17">
        <v>11</v>
      </c>
      <c r="C13" s="32" t="s">
        <v>38</v>
      </c>
      <c r="D13" s="19" t="s">
        <v>44</v>
      </c>
      <c r="E13" s="19" t="s">
        <v>43</v>
      </c>
      <c r="F13" s="33" t="s">
        <v>41</v>
      </c>
      <c r="G13" s="18" t="s">
        <v>45</v>
      </c>
      <c r="H13" s="34">
        <v>3</v>
      </c>
      <c r="I13" s="21">
        <v>979.93</v>
      </c>
      <c r="J13" s="21">
        <v>1021.53</v>
      </c>
      <c r="K13" s="21">
        <v>787</v>
      </c>
      <c r="L13" s="21">
        <v>791.52</v>
      </c>
      <c r="M13" s="22">
        <f t="shared" si="0"/>
        <v>787</v>
      </c>
      <c r="N13" s="23">
        <f t="shared" si="1"/>
        <v>894.99</v>
      </c>
      <c r="O13" s="23">
        <f t="shared" si="2"/>
        <v>885.72499999999991</v>
      </c>
      <c r="P13" s="20">
        <f t="shared" si="3"/>
        <v>0.13981959065680996</v>
      </c>
      <c r="Q13" s="24">
        <f t="shared" si="4"/>
        <v>787</v>
      </c>
      <c r="R13" s="24">
        <f t="shared" si="5"/>
        <v>2361</v>
      </c>
    </row>
    <row r="14" spans="1:18" ht="31.5" x14ac:dyDescent="0.25">
      <c r="A14" s="53"/>
      <c r="B14" s="17">
        <v>12</v>
      </c>
      <c r="C14" s="32" t="s">
        <v>55</v>
      </c>
      <c r="D14" s="19" t="s">
        <v>44</v>
      </c>
      <c r="E14" s="19" t="s">
        <v>43</v>
      </c>
      <c r="F14" s="33" t="s">
        <v>41</v>
      </c>
      <c r="G14" s="18" t="s">
        <v>45</v>
      </c>
      <c r="H14" s="34">
        <v>3</v>
      </c>
      <c r="I14" s="21">
        <v>3915</v>
      </c>
      <c r="J14" s="21">
        <v>3581.81</v>
      </c>
      <c r="K14" s="21">
        <v>3389</v>
      </c>
      <c r="L14" s="21">
        <v>4821.67</v>
      </c>
      <c r="M14" s="22">
        <f t="shared" si="0"/>
        <v>3389</v>
      </c>
      <c r="N14" s="23">
        <f t="shared" si="1"/>
        <v>3926.87</v>
      </c>
      <c r="O14" s="23">
        <f t="shared" si="2"/>
        <v>3748.4049999999997</v>
      </c>
      <c r="P14" s="20">
        <f t="shared" si="3"/>
        <v>6.7764851339552595E-2</v>
      </c>
      <c r="Q14" s="24">
        <f t="shared" si="4"/>
        <v>3389</v>
      </c>
      <c r="R14" s="24">
        <f t="shared" si="5"/>
        <v>10167</v>
      </c>
    </row>
    <row r="15" spans="1:18" ht="31.5" x14ac:dyDescent="0.25">
      <c r="A15" s="53"/>
      <c r="B15" s="17">
        <v>13</v>
      </c>
      <c r="C15" s="32" t="s">
        <v>46</v>
      </c>
      <c r="D15" s="19" t="s">
        <v>47</v>
      </c>
      <c r="E15" s="19" t="s">
        <v>48</v>
      </c>
      <c r="F15" s="33" t="s">
        <v>42</v>
      </c>
      <c r="G15" s="18" t="s">
        <v>45</v>
      </c>
      <c r="H15" s="34">
        <v>2</v>
      </c>
      <c r="I15" s="21">
        <v>42.5</v>
      </c>
      <c r="J15" s="21">
        <v>39.9</v>
      </c>
      <c r="K15" s="21">
        <v>39.9</v>
      </c>
      <c r="L15" s="21">
        <v>77.19</v>
      </c>
      <c r="M15" s="22">
        <f t="shared" si="0"/>
        <v>39.9</v>
      </c>
      <c r="N15" s="23">
        <f t="shared" si="1"/>
        <v>49.87</v>
      </c>
      <c r="O15" s="23">
        <f t="shared" si="2"/>
        <v>41.2</v>
      </c>
      <c r="P15" s="20">
        <f t="shared" si="3"/>
        <v>3.0098966362083868E-2</v>
      </c>
      <c r="Q15" s="24">
        <f t="shared" si="4"/>
        <v>39.9</v>
      </c>
      <c r="R15" s="24">
        <f t="shared" si="5"/>
        <v>79.8</v>
      </c>
    </row>
    <row r="16" spans="1:18" ht="15.75" x14ac:dyDescent="0.25">
      <c r="A16" s="53"/>
      <c r="B16" s="17">
        <v>14</v>
      </c>
      <c r="C16" s="32" t="s">
        <v>49</v>
      </c>
      <c r="D16" s="19" t="s">
        <v>50</v>
      </c>
      <c r="E16" s="19" t="s">
        <v>51</v>
      </c>
      <c r="F16" s="33" t="s">
        <v>42</v>
      </c>
      <c r="G16" s="18" t="s">
        <v>45</v>
      </c>
      <c r="H16" s="34">
        <v>2</v>
      </c>
      <c r="I16" s="21">
        <v>54</v>
      </c>
      <c r="J16" s="21">
        <v>49.9</v>
      </c>
      <c r="K16" s="21">
        <v>46.92</v>
      </c>
      <c r="L16" s="21">
        <v>65.19</v>
      </c>
      <c r="M16" s="22">
        <f t="shared" si="0"/>
        <v>46.92</v>
      </c>
      <c r="N16" s="23">
        <f t="shared" si="1"/>
        <v>54</v>
      </c>
      <c r="O16" s="23">
        <f t="shared" si="2"/>
        <v>51.95</v>
      </c>
      <c r="P16" s="20">
        <f t="shared" si="3"/>
        <v>6.5825358693521963E-2</v>
      </c>
      <c r="Q16" s="24">
        <f t="shared" si="4"/>
        <v>46.92</v>
      </c>
      <c r="R16" s="24">
        <f t="shared" si="5"/>
        <v>93.84</v>
      </c>
    </row>
    <row r="17" spans="1:18" ht="15.75" x14ac:dyDescent="0.25">
      <c r="A17" s="53"/>
      <c r="B17" s="17">
        <v>15</v>
      </c>
      <c r="C17" s="32" t="s">
        <v>39</v>
      </c>
      <c r="D17" s="19" t="s">
        <v>47</v>
      </c>
      <c r="E17" s="19" t="s">
        <v>52</v>
      </c>
      <c r="F17" s="33" t="s">
        <v>42</v>
      </c>
      <c r="G17" s="18" t="s">
        <v>45</v>
      </c>
      <c r="H17" s="34">
        <v>2</v>
      </c>
      <c r="I17" s="21">
        <v>17.2</v>
      </c>
      <c r="J17" s="21">
        <v>15.9</v>
      </c>
      <c r="K17" s="21">
        <v>9.4</v>
      </c>
      <c r="L17" s="21">
        <v>18.100000000000001</v>
      </c>
      <c r="M17" s="22">
        <f t="shared" si="0"/>
        <v>9.4</v>
      </c>
      <c r="N17" s="23">
        <f t="shared" si="1"/>
        <v>15.15</v>
      </c>
      <c r="O17" s="23">
        <f t="shared" si="2"/>
        <v>16.55</v>
      </c>
      <c r="P17" s="20">
        <f t="shared" si="3"/>
        <v>0.27583599536393472</v>
      </c>
      <c r="Q17" s="24">
        <f t="shared" si="4"/>
        <v>9.4</v>
      </c>
      <c r="R17" s="24">
        <f t="shared" si="5"/>
        <v>18.8</v>
      </c>
    </row>
    <row r="18" spans="1:18" ht="15.75" x14ac:dyDescent="0.25">
      <c r="A18" s="54"/>
      <c r="B18" s="17">
        <v>16</v>
      </c>
      <c r="C18" s="32" t="s">
        <v>40</v>
      </c>
      <c r="D18" s="19" t="s">
        <v>47</v>
      </c>
      <c r="E18" s="19" t="s">
        <v>52</v>
      </c>
      <c r="F18" s="33" t="s">
        <v>42</v>
      </c>
      <c r="G18" s="18" t="s">
        <v>45</v>
      </c>
      <c r="H18" s="34">
        <v>2</v>
      </c>
      <c r="I18" s="21">
        <v>17.2</v>
      </c>
      <c r="J18" s="21">
        <v>15.9</v>
      </c>
      <c r="K18" s="21">
        <v>9.4600000000000009</v>
      </c>
      <c r="L18" s="21">
        <v>18.100000000000001</v>
      </c>
      <c r="M18" s="22">
        <f t="shared" si="0"/>
        <v>9.4600000000000009</v>
      </c>
      <c r="N18" s="23">
        <f t="shared" si="1"/>
        <v>15.16</v>
      </c>
      <c r="O18" s="23">
        <f t="shared" si="2"/>
        <v>16.55</v>
      </c>
      <c r="P18" s="20">
        <f t="shared" si="3"/>
        <v>0.27330691896965081</v>
      </c>
      <c r="Q18" s="24">
        <f>M18</f>
        <v>9.4600000000000009</v>
      </c>
      <c r="R18" s="24">
        <f>H18*Q18</f>
        <v>18.920000000000002</v>
      </c>
    </row>
    <row r="19" spans="1:18" ht="15.75" x14ac:dyDescent="0.25">
      <c r="A19" s="5"/>
      <c r="B19" s="5"/>
      <c r="C19" s="7"/>
      <c r="D19" s="7"/>
      <c r="E19" s="7"/>
      <c r="F19" s="7"/>
      <c r="G19" s="7"/>
      <c r="H19" s="7"/>
      <c r="I19" s="1"/>
      <c r="J19" s="1"/>
      <c r="K19" s="1"/>
      <c r="L19" s="1"/>
      <c r="M19" s="8"/>
      <c r="N19" s="9"/>
      <c r="Q19" s="35" t="s">
        <v>53</v>
      </c>
      <c r="R19" s="36">
        <f>SUM(R3:R18)</f>
        <v>33064.480000000003</v>
      </c>
    </row>
    <row r="20" spans="1:18" ht="15.75" x14ac:dyDescent="0.25">
      <c r="A20" s="5"/>
      <c r="B20" s="5"/>
      <c r="C20" s="7"/>
      <c r="D20" s="7"/>
      <c r="E20" s="7"/>
      <c r="F20" s="7"/>
      <c r="G20" s="7"/>
      <c r="H20" s="7"/>
      <c r="I20" s="1"/>
      <c r="J20" s="1"/>
      <c r="K20" s="1"/>
      <c r="L20" s="1"/>
      <c r="M20" s="1"/>
      <c r="N20" s="2"/>
      <c r="O20" s="3"/>
      <c r="P20" s="4"/>
      <c r="Q20" s="4"/>
    </row>
    <row r="21" spans="1:18" ht="15.75" x14ac:dyDescent="0.25">
      <c r="A21" s="5"/>
      <c r="B21" s="5"/>
      <c r="C21" s="7"/>
      <c r="D21" s="7"/>
      <c r="E21" s="7"/>
      <c r="F21" s="7"/>
      <c r="G21" s="7"/>
      <c r="H21" s="7"/>
      <c r="I21" s="1"/>
      <c r="J21" s="1"/>
      <c r="K21" s="1"/>
      <c r="L21" s="1"/>
      <c r="M21" s="1"/>
      <c r="N21" s="2"/>
      <c r="O21" s="3"/>
      <c r="P21" s="4"/>
    </row>
    <row r="22" spans="1:18" ht="15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18" x14ac:dyDescent="0.25">
      <c r="A23" s="49" t="s">
        <v>9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1"/>
    </row>
    <row r="24" spans="1:18" ht="22.5" x14ac:dyDescent="0.25">
      <c r="A24" s="43" t="s">
        <v>2</v>
      </c>
      <c r="B24" s="44"/>
      <c r="C24" s="44"/>
      <c r="D24" s="44"/>
      <c r="E24" s="45"/>
      <c r="F24" s="43" t="s">
        <v>3</v>
      </c>
      <c r="G24" s="44"/>
      <c r="H24" s="44"/>
      <c r="I24" s="44"/>
      <c r="J24" s="45"/>
      <c r="K24" s="13" t="s">
        <v>10</v>
      </c>
      <c r="L24" s="13"/>
      <c r="M24" s="12" t="s">
        <v>11</v>
      </c>
      <c r="N24" s="43" t="s">
        <v>12</v>
      </c>
      <c r="O24" s="45"/>
    </row>
    <row r="25" spans="1:18" ht="102" customHeight="1" x14ac:dyDescent="0.25">
      <c r="A25" s="46" t="s">
        <v>17</v>
      </c>
      <c r="B25" s="47"/>
      <c r="C25" s="47"/>
      <c r="D25" s="47"/>
      <c r="E25" s="48"/>
      <c r="F25" s="46" t="s">
        <v>15</v>
      </c>
      <c r="G25" s="47"/>
      <c r="H25" s="47"/>
      <c r="I25" s="47"/>
      <c r="J25" s="48"/>
      <c r="K25" s="14" t="s">
        <v>13</v>
      </c>
      <c r="L25" s="14"/>
      <c r="M25" s="11" t="s">
        <v>14</v>
      </c>
      <c r="N25" s="37"/>
      <c r="O25" s="38"/>
    </row>
    <row r="26" spans="1:18" ht="33" customHeight="1" x14ac:dyDescent="0.25">
      <c r="A26" s="40" t="s">
        <v>19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2"/>
    </row>
  </sheetData>
  <mergeCells count="10">
    <mergeCell ref="N25:O25"/>
    <mergeCell ref="A1:R1"/>
    <mergeCell ref="A26:O26"/>
    <mergeCell ref="A24:E24"/>
    <mergeCell ref="F24:J24"/>
    <mergeCell ref="F25:J25"/>
    <mergeCell ref="A25:E25"/>
    <mergeCell ref="A23:O23"/>
    <mergeCell ref="N24:O24"/>
    <mergeCell ref="A3:A18"/>
  </mergeCells>
  <phoneticPr fontId="15" type="noConversion"/>
  <pageMargins left="0.51181102362204722" right="0.51181102362204722" top="0.98425196850393704" bottom="0.78740157480314965" header="0.31496062992125984" footer="0.31496062992125984"/>
  <pageSetup paperSize="9" scale="51" orientation="landscape" r:id="rId1"/>
  <headerFooter>
    <oddHeader xml:space="preserve">&amp;C&amp;"-,Negrito"&amp;16
</oddHead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de Formação de Preços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RUBENS CRIPPA JUNIOR</cp:lastModifiedBy>
  <cp:lastPrinted>2026-04-07T21:35:43Z</cp:lastPrinted>
  <dcterms:created xsi:type="dcterms:W3CDTF">2017-11-06T16:56:11Z</dcterms:created>
  <dcterms:modified xsi:type="dcterms:W3CDTF">2026-05-26T19:17:41Z</dcterms:modified>
</cp:coreProperties>
</file>