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MPRESSÕES\TRANSPORTES\Gestão de Transportes\GESTÃO TRANSPORTE\CE 0693.2026 Concorrência Perfuração  de  Poço  Tubular  Profundo\"/>
    </mc:Choice>
  </mc:AlternateContent>
  <xr:revisionPtr revIDLastSave="0" documentId="13_ncr:1_{D7FF1606-0062-4512-92B0-633FC5C3F4D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Proposta" sheetId="1" r:id="rId1"/>
  </sheets>
  <definedNames>
    <definedName name="_xlnm._FilterDatabase" localSheetId="0" hidden="1">Proposta!$A$18:$Q$32</definedName>
  </definedNames>
  <calcPr calcId="191029" iterateDelta="1E-4"/>
</workbook>
</file>

<file path=xl/calcChain.xml><?xml version="1.0" encoding="utf-8"?>
<calcChain xmlns="http://schemas.openxmlformats.org/spreadsheetml/2006/main">
  <c r="K32" i="1" l="1"/>
  <c r="J32" i="1"/>
  <c r="M32" i="1" s="1"/>
  <c r="H32" i="1"/>
  <c r="K31" i="1"/>
  <c r="J31" i="1"/>
  <c r="M31" i="1" s="1"/>
  <c r="H31" i="1"/>
  <c r="K30" i="1"/>
  <c r="J30" i="1"/>
  <c r="M30" i="1" s="1"/>
  <c r="H30" i="1"/>
  <c r="K29" i="1"/>
  <c r="J29" i="1"/>
  <c r="N29" i="1" s="1"/>
  <c r="H29" i="1"/>
  <c r="K28" i="1"/>
  <c r="J28" i="1"/>
  <c r="N28" i="1" s="1"/>
  <c r="H28" i="1"/>
  <c r="N27" i="1"/>
  <c r="M27" i="1"/>
  <c r="K27" i="1"/>
  <c r="J27" i="1"/>
  <c r="L27" i="1" s="1"/>
  <c r="O27" i="1" s="1"/>
  <c r="H27" i="1"/>
  <c r="K21" i="1"/>
  <c r="J21" i="1"/>
  <c r="N21" i="1" s="1"/>
  <c r="H21" i="1"/>
  <c r="N20" i="1"/>
  <c r="M20" i="1"/>
  <c r="L20" i="1"/>
  <c r="O20" i="1" s="1"/>
  <c r="K20" i="1"/>
  <c r="J20" i="1"/>
  <c r="H20" i="1"/>
  <c r="O22" i="1" l="1"/>
  <c r="O33" i="1"/>
  <c r="L30" i="1"/>
  <c r="O30" i="1" s="1"/>
  <c r="N30" i="1"/>
  <c r="L21" i="1"/>
  <c r="O21" i="1" s="1"/>
  <c r="M21" i="1"/>
  <c r="L29" i="1"/>
  <c r="O29" i="1" s="1"/>
  <c r="N31" i="1"/>
  <c r="N32" i="1"/>
  <c r="L28" i="1"/>
  <c r="O28" i="1" s="1"/>
  <c r="M28" i="1"/>
  <c r="M29" i="1"/>
  <c r="L32" i="1"/>
  <c r="O32" i="1" s="1"/>
  <c r="L31" i="1"/>
  <c r="O31" i="1" s="1"/>
  <c r="P30" i="1" l="1"/>
  <c r="Q30" i="1"/>
  <c r="P27" i="1"/>
  <c r="Q28" i="1"/>
  <c r="P28" i="1"/>
  <c r="P32" i="1"/>
  <c r="Q32" i="1"/>
  <c r="Q27" i="1"/>
  <c r="A36" i="1"/>
  <c r="O34" i="1"/>
  <c r="P20" i="1"/>
  <c r="Q20" i="1"/>
  <c r="P29" i="1"/>
  <c r="Q29" i="1"/>
  <c r="P31" i="1"/>
  <c r="Q31" i="1"/>
  <c r="P21" i="1"/>
  <c r="Q21" i="1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R$ 6145,25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R$ 115602,56
Equipamento: R$ 0,00
Incidencia: R$ 0,00
Subserviço: R$ 0,00
</t>
        </r>
      </text>
    </comment>
    <comment ref="F26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7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Material: R$ 7,47
Equipamento: R$ 0,00
Incidencia: R$ 0,00
Subserviço: R$ 0,00
</t>
        </r>
      </text>
    </comment>
    <comment ref="F28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Material: R$ 10,95
Equipamento: R$ 0,00
Incidencia: R$ 0,00
Subserviço: R$ 0,00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Material: R$ 51,16
Equipamento: R$ 0,00
Incidencia: R$ 0,00
Subserviço: R$ 0,00
</t>
        </r>
      </text>
    </comment>
    <comment ref="F30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Material: R$ 201,47
Equipamento: R$ 0,00
Incidencia: R$ 0,00
Subserviço: R$ 0,00
</t>
        </r>
      </text>
    </comment>
    <comment ref="F31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Material: R$ 271,07
Equipamento: R$ 0,00
Incidencia: R$ 0,00
Subserviço: R$ 0,00
</t>
        </r>
      </text>
    </comment>
    <comment ref="F32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Material: R$ 301,47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<sst xmlns="http://schemas.openxmlformats.org/spreadsheetml/2006/main" count="112" uniqueCount="61">
  <si>
    <t xml:space="preserve">      </t>
  </si>
  <si>
    <t xml:space="preserve">      ESTADO DE SANTA CATARINA</t>
  </si>
  <si>
    <t xml:space="preserve">      PROPOSTA DAS LICITANTES</t>
  </si>
  <si>
    <t>9071 - Serviço Sem Registro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</si>
  <si>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</si>
  <si>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</si>
  <si>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</si>
  <si>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</si>
  <si>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</si>
  <si>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</si>
  <si>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</si>
  <si>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</si>
  <si>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</si>
  <si>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</si>
  <si>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</si>
  <si>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</si>
  <si>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</si>
  <si>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</si>
  <si>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</si>
  <si>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</si>
  <si>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</si>
  <si>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 Sem Registro</t>
  </si>
  <si>
    <t>TABELA SINAPI DESONERADA FEVEREIRO 2026</t>
  </si>
  <si>
    <t>CPU160496</t>
  </si>
  <si>
    <t>Tamponamento de poço tubular profundo</t>
  </si>
  <si>
    <t>UNID</t>
  </si>
  <si>
    <t/>
  </si>
  <si>
    <t>CPU160529</t>
  </si>
  <si>
    <t>Perfuração em rocha de de poço tubular profundo até 500m incluindo testes, analise completa agua padrão outorga, relatório completo com perfil construtivo.</t>
  </si>
  <si>
    <t xml:space="preserve">Total do Grupo: </t>
  </si>
  <si>
    <t>9052 - Infraestrutura</t>
  </si>
  <si>
    <t>Infraestrutura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</si>
  <si>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</si>
  <si>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</si>
  <si>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M3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</si>
  <si>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</si>
  <si>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</si>
  <si>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106106</t>
  </si>
  <si>
    <t>ASSENTAMENTO E FORNECIMENTO DE TUBO DE PVC PBA PARA REDE DE ÁGUA, DN 75, JUNTA ELÁSTICA INTEGRADA, INSTALADO EM LOCAL COM NÍVEL ALTO DE INTERFERÊNCIAS (INCLUI FORNECIMENTO). AF_05/2024</t>
  </si>
  <si>
    <t>M</t>
  </si>
  <si>
    <t>CPU161117</t>
  </si>
  <si>
    <t>Luva União de compressão Pp Pead 75mm</t>
  </si>
  <si>
    <t>CPU161118</t>
  </si>
  <si>
    <t>Joelho cotovelo de compressão Pp Pead 75mm</t>
  </si>
  <si>
    <t>CPU161119</t>
  </si>
  <si>
    <t>Registro com União 75mm de compressão para tubo Pead</t>
  </si>
  <si>
    <t xml:space="preserve">Total da Proposta: </t>
  </si>
  <si>
    <t>Sistema Integrado de Controle de Obras Públicas</t>
  </si>
  <si>
    <t>Emitido em: 07/04/2026</t>
  </si>
  <si>
    <t>Obra:</t>
  </si>
  <si>
    <t>Contratação de empresa para perfuração de poço artesiano profundo, manutenção poço existente e tamponamento de poço improdutivo no campus III CAV-UDESC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</si>
  <si>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</si>
  <si>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</si>
  <si>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</si>
  <si>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</si>
  <si>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</si>
  <si>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</si>
  <si>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</si>
  <si>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</si>
  <si>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</si>
  <si>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272 - TABELA SINAPI DESONERADA FEVEREIRO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</si>
</sst>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400000</xdr:colOff>
      <xdr:row>37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topLeftCell="A16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5" t="s">
        <v>0</v>
      </c>
      <c r="C1" s="14"/>
      <c r="D1" s="14"/>
      <c r="E1" s="14"/>
      <c r="F1" s="14"/>
    </row>
    <row r="2" spans="1:9">
      <c r="B2" s="15" t="s">
        <v>1</v>
      </c>
      <c r="C2" s="14"/>
      <c r="D2" s="14"/>
      <c r="E2" s="14"/>
      <c r="F2" s="14"/>
    </row>
    <row r="3" spans="1:9">
      <c r="B3" s="15" t="s">
        <v>0</v>
      </c>
      <c r="C3" s="14"/>
      <c r="D3" s="14"/>
      <c r="E3" s="14"/>
      <c r="F3" s="14"/>
    </row>
    <row r="4" spans="1:9" ht="18">
      <c r="A4" s="16" t="s">
        <v>2</v>
      </c>
      <c r="B4" s="14"/>
      <c r="C4" s="14"/>
      <c r="D4" s="14"/>
      <c r="E4" s="14"/>
      <c r="F4" s="14"/>
      <c r="G4" s="14"/>
    </row>
    <row r="6" spans="1:9">
      <c r="A6" s="9" t="s">
        <v>49</v>
      </c>
      <c r="B6" s="17" t="s">
        <v>50</v>
      </c>
      <c r="C6" s="17"/>
      <c r="D6" s="17"/>
      <c r="H6" s="8" t="s">
        <v>57</v>
      </c>
    </row>
    <row r="7" spans="1:9">
      <c r="A7" s="9" t="s">
        <v>51</v>
      </c>
      <c r="B7" s="5"/>
    </row>
    <row r="8" spans="1:9">
      <c r="A8" s="9" t="s">
        <v>52</v>
      </c>
      <c r="B8" s="5"/>
    </row>
    <row r="9" spans="1:9">
      <c r="A9" s="9" t="s">
        <v>53</v>
      </c>
      <c r="B9" s="5"/>
      <c r="H9" s="11" t="s">
        <v>58</v>
      </c>
      <c r="I9" s="11" t="s">
        <v>59</v>
      </c>
    </row>
    <row r="10" spans="1:9">
      <c r="A10" s="9" t="s">
        <v>54</v>
      </c>
      <c r="B10" s="12" t="s">
        <v>26</v>
      </c>
      <c r="D10" s="9" t="s">
        <v>55</v>
      </c>
      <c r="E10" s="12" t="s">
        <v>26</v>
      </c>
      <c r="H10" s="12" t="e">
        <f>SUM(M:M)/O34</f>
        <v>#VALUE!</v>
      </c>
      <c r="I10" s="12" t="e">
        <f>SUM(N:N)/O34</f>
        <v>#VALUE!</v>
      </c>
    </row>
    <row r="11" spans="1:9">
      <c r="A11" s="9" t="s">
        <v>55</v>
      </c>
      <c r="B11" s="12">
        <v>0.253</v>
      </c>
      <c r="D11" s="9" t="s">
        <v>56</v>
      </c>
      <c r="E11" s="12" t="s">
        <v>26</v>
      </c>
    </row>
    <row r="13" spans="1:9" ht="24.95" customHeight="1">
      <c r="A13" s="9" t="s">
        <v>4</v>
      </c>
      <c r="B13" s="13" t="s">
        <v>60</v>
      </c>
      <c r="C13" s="14"/>
    </row>
    <row r="17" spans="1:17">
      <c r="A17" s="8" t="s">
        <v>3</v>
      </c>
    </row>
    <row r="18" spans="1:17">
      <c r="A18" s="10" t="s">
        <v>4</v>
      </c>
      <c r="B18" s="10" t="s">
        <v>5</v>
      </c>
      <c r="C18" s="10" t="s">
        <v>6</v>
      </c>
      <c r="D18" s="10" t="s">
        <v>7</v>
      </c>
      <c r="E18" s="10" t="s">
        <v>8</v>
      </c>
      <c r="F18" s="1" t="s">
        <v>9</v>
      </c>
      <c r="G18" s="1" t="s">
        <v>10</v>
      </c>
      <c r="H18" s="10" t="s">
        <v>12</v>
      </c>
      <c r="I18" s="10" t="s">
        <v>13</v>
      </c>
      <c r="J18" s="10" t="s">
        <v>14</v>
      </c>
      <c r="K18" s="10" t="s">
        <v>15</v>
      </c>
      <c r="L18" s="10" t="s">
        <v>11</v>
      </c>
      <c r="M18" s="10" t="s">
        <v>16</v>
      </c>
      <c r="N18" s="10" t="s">
        <v>17</v>
      </c>
      <c r="O18" s="10" t="s">
        <v>18</v>
      </c>
      <c r="P18" s="10" t="s">
        <v>19</v>
      </c>
      <c r="Q18" s="10" t="s">
        <v>20</v>
      </c>
    </row>
    <row r="19" spans="1:17" ht="24.95" customHeight="1">
      <c r="A19" s="3"/>
      <c r="B19" s="3"/>
      <c r="C19" s="3" t="s">
        <v>21</v>
      </c>
      <c r="D19" s="3"/>
      <c r="E19" s="3">
        <v>0</v>
      </c>
      <c r="F19" s="1"/>
      <c r="G19" s="1"/>
      <c r="H19" s="3"/>
      <c r="I19" s="4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22</v>
      </c>
      <c r="B20" s="3" t="s">
        <v>23</v>
      </c>
      <c r="C20" s="3" t="s">
        <v>24</v>
      </c>
      <c r="D20" s="3" t="s">
        <v>25</v>
      </c>
      <c r="E20" s="3">
        <v>1</v>
      </c>
      <c r="F20" s="1" t="s">
        <v>26</v>
      </c>
      <c r="G20" s="1" t="s">
        <v>26</v>
      </c>
      <c r="H20" s="2" t="e">
        <f>F20+G20</f>
        <v>#VALUE!</v>
      </c>
      <c r="I20" s="4">
        <v>25.3</v>
      </c>
      <c r="J20" s="2" t="e">
        <f>F20+(TRUNC(I20/100*F20,2))</f>
        <v>#VALUE!</v>
      </c>
      <c r="K20" s="2" t="e">
        <f>G20+(TRUNC(I20/100*G20,2))</f>
        <v>#VALUE!</v>
      </c>
      <c r="L20" s="2" t="e">
        <f>TRUNC(J20+K20,2)</f>
        <v>#VALUE!</v>
      </c>
      <c r="M20" s="2" t="e">
        <f>TRUNC(IF((J20+K20), (J20/(J20+K20)*O20), 0), 2)</f>
        <v>#VALUE!</v>
      </c>
      <c r="N20" s="2" t="e">
        <f>TRUNC(IF((J20+K20), (K20/(J20+K20)*O20), 0), 2)</f>
        <v>#VALUE!</v>
      </c>
      <c r="O20" s="2" t="e">
        <f>TRUNC(L20*E20,2)</f>
        <v>#VALUE!</v>
      </c>
      <c r="P20" s="3" t="e">
        <f>IF(O20&lt;=(#REF!*1.05),"PREÇO VÁLIDO","PREÇO INVÁLIDO")</f>
        <v>#VALUE!</v>
      </c>
      <c r="Q20" s="2" t="e">
        <f>(O20/#REF!)-1</f>
        <v>#VALUE!</v>
      </c>
    </row>
    <row r="21" spans="1:17" ht="24.95" customHeight="1">
      <c r="A21" s="3" t="s">
        <v>22</v>
      </c>
      <c r="B21" s="3" t="s">
        <v>27</v>
      </c>
      <c r="C21" s="3" t="s">
        <v>28</v>
      </c>
      <c r="D21" s="3" t="s">
        <v>25</v>
      </c>
      <c r="E21" s="3">
        <v>1</v>
      </c>
      <c r="F21" s="1" t="s">
        <v>26</v>
      </c>
      <c r="G21" s="1" t="s">
        <v>26</v>
      </c>
      <c r="H21" s="2" t="e">
        <f>F21+G21</f>
        <v>#VALUE!</v>
      </c>
      <c r="I21" s="4">
        <v>25.3</v>
      </c>
      <c r="J21" s="2" t="e">
        <f>F21+(TRUNC(I21/100*F21,2))</f>
        <v>#VALUE!</v>
      </c>
      <c r="K21" s="2" t="e">
        <f>G21+(TRUNC(I21/100*G21,2))</f>
        <v>#VALUE!</v>
      </c>
      <c r="L21" s="2" t="e">
        <f>TRUNC(J21+K21,2)</f>
        <v>#VALUE!</v>
      </c>
      <c r="M21" s="2" t="e">
        <f>TRUNC(IF((J21+K21), (J21/(J21+K21)*O21), 0), 2)</f>
        <v>#VALUE!</v>
      </c>
      <c r="N21" s="2" t="e">
        <f>TRUNC(IF((J21+K21), (K21/(J21+K21)*O21), 0), 2)</f>
        <v>#VALUE!</v>
      </c>
      <c r="O21" s="2" t="e">
        <f>TRUNC(L21*E21,2)</f>
        <v>#VALUE!</v>
      </c>
      <c r="P21" s="3" t="e">
        <f>IF(O21&lt;=(#REF!*1.05),"PREÇO VÁLIDO","PREÇO INVÁLIDO")</f>
        <v>#VALUE!</v>
      </c>
      <c r="Q21" s="2" t="e">
        <f>(O21/#REF!)-1</f>
        <v>#VALUE!</v>
      </c>
    </row>
    <row r="22" spans="1:17">
      <c r="N22" s="6" t="s">
        <v>29</v>
      </c>
      <c r="O22" s="7" t="e">
        <f>TRUNC(SUM(O17:O21), 2)</f>
        <v>#VALUE!</v>
      </c>
    </row>
    <row r="24" spans="1:17">
      <c r="A24" s="8" t="s">
        <v>30</v>
      </c>
    </row>
    <row r="25" spans="1:17">
      <c r="A25" s="10" t="s">
        <v>4</v>
      </c>
      <c r="B25" s="10" t="s">
        <v>5</v>
      </c>
      <c r="C25" s="10" t="s">
        <v>6</v>
      </c>
      <c r="D25" s="10" t="s">
        <v>7</v>
      </c>
      <c r="E25" s="10" t="s">
        <v>8</v>
      </c>
      <c r="F25" s="1" t="s">
        <v>9</v>
      </c>
      <c r="G25" s="1" t="s">
        <v>10</v>
      </c>
      <c r="H25" s="10" t="s">
        <v>12</v>
      </c>
      <c r="I25" s="10" t="s">
        <v>13</v>
      </c>
      <c r="J25" s="10" t="s">
        <v>14</v>
      </c>
      <c r="K25" s="10" t="s">
        <v>15</v>
      </c>
      <c r="L25" s="10" t="s">
        <v>11</v>
      </c>
      <c r="M25" s="10" t="s">
        <v>16</v>
      </c>
      <c r="N25" s="10" t="s">
        <v>17</v>
      </c>
      <c r="O25" s="10" t="s">
        <v>18</v>
      </c>
      <c r="P25" s="10" t="s">
        <v>19</v>
      </c>
      <c r="Q25" s="10" t="s">
        <v>20</v>
      </c>
    </row>
    <row r="26" spans="1:17" ht="24.95" customHeight="1">
      <c r="A26" s="3"/>
      <c r="B26" s="3"/>
      <c r="C26" s="3" t="s">
        <v>31</v>
      </c>
      <c r="D26" s="3"/>
      <c r="E26" s="3">
        <v>0</v>
      </c>
      <c r="F26" s="1"/>
      <c r="G26" s="1"/>
      <c r="H26" s="3"/>
      <c r="I26" s="4"/>
      <c r="J26" s="3"/>
      <c r="K26" s="3"/>
      <c r="L26" s="3"/>
      <c r="M26" s="3"/>
      <c r="N26" s="3"/>
      <c r="O26" s="3"/>
      <c r="P26" s="3"/>
      <c r="Q26" s="2"/>
    </row>
    <row r="27" spans="1:17" ht="24.95" customHeight="1">
      <c r="A27" s="3" t="s">
        <v>22</v>
      </c>
      <c r="B27" s="3" t="s">
        <v>32</v>
      </c>
      <c r="C27" s="3" t="s">
        <v>33</v>
      </c>
      <c r="D27" s="3" t="s">
        <v>34</v>
      </c>
      <c r="E27" s="3">
        <v>1350</v>
      </c>
      <c r="F27" s="1" t="s">
        <v>26</v>
      </c>
      <c r="G27" s="1" t="s">
        <v>26</v>
      </c>
      <c r="H27" s="2" t="e">
        <f t="shared" ref="H27:H32" si="0">F27+G27</f>
        <v>#VALUE!</v>
      </c>
      <c r="I27" s="4">
        <v>25.3</v>
      </c>
      <c r="J27" s="2" t="e">
        <f t="shared" ref="J27:J32" si="1">F27+(TRUNC(I27/100*F27,2))</f>
        <v>#VALUE!</v>
      </c>
      <c r="K27" s="2" t="e">
        <f t="shared" ref="K27:K32" si="2">G27+(TRUNC(I27/100*G27,2))</f>
        <v>#VALUE!</v>
      </c>
      <c r="L27" s="2" t="e">
        <f t="shared" ref="L27:L32" si="3">TRUNC(J27+K27,2)</f>
        <v>#VALUE!</v>
      </c>
      <c r="M27" s="2" t="e">
        <f t="shared" ref="M27:M32" si="4">TRUNC(IF((J27+K27), (J27/(J27+K27)*O27), 0), 2)</f>
        <v>#VALUE!</v>
      </c>
      <c r="N27" s="2" t="e">
        <f t="shared" ref="N27:N32" si="5">TRUNC(IF((J27+K27), (K27/(J27+K27)*O27), 0), 2)</f>
        <v>#VALUE!</v>
      </c>
      <c r="O27" s="2" t="e">
        <f t="shared" ref="O27:O32" si="6">TRUNC(L27*E27,2)</f>
        <v>#VALUE!</v>
      </c>
      <c r="P27" s="3" t="e">
        <f>IF(O27&lt;=(#REF!*1.05),"PREÇO VÁLIDO","PREÇO INVÁLIDO")</f>
        <v>#VALUE!</v>
      </c>
      <c r="Q27" s="2" t="e">
        <f>(O27/#REF!)-1</f>
        <v>#VALUE!</v>
      </c>
    </row>
    <row r="28" spans="1:17" ht="24.95" customHeight="1">
      <c r="A28" s="3" t="s">
        <v>22</v>
      </c>
      <c r="B28" s="3" t="s">
        <v>35</v>
      </c>
      <c r="C28" s="3" t="s">
        <v>36</v>
      </c>
      <c r="D28" s="3" t="s">
        <v>34</v>
      </c>
      <c r="E28" s="3">
        <v>675</v>
      </c>
      <c r="F28" s="1" t="s">
        <v>26</v>
      </c>
      <c r="G28" s="1" t="s">
        <v>26</v>
      </c>
      <c r="H28" s="2" t="e">
        <f t="shared" si="0"/>
        <v>#VALUE!</v>
      </c>
      <c r="I28" s="4">
        <v>25.3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IF(O28&lt;=(#REF!*1.05),"PREÇO VÁLIDO","PREÇO INVÁLIDO")</f>
        <v>#VALUE!</v>
      </c>
      <c r="Q28" s="2" t="e">
        <f>(O28/#REF!)-1</f>
        <v>#VALUE!</v>
      </c>
    </row>
    <row r="29" spans="1:17" ht="24.95" customHeight="1">
      <c r="A29" s="3" t="s">
        <v>22</v>
      </c>
      <c r="B29" s="3" t="s">
        <v>37</v>
      </c>
      <c r="C29" s="3" t="s">
        <v>38</v>
      </c>
      <c r="D29" s="3" t="s">
        <v>39</v>
      </c>
      <c r="E29" s="3">
        <v>1000</v>
      </c>
      <c r="F29" s="1" t="s">
        <v>26</v>
      </c>
      <c r="G29" s="1" t="s">
        <v>26</v>
      </c>
      <c r="H29" s="2" t="e">
        <f t="shared" si="0"/>
        <v>#VALUE!</v>
      </c>
      <c r="I29" s="4">
        <v>25.3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IF(O29&lt;=(#REF!*1.05),"PREÇO VÁLIDO","PREÇO INVÁLIDO")</f>
        <v>#VALUE!</v>
      </c>
      <c r="Q29" s="2" t="e">
        <f>(O29/#REF!)-1</f>
        <v>#VALUE!</v>
      </c>
    </row>
    <row r="30" spans="1:17" ht="24.95" customHeight="1">
      <c r="A30" s="3" t="s">
        <v>22</v>
      </c>
      <c r="B30" s="3" t="s">
        <v>40</v>
      </c>
      <c r="C30" s="3" t="s">
        <v>41</v>
      </c>
      <c r="D30" s="3" t="s">
        <v>25</v>
      </c>
      <c r="E30" s="3">
        <v>12</v>
      </c>
      <c r="F30" s="1" t="s">
        <v>26</v>
      </c>
      <c r="G30" s="1" t="s">
        <v>26</v>
      </c>
      <c r="H30" s="2" t="e">
        <f t="shared" si="0"/>
        <v>#VALUE!</v>
      </c>
      <c r="I30" s="4">
        <v>25.3</v>
      </c>
      <c r="J30" s="2" t="e">
        <f t="shared" si="1"/>
        <v>#VALUE!</v>
      </c>
      <c r="K30" s="2" t="e">
        <f t="shared" si="2"/>
        <v>#VALUE!</v>
      </c>
      <c r="L30" s="2" t="e">
        <f t="shared" si="3"/>
        <v>#VALUE!</v>
      </c>
      <c r="M30" s="2" t="e">
        <f t="shared" si="4"/>
        <v>#VALUE!</v>
      </c>
      <c r="N30" s="2" t="e">
        <f t="shared" si="5"/>
        <v>#VALUE!</v>
      </c>
      <c r="O30" s="2" t="e">
        <f t="shared" si="6"/>
        <v>#VALUE!</v>
      </c>
      <c r="P30" s="3" t="e">
        <f>IF(O30&lt;=(#REF!*1.05),"PREÇO VÁLIDO","PREÇO INVÁLIDO")</f>
        <v>#VALUE!</v>
      </c>
      <c r="Q30" s="2" t="e">
        <f>(O30/#REF!)-1</f>
        <v>#VALUE!</v>
      </c>
    </row>
    <row r="31" spans="1:17" ht="24.95" customHeight="1">
      <c r="A31" s="3" t="s">
        <v>22</v>
      </c>
      <c r="B31" s="3" t="s">
        <v>42</v>
      </c>
      <c r="C31" s="3" t="s">
        <v>43</v>
      </c>
      <c r="D31" s="3" t="s">
        <v>25</v>
      </c>
      <c r="E31" s="3">
        <v>5</v>
      </c>
      <c r="F31" s="1" t="s">
        <v>26</v>
      </c>
      <c r="G31" s="1" t="s">
        <v>26</v>
      </c>
      <c r="H31" s="2" t="e">
        <f t="shared" si="0"/>
        <v>#VALUE!</v>
      </c>
      <c r="I31" s="4">
        <v>25.3</v>
      </c>
      <c r="J31" s="2" t="e">
        <f t="shared" si="1"/>
        <v>#VALUE!</v>
      </c>
      <c r="K31" s="2" t="e">
        <f t="shared" si="2"/>
        <v>#VALUE!</v>
      </c>
      <c r="L31" s="2" t="e">
        <f t="shared" si="3"/>
        <v>#VALUE!</v>
      </c>
      <c r="M31" s="2" t="e">
        <f t="shared" si="4"/>
        <v>#VALUE!</v>
      </c>
      <c r="N31" s="2" t="e">
        <f t="shared" si="5"/>
        <v>#VALUE!</v>
      </c>
      <c r="O31" s="2" t="e">
        <f t="shared" si="6"/>
        <v>#VALUE!</v>
      </c>
      <c r="P31" s="3" t="e">
        <f>IF(O31&lt;=(#REF!*1.05),"PREÇO VÁLIDO","PREÇO INVÁLIDO")</f>
        <v>#VALUE!</v>
      </c>
      <c r="Q31" s="2" t="e">
        <f>(O31/#REF!)-1</f>
        <v>#VALUE!</v>
      </c>
    </row>
    <row r="32" spans="1:17" ht="24.95" customHeight="1">
      <c r="A32" s="3" t="s">
        <v>22</v>
      </c>
      <c r="B32" s="3" t="s">
        <v>44</v>
      </c>
      <c r="C32" s="3" t="s">
        <v>45</v>
      </c>
      <c r="D32" s="3" t="s">
        <v>25</v>
      </c>
      <c r="E32" s="3">
        <v>2</v>
      </c>
      <c r="F32" s="1" t="s">
        <v>26</v>
      </c>
      <c r="G32" s="1" t="s">
        <v>26</v>
      </c>
      <c r="H32" s="2" t="e">
        <f t="shared" si="0"/>
        <v>#VALUE!</v>
      </c>
      <c r="I32" s="4">
        <v>25.3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IF(O32&lt;=(#REF!*1.05),"PREÇO VÁLIDO","PREÇO INVÁLIDO")</f>
        <v>#VALUE!</v>
      </c>
      <c r="Q32" s="2" t="e">
        <f>(O32/#REF!)-1</f>
        <v>#VALUE!</v>
      </c>
    </row>
    <row r="33" spans="1:15">
      <c r="N33" s="6" t="s">
        <v>29</v>
      </c>
      <c r="O33" s="7" t="e">
        <f>TRUNC(SUM(O24:O32), 2)</f>
        <v>#VALUE!</v>
      </c>
    </row>
    <row r="34" spans="1:15">
      <c r="N34" s="6" t="s">
        <v>46</v>
      </c>
      <c r="O34" s="7" t="e">
        <f>TRUNC(SUM(O22,O33), 2)</f>
        <v>#VALUE!</v>
      </c>
    </row>
    <row r="36" spans="1:15">
      <c r="A36" t="e">
        <f>CONCATENATE("Importa o presente valor total proposto em: ", TEXT(SUM(O22,O33), "R$ #.###,#0"))</f>
        <v>#VALUE!</v>
      </c>
    </row>
    <row r="38" spans="1:15">
      <c r="B38" s="8" t="s">
        <v>47</v>
      </c>
    </row>
    <row r="39" spans="1:15">
      <c r="B39" s="8" t="s">
        <v>48</v>
      </c>
    </row>
  </sheetData>
  <sheetProtection password="E889" sheet="1" objects="1" scenarios="1" selectLockedCells="1"/>
  <autoFilter ref="A18:Q32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  <headerFooter>
    <oddFooter>&amp;Lteste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FABRICIO CELSO SOUZA STEFFEN</cp:lastModifiedBy>
  <cp:lastPrinted>2026-05-18T22:05:05Z</cp:lastPrinted>
  <dcterms:created xsi:type="dcterms:W3CDTF">2026-04-07T21:40:09Z</dcterms:created>
  <dcterms:modified xsi:type="dcterms:W3CDTF">2026-05-18T22:05:08Z</dcterms:modified>
</cp:coreProperties>
</file>