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CLICO\7. Contratações Diretas\DL - PF Evento Posse\"/>
    </mc:Choice>
  </mc:AlternateContent>
  <xr:revisionPtr revIDLastSave="0" documentId="13_ncr:1_{49077D97-5B68-4F65-B556-65FA1D824E4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Planilha de Formação de Preç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QbD4vorhpuBsPdAv8RqoU+a1vofqsMM1Zzfi5/kgWDk="/>
    </ext>
  </extLst>
</workbook>
</file>

<file path=xl/calcChain.xml><?xml version="1.0" encoding="utf-8"?>
<calcChain xmlns="http://schemas.openxmlformats.org/spreadsheetml/2006/main">
  <c r="R7" i="1" l="1"/>
  <c r="R6" i="1"/>
  <c r="R5" i="1"/>
  <c r="R4" i="1"/>
  <c r="P7" i="1"/>
  <c r="O7" i="1"/>
  <c r="N7" i="1"/>
  <c r="M7" i="1"/>
  <c r="I7" i="1"/>
  <c r="P6" i="1"/>
  <c r="O6" i="1"/>
  <c r="N6" i="1"/>
  <c r="M6" i="1"/>
  <c r="I6" i="1"/>
  <c r="P5" i="1"/>
  <c r="O5" i="1"/>
  <c r="N5" i="1"/>
  <c r="M5" i="1"/>
  <c r="I5" i="1"/>
  <c r="P4" i="1"/>
  <c r="O4" i="1"/>
  <c r="N4" i="1"/>
  <c r="M4" i="1"/>
  <c r="I4" i="1"/>
  <c r="R8" i="1" l="1"/>
</calcChain>
</file>

<file path=xl/sharedStrings.xml><?xml version="1.0" encoding="utf-8"?>
<sst xmlns="http://schemas.openxmlformats.org/spreadsheetml/2006/main" count="53" uniqueCount="44">
  <si>
    <t xml:space="preserve">PLANILHA DE FORMAÇÃO DE PREÇOS - EVENTOS </t>
  </si>
  <si>
    <t>LOTE</t>
  </si>
  <si>
    <t>ITEM</t>
  </si>
  <si>
    <t>Descrição</t>
  </si>
  <si>
    <t>Grupo-classe</t>
  </si>
  <si>
    <t>Código NUC</t>
  </si>
  <si>
    <t>Unidade de medida</t>
  </si>
  <si>
    <t>Detalhamento</t>
  </si>
  <si>
    <t>ESAG</t>
  </si>
  <si>
    <t>QTD</t>
  </si>
  <si>
    <t>FONTE 1</t>
  </si>
  <si>
    <t>FONTE 2</t>
  </si>
  <si>
    <t>FONTE 3</t>
  </si>
  <si>
    <t>Menor preço</t>
  </si>
  <si>
    <t>Média</t>
  </si>
  <si>
    <t>Mediana</t>
  </si>
  <si>
    <t>Preço Máximo Unitário Utilizado</t>
  </si>
  <si>
    <t>Total Item</t>
  </si>
  <si>
    <t>ASSCCON-PP</t>
  </si>
  <si>
    <t>JAIR CARLOS</t>
  </si>
  <si>
    <t>OE EVENTOS</t>
  </si>
  <si>
    <t>12h</t>
  </si>
  <si>
    <t>RECEPCIONISTA</t>
  </si>
  <si>
    <t>6h</t>
  </si>
  <si>
    <t>SEGURANÇA PARA EVENTO</t>
  </si>
  <si>
    <t>PROFISSIONAL DE LIMPEZA</t>
  </si>
  <si>
    <t>MESTRE DE CERIMÔNIAS</t>
  </si>
  <si>
    <t>FÓRMULAS</t>
  </si>
  <si>
    <t>Critério</t>
  </si>
  <si>
    <t>Coeficiente de variação</t>
  </si>
  <si>
    <t>Desvio Padrão</t>
  </si>
  <si>
    <t xml:space="preserve">Soma de todos os valores e orçamentos, dividido pelo número de elementos.
Utilizada para um cesta de preços homogênea, ou seja, com coeficiente de variação inferior à 25% </t>
  </si>
  <si>
    <t>Valor central de um conjunto de números colocados por ordem de grandeza. Trata-se do número que se encontra exatamente no centro.
Utilizada quando a cesta de preços é pouco homogênea, ou seja, quando o coeficiente de variação é superior à 25%</t>
  </si>
  <si>
    <t>Se CV &gt; 25% considerar preço de referência o valor da Mediana -- Se CV &lt; 25% considerar preço de referência o valor da Média</t>
  </si>
  <si>
    <t>DP/M</t>
  </si>
  <si>
    <t xml:space="preserve">Precificação baseada na Lei nº 14.133/2021, na Instrução Normativa nº 12 de 2022 da Secretaria de Estado da Administração e na Nota Técnica Nº 1 de 2022 do Tribunal de Contas do Estado de Santa Catarina. </t>
  </si>
  <si>
    <t>339039-22</t>
  </si>
  <si>
    <t>504220789</t>
  </si>
  <si>
    <t>02-07</t>
  </si>
  <si>
    <t>504220790</t>
  </si>
  <si>
    <t>500500002</t>
  </si>
  <si>
    <t>504220788</t>
  </si>
  <si>
    <t>02-24</t>
  </si>
  <si>
    <t>Coeficiente  Variação (CV)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</si>
</sst>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R$&quot;\ #,##0.00;[Red]\-&quot;R$&quot;\ #,##0.00"/>
    <numFmt numFmtId="164" formatCode="00"/>
    <numFmt numFmtId="165" formatCode="0000"/>
    <numFmt numFmtId="166" formatCode="0.0%"/>
    <numFmt numFmtId="167" formatCode="&quot;R$&quot;\ #,##0.00"/>
    <numFmt numFmtId="168" formatCode="&quot;R$&quot;\ #,##0.0"/>
  </numFmts>
  <fonts count="22" x14ac:knownFonts="1">
    <font>
      <sz val="11"/>
      <color theme="1"/>
      <name val="Calibri"/>
      <scheme val="minor"/>
    </font>
    <font>
      <b/>
      <sz val="18"/>
      <color rgb="FFFFFFFF"/>
      <name val="Calibri"/>
    </font>
    <font>
      <sz val="11"/>
      <name val="Calibri"/>
    </font>
    <font>
      <b/>
      <i/>
      <sz val="12"/>
      <color theme="1"/>
      <name val="Calibri"/>
    </font>
    <font>
      <b/>
      <sz val="12"/>
      <color rgb="FF000000"/>
      <name val="Calibri"/>
    </font>
    <font>
      <b/>
      <sz val="11"/>
      <color rgb="FF000000"/>
      <name val="Calibri"/>
    </font>
    <font>
      <b/>
      <i/>
      <sz val="12"/>
      <color rgb="FF000000"/>
      <name val="Calibri"/>
    </font>
    <font>
      <sz val="11"/>
      <color theme="1"/>
      <name val="Calibri"/>
    </font>
    <font>
      <b/>
      <sz val="10"/>
      <color theme="1"/>
      <name val="Calibri"/>
    </font>
    <font>
      <b/>
      <sz val="8"/>
      <color theme="1"/>
      <name val="Calibri"/>
    </font>
    <font>
      <sz val="12"/>
      <color theme="1"/>
      <name val="Calibri"/>
    </font>
    <font>
      <sz val="10"/>
      <color theme="1"/>
      <name val="Calibri"/>
    </font>
    <font>
      <sz val="11"/>
      <color rgb="FF000000"/>
      <name val="Calibri"/>
    </font>
    <font>
      <sz val="10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sz val="11"/>
      <color theme="1"/>
      <name val="Calibri"/>
      <family val="2"/>
    </font>
    <font>
      <b/>
      <i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49B55"/>
        <bgColor rgb="FF149B55"/>
      </patternFill>
    </fill>
    <fill>
      <patternFill patternType="solid">
        <fgColor theme="0"/>
        <bgColor theme="0"/>
      </patternFill>
    </fill>
    <fill>
      <patternFill patternType="solid">
        <fgColor rgb="FFEEEEEE"/>
        <bgColor rgb="FFEEEEEE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rgb="FFFFFF00"/>
      </patternFill>
    </fill>
    <fill>
      <patternFill patternType="solid">
        <fgColor rgb="FF92D050"/>
        <bgColor theme="0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 applyFont="1" applyAlignment="1"/>
    <xf numFmtId="165" fontId="3" fillId="2" borderId="5" xfId="0" applyNumberFormat="1" applyFont="1" applyFill="1" applyBorder="1" applyAlignment="1">
      <alignment horizontal="center" vertical="center" textRotation="90"/>
    </xf>
    <xf numFmtId="0" fontId="4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7" fillId="0" borderId="0" xfId="0" applyFont="1"/>
    <xf numFmtId="165" fontId="3" fillId="2" borderId="12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4" fontId="9" fillId="2" borderId="6" xfId="0" applyNumberFormat="1" applyFont="1" applyFill="1" applyBorder="1" applyAlignment="1">
      <alignment horizontal="center" wrapText="1"/>
    </xf>
    <xf numFmtId="0" fontId="11" fillId="3" borderId="14" xfId="0" applyFont="1" applyFill="1" applyBorder="1" applyAlignment="1">
      <alignment horizontal="center" vertical="center" wrapText="1"/>
    </xf>
    <xf numFmtId="167" fontId="7" fillId="0" borderId="14" xfId="0" applyNumberFormat="1" applyFont="1" applyBorder="1"/>
    <xf numFmtId="167" fontId="7" fillId="3" borderId="14" xfId="0" applyNumberFormat="1" applyFont="1" applyFill="1" applyBorder="1" applyAlignment="1">
      <alignment horizontal="center"/>
    </xf>
    <xf numFmtId="166" fontId="7" fillId="3" borderId="14" xfId="0" applyNumberFormat="1" applyFont="1" applyFill="1" applyBorder="1" applyAlignment="1">
      <alignment horizontal="center" vertical="center"/>
    </xf>
    <xf numFmtId="168" fontId="7" fillId="3" borderId="14" xfId="0" applyNumberFormat="1" applyFont="1" applyFill="1" applyBorder="1" applyAlignment="1">
      <alignment horizontal="center" vertical="center"/>
    </xf>
    <xf numFmtId="167" fontId="7" fillId="0" borderId="0" xfId="0" applyNumberFormat="1" applyFont="1" applyAlignment="1">
      <alignment horizontal="center"/>
    </xf>
    <xf numFmtId="8" fontId="12" fillId="0" borderId="10" xfId="0" applyNumberFormat="1" applyFont="1" applyBorder="1"/>
    <xf numFmtId="8" fontId="13" fillId="0" borderId="15" xfId="0" applyNumberFormat="1" applyFont="1" applyBorder="1"/>
    <xf numFmtId="1" fontId="11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top" wrapText="1"/>
    </xf>
    <xf numFmtId="1" fontId="11" fillId="0" borderId="4" xfId="0" applyNumberFormat="1" applyFont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5" borderId="14" xfId="0" applyFont="1" applyFill="1" applyBorder="1" applyAlignment="1">
      <alignment horizontal="center" vertical="center" wrapText="1"/>
    </xf>
    <xf numFmtId="0" fontId="0" fillId="0" borderId="18" xfId="0" applyFont="1" applyBorder="1" applyAlignment="1"/>
    <xf numFmtId="0" fontId="0" fillId="0" borderId="18" xfId="0" applyFont="1" applyFill="1" applyBorder="1" applyAlignment="1"/>
    <xf numFmtId="0" fontId="16" fillId="3" borderId="14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165" fontId="17" fillId="2" borderId="5" xfId="0" applyNumberFormat="1" applyFont="1" applyFill="1" applyBorder="1" applyAlignment="1">
      <alignment horizontal="center" vertical="center" wrapText="1"/>
    </xf>
    <xf numFmtId="165" fontId="17" fillId="2" borderId="5" xfId="0" applyNumberFormat="1" applyFont="1" applyFill="1" applyBorder="1" applyAlignment="1">
      <alignment horizontal="center" vertical="center"/>
    </xf>
    <xf numFmtId="165" fontId="17" fillId="2" borderId="11" xfId="0" applyNumberFormat="1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49" fontId="16" fillId="3" borderId="14" xfId="0" applyNumberFormat="1" applyFont="1" applyFill="1" applyBorder="1" applyAlignment="1">
      <alignment horizontal="center" vertical="center" wrapText="1"/>
    </xf>
    <xf numFmtId="49" fontId="16" fillId="3" borderId="5" xfId="0" applyNumberFormat="1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20" fillId="3" borderId="5" xfId="0" applyNumberFormat="1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left" vertical="top" wrapText="1"/>
    </xf>
    <xf numFmtId="0" fontId="7" fillId="6" borderId="5" xfId="0" applyFont="1" applyFill="1" applyBorder="1" applyAlignment="1">
      <alignment horizontal="left" vertical="top" wrapText="1"/>
    </xf>
    <xf numFmtId="164" fontId="10" fillId="3" borderId="5" xfId="0" applyNumberFormat="1" applyFont="1" applyFill="1" applyBorder="1" applyAlignment="1">
      <alignment horizontal="center" vertical="center"/>
    </xf>
    <xf numFmtId="164" fontId="10" fillId="3" borderId="19" xfId="0" applyNumberFormat="1" applyFont="1" applyFill="1" applyBorder="1" applyAlignment="1">
      <alignment horizontal="center" vertical="center"/>
    </xf>
    <xf numFmtId="167" fontId="21" fillId="0" borderId="0" xfId="0" applyNumberFormat="1" applyFont="1" applyAlignment="1">
      <alignment horizontal="center"/>
    </xf>
    <xf numFmtId="167" fontId="7" fillId="7" borderId="14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164" fontId="3" fillId="2" borderId="4" xfId="0" applyNumberFormat="1" applyFont="1" applyFill="1" applyBorder="1" applyAlignment="1">
      <alignment horizontal="center" vertical="center"/>
    </xf>
    <xf numFmtId="0" fontId="2" fillId="0" borderId="10" xfId="0" applyFont="1" applyBorder="1"/>
    <xf numFmtId="165" fontId="3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3" fillId="2" borderId="4" xfId="0" applyFont="1" applyFill="1" applyBorder="1" applyAlignment="1">
      <alignment horizontal="center" vertical="center" wrapText="1"/>
    </xf>
    <xf numFmtId="166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15" fillId="5" borderId="7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/>
    </xf>
    <xf numFmtId="0" fontId="2" fillId="0" borderId="3" xfId="0" applyFont="1" applyBorder="1"/>
    <xf numFmtId="0" fontId="2" fillId="0" borderId="15" xfId="0" applyFont="1" applyBorder="1"/>
  </cellXfs>
  <cellStyles count="1">
    <cellStyle name="Normal" xfId="0" builtinId="0"/>
  </cellStyles>
  <dxfs count="2">
    <dxf>
      <font>
        <b/>
      </font>
      <fill>
        <patternFill patternType="solid">
          <fgColor rgb="FF92D050"/>
          <bgColor rgb="FF92D050"/>
        </patternFill>
      </fill>
    </dxf>
    <dxf>
      <font>
        <b/>
      </font>
      <fill>
        <patternFill patternType="solid">
          <fgColor rgb="FF92D050"/>
          <bgColor rgb="FF92D050"/>
        </patternFill>
      </fill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171450</xdr:colOff>
      <xdr:row>0</xdr:row>
      <xdr:rowOff>114300</xdr:rowOff>
    </xdr:from>
    <xdr:ext cx="1219200" cy="5048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15</xdr:col>
      <xdr:colOff>476250</xdr:colOff>
      <xdr:row>10</xdr:row>
      <xdr:rowOff>658957</xdr:rowOff>
    </xdr:from>
    <xdr:ext cx="1352550" cy="400050"/>
    <xdr:pic>
      <xdr:nvPicPr>
        <xdr:cNvPr id="3" name="image2.png" title="Imagem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347864" y="3966730"/>
          <a:ext cx="1352550" cy="4000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938"/>
  <sheetViews>
    <sheetView tabSelected="1" zoomScale="110" zoomScaleNormal="110" workbookViewId="0">
      <pane ySplit="3" topLeftCell="A4" activePane="bottomLeft" state="frozen"/>
      <selection pane="bottomLeft" activeCell="G7" sqref="G7"/>
    </sheetView>
  </sheetViews>
  <sheetFormatPr defaultColWidth="14.42578125" defaultRowHeight="15" customHeight="1" x14ac:dyDescent="0.25"/>
  <cols>
    <col min="1" max="1" width="8.7109375" customWidth="1"/>
    <col min="2" max="2" width="6.85546875" customWidth="1"/>
    <col min="3" max="3" width="31.140625" customWidth="1"/>
    <col min="4" max="4" width="11.85546875" style="34" customWidth="1"/>
    <col min="5" max="5" width="12.42578125" style="34" customWidth="1"/>
    <col min="6" max="6" width="8.28515625" style="34" customWidth="1"/>
    <col min="7" max="7" width="15.140625" style="34" customWidth="1"/>
    <col min="8" max="8" width="5.28515625" customWidth="1"/>
    <col min="9" max="9" width="6.42578125" customWidth="1"/>
    <col min="10" max="13" width="11.42578125" customWidth="1"/>
    <col min="14" max="14" width="12.5703125" customWidth="1"/>
    <col min="15" max="15" width="13.42578125" customWidth="1"/>
    <col min="16" max="18" width="13" customWidth="1"/>
    <col min="19" max="31" width="20.140625" customWidth="1"/>
  </cols>
  <sheetData>
    <row r="1" spans="1:31" ht="55.5" customHeight="1" x14ac:dyDescent="0.2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</row>
    <row r="2" spans="1:31" ht="68.25" customHeight="1" x14ac:dyDescent="0.25">
      <c r="A2" s="44" t="s">
        <v>1</v>
      </c>
      <c r="B2" s="44" t="s">
        <v>2</v>
      </c>
      <c r="C2" s="46" t="s">
        <v>3</v>
      </c>
      <c r="D2" s="26" t="s">
        <v>4</v>
      </c>
      <c r="E2" s="26" t="s">
        <v>5</v>
      </c>
      <c r="F2" s="26" t="s">
        <v>6</v>
      </c>
      <c r="G2" s="27" t="s">
        <v>7</v>
      </c>
      <c r="H2" s="1" t="s">
        <v>8</v>
      </c>
      <c r="I2" s="46" t="s">
        <v>9</v>
      </c>
      <c r="J2" s="2" t="s">
        <v>10</v>
      </c>
      <c r="K2" s="2" t="s">
        <v>11</v>
      </c>
      <c r="L2" s="3" t="s">
        <v>12</v>
      </c>
      <c r="M2" s="47" t="s">
        <v>13</v>
      </c>
      <c r="N2" s="49" t="s">
        <v>14</v>
      </c>
      <c r="O2" s="49" t="s">
        <v>15</v>
      </c>
      <c r="P2" s="50" t="s">
        <v>43</v>
      </c>
      <c r="Q2" s="50" t="s">
        <v>16</v>
      </c>
      <c r="R2" s="51" t="s">
        <v>17</v>
      </c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1" ht="15.75" x14ac:dyDescent="0.25">
      <c r="A3" s="45"/>
      <c r="B3" s="45"/>
      <c r="C3" s="45"/>
      <c r="D3" s="28"/>
      <c r="E3" s="28"/>
      <c r="F3" s="28"/>
      <c r="G3" s="28"/>
      <c r="H3" s="5"/>
      <c r="I3" s="45"/>
      <c r="J3" s="6" t="s">
        <v>18</v>
      </c>
      <c r="K3" s="6" t="s">
        <v>19</v>
      </c>
      <c r="L3" s="7" t="s">
        <v>20</v>
      </c>
      <c r="M3" s="48"/>
      <c r="N3" s="48"/>
      <c r="O3" s="48"/>
      <c r="P3" s="48"/>
      <c r="Q3" s="45"/>
      <c r="R3" s="48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</row>
    <row r="4" spans="1:31" ht="18.75" customHeight="1" x14ac:dyDescent="0.25">
      <c r="A4" s="52">
        <v>1</v>
      </c>
      <c r="B4" s="38">
        <v>1</v>
      </c>
      <c r="C4" s="36" t="s">
        <v>22</v>
      </c>
      <c r="D4" s="31" t="s">
        <v>38</v>
      </c>
      <c r="E4" s="31" t="s">
        <v>37</v>
      </c>
      <c r="F4" s="24" t="s">
        <v>23</v>
      </c>
      <c r="G4" s="24" t="s">
        <v>36</v>
      </c>
      <c r="H4" s="16">
        <v>2</v>
      </c>
      <c r="I4" s="8">
        <f>SUM(H4:H4)</f>
        <v>2</v>
      </c>
      <c r="J4" s="14">
        <v>450</v>
      </c>
      <c r="K4" s="15">
        <v>500</v>
      </c>
      <c r="L4" s="9">
        <v>500</v>
      </c>
      <c r="M4" s="41">
        <f t="shared" ref="M4:M7" si="0">MIN(J4:L4)</f>
        <v>450</v>
      </c>
      <c r="N4" s="10">
        <f t="shared" ref="N4:N7" si="1">ROUNDDOWN(AVERAGE(J4:L4),2)</f>
        <v>483.33</v>
      </c>
      <c r="O4" s="10">
        <f t="shared" ref="O4:O7" si="2">ROUNDDOWN(MEDIAN(J4:L4),2)</f>
        <v>500</v>
      </c>
      <c r="P4" s="11">
        <f t="shared" ref="P4:P7" si="3">STDEV(J4:L4)/AVERAGE(J4:L4)</f>
        <v>5.972588991616818E-2</v>
      </c>
      <c r="Q4" s="12">
        <v>450</v>
      </c>
      <c r="R4" s="10">
        <f>IF(P4&lt;=25%,M4,O4)*I4</f>
        <v>900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</row>
    <row r="5" spans="1:31" ht="18.75" customHeight="1" x14ac:dyDescent="0.25">
      <c r="A5" s="53"/>
      <c r="B5" s="38">
        <v>2</v>
      </c>
      <c r="C5" s="37" t="s">
        <v>24</v>
      </c>
      <c r="D5" s="31" t="s">
        <v>38</v>
      </c>
      <c r="E5" s="32" t="s">
        <v>39</v>
      </c>
      <c r="F5" s="25" t="s">
        <v>21</v>
      </c>
      <c r="G5" s="24" t="s">
        <v>36</v>
      </c>
      <c r="H5" s="18">
        <v>1</v>
      </c>
      <c r="I5" s="8">
        <f>SUM(H5:H5)</f>
        <v>1</v>
      </c>
      <c r="J5" s="14">
        <v>450</v>
      </c>
      <c r="K5" s="15">
        <v>500</v>
      </c>
      <c r="L5" s="9">
        <v>600</v>
      </c>
      <c r="M5" s="41">
        <f t="shared" si="0"/>
        <v>450</v>
      </c>
      <c r="N5" s="10">
        <f t="shared" si="1"/>
        <v>516.66</v>
      </c>
      <c r="O5" s="10">
        <f t="shared" si="2"/>
        <v>500</v>
      </c>
      <c r="P5" s="11">
        <f t="shared" si="3"/>
        <v>0.14782502241793008</v>
      </c>
      <c r="Q5" s="12">
        <v>450</v>
      </c>
      <c r="R5" s="10">
        <f>IF(P5&lt;=25%,M5,O5)*I5</f>
        <v>450</v>
      </c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</row>
    <row r="6" spans="1:31" ht="18.75" customHeight="1" x14ac:dyDescent="0.25">
      <c r="A6" s="53"/>
      <c r="B6" s="38">
        <v>3</v>
      </c>
      <c r="C6" s="37" t="s">
        <v>25</v>
      </c>
      <c r="D6" s="32" t="s">
        <v>42</v>
      </c>
      <c r="E6" s="35" t="s">
        <v>40</v>
      </c>
      <c r="F6" s="25" t="s">
        <v>23</v>
      </c>
      <c r="G6" s="25" t="s">
        <v>36</v>
      </c>
      <c r="H6" s="18">
        <v>1</v>
      </c>
      <c r="I6" s="8">
        <f>SUM(H6:H6)</f>
        <v>1</v>
      </c>
      <c r="J6" s="14">
        <v>350</v>
      </c>
      <c r="K6" s="15">
        <v>500</v>
      </c>
      <c r="L6" s="9">
        <v>500</v>
      </c>
      <c r="M6" s="41">
        <f t="shared" si="0"/>
        <v>350</v>
      </c>
      <c r="N6" s="10">
        <f t="shared" si="1"/>
        <v>450</v>
      </c>
      <c r="O6" s="10">
        <f t="shared" si="2"/>
        <v>500</v>
      </c>
      <c r="P6" s="11">
        <f t="shared" si="3"/>
        <v>0.19245008972987526</v>
      </c>
      <c r="Q6" s="12">
        <v>350</v>
      </c>
      <c r="R6" s="10">
        <f>IF(P6&lt;=25%,M6,O6)*I6</f>
        <v>350</v>
      </c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</row>
    <row r="7" spans="1:31" ht="17.25" customHeight="1" x14ac:dyDescent="0.25">
      <c r="A7" s="54"/>
      <c r="B7" s="39">
        <v>4</v>
      </c>
      <c r="C7" s="17" t="s">
        <v>26</v>
      </c>
      <c r="D7" s="31" t="s">
        <v>38</v>
      </c>
      <c r="E7" s="31" t="s">
        <v>41</v>
      </c>
      <c r="F7" s="24" t="s">
        <v>23</v>
      </c>
      <c r="G7" s="24" t="s">
        <v>36</v>
      </c>
      <c r="H7" s="16">
        <v>1</v>
      </c>
      <c r="I7" s="8">
        <f>SUM(H7:H7)</f>
        <v>1</v>
      </c>
      <c r="J7" s="14">
        <v>1500</v>
      </c>
      <c r="K7" s="15">
        <v>2500</v>
      </c>
      <c r="L7" s="9">
        <v>3000</v>
      </c>
      <c r="M7" s="41">
        <f t="shared" si="0"/>
        <v>1500</v>
      </c>
      <c r="N7" s="10">
        <f t="shared" si="1"/>
        <v>2333.33</v>
      </c>
      <c r="O7" s="10">
        <f t="shared" si="2"/>
        <v>2500</v>
      </c>
      <c r="P7" s="11">
        <f t="shared" si="3"/>
        <v>0.32732683535398849</v>
      </c>
      <c r="Q7" s="12">
        <v>1500</v>
      </c>
      <c r="R7" s="10">
        <f>IF(P7&lt;=25%,N7,M7)*I7</f>
        <v>1500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</row>
    <row r="8" spans="1:31" ht="15.75" customHeight="1" x14ac:dyDescent="0.25">
      <c r="B8" s="23"/>
      <c r="C8" s="23"/>
      <c r="D8" s="33"/>
      <c r="E8" s="33"/>
      <c r="F8" s="33"/>
      <c r="G8" s="33"/>
      <c r="H8" s="23"/>
      <c r="I8" s="23"/>
      <c r="J8" s="23"/>
      <c r="K8" s="23"/>
      <c r="L8" s="23"/>
      <c r="M8" s="23"/>
      <c r="N8" s="23"/>
      <c r="O8" s="23"/>
      <c r="P8" s="23"/>
      <c r="R8" s="40">
        <f>SUM(R4:R7)</f>
        <v>3200</v>
      </c>
    </row>
    <row r="9" spans="1:31" ht="15.75" customHeight="1" x14ac:dyDescent="0.25">
      <c r="B9" s="61" t="s">
        <v>27</v>
      </c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3"/>
      <c r="P9" s="22"/>
    </row>
    <row r="10" spans="1:31" ht="15.75" customHeight="1" x14ac:dyDescent="0.25">
      <c r="B10" s="60" t="s">
        <v>14</v>
      </c>
      <c r="C10" s="57"/>
      <c r="D10" s="29"/>
      <c r="E10" s="29"/>
      <c r="F10" s="29"/>
      <c r="G10" s="29"/>
      <c r="H10" s="19"/>
      <c r="I10" s="60" t="s">
        <v>15</v>
      </c>
      <c r="J10" s="56"/>
      <c r="K10" s="57"/>
      <c r="L10" s="19" t="s">
        <v>28</v>
      </c>
      <c r="M10" s="19" t="s">
        <v>29</v>
      </c>
      <c r="N10" s="60" t="s">
        <v>30</v>
      </c>
      <c r="O10" s="57"/>
    </row>
    <row r="11" spans="1:31" ht="130.5" customHeight="1" x14ac:dyDescent="0.25">
      <c r="B11" s="59" t="s">
        <v>31</v>
      </c>
      <c r="C11" s="57"/>
      <c r="D11" s="30"/>
      <c r="E11" s="30"/>
      <c r="F11" s="30"/>
      <c r="G11" s="30"/>
      <c r="H11" s="20"/>
      <c r="I11" s="59" t="s">
        <v>32</v>
      </c>
      <c r="J11" s="56"/>
      <c r="K11" s="57"/>
      <c r="L11" s="20" t="s">
        <v>33</v>
      </c>
      <c r="M11" s="21" t="s">
        <v>34</v>
      </c>
      <c r="N11" s="58"/>
      <c r="O11" s="57"/>
    </row>
    <row r="12" spans="1:31" ht="29.25" customHeight="1" x14ac:dyDescent="0.25">
      <c r="B12" s="55" t="s">
        <v>35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</row>
    <row r="13" spans="1:31" ht="15.75" customHeight="1" x14ac:dyDescent="0.25"/>
    <row r="14" spans="1:31" ht="15.75" customHeight="1" x14ac:dyDescent="0.25"/>
    <row r="15" spans="1:31" ht="15.75" customHeight="1" x14ac:dyDescent="0.25"/>
    <row r="16" spans="1:31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</sheetData>
  <mergeCells count="20">
    <mergeCell ref="A4:A7"/>
    <mergeCell ref="B12:O12"/>
    <mergeCell ref="N11:O11"/>
    <mergeCell ref="I11:K11"/>
    <mergeCell ref="B11:C11"/>
    <mergeCell ref="N10:O10"/>
    <mergeCell ref="I10:K10"/>
    <mergeCell ref="B10:C10"/>
    <mergeCell ref="B9:O9"/>
    <mergeCell ref="B1:R1"/>
    <mergeCell ref="A2:A3"/>
    <mergeCell ref="B2:B3"/>
    <mergeCell ref="C2:C3"/>
    <mergeCell ref="I2:I3"/>
    <mergeCell ref="M2:M3"/>
    <mergeCell ref="N2:N3"/>
    <mergeCell ref="O2:O3"/>
    <mergeCell ref="P2:P3"/>
    <mergeCell ref="Q2:Q3"/>
    <mergeCell ref="R2:R3"/>
  </mergeCells>
  <conditionalFormatting sqref="N4:N7">
    <cfRule type="expression" dxfId="1" priority="1">
      <formula>$P4&lt;0.25</formula>
    </cfRule>
  </conditionalFormatting>
  <conditionalFormatting sqref="O4:O7">
    <cfRule type="expression" dxfId="0" priority="2">
      <formula>$P4&gt;=0.25</formula>
    </cfRule>
  </conditionalFormatting>
  <pageMargins left="0.51181102362204722" right="0.51181102362204722" top="0.98425196850393704" bottom="0.78740157480314965" header="0" footer="0"/>
  <pageSetup paperSize="8" orientation="portrait" r:id="rId1"/>
  <headerFooter>
    <oddFooter>&amp;Rv2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de Formação de Preços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Giani da Rocha</dc:creator>
  <cp:lastModifiedBy>ROBERTA KLOSTER</cp:lastModifiedBy>
  <dcterms:created xsi:type="dcterms:W3CDTF">2017-11-06T16:56:11Z</dcterms:created>
  <dcterms:modified xsi:type="dcterms:W3CDTF">2026-02-09T21:15:01Z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0x01010075768467BDA7A744A3BC1E8A99C1D5BA</vt:lpwstr>
  </property>
  <property fmtid="{D5CDD505-2E9C-101B-9397-08002B2CF9AE}" pid="3" name="MediaServiceImageTags">
    <vt:lpwstr/>
  </property>
</Properties>
</file>