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0191CAA9-A1EF-4247-B09C-8BCD7C85380A}" xr6:coauthVersionLast="47" xr6:coauthVersionMax="47" xr10:uidLastSave="{00000000-0000-0000-0000-000000000000}"/>
  <bookViews>
    <workbookView xWindow="-120" yWindow="-120" windowWidth="29040" windowHeight="15720" tabRatio="800" xr2:uid="{0EB87390-913E-4AFF-B0A4-62C2AE9BA4BA}"/>
  </bookViews>
  <sheets>
    <sheet name="CUSTO MAN TUHÃ sem plantão" sheetId="38" r:id="rId1"/>
    <sheet name="BDI" sheetId="13" r:id="rId2"/>
    <sheet name="COMPOSIÇÃO" sheetId="39" r:id="rId3"/>
  </sheets>
  <definedNames>
    <definedName name="_xlnm.Print_Area" localSheetId="1">BDI!$A$1:$D$22</definedName>
    <definedName name="_xlnm.Print_Area" localSheetId="0">'CUSTO MAN TUHÃ sem plantão'!$A$1:$J$56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7" i="38" l="1"/>
  <c r="E6" i="39"/>
  <c r="G6" i="39" s="1"/>
  <c r="G8" i="39" s="1"/>
  <c r="G5" i="39"/>
  <c r="G4" i="39"/>
  <c r="G3" i="39"/>
  <c r="G50" i="38"/>
  <c r="G39" i="38"/>
  <c r="G32" i="38"/>
  <c r="G31" i="38"/>
  <c r="F32" i="38"/>
  <c r="F44" i="38"/>
  <c r="G44" i="38" s="1"/>
  <c r="F47" i="38"/>
  <c r="G47" i="38" s="1"/>
  <c r="F43" i="38"/>
  <c r="G43" i="38" s="1"/>
  <c r="F42" i="38"/>
  <c r="G42" i="38" s="1"/>
  <c r="F36" i="38"/>
  <c r="G36" i="38" s="1"/>
  <c r="F35" i="38"/>
  <c r="G35" i="38" s="1"/>
  <c r="F28" i="38"/>
  <c r="G28" i="38" s="1"/>
  <c r="F27" i="38"/>
  <c r="G27" i="38" s="1"/>
  <c r="F31" i="38"/>
  <c r="B21" i="38"/>
  <c r="F19" i="38"/>
  <c r="G19" i="38" s="1"/>
  <c r="D16" i="13" l="1"/>
  <c r="C16" i="13" l="1"/>
  <c r="D12" i="13"/>
  <c r="D11" i="13" s="1"/>
  <c r="D20" i="13" s="1"/>
  <c r="H6" i="38" s="1"/>
  <c r="C12" i="13"/>
  <c r="D3" i="13"/>
  <c r="C3" i="13"/>
  <c r="I50" i="38" l="1"/>
  <c r="J50" i="38" s="1"/>
  <c r="I39" i="38"/>
  <c r="C11" i="13"/>
  <c r="C20" i="13" s="1"/>
  <c r="H4" i="38" l="1"/>
  <c r="H8" i="38"/>
  <c r="I44" i="38" l="1"/>
  <c r="J44" i="38" s="1"/>
  <c r="I32" i="38"/>
  <c r="J32" i="38" s="1"/>
  <c r="I47" i="38"/>
  <c r="J47" i="38" s="1"/>
  <c r="I43" i="38"/>
  <c r="J43" i="38" s="1"/>
  <c r="I42" i="38"/>
  <c r="J42" i="38" s="1"/>
  <c r="I36" i="38"/>
  <c r="J36" i="38" s="1"/>
  <c r="I35" i="38"/>
  <c r="J35" i="38" s="1"/>
  <c r="J39" i="38"/>
  <c r="I27" i="38"/>
  <c r="J27" i="38" s="1"/>
  <c r="I28" i="38"/>
  <c r="J28" i="38" s="1"/>
  <c r="I31" i="38" l="1"/>
  <c r="J31" i="38" s="1"/>
  <c r="J52" i="38" l="1"/>
  <c r="I19" i="38" l="1"/>
  <c r="J19" i="38" s="1"/>
  <c r="J21" i="38" l="1"/>
  <c r="J54" i="38" s="1"/>
  <c r="J56" i="38" l="1"/>
</calcChain>
</file>

<file path=xl/sharedStrings.xml><?xml version="1.0" encoding="utf-8"?>
<sst xmlns="http://schemas.openxmlformats.org/spreadsheetml/2006/main" count="143" uniqueCount="117">
  <si>
    <t>ITEM</t>
  </si>
  <si>
    <t>TOTAL</t>
  </si>
  <si>
    <t>DESCRIÇÃO</t>
  </si>
  <si>
    <t>A</t>
  </si>
  <si>
    <t>B</t>
  </si>
  <si>
    <t>C</t>
  </si>
  <si>
    <t>PIS</t>
  </si>
  <si>
    <t>COFINS</t>
  </si>
  <si>
    <t>ISS – IMPOSTO SOBRE SERVIÇOS</t>
  </si>
  <si>
    <t xml:space="preserve">    </t>
  </si>
  <si>
    <t xml:space="preserve">PLANILHA DE ORÇAMENTO  </t>
  </si>
  <si>
    <t>UNIDADE</t>
  </si>
  <si>
    <t>PREÇO UNITÁRIO COM BDI (R$)</t>
  </si>
  <si>
    <t>PREÇO TOTAL (R$)</t>
  </si>
  <si>
    <t>1.1</t>
  </si>
  <si>
    <t>1.1.1</t>
  </si>
  <si>
    <t>mês</t>
  </si>
  <si>
    <t>un*mês</t>
  </si>
  <si>
    <t>ADMINISTRAÇÃO LOCAL</t>
  </si>
  <si>
    <t>2.1</t>
  </si>
  <si>
    <t>CESTA DE SERVIÇOS</t>
  </si>
  <si>
    <t>VEÍCULOS DAS EQUIPES DE MANUTENÇÃO</t>
  </si>
  <si>
    <t>SUBTOTAL CESTA DE SERVIÇOS</t>
  </si>
  <si>
    <t>COMPOSIÇÃO DAS TAXAS DE BDI - SERVIÇOS</t>
  </si>
  <si>
    <t>MÃO OBRA</t>
  </si>
  <si>
    <t>MATERIAIS</t>
  </si>
  <si>
    <t>SINAPI</t>
  </si>
  <si>
    <t>PREÇO UNITÁRIO SEM BDI (R$)</t>
  </si>
  <si>
    <t>TECNICO ELETROMECÂNICO</t>
  </si>
  <si>
    <t>MANUTENÇÃO ELETROMECÂNICA DO SISTEMA DE ABASTECIMENTO DE ÁGUA E ESGOTO SANITÁRIO DE JARAGUA DO SUL- SC</t>
  </si>
  <si>
    <t>BDI Serviços</t>
  </si>
  <si>
    <t>BDI Materiais</t>
  </si>
  <si>
    <t>BDI Administração Local</t>
  </si>
  <si>
    <t>Data Base Orçamento</t>
  </si>
  <si>
    <t>Vigencia Contratual Meses</t>
  </si>
  <si>
    <t>QUANTIDADE MESES</t>
  </si>
  <si>
    <t>QUANTIDADE UNITÁRIA</t>
  </si>
  <si>
    <t>2.1.1</t>
  </si>
  <si>
    <t>2.1.1.2</t>
  </si>
  <si>
    <t>2.1.2</t>
  </si>
  <si>
    <t>2.1.2.1</t>
  </si>
  <si>
    <t>2.1.3</t>
  </si>
  <si>
    <t>CUSTOS INDIRETOS</t>
  </si>
  <si>
    <t>A.1</t>
  </si>
  <si>
    <t>ADMINISTRAÇÃO CENTRAL (AC)</t>
  </si>
  <si>
    <t>A.2</t>
  </si>
  <si>
    <t>DESPESAS FINANCEIRAS (DF)</t>
  </si>
  <si>
    <t>RISCOS (R)</t>
  </si>
  <si>
    <t>A.3</t>
  </si>
  <si>
    <t>SEGUROS E GARANTIAS (S+G)</t>
  </si>
  <si>
    <t>LUCRO (L)</t>
  </si>
  <si>
    <t>TRIBUTOS (T)</t>
  </si>
  <si>
    <t>C.1</t>
  </si>
  <si>
    <t>FEDERAIS</t>
  </si>
  <si>
    <t>C.1.1</t>
  </si>
  <si>
    <t>C.1.2</t>
  </si>
  <si>
    <t>C.2</t>
  </si>
  <si>
    <t>ESTADUAIS</t>
  </si>
  <si>
    <t>C.3</t>
  </si>
  <si>
    <t>MUNICIPAIS</t>
  </si>
  <si>
    <t>C.3.1</t>
  </si>
  <si>
    <t>EQUIPE TÉCNICA ESGOTO</t>
  </si>
  <si>
    <t>EQUIPE TÉCNICA PREDIAL</t>
  </si>
  <si>
    <t>AJUDANTE DE ELETRICISTA</t>
  </si>
  <si>
    <t>ESTADO DE SANTA CATARINA</t>
  </si>
  <si>
    <t>MUNICÍPIO DE JARAGUA DO SUL</t>
  </si>
  <si>
    <t>SERVIÇO AUTONOMO MUNICIPAL DE AGUA E ESGOTO - SAMAE</t>
  </si>
  <si>
    <t>COORDENAÇÃO DE ELETROMECANICA E AUTOMAÇÃO - DIRETORIA TÉCNICA</t>
  </si>
  <si>
    <t>MENSAL</t>
  </si>
  <si>
    <t>EQUIPE TÉCNICA ÁGUA</t>
  </si>
  <si>
    <t>PESSOAL</t>
  </si>
  <si>
    <t>hora</t>
  </si>
  <si>
    <t>2.1.1.1</t>
  </si>
  <si>
    <t>2.1.3.1</t>
  </si>
  <si>
    <t>ORÇ - SAMAE</t>
  </si>
  <si>
    <t>TECNICO ELETROELETRÔNICO</t>
  </si>
  <si>
    <t>AUXILIAR DE MECÂNICO</t>
  </si>
  <si>
    <t>VEICULO UTILITÁRIO TIPO FURGÃO</t>
  </si>
  <si>
    <t>ABRIL</t>
  </si>
  <si>
    <t>2026</t>
  </si>
  <si>
    <t>2.1.3.2</t>
  </si>
  <si>
    <t>2.1.4</t>
  </si>
  <si>
    <t>FORNECIMENTO DE PEÇAS</t>
  </si>
  <si>
    <t>FORNECIMENTO DE PEÇAS DE CONSUMO E REPOSIÇÃO</t>
  </si>
  <si>
    <t>un</t>
  </si>
  <si>
    <t>2.1.4.1</t>
  </si>
  <si>
    <t>2.1.5</t>
  </si>
  <si>
    <t>2.1.5.1</t>
  </si>
  <si>
    <t>HORA TÉCNICA EXTRAORDINÁRIA</t>
  </si>
  <si>
    <t>HORA TÉCNICA ESPECIALIZADA EM INSTRUMENTAÇÃO, CALIBRAÇÃO E AUTOMAÇÃO</t>
  </si>
  <si>
    <t>MERCADO</t>
  </si>
  <si>
    <t>2.1.5.2</t>
  </si>
  <si>
    <t>2.2</t>
  </si>
  <si>
    <t>2.3</t>
  </si>
  <si>
    <t>2.3.1</t>
  </si>
  <si>
    <t>2.2.1</t>
  </si>
  <si>
    <t>TECNICO ELETROTÉCNICO</t>
  </si>
  <si>
    <t>EMPRESA ESPECIALIZADA  PARA EXECUÇÃO DE SERVIÇOS DE INSTRUMENTAÇÃO ELETRÔNICA, EQUIPAMENTOS DE ANÁLISE LABORATORIAIS DE ETA E ETE, E AUTOMAÇÃO INDUSTRIAL</t>
  </si>
  <si>
    <t>QUANTIDADE TOTAL</t>
  </si>
  <si>
    <t>ENGENHEIRO ELETRICISTA/ELETRÔNICO/CONTROLE E AUTOMAÇÃO</t>
  </si>
  <si>
    <t>COMP-001</t>
  </si>
  <si>
    <t>UNIDADE COMPOSIÇÃO</t>
  </si>
  <si>
    <t>m</t>
  </si>
  <si>
    <t>CÓDIGO</t>
  </si>
  <si>
    <t>REFERÊNCIA</t>
  </si>
  <si>
    <t>UND</t>
  </si>
  <si>
    <t>CONSUMO</t>
  </si>
  <si>
    <t>CUSTO UNITÁRIO</t>
  </si>
  <si>
    <t>CUSTO TOTAL (R$)</t>
  </si>
  <si>
    <t>TOTAL COMPOSIÇÃO (R$)</t>
  </si>
  <si>
    <t>COMP-01</t>
  </si>
  <si>
    <t>H</t>
  </si>
  <si>
    <t>ENGENHEIRO SENIOR</t>
  </si>
  <si>
    <t>AJUDANTE ELETRICISTA</t>
  </si>
  <si>
    <t>ORÇ-SAMAE</t>
  </si>
  <si>
    <t>-</t>
  </si>
  <si>
    <t>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</si>
</sst>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_(* #,##0.00_);_(* \(#,##0.00\);_(* &quot;-&quot;??_);_(@_)"/>
    <numFmt numFmtId="166" formatCode="_-[$R$-416]\ * #,##0.00_-;\-[$R$-416]\ * #,##0.00_-;_-[$R$-416]\ * &quot;-&quot;??_-;_-@_-"/>
    <numFmt numFmtId="167" formatCode="00"/>
    <numFmt numFmtId="168" formatCode="&quot;R$&quot;\ #,##0.00_);[Red]\(&quot;R$&quot;\ #,##0.00\)"/>
    <numFmt numFmtId="169" formatCode="0.00_ "/>
    <numFmt numFmtId="170" formatCode="0.0000_ "/>
  </numFmts>
  <fonts count="2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9"/>
      <name val="Arial"/>
      <family val="2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2"/>
      <name val="Courier"/>
      <family val="3"/>
    </font>
    <font>
      <b/>
      <sz val="9"/>
      <color theme="0"/>
      <name val="Arial"/>
      <family val="2"/>
    </font>
    <font>
      <b/>
      <sz val="9"/>
      <color rgb="FFFFFF00"/>
      <name val="Arial"/>
      <family val="2"/>
    </font>
    <font>
      <sz val="9"/>
      <color theme="1"/>
      <name val="Arial"/>
      <family val="2"/>
    </font>
    <font>
      <sz val="9"/>
      <color theme="4"/>
      <name val="Arial"/>
      <family val="2"/>
    </font>
    <font>
      <b/>
      <sz val="9"/>
      <color theme="4"/>
      <name val="Arial"/>
      <family val="2"/>
    </font>
    <font>
      <sz val="9"/>
      <color theme="2" tint="-0.749992370372631"/>
      <name val="Arial"/>
      <family val="2"/>
    </font>
    <font>
      <sz val="9"/>
      <color theme="0"/>
      <name val="Arial"/>
      <family val="2"/>
    </font>
    <font>
      <sz val="8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color indexed="22"/>
      <name val="Arial"/>
      <family val="2"/>
    </font>
    <font>
      <sz val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D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499984740745262"/>
        <bgColor indexed="8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8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  <xf numFmtId="9" fontId="8" fillId="0" borderId="0" applyFont="0" applyFill="0" applyBorder="0" applyAlignment="0" applyProtection="0"/>
    <xf numFmtId="0" fontId="4" fillId="0" borderId="0"/>
    <xf numFmtId="9" fontId="4" fillId="0" borderId="0" applyFont="0" applyFill="0" applyBorder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2" fillId="0" borderId="0"/>
    <xf numFmtId="0" fontId="4" fillId="0" borderId="0"/>
    <xf numFmtId="4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5" fillId="0" borderId="0"/>
  </cellStyleXfs>
  <cellXfs count="280">
    <xf numFmtId="0" fontId="0" fillId="0" borderId="0" xfId="0"/>
    <xf numFmtId="0" fontId="7" fillId="3" borderId="18" xfId="3" applyFont="1" applyFill="1" applyBorder="1" applyAlignment="1">
      <alignment horizontal="center" vertical="center"/>
    </xf>
    <xf numFmtId="0" fontId="7" fillId="3" borderId="22" xfId="3" applyFont="1" applyFill="1" applyBorder="1" applyAlignment="1">
      <alignment vertical="center" wrapText="1"/>
    </xf>
    <xf numFmtId="10" fontId="6" fillId="3" borderId="23" xfId="5" applyNumberFormat="1" applyFont="1" applyFill="1" applyBorder="1" applyAlignment="1">
      <alignment horizontal="center" vertical="center"/>
    </xf>
    <xf numFmtId="0" fontId="3" fillId="6" borderId="10" xfId="3" applyFont="1" applyFill="1" applyBorder="1" applyAlignment="1">
      <alignment horizontal="center"/>
    </xf>
    <xf numFmtId="0" fontId="3" fillId="6" borderId="10" xfId="3" applyFont="1" applyFill="1" applyBorder="1"/>
    <xf numFmtId="0" fontId="7" fillId="6" borderId="0" xfId="3" applyFont="1" applyFill="1" applyAlignment="1">
      <alignment horizontal="left"/>
    </xf>
    <xf numFmtId="0" fontId="3" fillId="6" borderId="0" xfId="3" applyFont="1" applyFill="1"/>
    <xf numFmtId="0" fontId="3" fillId="6" borderId="0" xfId="3" applyFont="1" applyFill="1" applyAlignment="1">
      <alignment horizontal="center"/>
    </xf>
    <xf numFmtId="0" fontId="3" fillId="6" borderId="0" xfId="3" applyFont="1" applyFill="1" applyAlignment="1">
      <alignment horizontal="left"/>
    </xf>
    <xf numFmtId="0" fontId="9" fillId="8" borderId="0" xfId="9" applyFont="1" applyFill="1" applyAlignment="1">
      <alignment vertical="center"/>
    </xf>
    <xf numFmtId="0" fontId="4" fillId="8" borderId="0" xfId="9" applyFill="1" applyAlignment="1">
      <alignment vertical="center"/>
    </xf>
    <xf numFmtId="0" fontId="5" fillId="0" borderId="25" xfId="9" applyFont="1" applyBorder="1" applyAlignment="1">
      <alignment vertical="center"/>
    </xf>
    <xf numFmtId="0" fontId="9" fillId="6" borderId="29" xfId="13" applyFont="1" applyFill="1" applyBorder="1" applyAlignment="1">
      <alignment horizontal="center" vertical="top"/>
    </xf>
    <xf numFmtId="0" fontId="9" fillId="8" borderId="0" xfId="9" applyFont="1" applyFill="1" applyAlignment="1">
      <alignment vertical="center" wrapText="1"/>
    </xf>
    <xf numFmtId="165" fontId="14" fillId="6" borderId="11" xfId="8" quotePrefix="1" applyFont="1" applyFill="1" applyBorder="1" applyAlignment="1" applyProtection="1">
      <alignment horizontal="center" vertical="top"/>
    </xf>
    <xf numFmtId="165" fontId="14" fillId="6" borderId="5" xfId="8" quotePrefix="1" applyFont="1" applyFill="1" applyBorder="1" applyAlignment="1" applyProtection="1">
      <alignment horizontal="left" vertical="top" wrapText="1"/>
    </xf>
    <xf numFmtId="0" fontId="9" fillId="8" borderId="0" xfId="13" applyFont="1" applyFill="1" applyAlignment="1">
      <alignment vertical="center"/>
    </xf>
    <xf numFmtId="165" fontId="13" fillId="10" borderId="5" xfId="8" quotePrefix="1" applyFont="1" applyFill="1" applyBorder="1" applyAlignment="1">
      <alignment horizontal="left" vertical="top" wrapText="1"/>
    </xf>
    <xf numFmtId="0" fontId="5" fillId="11" borderId="11" xfId="13" applyFont="1" applyFill="1" applyBorder="1" applyAlignment="1">
      <alignment horizontal="right" vertical="top"/>
    </xf>
    <xf numFmtId="0" fontId="5" fillId="11" borderId="5" xfId="9" applyFont="1" applyFill="1" applyBorder="1" applyAlignment="1">
      <alignment horizontal="left" vertical="top" wrapText="1"/>
    </xf>
    <xf numFmtId="0" fontId="5" fillId="12" borderId="34" xfId="13" applyFont="1" applyFill="1" applyBorder="1" applyAlignment="1">
      <alignment horizontal="right" vertical="top"/>
    </xf>
    <xf numFmtId="0" fontId="15" fillId="0" borderId="35" xfId="0" applyFont="1" applyBorder="1" applyAlignment="1">
      <alignment horizontal="center" vertical="center"/>
    </xf>
    <xf numFmtId="0" fontId="9" fillId="12" borderId="34" xfId="13" quotePrefix="1" applyFont="1" applyFill="1" applyBorder="1" applyAlignment="1">
      <alignment horizontal="right" vertical="top"/>
    </xf>
    <xf numFmtId="0" fontId="15" fillId="0" borderId="35" xfId="0" quotePrefix="1" applyFont="1" applyBorder="1" applyAlignment="1">
      <alignment horizontal="center" vertical="center"/>
    </xf>
    <xf numFmtId="49" fontId="5" fillId="6" borderId="16" xfId="13" applyNumberFormat="1" applyFont="1" applyFill="1" applyBorder="1" applyAlignment="1">
      <alignment horizontal="left" vertical="center" wrapText="1"/>
    </xf>
    <xf numFmtId="0" fontId="5" fillId="0" borderId="37" xfId="13" quotePrefix="1" applyFont="1" applyBorder="1" applyAlignment="1">
      <alignment horizontal="right" vertical="top"/>
    </xf>
    <xf numFmtId="0" fontId="5" fillId="0" borderId="33" xfId="9" quotePrefix="1" applyFont="1" applyBorder="1" applyAlignment="1">
      <alignment horizontal="left" vertical="top" wrapText="1"/>
    </xf>
    <xf numFmtId="0" fontId="13" fillId="9" borderId="11" xfId="13" applyFont="1" applyFill="1" applyBorder="1" applyAlignment="1">
      <alignment horizontal="right" vertical="center"/>
    </xf>
    <xf numFmtId="0" fontId="5" fillId="0" borderId="11" xfId="13" quotePrefix="1" applyFont="1" applyBorder="1" applyAlignment="1">
      <alignment horizontal="right" vertical="center"/>
    </xf>
    <xf numFmtId="0" fontId="5" fillId="0" borderId="5" xfId="9" quotePrefix="1" applyFont="1" applyBorder="1" applyAlignment="1">
      <alignment horizontal="left" vertical="top" wrapText="1"/>
    </xf>
    <xf numFmtId="0" fontId="9" fillId="0" borderId="0" xfId="13" applyFont="1" applyAlignment="1">
      <alignment horizontal="left" vertical="center" wrapText="1"/>
    </xf>
    <xf numFmtId="0" fontId="9" fillId="13" borderId="0" xfId="13" applyFont="1" applyFill="1" applyAlignment="1">
      <alignment vertical="center"/>
    </xf>
    <xf numFmtId="0" fontId="5" fillId="12" borderId="24" xfId="13" applyFont="1" applyFill="1" applyBorder="1" applyAlignment="1">
      <alignment horizontal="right" vertical="top"/>
    </xf>
    <xf numFmtId="0" fontId="9" fillId="0" borderId="21" xfId="13" applyFont="1" applyBorder="1" applyAlignment="1">
      <alignment horizontal="left" vertical="center" wrapText="1"/>
    </xf>
    <xf numFmtId="0" fontId="9" fillId="0" borderId="21" xfId="13" applyFont="1" applyBorder="1" applyAlignment="1">
      <alignment horizontal="center" vertical="top"/>
    </xf>
    <xf numFmtId="44" fontId="9" fillId="8" borderId="21" xfId="13" applyNumberFormat="1" applyFont="1" applyFill="1" applyBorder="1" applyAlignment="1">
      <alignment horizontal="center" vertical="top"/>
    </xf>
    <xf numFmtId="0" fontId="5" fillId="12" borderId="25" xfId="13" applyFont="1" applyFill="1" applyBorder="1" applyAlignment="1">
      <alignment horizontal="right" vertical="top"/>
    </xf>
    <xf numFmtId="0" fontId="9" fillId="0" borderId="0" xfId="13" applyFont="1" applyAlignment="1">
      <alignment horizontal="center" vertical="top"/>
    </xf>
    <xf numFmtId="44" fontId="9" fillId="8" borderId="0" xfId="13" applyNumberFormat="1" applyFont="1" applyFill="1" applyAlignment="1">
      <alignment horizontal="center" vertical="top"/>
    </xf>
    <xf numFmtId="166" fontId="9" fillId="8" borderId="0" xfId="13" applyNumberFormat="1" applyFont="1" applyFill="1" applyAlignment="1">
      <alignment horizontal="center" vertical="top"/>
    </xf>
    <xf numFmtId="0" fontId="9" fillId="8" borderId="0" xfId="13" applyFont="1" applyFill="1" applyAlignment="1">
      <alignment horizontal="center" vertical="top"/>
    </xf>
    <xf numFmtId="0" fontId="5" fillId="0" borderId="0" xfId="13" applyFont="1" applyAlignment="1">
      <alignment vertical="center"/>
    </xf>
    <xf numFmtId="44" fontId="9" fillId="0" borderId="35" xfId="9" applyNumberFormat="1" applyFont="1" applyBorder="1" applyAlignment="1">
      <alignment horizontal="center" vertical="center"/>
    </xf>
    <xf numFmtId="14" fontId="5" fillId="0" borderId="9" xfId="8" applyNumberFormat="1" applyFont="1" applyFill="1" applyBorder="1" applyAlignment="1" applyProtection="1">
      <alignment horizontal="center" vertical="center"/>
    </xf>
    <xf numFmtId="0" fontId="9" fillId="0" borderId="10" xfId="9" applyFont="1" applyBorder="1" applyAlignment="1">
      <alignment horizontal="left" vertical="center" wrapText="1"/>
    </xf>
    <xf numFmtId="0" fontId="9" fillId="0" borderId="10" xfId="9" applyFont="1" applyBorder="1" applyAlignment="1">
      <alignment horizontal="center" vertical="top"/>
    </xf>
    <xf numFmtId="0" fontId="11" fillId="0" borderId="25" xfId="9" applyFont="1" applyBorder="1" applyAlignment="1">
      <alignment vertical="center" wrapText="1"/>
    </xf>
    <xf numFmtId="4" fontId="9" fillId="0" borderId="10" xfId="9" applyNumberFormat="1" applyFont="1" applyBorder="1" applyAlignment="1">
      <alignment horizontal="center" vertical="top" wrapText="1"/>
    </xf>
    <xf numFmtId="4" fontId="9" fillId="0" borderId="35" xfId="13" applyNumberFormat="1" applyFont="1" applyBorder="1" applyAlignment="1">
      <alignment horizontal="center" vertical="center"/>
    </xf>
    <xf numFmtId="4" fontId="9" fillId="0" borderId="21" xfId="13" applyNumberFormat="1" applyFont="1" applyBorder="1" applyAlignment="1">
      <alignment horizontal="center" vertical="top"/>
    </xf>
    <xf numFmtId="4" fontId="9" fillId="0" borderId="0" xfId="13" applyNumberFormat="1" applyFont="1" applyAlignment="1">
      <alignment horizontal="center" vertical="top"/>
    </xf>
    <xf numFmtId="44" fontId="9" fillId="0" borderId="35" xfId="13" applyNumberFormat="1" applyFont="1" applyBorder="1" applyAlignment="1">
      <alignment horizontal="center" vertical="center"/>
    </xf>
    <xf numFmtId="0" fontId="21" fillId="0" borderId="0" xfId="0" applyFont="1"/>
    <xf numFmtId="0" fontId="16" fillId="12" borderId="16" xfId="9" applyFont="1" applyFill="1" applyBorder="1" applyAlignment="1">
      <alignment horizontal="center" vertical="center"/>
    </xf>
    <xf numFmtId="0" fontId="16" fillId="12" borderId="16" xfId="9" applyFont="1" applyFill="1" applyBorder="1" applyAlignment="1">
      <alignment horizontal="left" vertical="top" wrapText="1"/>
    </xf>
    <xf numFmtId="0" fontId="5" fillId="12" borderId="36" xfId="13" applyFont="1" applyFill="1" applyBorder="1" applyAlignment="1">
      <alignment horizontal="right" vertical="top"/>
    </xf>
    <xf numFmtId="0" fontId="13" fillId="14" borderId="18" xfId="13" applyFont="1" applyFill="1" applyBorder="1" applyAlignment="1">
      <alignment horizontal="right" vertical="top"/>
    </xf>
    <xf numFmtId="0" fontId="13" fillId="14" borderId="19" xfId="9" applyFont="1" applyFill="1" applyBorder="1" applyAlignment="1">
      <alignment horizontal="left" vertical="top" wrapText="1"/>
    </xf>
    <xf numFmtId="0" fontId="19" fillId="14" borderId="19" xfId="9" applyFont="1" applyFill="1" applyBorder="1" applyAlignment="1">
      <alignment horizontal="center" vertical="center"/>
    </xf>
    <xf numFmtId="4" fontId="9" fillId="15" borderId="19" xfId="9" applyNumberFormat="1" applyFont="1" applyFill="1" applyBorder="1" applyAlignment="1">
      <alignment horizontal="center" vertical="center"/>
    </xf>
    <xf numFmtId="44" fontId="19" fillId="15" borderId="19" xfId="13" applyNumberFormat="1" applyFont="1" applyFill="1" applyBorder="1" applyAlignment="1">
      <alignment horizontal="center" vertical="center"/>
    </xf>
    <xf numFmtId="166" fontId="13" fillId="15" borderId="20" xfId="9" applyNumberFormat="1" applyFont="1" applyFill="1" applyBorder="1" applyAlignment="1">
      <alignment horizontal="center" vertical="center"/>
    </xf>
    <xf numFmtId="0" fontId="24" fillId="3" borderId="18" xfId="3" applyFont="1" applyFill="1" applyBorder="1" applyAlignment="1">
      <alignment horizontal="center" vertical="center"/>
    </xf>
    <xf numFmtId="0" fontId="22" fillId="2" borderId="27" xfId="0" applyFont="1" applyFill="1" applyBorder="1" applyAlignment="1">
      <alignment horizontal="center"/>
    </xf>
    <xf numFmtId="0" fontId="22" fillId="2" borderId="28" xfId="0" applyFont="1" applyFill="1" applyBorder="1" applyAlignment="1">
      <alignment horizontal="center"/>
    </xf>
    <xf numFmtId="0" fontId="23" fillId="0" borderId="0" xfId="3" applyFont="1" applyAlignment="1">
      <alignment horizontal="center"/>
    </xf>
    <xf numFmtId="0" fontId="24" fillId="0" borderId="0" xfId="3" applyFont="1" applyAlignment="1">
      <alignment horizontal="left" vertical="center"/>
    </xf>
    <xf numFmtId="0" fontId="24" fillId="3" borderId="30" xfId="3" applyFont="1" applyFill="1" applyBorder="1" applyAlignment="1">
      <alignment horizontal="center" vertical="center"/>
    </xf>
    <xf numFmtId="0" fontId="24" fillId="3" borderId="31" xfId="3" applyFont="1" applyFill="1" applyBorder="1" applyAlignment="1">
      <alignment vertical="center" wrapText="1"/>
    </xf>
    <xf numFmtId="164" fontId="24" fillId="4" borderId="31" xfId="5" applyNumberFormat="1" applyFont="1" applyFill="1" applyBorder="1" applyAlignment="1">
      <alignment horizontal="center" vertical="center"/>
    </xf>
    <xf numFmtId="0" fontId="23" fillId="6" borderId="6" xfId="3" applyFont="1" applyFill="1" applyBorder="1" applyAlignment="1">
      <alignment horizontal="center" vertical="center"/>
    </xf>
    <xf numFmtId="0" fontId="23" fillId="6" borderId="1" xfId="3" applyFont="1" applyFill="1" applyBorder="1" applyAlignment="1">
      <alignment vertical="center" wrapText="1"/>
    </xf>
    <xf numFmtId="164" fontId="23" fillId="6" borderId="1" xfId="5" applyNumberFormat="1" applyFont="1" applyFill="1" applyBorder="1" applyAlignment="1">
      <alignment horizontal="center" vertical="center"/>
    </xf>
    <xf numFmtId="0" fontId="23" fillId="6" borderId="13" xfId="3" applyFont="1" applyFill="1" applyBorder="1" applyAlignment="1">
      <alignment horizontal="center" vertical="center"/>
    </xf>
    <xf numFmtId="0" fontId="23" fillId="6" borderId="2" xfId="3" applyFont="1" applyFill="1" applyBorder="1" applyAlignment="1">
      <alignment vertical="center" wrapText="1"/>
    </xf>
    <xf numFmtId="164" fontId="23" fillId="6" borderId="2" xfId="5" applyNumberFormat="1" applyFont="1" applyFill="1" applyBorder="1" applyAlignment="1">
      <alignment horizontal="center" vertical="center"/>
    </xf>
    <xf numFmtId="0" fontId="23" fillId="6" borderId="7" xfId="3" applyFont="1" applyFill="1" applyBorder="1" applyAlignment="1">
      <alignment horizontal="center" vertical="center"/>
    </xf>
    <xf numFmtId="0" fontId="23" fillId="6" borderId="8" xfId="3" applyFont="1" applyFill="1" applyBorder="1" applyAlignment="1">
      <alignment vertical="center" wrapText="1"/>
    </xf>
    <xf numFmtId="164" fontId="23" fillId="6" borderId="8" xfId="5" applyNumberFormat="1" applyFont="1" applyFill="1" applyBorder="1" applyAlignment="1">
      <alignment horizontal="center" vertical="center"/>
    </xf>
    <xf numFmtId="0" fontId="23" fillId="0" borderId="19" xfId="3" applyFont="1" applyBorder="1"/>
    <xf numFmtId="0" fontId="24" fillId="3" borderId="22" xfId="3" applyFont="1" applyFill="1" applyBorder="1" applyAlignment="1">
      <alignment vertical="center" wrapText="1"/>
    </xf>
    <xf numFmtId="164" fontId="24" fillId="5" borderId="23" xfId="5" applyNumberFormat="1" applyFont="1" applyFill="1" applyBorder="1" applyAlignment="1" applyProtection="1">
      <alignment horizontal="center" vertical="center"/>
      <protection locked="0"/>
    </xf>
    <xf numFmtId="164" fontId="24" fillId="3" borderId="23" xfId="5" applyNumberFormat="1" applyFont="1" applyFill="1" applyBorder="1" applyAlignment="1">
      <alignment horizontal="center" vertical="center"/>
    </xf>
    <xf numFmtId="0" fontId="24" fillId="3" borderId="25" xfId="3" applyFont="1" applyFill="1" applyBorder="1" applyAlignment="1">
      <alignment horizontal="center" vertical="center"/>
    </xf>
    <xf numFmtId="0" fontId="24" fillId="3" borderId="32" xfId="3" applyFont="1" applyFill="1" applyBorder="1" applyAlignment="1">
      <alignment vertical="center" wrapText="1"/>
    </xf>
    <xf numFmtId="164" fontId="24" fillId="3" borderId="14" xfId="5" applyNumberFormat="1" applyFont="1" applyFill="1" applyBorder="1" applyAlignment="1">
      <alignment horizontal="center" vertical="center"/>
    </xf>
    <xf numFmtId="0" fontId="23" fillId="0" borderId="1" xfId="3" applyFont="1" applyBorder="1" applyAlignment="1">
      <alignment horizontal="center" vertical="center"/>
    </xf>
    <xf numFmtId="0" fontId="23" fillId="0" borderId="1" xfId="3" applyFont="1" applyBorder="1" applyAlignment="1">
      <alignment horizontal="justify" vertical="center" wrapText="1"/>
    </xf>
    <xf numFmtId="164" fontId="23" fillId="5" borderId="1" xfId="5" applyNumberFormat="1" applyFont="1" applyFill="1" applyBorder="1" applyAlignment="1" applyProtection="1">
      <alignment horizontal="center" vertical="center"/>
      <protection locked="0"/>
    </xf>
    <xf numFmtId="0" fontId="24" fillId="3" borderId="24" xfId="3" applyFont="1" applyFill="1" applyBorder="1" applyAlignment="1">
      <alignment horizontal="center" vertical="center"/>
    </xf>
    <xf numFmtId="0" fontId="24" fillId="3" borderId="39" xfId="3" applyFont="1" applyFill="1" applyBorder="1" applyAlignment="1">
      <alignment vertical="center" wrapText="1"/>
    </xf>
    <xf numFmtId="164" fontId="24" fillId="3" borderId="15" xfId="5" applyNumberFormat="1" applyFont="1" applyFill="1" applyBorder="1" applyAlignment="1">
      <alignment horizontal="center" vertical="center"/>
    </xf>
    <xf numFmtId="0" fontId="23" fillId="0" borderId="26" xfId="3" applyFont="1" applyBorder="1" applyAlignment="1">
      <alignment horizontal="center" vertical="center"/>
    </xf>
    <xf numFmtId="0" fontId="23" fillId="0" borderId="27" xfId="3" applyFont="1" applyBorder="1" applyAlignment="1">
      <alignment horizontal="justify" vertical="center" wrapText="1"/>
    </xf>
    <xf numFmtId="164" fontId="23" fillId="5" borderId="27" xfId="5" applyNumberFormat="1" applyFont="1" applyFill="1" applyBorder="1" applyAlignment="1" applyProtection="1">
      <alignment horizontal="center" vertical="center"/>
      <protection locked="0"/>
    </xf>
    <xf numFmtId="4" fontId="9" fillId="2" borderId="35" xfId="9" quotePrefix="1" applyNumberFormat="1" applyFont="1" applyFill="1" applyBorder="1" applyAlignment="1">
      <alignment horizontal="center" vertical="center"/>
    </xf>
    <xf numFmtId="44" fontId="16" fillId="2" borderId="35" xfId="9" applyNumberFormat="1" applyFont="1" applyFill="1" applyBorder="1" applyAlignment="1" applyProtection="1">
      <alignment horizontal="center" vertical="center"/>
      <protection locked="0"/>
    </xf>
    <xf numFmtId="4" fontId="9" fillId="2" borderId="35" xfId="13" applyNumberFormat="1" applyFont="1" applyFill="1" applyBorder="1" applyAlignment="1">
      <alignment horizontal="center" vertical="center"/>
    </xf>
    <xf numFmtId="44" fontId="9" fillId="2" borderId="35" xfId="9" quotePrefix="1" applyNumberFormat="1" applyFont="1" applyFill="1" applyBorder="1" applyAlignment="1">
      <alignment horizontal="center" vertical="center"/>
    </xf>
    <xf numFmtId="0" fontId="16" fillId="11" borderId="33" xfId="9" applyFont="1" applyFill="1" applyBorder="1" applyAlignment="1">
      <alignment horizontal="center" vertical="center"/>
    </xf>
    <xf numFmtId="4" fontId="9" fillId="2" borderId="33" xfId="9" applyNumberFormat="1" applyFont="1" applyFill="1" applyBorder="1" applyAlignment="1">
      <alignment horizontal="center" vertical="center"/>
    </xf>
    <xf numFmtId="44" fontId="18" fillId="2" borderId="33" xfId="9" applyNumberFormat="1" applyFont="1" applyFill="1" applyBorder="1" applyAlignment="1">
      <alignment horizontal="center" vertical="center"/>
    </xf>
    <xf numFmtId="44" fontId="18" fillId="2" borderId="5" xfId="9" applyNumberFormat="1" applyFont="1" applyFill="1" applyBorder="1" applyAlignment="1">
      <alignment horizontal="center" vertical="center"/>
    </xf>
    <xf numFmtId="0" fontId="5" fillId="11" borderId="11" xfId="13" quotePrefix="1" applyFont="1" applyFill="1" applyBorder="1" applyAlignment="1">
      <alignment horizontal="right" vertical="center"/>
    </xf>
    <xf numFmtId="4" fontId="9" fillId="6" borderId="35" xfId="13" applyNumberFormat="1" applyFont="1" applyFill="1" applyBorder="1" applyAlignment="1">
      <alignment horizontal="center" vertical="center"/>
    </xf>
    <xf numFmtId="44" fontId="9" fillId="6" borderId="35" xfId="9" applyNumberFormat="1" applyFont="1" applyFill="1" applyBorder="1" applyAlignment="1">
      <alignment horizontal="center" vertical="center"/>
    </xf>
    <xf numFmtId="0" fontId="9" fillId="6" borderId="34" xfId="13" applyFont="1" applyFill="1" applyBorder="1" applyAlignment="1">
      <alignment horizontal="right" vertical="top"/>
    </xf>
    <xf numFmtId="0" fontId="9" fillId="8" borderId="2" xfId="9" applyFont="1" applyFill="1" applyBorder="1" applyAlignment="1">
      <alignment horizontal="left" vertical="center"/>
    </xf>
    <xf numFmtId="165" fontId="14" fillId="6" borderId="1" xfId="8" quotePrefix="1" applyFont="1" applyFill="1" applyBorder="1" applyAlignment="1" applyProtection="1">
      <alignment horizontal="left" vertical="top" wrapText="1"/>
    </xf>
    <xf numFmtId="0" fontId="5" fillId="11" borderId="1" xfId="9" applyFont="1" applyFill="1" applyBorder="1" applyAlignment="1">
      <alignment horizontal="left" vertical="top" wrapText="1"/>
    </xf>
    <xf numFmtId="0" fontId="9" fillId="0" borderId="2" xfId="9" applyFont="1" applyBorder="1" applyAlignment="1">
      <alignment horizontal="center" vertical="top"/>
    </xf>
    <xf numFmtId="165" fontId="14" fillId="6" borderId="1" xfId="8" quotePrefix="1" applyFont="1" applyFill="1" applyBorder="1" applyAlignment="1" applyProtection="1">
      <alignment horizontal="center" vertical="top"/>
    </xf>
    <xf numFmtId="0" fontId="16" fillId="11" borderId="1" xfId="13" quotePrefix="1" applyFont="1" applyFill="1" applyBorder="1" applyAlignment="1" applyProtection="1">
      <alignment horizontal="center" vertical="center"/>
      <protection hidden="1"/>
    </xf>
    <xf numFmtId="0" fontId="15" fillId="6" borderId="35" xfId="0" applyFont="1" applyFill="1" applyBorder="1" applyAlignment="1">
      <alignment horizontal="center" vertical="center"/>
    </xf>
    <xf numFmtId="0" fontId="16" fillId="11" borderId="1" xfId="9" quotePrefix="1" applyFont="1" applyFill="1" applyBorder="1" applyAlignment="1">
      <alignment horizontal="center" vertical="center"/>
    </xf>
    <xf numFmtId="0" fontId="16" fillId="0" borderId="3" xfId="9" quotePrefix="1" applyFont="1" applyBorder="1" applyAlignment="1">
      <alignment horizontal="center" vertical="center"/>
    </xf>
    <xf numFmtId="165" fontId="13" fillId="10" borderId="1" xfId="8" quotePrefix="1" applyFont="1" applyFill="1" applyBorder="1" applyAlignment="1">
      <alignment horizontal="center" vertical="center"/>
    </xf>
    <xf numFmtId="0" fontId="16" fillId="0" borderId="1" xfId="9" quotePrefix="1" applyFont="1" applyBorder="1" applyAlignment="1">
      <alignment horizontal="center" vertical="center"/>
    </xf>
    <xf numFmtId="0" fontId="16" fillId="2" borderId="35" xfId="9" quotePrefix="1" applyFont="1" applyFill="1" applyBorder="1" applyAlignment="1">
      <alignment horizontal="center" vertical="center"/>
    </xf>
    <xf numFmtId="0" fontId="15" fillId="2" borderId="35" xfId="0" quotePrefix="1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" fontId="5" fillId="6" borderId="3" xfId="8" quotePrefix="1" applyNumberFormat="1" applyFont="1" applyFill="1" applyBorder="1" applyAlignment="1" applyProtection="1">
      <alignment horizontal="center" vertical="top"/>
    </xf>
    <xf numFmtId="4" fontId="9" fillId="2" borderId="2" xfId="13" quotePrefix="1" applyNumberFormat="1" applyFont="1" applyFill="1" applyBorder="1" applyAlignment="1">
      <alignment horizontal="center" vertical="center"/>
    </xf>
    <xf numFmtId="4" fontId="9" fillId="0" borderId="40" xfId="13" quotePrefix="1" applyNumberFormat="1" applyFont="1" applyBorder="1" applyAlignment="1">
      <alignment horizontal="center" vertical="center"/>
    </xf>
    <xf numFmtId="4" fontId="9" fillId="0" borderId="41" xfId="13" quotePrefix="1" applyNumberFormat="1" applyFont="1" applyBorder="1" applyAlignment="1">
      <alignment horizontal="center" vertical="center"/>
    </xf>
    <xf numFmtId="4" fontId="9" fillId="2" borderId="3" xfId="9" quotePrefix="1" applyNumberFormat="1" applyFont="1" applyFill="1" applyBorder="1" applyAlignment="1">
      <alignment horizontal="center" vertical="center"/>
    </xf>
    <xf numFmtId="4" fontId="9" fillId="0" borderId="3" xfId="9" quotePrefix="1" applyNumberFormat="1" applyFont="1" applyBorder="1" applyAlignment="1">
      <alignment horizontal="center" vertical="center"/>
    </xf>
    <xf numFmtId="4" fontId="5" fillId="10" borderId="1" xfId="8" quotePrefix="1" applyNumberFormat="1" applyFont="1" applyFill="1" applyBorder="1" applyAlignment="1">
      <alignment horizontal="center" vertical="center"/>
    </xf>
    <xf numFmtId="4" fontId="9" fillId="0" borderId="1" xfId="9" quotePrefix="1" applyNumberFormat="1" applyFont="1" applyBorder="1" applyAlignment="1">
      <alignment horizontal="center" vertical="center"/>
    </xf>
    <xf numFmtId="4" fontId="9" fillId="0" borderId="3" xfId="13" applyNumberFormat="1" applyFont="1" applyBorder="1" applyAlignment="1">
      <alignment horizontal="center" vertical="center"/>
    </xf>
    <xf numFmtId="4" fontId="9" fillId="0" borderId="2" xfId="9" applyNumberFormat="1" applyFont="1" applyBorder="1" applyAlignment="1">
      <alignment horizontal="center" vertical="top"/>
    </xf>
    <xf numFmtId="4" fontId="9" fillId="6" borderId="35" xfId="1" applyNumberFormat="1" applyFont="1" applyFill="1" applyBorder="1" applyAlignment="1">
      <alignment horizontal="center" vertical="center"/>
    </xf>
    <xf numFmtId="0" fontId="9" fillId="6" borderId="3" xfId="13" applyFont="1" applyFill="1" applyBorder="1" applyAlignment="1">
      <alignment horizontal="center" vertical="top"/>
    </xf>
    <xf numFmtId="44" fontId="16" fillId="2" borderId="1" xfId="13" applyNumberFormat="1" applyFont="1" applyFill="1" applyBorder="1" applyAlignment="1">
      <alignment horizontal="center" vertical="center"/>
    </xf>
    <xf numFmtId="44" fontId="16" fillId="2" borderId="1" xfId="9" applyNumberFormat="1" applyFont="1" applyFill="1" applyBorder="1" applyAlignment="1">
      <alignment horizontal="center" vertical="center"/>
    </xf>
    <xf numFmtId="44" fontId="16" fillId="0" borderId="3" xfId="9" applyNumberFormat="1" applyFont="1" applyBorder="1" applyAlignment="1">
      <alignment horizontal="center" vertical="center"/>
    </xf>
    <xf numFmtId="44" fontId="13" fillId="10" borderId="1" xfId="8" applyNumberFormat="1" applyFont="1" applyFill="1" applyBorder="1" applyAlignment="1">
      <alignment horizontal="center" vertical="center"/>
    </xf>
    <xf numFmtId="44" fontId="16" fillId="0" borderId="1" xfId="9" applyNumberFormat="1" applyFont="1" applyBorder="1" applyAlignment="1">
      <alignment horizontal="center" vertical="center"/>
    </xf>
    <xf numFmtId="44" fontId="9" fillId="6" borderId="2" xfId="12" applyFont="1" applyFill="1" applyBorder="1" applyAlignment="1" applyProtection="1">
      <alignment horizontal="center" vertical="top"/>
    </xf>
    <xf numFmtId="44" fontId="9" fillId="0" borderId="3" xfId="9" applyNumberFormat="1" applyFont="1" applyBorder="1" applyAlignment="1">
      <alignment horizontal="center" vertical="center"/>
    </xf>
    <xf numFmtId="44" fontId="9" fillId="6" borderId="35" xfId="13" applyNumberFormat="1" applyFont="1" applyFill="1" applyBorder="1" applyAlignment="1">
      <alignment horizontal="center" vertical="center"/>
    </xf>
    <xf numFmtId="4" fontId="9" fillId="2" borderId="1" xfId="13" quotePrefix="1" applyNumberFormat="1" applyFont="1" applyFill="1" applyBorder="1" applyAlignment="1">
      <alignment horizontal="center" vertical="center"/>
    </xf>
    <xf numFmtId="49" fontId="5" fillId="6" borderId="35" xfId="13" applyNumberFormat="1" applyFont="1" applyFill="1" applyBorder="1" applyAlignment="1">
      <alignment horizontal="center" vertical="center" wrapText="1"/>
    </xf>
    <xf numFmtId="0" fontId="15" fillId="6" borderId="35" xfId="0" applyFont="1" applyFill="1" applyBorder="1" applyAlignment="1">
      <alignment horizontal="center"/>
    </xf>
    <xf numFmtId="0" fontId="15" fillId="0" borderId="35" xfId="0" quotePrefix="1" applyFont="1" applyBorder="1" applyAlignment="1">
      <alignment horizontal="center"/>
    </xf>
    <xf numFmtId="0" fontId="5" fillId="11" borderId="1" xfId="9" applyFont="1" applyFill="1" applyBorder="1" applyAlignment="1">
      <alignment horizontal="center" vertical="top" wrapText="1"/>
    </xf>
    <xf numFmtId="0" fontId="5" fillId="0" borderId="3" xfId="9" quotePrefix="1" applyFont="1" applyBorder="1" applyAlignment="1">
      <alignment horizontal="center" vertical="top" wrapText="1"/>
    </xf>
    <xf numFmtId="165" fontId="13" fillId="10" borderId="1" xfId="8" quotePrefix="1" applyFont="1" applyFill="1" applyBorder="1" applyAlignment="1">
      <alignment horizontal="center" vertical="top" wrapText="1"/>
    </xf>
    <xf numFmtId="0" fontId="5" fillId="0" borderId="1" xfId="9" quotePrefix="1" applyFont="1" applyBorder="1" applyAlignment="1">
      <alignment horizontal="center" vertical="top" wrapText="1"/>
    </xf>
    <xf numFmtId="0" fontId="5" fillId="2" borderId="35" xfId="9" applyFont="1" applyFill="1" applyBorder="1" applyAlignment="1">
      <alignment horizontal="center" vertical="top" wrapText="1"/>
    </xf>
    <xf numFmtId="0" fontId="9" fillId="6" borderId="35" xfId="0" applyFont="1" applyFill="1" applyBorder="1" applyAlignment="1">
      <alignment horizontal="center"/>
    </xf>
    <xf numFmtId="0" fontId="9" fillId="8" borderId="35" xfId="13" applyFont="1" applyFill="1" applyBorder="1" applyAlignment="1">
      <alignment horizontal="center" vertical="center"/>
    </xf>
    <xf numFmtId="49" fontId="5" fillId="2" borderId="35" xfId="13" applyNumberFormat="1" applyFont="1" applyFill="1" applyBorder="1" applyAlignment="1">
      <alignment horizontal="center" vertical="center" wrapText="1"/>
    </xf>
    <xf numFmtId="0" fontId="15" fillId="0" borderId="35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4" fontId="5" fillId="6" borderId="35" xfId="1" applyNumberFormat="1" applyFont="1" applyFill="1" applyBorder="1" applyAlignment="1">
      <alignment horizontal="center" vertical="center"/>
    </xf>
    <xf numFmtId="4" fontId="5" fillId="0" borderId="35" xfId="13" applyNumberFormat="1" applyFont="1" applyBorder="1" applyAlignment="1">
      <alignment horizontal="center" vertical="center"/>
    </xf>
    <xf numFmtId="4" fontId="5" fillId="6" borderId="35" xfId="13" applyNumberFormat="1" applyFont="1" applyFill="1" applyBorder="1" applyAlignment="1">
      <alignment horizontal="center" vertical="center"/>
    </xf>
    <xf numFmtId="4" fontId="5" fillId="0" borderId="41" xfId="13" quotePrefix="1" applyNumberFormat="1" applyFont="1" applyBorder="1" applyAlignment="1">
      <alignment horizontal="center" vertical="center"/>
    </xf>
    <xf numFmtId="4" fontId="5" fillId="2" borderId="3" xfId="9" quotePrefix="1" applyNumberFormat="1" applyFont="1" applyFill="1" applyBorder="1" applyAlignment="1">
      <alignment horizontal="center" vertical="center"/>
    </xf>
    <xf numFmtId="4" fontId="5" fillId="0" borderId="3" xfId="9" quotePrefix="1" applyNumberFormat="1" applyFont="1" applyBorder="1" applyAlignment="1">
      <alignment horizontal="center" vertical="center"/>
    </xf>
    <xf numFmtId="4" fontId="5" fillId="0" borderId="1" xfId="9" quotePrefix="1" applyNumberFormat="1" applyFont="1" applyBorder="1" applyAlignment="1">
      <alignment horizontal="center" vertical="center"/>
    </xf>
    <xf numFmtId="4" fontId="5" fillId="2" borderId="1" xfId="13" quotePrefix="1" applyNumberFormat="1" applyFont="1" applyFill="1" applyBorder="1" applyAlignment="1">
      <alignment horizontal="center" vertical="center"/>
    </xf>
    <xf numFmtId="4" fontId="5" fillId="2" borderId="35" xfId="9" quotePrefix="1" applyNumberFormat="1" applyFont="1" applyFill="1" applyBorder="1" applyAlignment="1">
      <alignment horizontal="center" vertical="center"/>
    </xf>
    <xf numFmtId="4" fontId="5" fillId="0" borderId="35" xfId="1" applyNumberFormat="1" applyFont="1" applyBorder="1" applyAlignment="1">
      <alignment horizontal="center" vertical="center"/>
    </xf>
    <xf numFmtId="4" fontId="5" fillId="2" borderId="35" xfId="13" quotePrefix="1" applyNumberFormat="1" applyFont="1" applyFill="1" applyBorder="1" applyAlignment="1">
      <alignment horizontal="center" vertical="center"/>
    </xf>
    <xf numFmtId="4" fontId="5" fillId="0" borderId="3" xfId="13" applyNumberFormat="1" applyFont="1" applyBorder="1" applyAlignment="1">
      <alignment horizontal="center" vertical="center"/>
    </xf>
    <xf numFmtId="0" fontId="11" fillId="0" borderId="25" xfId="9" applyFont="1" applyBorder="1" applyAlignment="1">
      <alignment horizontal="center" vertical="center" wrapText="1"/>
    </xf>
    <xf numFmtId="0" fontId="9" fillId="8" borderId="25" xfId="9" applyFont="1" applyFill="1" applyBorder="1" applyAlignment="1">
      <alignment vertical="center"/>
    </xf>
    <xf numFmtId="0" fontId="11" fillId="0" borderId="0" xfId="9" applyFont="1" applyAlignment="1">
      <alignment horizontal="center" vertical="center" wrapText="1"/>
    </xf>
    <xf numFmtId="49" fontId="4" fillId="6" borderId="29" xfId="10" applyNumberFormat="1" applyFill="1" applyBorder="1" applyAlignment="1">
      <alignment vertical="top"/>
    </xf>
    <xf numFmtId="0" fontId="11" fillId="0" borderId="0" xfId="9" applyFont="1" applyAlignment="1">
      <alignment vertical="center" wrapText="1"/>
    </xf>
    <xf numFmtId="4" fontId="11" fillId="0" borderId="0" xfId="9" applyNumberFormat="1" applyFont="1" applyAlignment="1">
      <alignment vertical="center" wrapText="1"/>
    </xf>
    <xf numFmtId="0" fontId="9" fillId="8" borderId="0" xfId="9" applyFont="1" applyFill="1" applyAlignment="1">
      <alignment horizontal="left" vertical="center"/>
    </xf>
    <xf numFmtId="165" fontId="14" fillId="6" borderId="44" xfId="8" quotePrefix="1" applyFont="1" applyFill="1" applyBorder="1" applyAlignment="1" applyProtection="1">
      <alignment horizontal="center" vertical="top"/>
    </xf>
    <xf numFmtId="166" fontId="16" fillId="2" borderId="12" xfId="13" quotePrefix="1" applyNumberFormat="1" applyFont="1" applyFill="1" applyBorder="1" applyAlignment="1">
      <alignment horizontal="center" vertical="center"/>
    </xf>
    <xf numFmtId="166" fontId="16" fillId="6" borderId="29" xfId="9" quotePrefix="1" applyNumberFormat="1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/>
    </xf>
    <xf numFmtId="166" fontId="16" fillId="6" borderId="29" xfId="9" applyNumberFormat="1" applyFont="1" applyFill="1" applyBorder="1" applyAlignment="1">
      <alignment horizontal="center" vertical="center"/>
    </xf>
    <xf numFmtId="0" fontId="15" fillId="0" borderId="0" xfId="0" quotePrefix="1" applyFont="1" applyAlignment="1">
      <alignment horizontal="left"/>
    </xf>
    <xf numFmtId="166" fontId="17" fillId="2" borderId="12" xfId="9" applyNumberFormat="1" applyFont="1" applyFill="1" applyBorder="1" applyAlignment="1">
      <alignment horizontal="center" vertical="center"/>
    </xf>
    <xf numFmtId="166" fontId="17" fillId="0" borderId="44" xfId="9" quotePrefix="1" applyNumberFormat="1" applyFont="1" applyBorder="1" applyAlignment="1">
      <alignment horizontal="center" vertical="center"/>
    </xf>
    <xf numFmtId="165" fontId="13" fillId="10" borderId="12" xfId="8" quotePrefix="1" applyFont="1" applyFill="1" applyBorder="1" applyAlignment="1">
      <alignment horizontal="center" vertical="center"/>
    </xf>
    <xf numFmtId="166" fontId="17" fillId="0" borderId="12" xfId="9" quotePrefix="1" applyNumberFormat="1" applyFont="1" applyBorder="1" applyAlignment="1">
      <alignment horizontal="center" vertical="center"/>
    </xf>
    <xf numFmtId="0" fontId="5" fillId="11" borderId="11" xfId="13" applyFont="1" applyFill="1" applyBorder="1" applyAlignment="1">
      <alignment horizontal="right" vertical="center"/>
    </xf>
    <xf numFmtId="0" fontId="5" fillId="11" borderId="34" xfId="13" applyFont="1" applyFill="1" applyBorder="1" applyAlignment="1">
      <alignment horizontal="right" vertical="center"/>
    </xf>
    <xf numFmtId="0" fontId="5" fillId="2" borderId="0" xfId="9" applyFont="1" applyFill="1" applyAlignment="1">
      <alignment horizontal="left" vertical="top" wrapText="1"/>
    </xf>
    <xf numFmtId="166" fontId="16" fillId="2" borderId="29" xfId="9" quotePrefix="1" applyNumberFormat="1" applyFont="1" applyFill="1" applyBorder="1" applyAlignment="1">
      <alignment horizontal="center" vertical="center"/>
    </xf>
    <xf numFmtId="0" fontId="9" fillId="0" borderId="34" xfId="13" applyFont="1" applyBorder="1" applyAlignment="1">
      <alignment horizontal="right" vertical="center"/>
    </xf>
    <xf numFmtId="0" fontId="9" fillId="0" borderId="0" xfId="9" applyFont="1" applyAlignment="1">
      <alignment horizontal="left" vertical="top" wrapText="1"/>
    </xf>
    <xf numFmtId="166" fontId="16" fillId="0" borderId="29" xfId="9" applyNumberFormat="1" applyFont="1" applyBorder="1" applyAlignment="1">
      <alignment horizontal="center" vertical="center"/>
    </xf>
    <xf numFmtId="0" fontId="9" fillId="6" borderId="34" xfId="13" applyFont="1" applyFill="1" applyBorder="1" applyAlignment="1">
      <alignment horizontal="right" vertical="center"/>
    </xf>
    <xf numFmtId="0" fontId="9" fillId="6" borderId="0" xfId="0" applyFont="1" applyFill="1" applyAlignment="1">
      <alignment horizontal="left"/>
    </xf>
    <xf numFmtId="0" fontId="9" fillId="12" borderId="34" xfId="13" applyFont="1" applyFill="1" applyBorder="1" applyAlignment="1">
      <alignment horizontal="right" vertical="center"/>
    </xf>
    <xf numFmtId="49" fontId="5" fillId="2" borderId="0" xfId="13" applyNumberFormat="1" applyFont="1" applyFill="1" applyAlignment="1">
      <alignment horizontal="left" vertical="center" wrapText="1"/>
    </xf>
    <xf numFmtId="0" fontId="15" fillId="0" borderId="0" xfId="0" applyFont="1" applyAlignment="1">
      <alignment horizontal="left"/>
    </xf>
    <xf numFmtId="4" fontId="9" fillId="6" borderId="0" xfId="13" applyNumberFormat="1" applyFont="1" applyFill="1" applyAlignment="1">
      <alignment horizontal="center" vertical="center"/>
    </xf>
    <xf numFmtId="0" fontId="16" fillId="6" borderId="0" xfId="13" applyFont="1" applyFill="1" applyAlignment="1">
      <alignment horizontal="center" vertical="center"/>
    </xf>
    <xf numFmtId="166" fontId="16" fillId="6" borderId="29" xfId="13" applyNumberFormat="1" applyFont="1" applyFill="1" applyBorder="1" applyAlignment="1">
      <alignment horizontal="center" vertical="center"/>
    </xf>
    <xf numFmtId="166" fontId="9" fillId="8" borderId="46" xfId="13" applyNumberFormat="1" applyFont="1" applyFill="1" applyBorder="1" applyAlignment="1">
      <alignment horizontal="center" vertical="top"/>
    </xf>
    <xf numFmtId="0" fontId="9" fillId="16" borderId="34" xfId="13" applyFont="1" applyFill="1" applyBorder="1" applyAlignment="1">
      <alignment horizontal="right" vertical="center"/>
    </xf>
    <xf numFmtId="0" fontId="11" fillId="0" borderId="32" xfId="9" applyFont="1" applyBorder="1" applyAlignment="1">
      <alignment horizontal="center" vertical="center" wrapText="1"/>
    </xf>
    <xf numFmtId="0" fontId="9" fillId="6" borderId="0" xfId="0" applyFont="1" applyFill="1" applyAlignment="1">
      <alignment horizontal="left" wrapText="1"/>
    </xf>
    <xf numFmtId="0" fontId="9" fillId="6" borderId="35" xfId="0" applyFont="1" applyFill="1" applyBorder="1" applyAlignment="1">
      <alignment horizontal="center" vertical="center"/>
    </xf>
    <xf numFmtId="4" fontId="9" fillId="0" borderId="35" xfId="13" quotePrefix="1" applyNumberFormat="1" applyFont="1" applyBorder="1" applyAlignment="1">
      <alignment horizontal="center" vertical="center"/>
    </xf>
    <xf numFmtId="4" fontId="9" fillId="2" borderId="1" xfId="9" quotePrefix="1" applyNumberFormat="1" applyFont="1" applyFill="1" applyBorder="1" applyAlignment="1">
      <alignment horizontal="center" vertical="center"/>
    </xf>
    <xf numFmtId="4" fontId="9" fillId="0" borderId="2" xfId="13" quotePrefix="1" applyNumberFormat="1" applyFont="1" applyBorder="1" applyAlignment="1">
      <alignment horizontal="center" vertical="center"/>
    </xf>
    <xf numFmtId="167" fontId="11" fillId="17" borderId="47" xfId="0" applyNumberFormat="1" applyFont="1" applyFill="1" applyBorder="1" applyAlignment="1">
      <alignment horizontal="center" vertical="center" wrapText="1"/>
    </xf>
    <xf numFmtId="0" fontId="11" fillId="17" borderId="38" xfId="18" applyFont="1" applyFill="1" applyBorder="1" applyAlignment="1">
      <alignment horizontal="center" vertical="center" wrapText="1"/>
    </xf>
    <xf numFmtId="0" fontId="11" fillId="17" borderId="48" xfId="0" applyFont="1" applyFill="1" applyBorder="1" applyAlignment="1" applyProtection="1">
      <alignment horizontal="center" vertical="center" wrapText="1" shrinkToFit="1"/>
      <protection locked="0"/>
    </xf>
    <xf numFmtId="0" fontId="26" fillId="18" borderId="50" xfId="18" applyFont="1" applyFill="1" applyBorder="1" applyAlignment="1" applyProtection="1">
      <alignment horizontal="center" vertical="center" wrapText="1"/>
      <protection locked="0"/>
    </xf>
    <xf numFmtId="0" fontId="26" fillId="18" borderId="1" xfId="18" applyFont="1" applyFill="1" applyBorder="1" applyAlignment="1" applyProtection="1">
      <alignment horizontal="center" vertical="center" wrapText="1"/>
      <protection locked="0"/>
    </xf>
    <xf numFmtId="168" fontId="26" fillId="18" borderId="51" xfId="0" applyNumberFormat="1" applyFont="1" applyFill="1" applyBorder="1" applyAlignment="1" applyProtection="1">
      <alignment horizontal="center" vertical="center"/>
      <protection locked="0"/>
    </xf>
    <xf numFmtId="0" fontId="26" fillId="0" borderId="52" xfId="18" applyFont="1" applyBorder="1" applyAlignment="1" applyProtection="1">
      <alignment horizontal="center" vertical="center" wrapText="1"/>
      <protection locked="0"/>
    </xf>
    <xf numFmtId="0" fontId="26" fillId="0" borderId="53" xfId="18" applyFont="1" applyBorder="1" applyAlignment="1" applyProtection="1">
      <alignment horizontal="center" vertical="center" wrapText="1"/>
      <protection locked="0"/>
    </xf>
    <xf numFmtId="0" fontId="26" fillId="0" borderId="53" xfId="18" applyFont="1" applyBorder="1" applyAlignment="1" applyProtection="1">
      <alignment horizontal="left" vertical="center" wrapText="1"/>
      <protection locked="0"/>
    </xf>
    <xf numFmtId="169" fontId="26" fillId="0" borderId="54" xfId="0" applyNumberFormat="1" applyFont="1" applyBorder="1" applyAlignment="1" applyProtection="1">
      <alignment horizontal="center" vertical="center"/>
      <protection locked="0"/>
    </xf>
    <xf numFmtId="0" fontId="26" fillId="0" borderId="55" xfId="18" applyFont="1" applyBorder="1" applyAlignment="1" applyProtection="1">
      <alignment horizontal="center" vertical="center" wrapText="1"/>
      <protection locked="0"/>
    </xf>
    <xf numFmtId="0" fontId="26" fillId="0" borderId="56" xfId="18" applyFont="1" applyBorder="1" applyAlignment="1" applyProtection="1">
      <alignment horizontal="center" vertical="center" wrapText="1"/>
      <protection locked="0"/>
    </xf>
    <xf numFmtId="170" fontId="26" fillId="0" borderId="56" xfId="18" applyNumberFormat="1" applyFont="1" applyBorder="1" applyAlignment="1" applyProtection="1">
      <alignment horizontal="center" vertical="center" wrapText="1"/>
      <protection locked="0"/>
    </xf>
    <xf numFmtId="168" fontId="26" fillId="0" borderId="56" xfId="18" applyNumberFormat="1" applyFont="1" applyBorder="1" applyAlignment="1" applyProtection="1">
      <alignment horizontal="center" vertical="center" wrapText="1"/>
      <protection locked="0"/>
    </xf>
    <xf numFmtId="0" fontId="5" fillId="0" borderId="5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26" fillId="0" borderId="58" xfId="18" applyFont="1" applyBorder="1" applyAlignment="1" applyProtection="1">
      <alignment horizontal="center" vertical="center" wrapText="1"/>
      <protection locked="0"/>
    </xf>
    <xf numFmtId="0" fontId="26" fillId="0" borderId="21" xfId="18" applyFont="1" applyBorder="1" applyAlignment="1" applyProtection="1">
      <alignment horizontal="center" vertical="center" wrapText="1"/>
      <protection locked="0"/>
    </xf>
    <xf numFmtId="10" fontId="26" fillId="0" borderId="62" xfId="18" applyNumberFormat="1" applyFont="1" applyBorder="1" applyAlignment="1" applyProtection="1">
      <alignment horizontal="center" vertical="center" wrapText="1"/>
      <protection locked="0"/>
    </xf>
    <xf numFmtId="168" fontId="26" fillId="0" borderId="63" xfId="0" applyNumberFormat="1" applyFont="1" applyBorder="1" applyAlignment="1" applyProtection="1">
      <alignment horizontal="center" vertical="center"/>
      <protection locked="0"/>
    </xf>
    <xf numFmtId="0" fontId="11" fillId="0" borderId="0" xfId="9" applyFont="1" applyAlignment="1">
      <alignment horizontal="center" vertical="center" wrapText="1"/>
    </xf>
    <xf numFmtId="10" fontId="4" fillId="6" borderId="32" xfId="11" applyNumberFormat="1" applyFont="1" applyFill="1" applyBorder="1" applyAlignment="1" applyProtection="1">
      <alignment horizontal="center" vertical="top"/>
    </xf>
    <xf numFmtId="10" fontId="4" fillId="6" borderId="0" xfId="11" applyNumberFormat="1" applyFont="1" applyFill="1" applyBorder="1" applyAlignment="1" applyProtection="1">
      <alignment horizontal="center" vertical="top"/>
    </xf>
    <xf numFmtId="10" fontId="4" fillId="6" borderId="29" xfId="11" applyNumberFormat="1" applyFont="1" applyFill="1" applyBorder="1" applyAlignment="1" applyProtection="1">
      <alignment horizontal="center" vertical="top"/>
    </xf>
    <xf numFmtId="165" fontId="13" fillId="7" borderId="2" xfId="8" quotePrefix="1" applyFont="1" applyFill="1" applyBorder="1" applyAlignment="1" applyProtection="1">
      <alignment horizontal="center" vertical="center" wrapText="1"/>
    </xf>
    <xf numFmtId="165" fontId="13" fillId="7" borderId="35" xfId="8" quotePrefix="1" applyFont="1" applyFill="1" applyBorder="1" applyAlignment="1" applyProtection="1">
      <alignment horizontal="center" vertical="center" wrapText="1"/>
    </xf>
    <xf numFmtId="165" fontId="13" fillId="7" borderId="3" xfId="8" quotePrefix="1" applyFont="1" applyFill="1" applyBorder="1" applyAlignment="1" applyProtection="1">
      <alignment horizontal="center" vertical="center" wrapText="1"/>
    </xf>
    <xf numFmtId="0" fontId="10" fillId="7" borderId="42" xfId="10" applyFont="1" applyFill="1" applyBorder="1" applyAlignment="1">
      <alignment horizontal="center" vertical="top" wrapText="1"/>
    </xf>
    <xf numFmtId="0" fontId="10" fillId="7" borderId="10" xfId="10" applyFont="1" applyFill="1" applyBorder="1" applyAlignment="1">
      <alignment horizontal="center" vertical="top" wrapText="1"/>
    </xf>
    <xf numFmtId="0" fontId="10" fillId="7" borderId="43" xfId="10" applyFont="1" applyFill="1" applyBorder="1" applyAlignment="1">
      <alignment horizontal="center" vertical="top" wrapText="1"/>
    </xf>
    <xf numFmtId="49" fontId="4" fillId="6" borderId="32" xfId="10" applyNumberFormat="1" applyFill="1" applyBorder="1" applyAlignment="1">
      <alignment horizontal="center" vertical="top"/>
    </xf>
    <xf numFmtId="49" fontId="4" fillId="6" borderId="0" xfId="10" applyNumberFormat="1" applyFill="1" applyAlignment="1">
      <alignment horizontal="center" vertical="top"/>
    </xf>
    <xf numFmtId="0" fontId="10" fillId="7" borderId="32" xfId="10" applyFont="1" applyFill="1" applyBorder="1" applyAlignment="1">
      <alignment horizontal="center" vertical="top" wrapText="1"/>
    </xf>
    <xf numFmtId="0" fontId="10" fillId="7" borderId="0" xfId="10" applyFont="1" applyFill="1" applyAlignment="1">
      <alignment horizontal="center" vertical="top" wrapText="1"/>
    </xf>
    <xf numFmtId="0" fontId="10" fillId="7" borderId="29" xfId="10" applyFont="1" applyFill="1" applyBorder="1" applyAlignment="1">
      <alignment horizontal="center" vertical="top" wrapText="1"/>
    </xf>
    <xf numFmtId="10" fontId="10" fillId="7" borderId="32" xfId="10" applyNumberFormat="1" applyFont="1" applyFill="1" applyBorder="1" applyAlignment="1">
      <alignment horizontal="center" vertical="top"/>
    </xf>
    <xf numFmtId="10" fontId="10" fillId="7" borderId="0" xfId="10" applyNumberFormat="1" applyFont="1" applyFill="1" applyAlignment="1">
      <alignment horizontal="center" vertical="top"/>
    </xf>
    <xf numFmtId="10" fontId="10" fillId="7" borderId="29" xfId="10" applyNumberFormat="1" applyFont="1" applyFill="1" applyBorder="1" applyAlignment="1">
      <alignment horizontal="center" vertical="top"/>
    </xf>
    <xf numFmtId="10" fontId="4" fillId="6" borderId="32" xfId="10" applyNumberFormat="1" applyFill="1" applyBorder="1" applyAlignment="1">
      <alignment horizontal="center" vertical="top"/>
    </xf>
    <xf numFmtId="10" fontId="4" fillId="6" borderId="0" xfId="10" applyNumberFormat="1" applyFill="1" applyAlignment="1">
      <alignment horizontal="center" vertical="top"/>
    </xf>
    <xf numFmtId="10" fontId="4" fillId="6" borderId="29" xfId="10" applyNumberFormat="1" applyFill="1" applyBorder="1" applyAlignment="1">
      <alignment horizontal="center" vertical="top"/>
    </xf>
    <xf numFmtId="0" fontId="11" fillId="0" borderId="25" xfId="9" applyFont="1" applyBorder="1" applyAlignment="1">
      <alignment horizontal="center" vertical="center" wrapText="1"/>
    </xf>
    <xf numFmtId="0" fontId="11" fillId="0" borderId="32" xfId="9" applyFont="1" applyBorder="1" applyAlignment="1">
      <alignment horizontal="center" vertical="center" wrapText="1"/>
    </xf>
    <xf numFmtId="10" fontId="10" fillId="7" borderId="32" xfId="10" applyNumberFormat="1" applyFont="1" applyFill="1" applyBorder="1" applyAlignment="1">
      <alignment horizontal="center" vertical="top" wrapText="1"/>
    </xf>
    <xf numFmtId="10" fontId="10" fillId="7" borderId="0" xfId="10" applyNumberFormat="1" applyFont="1" applyFill="1" applyAlignment="1">
      <alignment horizontal="center" vertical="top" wrapText="1"/>
    </xf>
    <xf numFmtId="10" fontId="10" fillId="7" borderId="29" xfId="10" applyNumberFormat="1" applyFont="1" applyFill="1" applyBorder="1" applyAlignment="1">
      <alignment horizontal="center" vertical="top" wrapText="1"/>
    </xf>
    <xf numFmtId="10" fontId="0" fillId="6" borderId="38" xfId="11" applyNumberFormat="1" applyFont="1" applyFill="1" applyBorder="1" applyAlignment="1" applyProtection="1">
      <alignment horizontal="center" vertical="top"/>
    </xf>
    <xf numFmtId="10" fontId="0" fillId="6" borderId="33" xfId="11" applyNumberFormat="1" applyFont="1" applyFill="1" applyBorder="1" applyAlignment="1" applyProtection="1">
      <alignment horizontal="center" vertical="top"/>
    </xf>
    <xf numFmtId="10" fontId="0" fillId="6" borderId="44" xfId="11" applyNumberFormat="1" applyFont="1" applyFill="1" applyBorder="1" applyAlignment="1" applyProtection="1">
      <alignment horizontal="center" vertical="top"/>
    </xf>
    <xf numFmtId="165" fontId="13" fillId="7" borderId="1" xfId="8" quotePrefix="1" applyFont="1" applyFill="1" applyBorder="1" applyAlignment="1" applyProtection="1">
      <alignment horizontal="center" vertical="center" wrapText="1"/>
    </xf>
    <xf numFmtId="165" fontId="13" fillId="7" borderId="12" xfId="8" quotePrefix="1" applyFont="1" applyFill="1" applyBorder="1" applyAlignment="1" applyProtection="1">
      <alignment horizontal="center" vertical="center" wrapText="1"/>
    </xf>
    <xf numFmtId="1" fontId="0" fillId="6" borderId="32" xfId="11" applyNumberFormat="1" applyFont="1" applyFill="1" applyBorder="1" applyAlignment="1" applyProtection="1">
      <alignment horizontal="center" vertical="top"/>
    </xf>
    <xf numFmtId="1" fontId="0" fillId="6" borderId="0" xfId="11" applyNumberFormat="1" applyFont="1" applyFill="1" applyBorder="1" applyAlignment="1" applyProtection="1">
      <alignment horizontal="center" vertical="top"/>
    </xf>
    <xf numFmtId="1" fontId="0" fillId="6" borderId="29" xfId="11" applyNumberFormat="1" applyFont="1" applyFill="1" applyBorder="1" applyAlignment="1" applyProtection="1">
      <alignment horizontal="center" vertical="top"/>
    </xf>
    <xf numFmtId="0" fontId="11" fillId="2" borderId="6" xfId="9" applyFont="1" applyFill="1" applyBorder="1" applyAlignment="1">
      <alignment horizontal="center" vertical="center"/>
    </xf>
    <xf numFmtId="0" fontId="11" fillId="2" borderId="1" xfId="9" applyFont="1" applyFill="1" applyBorder="1" applyAlignment="1">
      <alignment horizontal="center" vertical="center"/>
    </xf>
    <xf numFmtId="0" fontId="11" fillId="2" borderId="4" xfId="9" applyFont="1" applyFill="1" applyBorder="1" applyAlignment="1">
      <alignment horizontal="center" vertical="center"/>
    </xf>
    <xf numFmtId="0" fontId="11" fillId="2" borderId="45" xfId="9" applyFont="1" applyFill="1" applyBorder="1" applyAlignment="1">
      <alignment horizontal="center" vertical="center"/>
    </xf>
    <xf numFmtId="165" fontId="13" fillId="7" borderId="13" xfId="8" quotePrefix="1" applyFont="1" applyFill="1" applyBorder="1" applyAlignment="1" applyProtection="1">
      <alignment horizontal="center" vertical="center" wrapText="1"/>
    </xf>
    <xf numFmtId="165" fontId="13" fillId="7" borderId="17" xfId="8" quotePrefix="1" applyFont="1" applyFill="1" applyBorder="1" applyAlignment="1" applyProtection="1">
      <alignment horizontal="center" vertical="center" wrapText="1"/>
    </xf>
    <xf numFmtId="4" fontId="13" fillId="7" borderId="1" xfId="8" quotePrefix="1" applyNumberFormat="1" applyFont="1" applyFill="1" applyBorder="1" applyAlignment="1" applyProtection="1">
      <alignment horizontal="center" vertical="center" wrapText="1"/>
    </xf>
    <xf numFmtId="4" fontId="13" fillId="7" borderId="2" xfId="8" quotePrefix="1" applyNumberFormat="1" applyFont="1" applyFill="1" applyBorder="1" applyAlignment="1" applyProtection="1">
      <alignment horizontal="center" vertical="center" wrapText="1"/>
    </xf>
    <xf numFmtId="4" fontId="13" fillId="7" borderId="35" xfId="8" quotePrefix="1" applyNumberFormat="1" applyFont="1" applyFill="1" applyBorder="1" applyAlignment="1" applyProtection="1">
      <alignment horizontal="center" vertical="center" wrapText="1"/>
    </xf>
    <xf numFmtId="4" fontId="13" fillId="7" borderId="3" xfId="8" quotePrefix="1" applyNumberFormat="1" applyFont="1" applyFill="1" applyBorder="1" applyAlignment="1" applyProtection="1">
      <alignment horizontal="center" vertical="center" wrapText="1"/>
    </xf>
    <xf numFmtId="0" fontId="24" fillId="3" borderId="18" xfId="3" applyFont="1" applyFill="1" applyBorder="1" applyAlignment="1">
      <alignment horizontal="center" vertical="center"/>
    </xf>
    <xf numFmtId="0" fontId="24" fillId="3" borderId="19" xfId="3" applyFont="1" applyFill="1" applyBorder="1" applyAlignment="1">
      <alignment horizontal="center" vertical="center"/>
    </xf>
    <xf numFmtId="0" fontId="3" fillId="0" borderId="0" xfId="3" applyFont="1" applyAlignment="1">
      <alignment horizontal="center"/>
    </xf>
    <xf numFmtId="167" fontId="11" fillId="17" borderId="33" xfId="0" applyNumberFormat="1" applyFont="1" applyFill="1" applyBorder="1" applyAlignment="1">
      <alignment horizontal="center" vertical="center" wrapText="1"/>
    </xf>
    <xf numFmtId="0" fontId="26" fillId="0" borderId="59" xfId="18" applyFont="1" applyBorder="1" applyAlignment="1" applyProtection="1">
      <alignment horizontal="left" vertical="center" wrapText="1"/>
      <protection locked="0"/>
    </xf>
    <xf numFmtId="0" fontId="26" fillId="0" borderId="60" xfId="18" applyFont="1" applyBorder="1" applyAlignment="1" applyProtection="1">
      <alignment horizontal="left" vertical="center" wrapText="1"/>
      <protection locked="0"/>
    </xf>
    <xf numFmtId="0" fontId="26" fillId="0" borderId="61" xfId="18" applyFont="1" applyBorder="1" applyAlignment="1" applyProtection="1">
      <alignment horizontal="left" vertical="center" wrapText="1"/>
      <protection locked="0"/>
    </xf>
  </cellXfs>
  <cellStyles count="19">
    <cellStyle name="Excel Built-in Normal" xfId="14" xr:uid="{992533E7-A2C9-480D-92AF-C4E071D17AA0}"/>
    <cellStyle name="Moeda" xfId="1" builtinId="4"/>
    <cellStyle name="Moeda 2" xfId="12" xr:uid="{B2D25D12-3BA5-4C5D-BBEA-D01FFB1B9E1B}"/>
    <cellStyle name="Moeda 2 2" xfId="17" xr:uid="{5092113B-F284-4FF4-B0AD-CC3D7D134C76}"/>
    <cellStyle name="Moeda 3" xfId="15" xr:uid="{0E0CB2DE-A6A5-46CB-A9D9-B8D7B2575B2C}"/>
    <cellStyle name="Normal" xfId="0" builtinId="0"/>
    <cellStyle name="Normal 10" xfId="9" xr:uid="{78E32224-52DE-492B-83A4-E6C229A1ECB9}"/>
    <cellStyle name="Normal 12 2" xfId="10" xr:uid="{B6C4F8D7-D162-4F27-8501-BCA9378D6593}"/>
    <cellStyle name="Normal 2" xfId="2" xr:uid="{87E4EBE9-05E3-4577-8CC9-8B718D3F4DCE}"/>
    <cellStyle name="Normal 2 2" xfId="4" xr:uid="{6BDADAD0-0C27-4D60-B457-D396F1723CE3}"/>
    <cellStyle name="Normal 8" xfId="6" xr:uid="{C0B3CF7F-A69B-46C1-BA1B-F378B44547A3}"/>
    <cellStyle name="Normal 9 2" xfId="3" xr:uid="{12ED3C9F-DD3A-4C05-8A45-357CA5372310}"/>
    <cellStyle name="Normal_Demonstrativo da Composição do Custo Unitário" xfId="18" xr:uid="{37ECCE70-47EE-40AA-A58B-E8FA02926703}"/>
    <cellStyle name="Normal_ORAMEN~1" xfId="13" xr:uid="{85BCD6B9-3244-489F-9CE2-ADBC7E1FC18D}"/>
    <cellStyle name="Porcentagem 2 10" xfId="11" xr:uid="{7A88B1E5-D6D3-4E8E-921E-3B4DA11E4F10}"/>
    <cellStyle name="Porcentagem 3 2" xfId="5" xr:uid="{993EC301-2D24-43F2-B829-E94083839C69}"/>
    <cellStyle name="Porcentagem 4" xfId="7" xr:uid="{4E939396-120B-415B-B3AF-F58973DDCF92}"/>
    <cellStyle name="Vírgula 10" xfId="8" xr:uid="{633BBCE2-CFD5-4888-B25B-E4F68C279AAC}"/>
    <cellStyle name="Vírgula 10 2" xfId="16" xr:uid="{03316C8D-C5E8-410B-8D96-D3E49D81C620}"/>
  </cellStyles>
  <dxfs count="10"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66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66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66FFFF"/>
        </patternFill>
      </fill>
    </dxf>
  </dxfs>
  <tableStyles count="0" defaultTableStyle="TableStyleMedium2" defaultPivotStyle="PivotStyleLight16"/>
  <colors>
    <mruColors>
      <color rgb="FFFFFFCC"/>
      <color rgb="FFF8E34A"/>
      <color rgb="FFFFFF99"/>
      <color rgb="FFC8D3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627529</xdr:colOff>
      <xdr:row>2</xdr:row>
      <xdr:rowOff>44824</xdr:rowOff>
    </xdr:from>
    <xdr:to>
      <xdr:col>5</xdr:col>
      <xdr:colOff>899981</xdr:colOff>
      <xdr:row>3</xdr:row>
      <xdr:rowOff>179444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538E827-5EBE-468F-8E08-1B06B951E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7764" y="425824"/>
          <a:ext cx="1258570" cy="325120"/>
        </a:xfrm>
        <a:prstGeom prst="rect">
          <a:avLst/>
        </a:prstGeom>
        <a:noFill/>
      </xdr:spPr>
    </xdr:pic>
    <xdr:clientData/>
  </xdr:twoCellAnchor>
  <xdr:twoCellAnchor>
    <xdr:from>
      <xdr:col>0</xdr:col>
      <xdr:colOff>336176</xdr:colOff>
      <xdr:row>1</xdr:row>
      <xdr:rowOff>112059</xdr:rowOff>
    </xdr:from>
    <xdr:to>
      <xdr:col>1</xdr:col>
      <xdr:colOff>1404657</xdr:colOff>
      <xdr:row>3</xdr:row>
      <xdr:rowOff>140634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A4AAAEC-B81C-3125-8D56-6FD68C137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176" y="302559"/>
          <a:ext cx="16287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41AF4-78B0-4EA0-8A63-FF8966DFFB91}">
  <sheetPr>
    <pageSetUpPr fitToPage="1"/>
  </sheetPr>
  <dimension ref="A1:FN57"/>
  <sheetViews>
    <sheetView showGridLines="0" tabSelected="1" view="pageBreakPreview" topLeftCell="B31" zoomScaleNormal="130" zoomScaleSheetLayoutView="100" workbookViewId="0">
      <selection activeCell="I47" sqref="I47"/>
    </sheetView>
  </sheetViews>
  <sheetFormatPr defaultColWidth="12.42578125" defaultRowHeight="12" x14ac:dyDescent="0.25"/>
  <cols>
    <col min="1" max="1" width="8.42578125" style="42" customWidth="1"/>
    <col min="2" max="2" width="90.7109375" style="31" customWidth="1"/>
    <col min="3" max="3" width="23.5703125" style="31" customWidth="1"/>
    <col min="4" max="4" width="9.7109375" style="38" customWidth="1"/>
    <col min="5" max="5" width="14.85546875" style="38" customWidth="1"/>
    <col min="6" max="6" width="17.5703125" style="51" customWidth="1"/>
    <col min="7" max="7" width="15.85546875" style="51" customWidth="1"/>
    <col min="8" max="8" width="16.28515625" style="39" customWidth="1"/>
    <col min="9" max="9" width="17.28515625" style="39" customWidth="1"/>
    <col min="10" max="10" width="20.28515625" style="41" bestFit="1" customWidth="1"/>
    <col min="11" max="16384" width="12.42578125" style="17"/>
  </cols>
  <sheetData>
    <row r="1" spans="1:10" s="10" customFormat="1" ht="15" customHeight="1" x14ac:dyDescent="0.25">
      <c r="A1" s="44" t="s">
        <v>9</v>
      </c>
      <c r="B1" s="45"/>
      <c r="C1" s="45"/>
      <c r="D1" s="46"/>
      <c r="E1" s="46"/>
      <c r="F1" s="48"/>
      <c r="G1" s="48"/>
      <c r="H1" s="236" t="s">
        <v>33</v>
      </c>
      <c r="I1" s="237"/>
      <c r="J1" s="238"/>
    </row>
    <row r="2" spans="1:10" s="10" customFormat="1" ht="15" customHeight="1" x14ac:dyDescent="0.25">
      <c r="A2" s="169"/>
      <c r="B2" s="229" t="s">
        <v>64</v>
      </c>
      <c r="C2" s="229"/>
      <c r="D2" s="229"/>
      <c r="E2" s="229"/>
      <c r="F2" s="229"/>
      <c r="G2" s="170"/>
      <c r="H2" s="239" t="s">
        <v>78</v>
      </c>
      <c r="I2" s="240"/>
      <c r="J2" s="171" t="s">
        <v>79</v>
      </c>
    </row>
    <row r="3" spans="1:10" s="10" customFormat="1" ht="15" customHeight="1" x14ac:dyDescent="0.25">
      <c r="A3" s="169"/>
      <c r="B3" s="229" t="s">
        <v>65</v>
      </c>
      <c r="C3" s="229"/>
      <c r="D3" s="229"/>
      <c r="E3" s="229"/>
      <c r="F3" s="229"/>
      <c r="G3" s="170"/>
      <c r="H3" s="241" t="s">
        <v>30</v>
      </c>
      <c r="I3" s="242"/>
      <c r="J3" s="243"/>
    </row>
    <row r="4" spans="1:10" s="10" customFormat="1" ht="15" customHeight="1" x14ac:dyDescent="0.25">
      <c r="A4" s="169"/>
      <c r="B4" s="229" t="s">
        <v>66</v>
      </c>
      <c r="C4" s="229"/>
      <c r="D4" s="229"/>
      <c r="E4" s="229"/>
      <c r="F4" s="229"/>
      <c r="G4" s="170"/>
      <c r="H4" s="230">
        <f>BDI!C20</f>
        <v>0.23518769992156852</v>
      </c>
      <c r="I4" s="231"/>
      <c r="J4" s="232"/>
    </row>
    <row r="5" spans="1:10" s="10" customFormat="1" ht="15" customHeight="1" x14ac:dyDescent="0.25">
      <c r="A5" s="47"/>
      <c r="B5" s="229" t="s">
        <v>67</v>
      </c>
      <c r="C5" s="229"/>
      <c r="D5" s="229"/>
      <c r="E5" s="229"/>
      <c r="F5" s="229"/>
      <c r="G5" s="170"/>
      <c r="H5" s="244" t="s">
        <v>31</v>
      </c>
      <c r="I5" s="245"/>
      <c r="J5" s="246"/>
    </row>
    <row r="6" spans="1:10" s="10" customFormat="1" ht="15" customHeight="1" x14ac:dyDescent="0.25">
      <c r="A6" s="47"/>
      <c r="B6" s="172"/>
      <c r="C6" s="172"/>
      <c r="D6" s="172"/>
      <c r="E6" s="172"/>
      <c r="F6" s="173"/>
      <c r="G6" s="173"/>
      <c r="H6" s="247">
        <f>BDI!D20</f>
        <v>0.15278047942916406</v>
      </c>
      <c r="I6" s="248"/>
      <c r="J6" s="249"/>
    </row>
    <row r="7" spans="1:10" s="10" customFormat="1" ht="15" customHeight="1" x14ac:dyDescent="0.25">
      <c r="A7" s="250" t="s">
        <v>29</v>
      </c>
      <c r="B7" s="251"/>
      <c r="C7" s="251"/>
      <c r="D7" s="251"/>
      <c r="E7" s="251"/>
      <c r="F7" s="251"/>
      <c r="G7" s="202"/>
      <c r="H7" s="252" t="s">
        <v>32</v>
      </c>
      <c r="I7" s="253"/>
      <c r="J7" s="254"/>
    </row>
    <row r="8" spans="1:10" s="10" customFormat="1" ht="15" x14ac:dyDescent="0.25">
      <c r="A8" s="250"/>
      <c r="B8" s="251"/>
      <c r="C8" s="251"/>
      <c r="D8" s="251"/>
      <c r="E8" s="251"/>
      <c r="F8" s="251"/>
      <c r="G8" s="202"/>
      <c r="H8" s="255">
        <f>BDI!C20</f>
        <v>0.23518769992156852</v>
      </c>
      <c r="I8" s="256"/>
      <c r="J8" s="257"/>
    </row>
    <row r="9" spans="1:10" s="10" customFormat="1" ht="12.75" x14ac:dyDescent="0.25">
      <c r="A9" s="168"/>
      <c r="B9" s="170"/>
      <c r="C9" s="170"/>
      <c r="D9" s="170"/>
      <c r="E9" s="170"/>
      <c r="F9" s="170"/>
      <c r="G9" s="170"/>
      <c r="H9" s="252" t="s">
        <v>34</v>
      </c>
      <c r="I9" s="253"/>
      <c r="J9" s="254"/>
    </row>
    <row r="10" spans="1:10" s="10" customFormat="1" ht="15" x14ac:dyDescent="0.25">
      <c r="A10" s="168"/>
      <c r="B10" s="170"/>
      <c r="C10" s="170"/>
      <c r="D10" s="170"/>
      <c r="E10" s="170"/>
      <c r="F10" s="170"/>
      <c r="G10" s="170"/>
      <c r="H10" s="260">
        <v>12</v>
      </c>
      <c r="I10" s="261"/>
      <c r="J10" s="262"/>
    </row>
    <row r="11" spans="1:10" s="11" customFormat="1" ht="12.75" x14ac:dyDescent="0.25">
      <c r="A11" s="263" t="s">
        <v>10</v>
      </c>
      <c r="B11" s="264"/>
      <c r="C11" s="264"/>
      <c r="D11" s="264"/>
      <c r="E11" s="264"/>
      <c r="F11" s="264"/>
      <c r="G11" s="264"/>
      <c r="H11" s="264"/>
      <c r="I11" s="265"/>
      <c r="J11" s="266"/>
    </row>
    <row r="12" spans="1:10" s="10" customFormat="1" x14ac:dyDescent="0.25">
      <c r="A12" s="12"/>
      <c r="B12" s="174"/>
      <c r="C12" s="108"/>
      <c r="D12" s="111"/>
      <c r="E12" s="111"/>
      <c r="F12" s="131"/>
      <c r="G12" s="131"/>
      <c r="H12" s="139"/>
      <c r="I12" s="139"/>
      <c r="J12" s="13"/>
    </row>
    <row r="13" spans="1:10" s="10" customFormat="1" ht="12" customHeight="1" x14ac:dyDescent="0.25">
      <c r="A13" s="267" t="s">
        <v>0</v>
      </c>
      <c r="B13" s="268" t="s">
        <v>2</v>
      </c>
      <c r="C13" s="233" t="s">
        <v>26</v>
      </c>
      <c r="D13" s="233" t="s">
        <v>11</v>
      </c>
      <c r="E13" s="269" t="s">
        <v>36</v>
      </c>
      <c r="F13" s="269" t="s">
        <v>35</v>
      </c>
      <c r="G13" s="270" t="s">
        <v>98</v>
      </c>
      <c r="H13" s="258" t="s">
        <v>27</v>
      </c>
      <c r="I13" s="258" t="s">
        <v>12</v>
      </c>
      <c r="J13" s="259" t="s">
        <v>13</v>
      </c>
    </row>
    <row r="14" spans="1:10" s="10" customFormat="1" x14ac:dyDescent="0.25">
      <c r="A14" s="267"/>
      <c r="B14" s="268"/>
      <c r="C14" s="234"/>
      <c r="D14" s="233"/>
      <c r="E14" s="269"/>
      <c r="F14" s="269"/>
      <c r="G14" s="271"/>
      <c r="H14" s="258"/>
      <c r="I14" s="258"/>
      <c r="J14" s="259"/>
    </row>
    <row r="15" spans="1:10" s="14" customFormat="1" x14ac:dyDescent="0.25">
      <c r="A15" s="267"/>
      <c r="B15" s="268"/>
      <c r="C15" s="235"/>
      <c r="D15" s="233"/>
      <c r="E15" s="269"/>
      <c r="F15" s="269"/>
      <c r="G15" s="272"/>
      <c r="H15" s="258"/>
      <c r="I15" s="258"/>
      <c r="J15" s="259"/>
    </row>
    <row r="16" spans="1:10" x14ac:dyDescent="0.25">
      <c r="A16" s="15"/>
      <c r="B16" s="16"/>
      <c r="C16" s="109"/>
      <c r="D16" s="112"/>
      <c r="E16" s="122"/>
      <c r="F16" s="122"/>
      <c r="G16" s="122"/>
      <c r="H16" s="133"/>
      <c r="I16" s="133"/>
      <c r="J16" s="175"/>
    </row>
    <row r="17" spans="1:10" x14ac:dyDescent="0.25">
      <c r="A17" s="19">
        <v>1</v>
      </c>
      <c r="B17" s="20" t="s">
        <v>18</v>
      </c>
      <c r="C17" s="110"/>
      <c r="D17" s="113"/>
      <c r="E17" s="123"/>
      <c r="F17" s="123"/>
      <c r="G17" s="123"/>
      <c r="H17" s="134"/>
      <c r="I17" s="134"/>
      <c r="J17" s="176"/>
    </row>
    <row r="18" spans="1:10" x14ac:dyDescent="0.25">
      <c r="A18" s="21" t="s">
        <v>14</v>
      </c>
      <c r="B18" s="25" t="s">
        <v>70</v>
      </c>
      <c r="C18" s="143"/>
      <c r="D18" s="24"/>
      <c r="E18" s="124"/>
      <c r="F18" s="124"/>
      <c r="G18" s="207"/>
      <c r="H18" s="43"/>
      <c r="I18" s="43"/>
      <c r="J18" s="177"/>
    </row>
    <row r="19" spans="1:10" x14ac:dyDescent="0.2">
      <c r="A19" s="107" t="s">
        <v>15</v>
      </c>
      <c r="B19" s="178" t="s">
        <v>99</v>
      </c>
      <c r="C19" s="144">
        <v>90777</v>
      </c>
      <c r="D19" s="114" t="s">
        <v>71</v>
      </c>
      <c r="E19" s="156">
        <v>32</v>
      </c>
      <c r="F19" s="132">
        <f>H10</f>
        <v>12</v>
      </c>
      <c r="G19" s="132">
        <f>F19*E19</f>
        <v>384</v>
      </c>
      <c r="H19" s="106">
        <v>139.05000000000001</v>
      </c>
      <c r="I19" s="141">
        <f>SUM(H19*$H$4)+H19</f>
        <v>171.75284967409411</v>
      </c>
      <c r="J19" s="179">
        <f>I19*F19*E19</f>
        <v>65953.094274852134</v>
      </c>
    </row>
    <row r="20" spans="1:10" x14ac:dyDescent="0.2">
      <c r="A20" s="23"/>
      <c r="B20" s="180"/>
      <c r="C20" s="145"/>
      <c r="D20" s="24"/>
      <c r="E20" s="159"/>
      <c r="F20" s="125"/>
      <c r="G20" s="205"/>
      <c r="H20" s="43"/>
      <c r="I20" s="43"/>
      <c r="J20" s="177"/>
    </row>
    <row r="21" spans="1:10" x14ac:dyDescent="0.25">
      <c r="A21" s="104"/>
      <c r="B21" s="20" t="str">
        <f>"SUBTOTAL "&amp;B17</f>
        <v>SUBTOTAL ADMINISTRAÇÃO LOCAL</v>
      </c>
      <c r="C21" s="146"/>
      <c r="D21" s="115"/>
      <c r="E21" s="160"/>
      <c r="F21" s="126"/>
      <c r="G21" s="206"/>
      <c r="H21" s="135"/>
      <c r="I21" s="135"/>
      <c r="J21" s="181">
        <f>SUM(J18:J20)</f>
        <v>65953.094274852134</v>
      </c>
    </row>
    <row r="22" spans="1:10" x14ac:dyDescent="0.25">
      <c r="A22" s="26"/>
      <c r="B22" s="27"/>
      <c r="C22" s="147"/>
      <c r="D22" s="116"/>
      <c r="E22" s="161"/>
      <c r="F22" s="127"/>
      <c r="G22" s="127"/>
      <c r="H22" s="136"/>
      <c r="I22" s="136"/>
      <c r="J22" s="182"/>
    </row>
    <row r="23" spans="1:10" x14ac:dyDescent="0.25">
      <c r="A23" s="28">
        <v>2</v>
      </c>
      <c r="B23" s="18" t="s">
        <v>20</v>
      </c>
      <c r="C23" s="148"/>
      <c r="D23" s="117"/>
      <c r="E23" s="128"/>
      <c r="F23" s="128"/>
      <c r="G23" s="128"/>
      <c r="H23" s="137"/>
      <c r="I23" s="137"/>
      <c r="J23" s="183"/>
    </row>
    <row r="24" spans="1:10" x14ac:dyDescent="0.25">
      <c r="A24" s="29"/>
      <c r="B24" s="30"/>
      <c r="C24" s="149"/>
      <c r="D24" s="118"/>
      <c r="E24" s="162"/>
      <c r="F24" s="129"/>
      <c r="G24" s="129"/>
      <c r="H24" s="138"/>
      <c r="I24" s="138"/>
      <c r="J24" s="184"/>
    </row>
    <row r="25" spans="1:10" x14ac:dyDescent="0.25">
      <c r="A25" s="185" t="s">
        <v>19</v>
      </c>
      <c r="B25" s="20" t="s">
        <v>20</v>
      </c>
      <c r="C25" s="146"/>
      <c r="D25" s="113"/>
      <c r="E25" s="163"/>
      <c r="F25" s="142"/>
      <c r="G25" s="142"/>
      <c r="H25" s="134"/>
      <c r="I25" s="134"/>
      <c r="J25" s="176"/>
    </row>
    <row r="26" spans="1:10" x14ac:dyDescent="0.25">
      <c r="A26" s="186" t="s">
        <v>37</v>
      </c>
      <c r="B26" s="187" t="s">
        <v>62</v>
      </c>
      <c r="C26" s="150"/>
      <c r="D26" s="119"/>
      <c r="E26" s="164"/>
      <c r="F26" s="96"/>
      <c r="G26" s="96"/>
      <c r="H26" s="97"/>
      <c r="I26" s="97"/>
      <c r="J26" s="188"/>
    </row>
    <row r="27" spans="1:10" x14ac:dyDescent="0.2">
      <c r="A27" s="189" t="s">
        <v>72</v>
      </c>
      <c r="B27" s="190" t="s">
        <v>96</v>
      </c>
      <c r="C27" s="151">
        <v>101401</v>
      </c>
      <c r="D27" s="22" t="s">
        <v>16</v>
      </c>
      <c r="E27" s="157">
        <v>1</v>
      </c>
      <c r="F27" s="49">
        <f>H$10</f>
        <v>12</v>
      </c>
      <c r="G27" s="49">
        <f>F27*E27</f>
        <v>12</v>
      </c>
      <c r="H27" s="43">
        <v>7869.34</v>
      </c>
      <c r="I27" s="52">
        <f>SUM(H27*$H$4)+H27</f>
        <v>9720.1119745007964</v>
      </c>
      <c r="J27" s="191">
        <f>I27*F27*E27</f>
        <v>116641.34369400956</v>
      </c>
    </row>
    <row r="28" spans="1:10" x14ac:dyDescent="0.2">
      <c r="A28" s="192" t="s">
        <v>38</v>
      </c>
      <c r="B28" s="193" t="s">
        <v>63</v>
      </c>
      <c r="C28" s="151">
        <v>101375</v>
      </c>
      <c r="D28" s="114" t="s">
        <v>16</v>
      </c>
      <c r="E28" s="158">
        <v>1</v>
      </c>
      <c r="F28" s="105">
        <f>H$10</f>
        <v>12</v>
      </c>
      <c r="G28" s="49">
        <f>F28*E28</f>
        <v>12</v>
      </c>
      <c r="H28" s="106">
        <v>4940.93</v>
      </c>
      <c r="I28" s="141">
        <f>SUM(H28*$H$4)+H28</f>
        <v>6102.9759621734756</v>
      </c>
      <c r="J28" s="179">
        <f>I28*F28*E28</f>
        <v>73235.7115460817</v>
      </c>
    </row>
    <row r="29" spans="1:10" x14ac:dyDescent="0.2">
      <c r="A29" s="192"/>
      <c r="B29" s="193"/>
      <c r="C29" s="151"/>
      <c r="D29" s="114"/>
      <c r="E29" s="158"/>
      <c r="F29" s="105"/>
      <c r="G29" s="105"/>
      <c r="H29" s="106"/>
      <c r="I29" s="141"/>
      <c r="J29" s="179"/>
    </row>
    <row r="30" spans="1:10" x14ac:dyDescent="0.25">
      <c r="A30" s="186" t="s">
        <v>39</v>
      </c>
      <c r="B30" s="187" t="s">
        <v>69</v>
      </c>
      <c r="C30" s="150"/>
      <c r="D30" s="119"/>
      <c r="E30" s="164"/>
      <c r="F30" s="96"/>
      <c r="G30" s="96"/>
      <c r="H30" s="97"/>
      <c r="I30" s="97"/>
      <c r="J30" s="188"/>
    </row>
    <row r="31" spans="1:10" x14ac:dyDescent="0.2">
      <c r="A31" s="192" t="s">
        <v>40</v>
      </c>
      <c r="B31" s="193" t="s">
        <v>28</v>
      </c>
      <c r="C31" s="151">
        <v>101401</v>
      </c>
      <c r="D31" s="114" t="s">
        <v>16</v>
      </c>
      <c r="E31" s="158">
        <v>1</v>
      </c>
      <c r="F31" s="105">
        <f>H$10</f>
        <v>12</v>
      </c>
      <c r="G31" s="49">
        <f>F31*E31</f>
        <v>12</v>
      </c>
      <c r="H31" s="106">
        <v>8731.3700000000008</v>
      </c>
      <c r="I31" s="141">
        <f>SUM(H31*$H$4)+H31</f>
        <v>10784.880827464187</v>
      </c>
      <c r="J31" s="179">
        <f>I31*F31*E31</f>
        <v>129418.56992957025</v>
      </c>
    </row>
    <row r="32" spans="1:10" x14ac:dyDescent="0.2">
      <c r="A32" s="192"/>
      <c r="B32" s="193" t="s">
        <v>76</v>
      </c>
      <c r="C32" s="151">
        <v>101386</v>
      </c>
      <c r="D32" s="114" t="s">
        <v>16</v>
      </c>
      <c r="E32" s="158">
        <v>1</v>
      </c>
      <c r="F32" s="105">
        <f>H$10</f>
        <v>12</v>
      </c>
      <c r="G32" s="49">
        <f>F32*E32</f>
        <v>12</v>
      </c>
      <c r="H32" s="106">
        <v>4718.3599999999997</v>
      </c>
      <c r="I32" s="141">
        <f>SUM(H32*$H$4)+H32</f>
        <v>5828.0602358019314</v>
      </c>
      <c r="J32" s="179">
        <f>I32*F32*E32</f>
        <v>69936.722829623177</v>
      </c>
    </row>
    <row r="33" spans="1:10" x14ac:dyDescent="0.2">
      <c r="A33" s="192"/>
      <c r="B33" s="193"/>
      <c r="C33" s="151"/>
      <c r="D33" s="114"/>
      <c r="E33" s="158"/>
      <c r="F33" s="105"/>
      <c r="G33" s="105"/>
      <c r="H33" s="106"/>
      <c r="I33" s="141"/>
      <c r="J33" s="179"/>
    </row>
    <row r="34" spans="1:10" x14ac:dyDescent="0.25">
      <c r="A34" s="186" t="s">
        <v>41</v>
      </c>
      <c r="B34" s="187" t="s">
        <v>61</v>
      </c>
      <c r="C34" s="150"/>
      <c r="D34" s="119"/>
      <c r="E34" s="164"/>
      <c r="F34" s="96"/>
      <c r="G34" s="96"/>
      <c r="H34" s="97"/>
      <c r="I34" s="97"/>
      <c r="J34" s="188"/>
    </row>
    <row r="35" spans="1:10" x14ac:dyDescent="0.2">
      <c r="A35" s="192" t="s">
        <v>73</v>
      </c>
      <c r="B35" s="193" t="s">
        <v>28</v>
      </c>
      <c r="C35" s="151">
        <v>101401</v>
      </c>
      <c r="D35" s="114" t="s">
        <v>16</v>
      </c>
      <c r="E35" s="158">
        <v>1</v>
      </c>
      <c r="F35" s="105">
        <f>H$10</f>
        <v>12</v>
      </c>
      <c r="G35" s="49">
        <f>F35*E35</f>
        <v>12</v>
      </c>
      <c r="H35" s="106">
        <v>8731.3700000000008</v>
      </c>
      <c r="I35" s="141">
        <f>SUM(H35*$H$4)+H35</f>
        <v>10784.880827464187</v>
      </c>
      <c r="J35" s="179">
        <f>I35*F35*E35</f>
        <v>129418.56992957025</v>
      </c>
    </row>
    <row r="36" spans="1:10" x14ac:dyDescent="0.2">
      <c r="A36" s="192" t="s">
        <v>80</v>
      </c>
      <c r="B36" s="193" t="s">
        <v>76</v>
      </c>
      <c r="C36" s="151">
        <v>101386</v>
      </c>
      <c r="D36" s="114" t="s">
        <v>16</v>
      </c>
      <c r="E36" s="158">
        <v>1</v>
      </c>
      <c r="F36" s="105">
        <f>H$10</f>
        <v>12</v>
      </c>
      <c r="G36" s="49">
        <f>F36*E36</f>
        <v>12</v>
      </c>
      <c r="H36" s="106">
        <v>4718.3599999999997</v>
      </c>
      <c r="I36" s="141">
        <f>SUM(H36*$H$4)+H36</f>
        <v>5828.0602358019314</v>
      </c>
      <c r="J36" s="179">
        <f>I36*F36*E36</f>
        <v>69936.722829623177</v>
      </c>
    </row>
    <row r="37" spans="1:10" ht="10.9" customHeight="1" x14ac:dyDescent="0.25">
      <c r="A37" s="194"/>
      <c r="B37" s="17"/>
      <c r="C37" s="152"/>
      <c r="D37" s="22"/>
      <c r="E37" s="165"/>
      <c r="F37" s="49"/>
      <c r="G37" s="49"/>
      <c r="H37" s="43"/>
      <c r="I37" s="43"/>
      <c r="J37" s="179"/>
    </row>
    <row r="38" spans="1:10" x14ac:dyDescent="0.25">
      <c r="A38" s="186" t="s">
        <v>81</v>
      </c>
      <c r="B38" s="195" t="s">
        <v>21</v>
      </c>
      <c r="C38" s="153"/>
      <c r="D38" s="120"/>
      <c r="E38" s="166"/>
      <c r="F38" s="98"/>
      <c r="G38" s="98"/>
      <c r="H38" s="99"/>
      <c r="I38" s="99"/>
      <c r="J38" s="188"/>
    </row>
    <row r="39" spans="1:10" x14ac:dyDescent="0.2">
      <c r="A39" s="194" t="s">
        <v>85</v>
      </c>
      <c r="B39" s="196" t="s">
        <v>77</v>
      </c>
      <c r="C39" s="154" t="s">
        <v>74</v>
      </c>
      <c r="D39" s="22" t="s">
        <v>17</v>
      </c>
      <c r="E39" s="157">
        <v>3</v>
      </c>
      <c r="F39" s="49">
        <v>12</v>
      </c>
      <c r="G39" s="49">
        <f>F39*E39</f>
        <v>36</v>
      </c>
      <c r="H39" s="43">
        <v>4084.99</v>
      </c>
      <c r="I39" s="52">
        <f>SUM(H39*$H$6)+H39</f>
        <v>4709.0967306633411</v>
      </c>
      <c r="J39" s="179">
        <f>I39*F39*E39</f>
        <v>169527.48230388027</v>
      </c>
    </row>
    <row r="40" spans="1:10" x14ac:dyDescent="0.2">
      <c r="A40" s="194"/>
      <c r="B40" s="196"/>
      <c r="C40" s="154"/>
      <c r="D40" s="22"/>
      <c r="E40" s="157"/>
      <c r="F40" s="49"/>
      <c r="G40" s="49"/>
      <c r="H40" s="43"/>
      <c r="I40" s="52"/>
      <c r="J40" s="179"/>
    </row>
    <row r="41" spans="1:10" x14ac:dyDescent="0.25">
      <c r="A41" s="186" t="s">
        <v>86</v>
      </c>
      <c r="B41" s="195" t="s">
        <v>88</v>
      </c>
      <c r="C41" s="153"/>
      <c r="D41" s="120"/>
      <c r="E41" s="166"/>
      <c r="F41" s="98"/>
      <c r="G41" s="98"/>
      <c r="H41" s="99"/>
      <c r="I41" s="99"/>
      <c r="J41" s="188"/>
    </row>
    <row r="42" spans="1:10" x14ac:dyDescent="0.2">
      <c r="A42" s="192" t="s">
        <v>87</v>
      </c>
      <c r="B42" s="193" t="s">
        <v>28</v>
      </c>
      <c r="C42" s="151">
        <v>88286</v>
      </c>
      <c r="D42" s="114" t="s">
        <v>71</v>
      </c>
      <c r="E42" s="158">
        <v>80</v>
      </c>
      <c r="F42" s="105">
        <f>H$10</f>
        <v>12</v>
      </c>
      <c r="G42" s="49">
        <f>F42*E42</f>
        <v>960</v>
      </c>
      <c r="H42" s="106">
        <v>51.45</v>
      </c>
      <c r="I42" s="141">
        <f>SUM(H42*$H$4)+H42</f>
        <v>63.550407160964703</v>
      </c>
      <c r="J42" s="179">
        <f>I42*F42*E42</f>
        <v>61008.390874526114</v>
      </c>
    </row>
    <row r="43" spans="1:10" x14ac:dyDescent="0.2">
      <c r="A43" s="192" t="s">
        <v>91</v>
      </c>
      <c r="B43" s="193" t="s">
        <v>75</v>
      </c>
      <c r="C43" s="151">
        <v>88286</v>
      </c>
      <c r="D43" s="114" t="s">
        <v>71</v>
      </c>
      <c r="E43" s="158">
        <v>30</v>
      </c>
      <c r="F43" s="105">
        <f>H$10</f>
        <v>12</v>
      </c>
      <c r="G43" s="49">
        <f>F43*E43</f>
        <v>360</v>
      </c>
      <c r="H43" s="106">
        <v>51.45</v>
      </c>
      <c r="I43" s="141">
        <f>SUM(H43*$H$4)+H43</f>
        <v>63.550407160964703</v>
      </c>
      <c r="J43" s="179">
        <f>I43*F43*E43</f>
        <v>22878.146577947293</v>
      </c>
    </row>
    <row r="44" spans="1:10" x14ac:dyDescent="0.2">
      <c r="A44" s="192" t="s">
        <v>91</v>
      </c>
      <c r="B44" s="193" t="s">
        <v>76</v>
      </c>
      <c r="C44" s="151">
        <v>88250</v>
      </c>
      <c r="D44" s="114" t="s">
        <v>71</v>
      </c>
      <c r="E44" s="158">
        <v>50</v>
      </c>
      <c r="F44" s="105">
        <f>H$10</f>
        <v>12</v>
      </c>
      <c r="G44" s="49">
        <f>F44*E44</f>
        <v>600</v>
      </c>
      <c r="H44" s="106">
        <v>27.36</v>
      </c>
      <c r="I44" s="141">
        <f>SUM(H44*$H$4)+H44</f>
        <v>33.794735469854118</v>
      </c>
      <c r="J44" s="179">
        <f>I44*F44*E44</f>
        <v>20276.841281912471</v>
      </c>
    </row>
    <row r="45" spans="1:10" x14ac:dyDescent="0.2">
      <c r="A45" s="192"/>
      <c r="B45" s="193"/>
      <c r="C45" s="151"/>
      <c r="D45" s="114"/>
      <c r="E45" s="158"/>
      <c r="F45" s="105"/>
      <c r="G45" s="105"/>
      <c r="H45" s="106"/>
      <c r="I45" s="141"/>
      <c r="J45" s="179"/>
    </row>
    <row r="46" spans="1:10" x14ac:dyDescent="0.25">
      <c r="A46" s="186" t="s">
        <v>92</v>
      </c>
      <c r="B46" s="195" t="s">
        <v>89</v>
      </c>
      <c r="C46" s="153"/>
      <c r="D46" s="120"/>
      <c r="E46" s="166"/>
      <c r="F46" s="98"/>
      <c r="G46" s="98"/>
      <c r="H46" s="99"/>
      <c r="I46" s="99"/>
      <c r="J46" s="188"/>
    </row>
    <row r="47" spans="1:10" ht="24" x14ac:dyDescent="0.2">
      <c r="A47" s="201" t="s">
        <v>95</v>
      </c>
      <c r="B47" s="203" t="s">
        <v>97</v>
      </c>
      <c r="C47" s="204" t="s">
        <v>100</v>
      </c>
      <c r="D47" s="114" t="s">
        <v>71</v>
      </c>
      <c r="E47" s="158">
        <v>20</v>
      </c>
      <c r="F47" s="105">
        <f>H$10</f>
        <v>12</v>
      </c>
      <c r="G47" s="105">
        <f>F47*E47</f>
        <v>240</v>
      </c>
      <c r="H47" s="106">
        <f>COMPOSIÇÃO!G8</f>
        <v>246.92079166666667</v>
      </c>
      <c r="I47" s="141">
        <f>SUM(H47*$H$4)+H47</f>
        <v>304.99352472156284</v>
      </c>
      <c r="J47" s="179">
        <f>I47*F47*E47</f>
        <v>73198.445933175084</v>
      </c>
    </row>
    <row r="48" spans="1:10" x14ac:dyDescent="0.2">
      <c r="A48" s="192"/>
      <c r="B48" s="193"/>
      <c r="C48" s="151"/>
      <c r="D48" s="114"/>
      <c r="E48" s="158"/>
      <c r="F48" s="105"/>
      <c r="G48" s="105"/>
      <c r="H48" s="106"/>
      <c r="I48" s="141"/>
      <c r="J48" s="179"/>
    </row>
    <row r="49" spans="1:170" x14ac:dyDescent="0.25">
      <c r="A49" s="186" t="s">
        <v>93</v>
      </c>
      <c r="B49" s="195" t="s">
        <v>82</v>
      </c>
      <c r="C49" s="153"/>
      <c r="D49" s="120"/>
      <c r="E49" s="166"/>
      <c r="F49" s="98"/>
      <c r="G49" s="98"/>
      <c r="H49" s="99"/>
      <c r="I49" s="99"/>
      <c r="J49" s="188"/>
    </row>
    <row r="50" spans="1:170" x14ac:dyDescent="0.2">
      <c r="A50" s="194" t="s">
        <v>94</v>
      </c>
      <c r="B50" s="196" t="s">
        <v>83</v>
      </c>
      <c r="C50" s="154" t="s">
        <v>90</v>
      </c>
      <c r="D50" s="22" t="s">
        <v>84</v>
      </c>
      <c r="E50" s="157">
        <v>1</v>
      </c>
      <c r="F50" s="49">
        <v>12</v>
      </c>
      <c r="G50" s="49">
        <f>F50*E50</f>
        <v>12</v>
      </c>
      <c r="H50" s="43">
        <v>10000</v>
      </c>
      <c r="I50" s="52">
        <f>SUM(H50*$H$6)+H50</f>
        <v>11527.80479429164</v>
      </c>
      <c r="J50" s="179">
        <f>I50*F50*E50</f>
        <v>138333.65753149969</v>
      </c>
    </row>
    <row r="51" spans="1:170" x14ac:dyDescent="0.2">
      <c r="A51" s="194"/>
      <c r="B51" s="196"/>
      <c r="C51" s="155"/>
      <c r="D51" s="121"/>
      <c r="E51" s="167"/>
      <c r="F51" s="130"/>
      <c r="G51" s="130"/>
      <c r="H51" s="140"/>
      <c r="I51" s="140"/>
      <c r="J51" s="179"/>
    </row>
    <row r="52" spans="1:170" ht="12" customHeight="1" x14ac:dyDescent="0.25">
      <c r="A52" s="19"/>
      <c r="B52" s="20" t="s">
        <v>22</v>
      </c>
      <c r="C52" s="20"/>
      <c r="D52" s="100"/>
      <c r="E52" s="101"/>
      <c r="F52" s="101"/>
      <c r="G52" s="101"/>
      <c r="H52" s="102"/>
      <c r="I52" s="103"/>
      <c r="J52" s="181">
        <f>SUM(J26:J51)</f>
        <v>1073810.605261419</v>
      </c>
    </row>
    <row r="53" spans="1:170" s="32" customFormat="1" ht="12.75" thickBot="1" x14ac:dyDescent="0.3">
      <c r="A53" s="56"/>
      <c r="B53" s="55"/>
      <c r="C53" s="55"/>
      <c r="D53" s="54"/>
      <c r="E53" s="197"/>
      <c r="F53" s="197"/>
      <c r="G53" s="197"/>
      <c r="H53" s="198"/>
      <c r="I53" s="198"/>
      <c r="J53" s="199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</row>
    <row r="54" spans="1:170" s="32" customFormat="1" ht="12.75" thickBot="1" x14ac:dyDescent="0.3">
      <c r="A54" s="57"/>
      <c r="B54" s="58" t="s">
        <v>1</v>
      </c>
      <c r="C54" s="58"/>
      <c r="D54" s="59"/>
      <c r="E54" s="60"/>
      <c r="F54" s="60"/>
      <c r="G54" s="60"/>
      <c r="H54" s="61"/>
      <c r="I54" s="61"/>
      <c r="J54" s="62">
        <f>J52+J21</f>
        <v>1139763.6995362712</v>
      </c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</row>
    <row r="55" spans="1:170" s="32" customFormat="1" ht="12.75" thickBot="1" x14ac:dyDescent="0.3">
      <c r="A55" s="33"/>
      <c r="B55" s="34"/>
      <c r="C55" s="34"/>
      <c r="D55" s="35"/>
      <c r="E55" s="50"/>
      <c r="F55" s="50"/>
      <c r="G55" s="50"/>
      <c r="H55" s="36"/>
      <c r="I55" s="36"/>
      <c r="J55" s="200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</row>
    <row r="56" spans="1:170" s="32" customFormat="1" ht="12.75" thickBot="1" x14ac:dyDescent="0.3">
      <c r="A56" s="33"/>
      <c r="B56" s="34"/>
      <c r="C56" s="34"/>
      <c r="D56" s="35"/>
      <c r="E56" s="50"/>
      <c r="F56" s="50"/>
      <c r="G56" s="50"/>
      <c r="H56" s="36"/>
      <c r="I56" s="36" t="s">
        <v>68</v>
      </c>
      <c r="J56" s="200">
        <f>J54/12</f>
        <v>94980.308294689268</v>
      </c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</row>
    <row r="57" spans="1:170" s="32" customFormat="1" x14ac:dyDescent="0.25">
      <c r="A57" s="37"/>
      <c r="B57" s="31"/>
      <c r="C57" s="31"/>
      <c r="D57" s="38"/>
      <c r="E57" s="51"/>
      <c r="F57" s="51"/>
      <c r="G57" s="51"/>
      <c r="H57" s="39"/>
      <c r="I57" s="39"/>
      <c r="J57" s="40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</row>
  </sheetData>
  <mergeCells count="26">
    <mergeCell ref="H9:J9"/>
    <mergeCell ref="H10:J10"/>
    <mergeCell ref="A11:J11"/>
    <mergeCell ref="A13:A15"/>
    <mergeCell ref="B13:B15"/>
    <mergeCell ref="D13:D15"/>
    <mergeCell ref="E13:E15"/>
    <mergeCell ref="F13:F15"/>
    <mergeCell ref="H13:H15"/>
    <mergeCell ref="G13:G15"/>
    <mergeCell ref="B4:F4"/>
    <mergeCell ref="H4:J4"/>
    <mergeCell ref="C13:C15"/>
    <mergeCell ref="H1:J1"/>
    <mergeCell ref="B2:F2"/>
    <mergeCell ref="H2:I2"/>
    <mergeCell ref="B3:F3"/>
    <mergeCell ref="H3:J3"/>
    <mergeCell ref="B5:F5"/>
    <mergeCell ref="H5:J5"/>
    <mergeCell ref="H6:J6"/>
    <mergeCell ref="A7:F8"/>
    <mergeCell ref="H7:J7"/>
    <mergeCell ref="H8:J8"/>
    <mergeCell ref="I13:I15"/>
    <mergeCell ref="J13:J15"/>
  </mergeCells>
  <phoneticPr fontId="20" type="noConversion"/>
  <conditionalFormatting sqref="J17:J19 J22">
    <cfRule type="expression" dxfId="9" priority="21">
      <formula>#REF!&lt;(#REF!*69%)</formula>
    </cfRule>
  </conditionalFormatting>
  <conditionalFormatting sqref="J17:J20">
    <cfRule type="expression" dxfId="8" priority="31">
      <formula>#REF!="MAT3"</formula>
    </cfRule>
    <cfRule type="expression" dxfId="7" priority="32">
      <formula>#REF!&gt;#REF!</formula>
    </cfRule>
  </conditionalFormatting>
  <conditionalFormatting sqref="J20:J21">
    <cfRule type="expression" dxfId="6" priority="26">
      <formula>#REF!&lt;(#REF!*69%)</formula>
    </cfRule>
  </conditionalFormatting>
  <conditionalFormatting sqref="J21:J22">
    <cfRule type="expression" dxfId="5" priority="22">
      <formula>#REF!="MAT3"</formula>
    </cfRule>
    <cfRule type="expression" dxfId="4" priority="23">
      <formula>#REF!&gt;#REF!</formula>
    </cfRule>
  </conditionalFormatting>
  <conditionalFormatting sqref="J24 J26:J52">
    <cfRule type="expression" dxfId="3" priority="36">
      <formula>#REF!&gt;#REF!</formula>
    </cfRule>
    <cfRule type="expression" dxfId="2" priority="37">
      <formula>#REF!&lt;(#REF!*69%)</formula>
    </cfRule>
  </conditionalFormatting>
  <conditionalFormatting sqref="J26:J52 J24">
    <cfRule type="expression" dxfId="1" priority="35">
      <formula>#REF!="MAT3"</formula>
    </cfRule>
  </conditionalFormatting>
  <conditionalFormatting sqref="J39:J40 J50">
    <cfRule type="expression" dxfId="0" priority="4">
      <formula>#REF!&gt;#REF!</formula>
    </cfRule>
  </conditionalFormatting>
  <pageMargins left="0.51181102362204722" right="0.51181102362204722" top="0.78740157480314965" bottom="0.78740157480314965" header="0.31496062992125984" footer="0.31496062992125984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6D9D7-57F5-4A8D-A22F-7C49B0AE2DBC}">
  <dimension ref="A1:D24"/>
  <sheetViews>
    <sheetView showGridLines="0" view="pageBreakPreview" zoomScaleNormal="85" zoomScaleSheetLayoutView="100" workbookViewId="0">
      <selection activeCell="D8" sqref="D8"/>
    </sheetView>
  </sheetViews>
  <sheetFormatPr defaultRowHeight="15" x14ac:dyDescent="0.25"/>
  <cols>
    <col min="2" max="2" width="74.28515625" customWidth="1"/>
    <col min="3" max="3" width="10.7109375" customWidth="1"/>
    <col min="4" max="4" width="11.140625" customWidth="1"/>
  </cols>
  <sheetData>
    <row r="1" spans="1:4" ht="15.75" thickBot="1" x14ac:dyDescent="0.3">
      <c r="A1" s="273" t="s">
        <v>23</v>
      </c>
      <c r="B1" s="274"/>
      <c r="C1" s="64" t="s">
        <v>24</v>
      </c>
      <c r="D1" s="65" t="s">
        <v>25</v>
      </c>
    </row>
    <row r="2" spans="1:4" ht="15.75" thickBot="1" x14ac:dyDescent="0.3">
      <c r="A2" s="66"/>
      <c r="B2" s="67"/>
      <c r="C2" s="67"/>
      <c r="D2" s="53"/>
    </row>
    <row r="3" spans="1:4" x14ac:dyDescent="0.25">
      <c r="A3" s="68" t="s">
        <v>3</v>
      </c>
      <c r="B3" s="69" t="s">
        <v>42</v>
      </c>
      <c r="C3" s="70">
        <f>SUM(C4:C7)</f>
        <v>7.8E-2</v>
      </c>
      <c r="D3" s="70">
        <f>SUM(D4:D7)</f>
        <v>5.6300000000000003E-2</v>
      </c>
    </row>
    <row r="4" spans="1:4" ht="20.45" customHeight="1" x14ac:dyDescent="0.25">
      <c r="A4" s="71" t="s">
        <v>43</v>
      </c>
      <c r="B4" s="72" t="s">
        <v>44</v>
      </c>
      <c r="C4" s="73">
        <v>4.9299999999999997E-2</v>
      </c>
      <c r="D4" s="73">
        <v>3.4500000000000003E-2</v>
      </c>
    </row>
    <row r="5" spans="1:4" x14ac:dyDescent="0.25">
      <c r="A5" s="71" t="s">
        <v>45</v>
      </c>
      <c r="B5" s="72" t="s">
        <v>46</v>
      </c>
      <c r="C5" s="73">
        <v>9.9000000000000008E-3</v>
      </c>
      <c r="D5" s="73">
        <v>8.5000000000000006E-3</v>
      </c>
    </row>
    <row r="6" spans="1:4" x14ac:dyDescent="0.25">
      <c r="A6" s="74" t="s">
        <v>45</v>
      </c>
      <c r="B6" s="75" t="s">
        <v>47</v>
      </c>
      <c r="C6" s="76">
        <v>1.3899999999999999E-2</v>
      </c>
      <c r="D6" s="76">
        <v>8.5000000000000006E-3</v>
      </c>
    </row>
    <row r="7" spans="1:4" ht="15.75" thickBot="1" x14ac:dyDescent="0.3">
      <c r="A7" s="77" t="s">
        <v>48</v>
      </c>
      <c r="B7" s="78" t="s">
        <v>49</v>
      </c>
      <c r="C7" s="79">
        <v>4.8999999999999998E-3</v>
      </c>
      <c r="D7" s="79">
        <v>4.7999999999999996E-3</v>
      </c>
    </row>
    <row r="8" spans="1:4" ht="15.75" thickBot="1" x14ac:dyDescent="0.3">
      <c r="A8" s="80"/>
      <c r="B8" s="80"/>
      <c r="C8" s="80"/>
      <c r="D8" s="80"/>
    </row>
    <row r="9" spans="1:4" ht="15.75" thickBot="1" x14ac:dyDescent="0.3">
      <c r="A9" s="63" t="s">
        <v>4</v>
      </c>
      <c r="B9" s="81" t="s">
        <v>50</v>
      </c>
      <c r="C9" s="82">
        <v>8.0399999999999999E-2</v>
      </c>
      <c r="D9" s="82">
        <v>5.11E-2</v>
      </c>
    </row>
    <row r="10" spans="1:4" ht="15.75" thickBot="1" x14ac:dyDescent="0.3">
      <c r="A10" s="80"/>
      <c r="B10" s="80"/>
      <c r="C10" s="80"/>
      <c r="D10" s="80"/>
    </row>
    <row r="11" spans="1:4" ht="15.75" thickBot="1" x14ac:dyDescent="0.3">
      <c r="A11" s="63" t="s">
        <v>5</v>
      </c>
      <c r="B11" s="81" t="s">
        <v>51</v>
      </c>
      <c r="C11" s="83">
        <f>C12+C15+C16</f>
        <v>5.6499999999999995E-2</v>
      </c>
      <c r="D11" s="83">
        <f>D12+D15+D16</f>
        <v>3.6499999999999998E-2</v>
      </c>
    </row>
    <row r="12" spans="1:4" x14ac:dyDescent="0.25">
      <c r="A12" s="84" t="s">
        <v>52</v>
      </c>
      <c r="B12" s="85" t="s">
        <v>53</v>
      </c>
      <c r="C12" s="86">
        <f>SUM(C13:C14)</f>
        <v>3.6499999999999998E-2</v>
      </c>
      <c r="D12" s="86">
        <f>SUM(D13:D14)</f>
        <v>3.6499999999999998E-2</v>
      </c>
    </row>
    <row r="13" spans="1:4" x14ac:dyDescent="0.25">
      <c r="A13" s="87" t="s">
        <v>54</v>
      </c>
      <c r="B13" s="88" t="s">
        <v>6</v>
      </c>
      <c r="C13" s="89">
        <v>6.4999999999999997E-3</v>
      </c>
      <c r="D13" s="89">
        <v>6.4999999999999997E-3</v>
      </c>
    </row>
    <row r="14" spans="1:4" x14ac:dyDescent="0.25">
      <c r="A14" s="87" t="s">
        <v>55</v>
      </c>
      <c r="B14" s="88" t="s">
        <v>7</v>
      </c>
      <c r="C14" s="89">
        <v>0.03</v>
      </c>
      <c r="D14" s="89">
        <v>0.03</v>
      </c>
    </row>
    <row r="15" spans="1:4" ht="15.75" thickBot="1" x14ac:dyDescent="0.3">
      <c r="A15" s="90" t="s">
        <v>56</v>
      </c>
      <c r="B15" s="91" t="s">
        <v>57</v>
      </c>
      <c r="C15" s="92">
        <v>0</v>
      </c>
      <c r="D15" s="92">
        <v>0</v>
      </c>
    </row>
    <row r="16" spans="1:4" ht="15.75" thickBot="1" x14ac:dyDescent="0.3">
      <c r="A16" s="84" t="s">
        <v>58</v>
      </c>
      <c r="B16" s="85" t="s">
        <v>59</v>
      </c>
      <c r="C16" s="86">
        <f>C17</f>
        <v>0.02</v>
      </c>
      <c r="D16" s="86">
        <f>D17</f>
        <v>0</v>
      </c>
    </row>
    <row r="17" spans="1:4" ht="15.75" thickBot="1" x14ac:dyDescent="0.3">
      <c r="A17" s="93" t="s">
        <v>60</v>
      </c>
      <c r="B17" s="94" t="s">
        <v>8</v>
      </c>
      <c r="C17" s="95">
        <v>0.02</v>
      </c>
      <c r="D17" s="95">
        <v>0</v>
      </c>
    </row>
    <row r="18" spans="1:4" x14ac:dyDescent="0.25">
      <c r="A18" s="275"/>
      <c r="B18" s="275"/>
      <c r="C18" s="275"/>
    </row>
    <row r="19" spans="1:4" ht="15.75" thickBot="1" x14ac:dyDescent="0.3">
      <c r="A19" s="275"/>
      <c r="B19" s="275"/>
      <c r="C19" s="275"/>
    </row>
    <row r="20" spans="1:4" ht="15.75" thickBot="1" x14ac:dyDescent="0.3">
      <c r="A20" s="1"/>
      <c r="B20" s="2" t="s">
        <v>1</v>
      </c>
      <c r="C20" s="3">
        <f>((1+C4+C6+C7)*(1+C5)*(1+C9)/(1-C11))-1</f>
        <v>0.23518769992156852</v>
      </c>
      <c r="D20" s="3">
        <f>((1+D4+D6+D7)*(1+D5)*(1+D9)/(1-D11))-1</f>
        <v>0.15278047942916406</v>
      </c>
    </row>
    <row r="21" spans="1:4" x14ac:dyDescent="0.25">
      <c r="A21" s="4"/>
      <c r="B21" s="5"/>
      <c r="C21" s="4"/>
    </row>
    <row r="22" spans="1:4" x14ac:dyDescent="0.25">
      <c r="A22" s="6"/>
      <c r="B22" s="7"/>
      <c r="C22" s="8"/>
    </row>
    <row r="23" spans="1:4" x14ac:dyDescent="0.25">
      <c r="A23" s="9"/>
      <c r="B23" s="7"/>
      <c r="C23" s="8"/>
    </row>
    <row r="24" spans="1:4" x14ac:dyDescent="0.25">
      <c r="A24" s="8"/>
      <c r="B24" s="7"/>
      <c r="C24" s="8"/>
    </row>
  </sheetData>
  <mergeCells count="3">
    <mergeCell ref="A1:B1"/>
    <mergeCell ref="A18:C18"/>
    <mergeCell ref="A19:C19"/>
  </mergeCells>
  <pageMargins left="0.511811024" right="0.511811024" top="0.78740157499999996" bottom="0.78740157499999996" header="0.31496062000000002" footer="0.31496062000000002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B27E9-3945-4B0A-8C64-0919EC357A79}">
  <sheetPr>
    <pageSetUpPr fitToPage="1"/>
  </sheetPr>
  <dimension ref="A1:G8"/>
  <sheetViews>
    <sheetView workbookViewId="0">
      <selection activeCell="E5" sqref="E5"/>
    </sheetView>
  </sheetViews>
  <sheetFormatPr defaultRowHeight="15" x14ac:dyDescent="0.25"/>
  <cols>
    <col min="2" max="2" width="11.42578125" customWidth="1"/>
    <col min="3" max="3" width="30.42578125" customWidth="1"/>
    <col min="4" max="4" width="7.85546875" customWidth="1"/>
    <col min="5" max="5" width="29.5703125" customWidth="1"/>
    <col min="6" max="6" width="22.140625" customWidth="1"/>
    <col min="7" max="7" width="20.28515625" customWidth="1"/>
  </cols>
  <sheetData>
    <row r="1" spans="1:7" ht="25.5" x14ac:dyDescent="0.25">
      <c r="A1" s="208" t="s">
        <v>110</v>
      </c>
      <c r="B1" s="276" t="s">
        <v>97</v>
      </c>
      <c r="C1" s="276"/>
      <c r="D1" s="276"/>
      <c r="E1" s="276"/>
      <c r="F1" s="209" t="s">
        <v>101</v>
      </c>
      <c r="G1" s="210" t="s">
        <v>102</v>
      </c>
    </row>
    <row r="2" spans="1:7" x14ac:dyDescent="0.25">
      <c r="A2" s="211" t="s">
        <v>103</v>
      </c>
      <c r="B2" s="212" t="s">
        <v>104</v>
      </c>
      <c r="C2" s="212" t="s">
        <v>2</v>
      </c>
      <c r="D2" s="212" t="s">
        <v>105</v>
      </c>
      <c r="E2" s="212" t="s">
        <v>106</v>
      </c>
      <c r="F2" s="212" t="s">
        <v>107</v>
      </c>
      <c r="G2" s="213" t="s">
        <v>108</v>
      </c>
    </row>
    <row r="3" spans="1:7" ht="36" customHeight="1" x14ac:dyDescent="0.25">
      <c r="A3" s="214">
        <v>88266</v>
      </c>
      <c r="B3" s="215" t="s">
        <v>26</v>
      </c>
      <c r="C3" s="216" t="s">
        <v>96</v>
      </c>
      <c r="D3" s="215" t="s">
        <v>111</v>
      </c>
      <c r="E3" s="220">
        <v>1</v>
      </c>
      <c r="F3" s="215">
        <v>51.45</v>
      </c>
      <c r="G3" s="217">
        <f>F3*E3</f>
        <v>51.45</v>
      </c>
    </row>
    <row r="4" spans="1:7" ht="36" customHeight="1" x14ac:dyDescent="0.25">
      <c r="A4" s="218">
        <v>2708</v>
      </c>
      <c r="B4" s="215" t="s">
        <v>26</v>
      </c>
      <c r="C4" s="216" t="s">
        <v>113</v>
      </c>
      <c r="D4" s="215" t="s">
        <v>111</v>
      </c>
      <c r="E4" s="220">
        <v>1</v>
      </c>
      <c r="F4" s="221">
        <v>24.77</v>
      </c>
      <c r="G4" s="217">
        <f t="shared" ref="G4:G6" si="0">F4*E4</f>
        <v>24.77</v>
      </c>
    </row>
    <row r="5" spans="1:7" ht="36" customHeight="1" x14ac:dyDescent="0.25">
      <c r="A5" s="218">
        <v>2708</v>
      </c>
      <c r="B5" s="215" t="s">
        <v>26</v>
      </c>
      <c r="C5" s="216" t="s">
        <v>112</v>
      </c>
      <c r="D5" s="215" t="s">
        <v>111</v>
      </c>
      <c r="E5" s="220">
        <v>1</v>
      </c>
      <c r="F5" s="221">
        <v>153.68</v>
      </c>
      <c r="G5" s="217">
        <f t="shared" ref="G5" si="1">F5*E5</f>
        <v>153.68</v>
      </c>
    </row>
    <row r="6" spans="1:7" ht="36" customHeight="1" x14ac:dyDescent="0.25">
      <c r="A6" s="218" t="s">
        <v>115</v>
      </c>
      <c r="B6" s="215" t="s">
        <v>114</v>
      </c>
      <c r="C6" s="216" t="s">
        <v>77</v>
      </c>
      <c r="D6" s="219" t="s">
        <v>116</v>
      </c>
      <c r="E6" s="219">
        <f>1/(30*8)</f>
        <v>4.1666666666666666E-3</v>
      </c>
      <c r="F6" s="219">
        <v>4084.99</v>
      </c>
      <c r="G6" s="217">
        <f t="shared" si="0"/>
        <v>17.020791666666664</v>
      </c>
    </row>
    <row r="7" spans="1:7" ht="12" customHeight="1" x14ac:dyDescent="0.25">
      <c r="A7" s="222"/>
      <c r="B7" s="223"/>
      <c r="C7" s="223"/>
      <c r="D7" s="223"/>
      <c r="E7" s="223"/>
      <c r="F7" s="223"/>
      <c r="G7" s="224"/>
    </row>
    <row r="8" spans="1:7" ht="21.75" customHeight="1" thickBot="1" x14ac:dyDescent="0.3">
      <c r="A8" s="225"/>
      <c r="B8" s="226"/>
      <c r="C8" s="277" t="s">
        <v>109</v>
      </c>
      <c r="D8" s="278"/>
      <c r="E8" s="279"/>
      <c r="F8" s="227"/>
      <c r="G8" s="228">
        <f>SUM(G3:G6)</f>
        <v>246.92079166666667</v>
      </c>
    </row>
  </sheetData>
  <mergeCells count="2">
    <mergeCell ref="B1:E1"/>
    <mergeCell ref="C8:E8"/>
  </mergeCells>
  <pageMargins left="0.511811024" right="0.511811024" top="0.78740157499999996" bottom="0.78740157499999996" header="0.31496062000000002" footer="0.31496062000000002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F6CD64C659994A8A6740D8B7455746" ma:contentTypeVersion="15" ma:contentTypeDescription="Create a new document." ma:contentTypeScope="" ma:versionID="9302d3316745540b6c9ab405a9430444">
  <xsd:schema xmlns:xsd="http://www.w3.org/2001/XMLSchema" xmlns:xs="http://www.w3.org/2001/XMLSchema" xmlns:p="http://schemas.microsoft.com/office/2006/metadata/properties" xmlns:ns2="2d2f2213-5c84-4578-9e49-70303025383d" xmlns:ns3="ebaac159-1540-4811-844f-1323127ae934" targetNamespace="http://schemas.microsoft.com/office/2006/metadata/properties" ma:root="true" ma:fieldsID="82c2fd72d98d93f35865e51edf34c974" ns2:_="" ns3:_="">
    <xsd:import namespace="2d2f2213-5c84-4578-9e49-70303025383d"/>
    <xsd:import namespace="ebaac159-1540-4811-844f-1323127ae9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2f2213-5c84-4578-9e49-7030302538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4c6c4d0e-18ac-4a77-ba35-c3afbc7908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aac159-1540-4811-844f-1323127ae93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6b8e021-3895-410c-a048-b3680bb547e4}" ma:internalName="TaxCatchAll" ma:showField="CatchAllData" ma:web="ebaac159-1540-4811-844f-1323127ae9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2f2213-5c84-4578-9e49-70303025383d">
      <Terms xmlns="http://schemas.microsoft.com/office/infopath/2007/PartnerControls"/>
    </lcf76f155ced4ddcb4097134ff3c332f>
    <TaxCatchAll xmlns="ebaac159-1540-4811-844f-1323127ae934" xsi:nil="true"/>
  </documentManagement>
</p:properties>
</file>

<file path=customXml/itemProps1.xml><?xml version="1.0" encoding="utf-8"?>
<ds:datastoreItem xmlns:ds="http://schemas.openxmlformats.org/officeDocument/2006/customXml" ds:itemID="{38611AB4-B09B-4918-AF68-434E4EDFFF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F3D3ED-E6C1-498D-9418-6CC27AC270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2f2213-5c84-4578-9e49-70303025383d"/>
    <ds:schemaRef ds:uri="ebaac159-1540-4811-844f-1323127ae9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9F1988-A4B6-45B7-ACF3-8640B2FC5C3E}">
  <ds:schemaRefs>
    <ds:schemaRef ds:uri="http://schemas.microsoft.com/office/2006/metadata/properties"/>
    <ds:schemaRef ds:uri="http://schemas.microsoft.com/office/infopath/2007/PartnerControls"/>
    <ds:schemaRef ds:uri="2d2f2213-5c84-4578-9e49-70303025383d"/>
    <ds:schemaRef ds:uri="ebaac159-1540-4811-844f-1323127ae93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CUSTO MAN TUHÃ sem plantão</vt:lpstr>
      <vt:lpstr>BDI</vt:lpstr>
      <vt:lpstr>COMPOSIÇÃO</vt:lpstr>
      <vt:lpstr>BDI!Area_de_impressao</vt:lpstr>
      <vt:lpstr>'CUSTO MAN TUHÃ sem plantão'!Area_de_impressao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2025-02-19T19:44:38Z</dcterms:created>
  <dcterms:modified xsi:type="dcterms:W3CDTF">2026-09-08T14:22:07Z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0x010100B4F6CD64C659994A8A6740D8B7455746</vt:lpwstr>
  </property>
</Properties>
</file>