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uan.motta\Desktop\Work\SANTA CATARINA\149-2023. SAMAE SÃO BENTO DO SUL\TRANSBORDO\MEMORIAIS E ORÇAMENTO\"/>
    </mc:Choice>
  </mc:AlternateContent>
  <xr:revisionPtr revIDLastSave="0" documentId="13_ncr:1_{90391C2D-C7A0-4AD9-BE37-7A035B10219C}" xr6:coauthVersionLast="47" xr6:coauthVersionMax="47" xr10:uidLastSave="{00000000-0000-0000-0000-000000000000}"/>
  <bookViews>
    <workbookView xWindow="-108" yWindow="-108" windowWidth="23256" windowHeight="12456" xr2:uid="{111F3A41-7FC0-4851-8E67-F02C830B4F06}"/>
  </bookViews>
  <sheets>
    <sheet name="Planilha1" sheetId="1" r:id="rId1"/>
  </sheets>
  <definedNames>
    <definedName name="_xlnm.Print_Area" localSheetId="0">Planilha1!$A$1:$H$211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1" l="1"/>
  <c r="E20" i="1"/>
  <c r="G22" i="1"/>
  <c r="G21" i="1"/>
  <c r="H21" i="1" s="1"/>
  <c r="G20" i="1"/>
  <c r="G194" i="1"/>
  <c r="H194" i="1" s="1"/>
  <c r="G193" i="1"/>
  <c r="H193" i="1" s="1"/>
  <c r="H195" i="1" s="1"/>
  <c r="G180" i="1"/>
  <c r="G35" i="1"/>
  <c r="H35" i="1" s="1"/>
  <c r="G170" i="1"/>
  <c r="H170" i="1" s="1"/>
  <c r="G161" i="1"/>
  <c r="H161" i="1" s="1"/>
  <c r="G160" i="1"/>
  <c r="H160" i="1" s="1"/>
  <c r="G159" i="1"/>
  <c r="H159" i="1" s="1"/>
  <c r="G158" i="1"/>
  <c r="H158" i="1" s="1"/>
  <c r="G200" i="1"/>
  <c r="H200" i="1" s="1"/>
  <c r="G121" i="1"/>
  <c r="H121" i="1" s="1"/>
  <c r="H122" i="1" s="1"/>
  <c r="H123" i="1" s="1"/>
  <c r="G52" i="1"/>
  <c r="H52" i="1" s="1"/>
  <c r="G199" i="1"/>
  <c r="H199" i="1" s="1"/>
  <c r="G175" i="1"/>
  <c r="H175" i="1" s="1"/>
  <c r="H176" i="1" s="1"/>
  <c r="G155" i="1"/>
  <c r="H155" i="1" s="1"/>
  <c r="G154" i="1"/>
  <c r="H154" i="1" s="1"/>
  <c r="G153" i="1"/>
  <c r="H153" i="1" s="1"/>
  <c r="G144" i="1"/>
  <c r="H144" i="1" s="1"/>
  <c r="G143" i="1"/>
  <c r="H143" i="1" s="1"/>
  <c r="G140" i="1"/>
  <c r="H140" i="1" s="1"/>
  <c r="G139" i="1"/>
  <c r="H139" i="1" s="1"/>
  <c r="G134" i="1"/>
  <c r="H134" i="1" s="1"/>
  <c r="H135" i="1" s="1"/>
  <c r="H136" i="1" s="1"/>
  <c r="G116" i="1"/>
  <c r="H116" i="1" s="1"/>
  <c r="H117" i="1" s="1"/>
  <c r="G113" i="1"/>
  <c r="H113" i="1" s="1"/>
  <c r="H114" i="1" s="1"/>
  <c r="G108" i="1"/>
  <c r="H108" i="1" s="1"/>
  <c r="H109" i="1" s="1"/>
  <c r="H110" i="1" s="1"/>
  <c r="G95" i="1"/>
  <c r="H95" i="1" s="1"/>
  <c r="H96" i="1" s="1"/>
  <c r="G92" i="1"/>
  <c r="H92" i="1" s="1"/>
  <c r="G91" i="1"/>
  <c r="H91" i="1" s="1"/>
  <c r="G88" i="1"/>
  <c r="H88" i="1" s="1"/>
  <c r="H89" i="1" s="1"/>
  <c r="G75" i="1"/>
  <c r="H75" i="1" s="1"/>
  <c r="H76" i="1" s="1"/>
  <c r="G72" i="1"/>
  <c r="H72" i="1" s="1"/>
  <c r="G71" i="1"/>
  <c r="H71" i="1" s="1"/>
  <c r="G66" i="1"/>
  <c r="G57" i="1"/>
  <c r="H57" i="1" s="1"/>
  <c r="G54" i="1"/>
  <c r="H54" i="1" s="1"/>
  <c r="G53" i="1"/>
  <c r="H53" i="1" s="1"/>
  <c r="G51" i="1"/>
  <c r="H51" i="1" s="1"/>
  <c r="G36" i="1"/>
  <c r="H36" i="1" s="1"/>
  <c r="G48" i="1"/>
  <c r="H48" i="1" s="1"/>
  <c r="G38" i="1"/>
  <c r="H38" i="1" s="1"/>
  <c r="G37" i="1"/>
  <c r="H37" i="1" s="1"/>
  <c r="G17" i="1"/>
  <c r="H17" i="1" s="1"/>
  <c r="H18" i="1" s="1"/>
  <c r="G14" i="1"/>
  <c r="H14" i="1" s="1"/>
  <c r="H15" i="1" s="1"/>
  <c r="G11" i="1"/>
  <c r="H11" i="1" s="1"/>
  <c r="H12" i="1" s="1"/>
  <c r="H171" i="1" l="1"/>
  <c r="H156" i="1"/>
  <c r="H201" i="1"/>
  <c r="H202" i="1" s="1"/>
  <c r="H55" i="1"/>
  <c r="H73" i="1"/>
  <c r="H77" i="1" s="1"/>
  <c r="H20" i="1"/>
  <c r="H22" i="1"/>
  <c r="H177" i="1"/>
  <c r="H66" i="1"/>
  <c r="H67" i="1" s="1"/>
  <c r="H196" i="1"/>
  <c r="H93" i="1"/>
  <c r="H97" i="1" s="1"/>
  <c r="H118" i="1"/>
  <c r="H141" i="1"/>
  <c r="G39" i="1"/>
  <c r="H39" i="1" s="1"/>
  <c r="H49" i="1" s="1"/>
  <c r="H180" i="1"/>
  <c r="H181" i="1" s="1"/>
  <c r="H182" i="1" s="1"/>
  <c r="H172" i="1" l="1"/>
  <c r="H23" i="1"/>
  <c r="H24" i="1" s="1"/>
  <c r="H68" i="1"/>
  <c r="H203" i="1" l="1"/>
</calcChain>
</file>

<file path=xl/sharedStrings.xml><?xml version="1.0" encoding="utf-8"?>
<sst xmlns="http://schemas.openxmlformats.org/spreadsheetml/2006/main" count="511" uniqueCount="242">
  <si>
    <t>ITEM</t>
  </si>
  <si>
    <t>DISCRIMINAÇÃO</t>
  </si>
  <si>
    <t>UNID.</t>
  </si>
  <si>
    <t>QUANTIDADE</t>
  </si>
  <si>
    <t>CÁLCULO</t>
  </si>
  <si>
    <t>REFERÊNCIAS DE PREÇOS DESONERADOS</t>
  </si>
  <si>
    <t>CARACTERÍSTICAS BDIs</t>
  </si>
  <si>
    <t>SERVIÇOS</t>
  </si>
  <si>
    <t>MATERIAIS</t>
  </si>
  <si>
    <t>SERVIÇO AUTÔNOMO DE ÁGUA E ESGOTO - SAMAE
SÃO BENTO DO SUL – SC</t>
  </si>
  <si>
    <t>PROJETO</t>
  </si>
  <si>
    <t>ESTAÇÃO DE TRANSBORDO</t>
  </si>
  <si>
    <t>LOCALIZAÇÃO</t>
  </si>
  <si>
    <t>ESTRADA BANHADO III, S/N – BAIRRO: RIO VERMELHO
SÃO BENTO DO SUL – SC.</t>
  </si>
  <si>
    <t>SERVIÇOS PRELIMINARES</t>
  </si>
  <si>
    <t>1.1</t>
  </si>
  <si>
    <t>1.2</t>
  </si>
  <si>
    <t>1.2.1</t>
  </si>
  <si>
    <t>1.3</t>
  </si>
  <si>
    <t>1.3.1</t>
  </si>
  <si>
    <t>MOVIMENTAÇÃO DE TERRA</t>
  </si>
  <si>
    <t>2.1</t>
  </si>
  <si>
    <t>2.1.1</t>
  </si>
  <si>
    <t>2.1.2</t>
  </si>
  <si>
    <t>2.1.3</t>
  </si>
  <si>
    <t>2.1.4</t>
  </si>
  <si>
    <t>2.1.5</t>
  </si>
  <si>
    <t>2.1.6</t>
  </si>
  <si>
    <t>2.2</t>
  </si>
  <si>
    <t>2.2.1</t>
  </si>
  <si>
    <t>2.2.2</t>
  </si>
  <si>
    <t>2.2.3</t>
  </si>
  <si>
    <t>2.2.4</t>
  </si>
  <si>
    <t>2.3</t>
  </si>
  <si>
    <t>2.3.1</t>
  </si>
  <si>
    <t>2.3.2</t>
  </si>
  <si>
    <t>ARMAÇÕES</t>
  </si>
  <si>
    <t>3.1</t>
  </si>
  <si>
    <t>3.1.1</t>
  </si>
  <si>
    <t>3.1.2</t>
  </si>
  <si>
    <t>3.2</t>
  </si>
  <si>
    <t>3.2.1</t>
  </si>
  <si>
    <t>FORMAS</t>
  </si>
  <si>
    <t>4.1</t>
  </si>
  <si>
    <t>4.1.1</t>
  </si>
  <si>
    <t>PREPARO PARA CONCRETAGEM DE PISO</t>
  </si>
  <si>
    <t>5.1</t>
  </si>
  <si>
    <t>5.1.1</t>
  </si>
  <si>
    <t>CONCRETAGEM</t>
  </si>
  <si>
    <t>6.1</t>
  </si>
  <si>
    <t>6.1.1</t>
  </si>
  <si>
    <t>6.2</t>
  </si>
  <si>
    <t>6.2.1</t>
  </si>
  <si>
    <t>JUNTAS DE DILATAÇÃO</t>
  </si>
  <si>
    <t>7.1</t>
  </si>
  <si>
    <t>7.1.1</t>
  </si>
  <si>
    <t>MURO DE CONTENÇÃO</t>
  </si>
  <si>
    <t>8.1</t>
  </si>
  <si>
    <t>8.1.1</t>
  </si>
  <si>
    <t>SISTEMA DE CAPTAÇÃO DE ÁGUA E DRENAGEM SUPERFICIAL DE ÁGUAS PLUVIAIS</t>
  </si>
  <si>
    <t>9.1</t>
  </si>
  <si>
    <t>9.1.1</t>
  </si>
  <si>
    <t>9.2</t>
  </si>
  <si>
    <t>9.2.1</t>
  </si>
  <si>
    <t>9.2.2</t>
  </si>
  <si>
    <t>9.2.3</t>
  </si>
  <si>
    <t>SISTEMA DE DRENAGEM DO MURO DE CONTENÇÃO</t>
  </si>
  <si>
    <t>10.1</t>
  </si>
  <si>
    <t>10.1.1</t>
  </si>
  <si>
    <t>ESTRUTURA METÁLICA</t>
  </si>
  <si>
    <t>11.1</t>
  </si>
  <si>
    <t>OUTROS SERVIÇOS</t>
  </si>
  <si>
    <t>12.1</t>
  </si>
  <si>
    <t>12.1.1</t>
  </si>
  <si>
    <t>BARRACÃO DE OBRAS PROVISÓRIO</t>
  </si>
  <si>
    <t>M²</t>
  </si>
  <si>
    <t>LOCAÇÃO DA OBRA ATRAVÉS DE GABARITO</t>
  </si>
  <si>
    <t>LOCAÇÃO CONVENCIONAL DE OBRA, UTILIZANDO GABARITO DE TÁBUAS CORRIDAS PONTALETADAS A CADA 2,00M - 2 UTILIZAÇÕES. AF_03/2024</t>
  </si>
  <si>
    <t>M</t>
  </si>
  <si>
    <t>PLACA DE OBRA</t>
  </si>
  <si>
    <t>FORNECIMENTO E INSTALAÇÃO DE PLACA DE OBRA COM CHAPA GALVANIZADA E ESTRUTURA DE MADEIRA. AF_03/2022_PS</t>
  </si>
  <si>
    <t>ÁREA DE DESCARREGAMENTO E RAMPA</t>
  </si>
  <si>
    <t>M³</t>
  </si>
  <si>
    <t>EXECUÇÃO E COMPACTAÇÃO DE CORPO DE ATERRO DE ATERRO (95% DE ENERGIA DO PROCTOR NORMAL) COM SOLO PREDOMINANTEMENTE ARGILOSO, EM CAMADAS COM ESPESSURA DE 20 CM - EXCLUSIVE ESCAVAÇÃO, CARGA E TRANSPORTE E SOLO. AF_09/2024.</t>
  </si>
  <si>
    <t>EXECUÇÃO E COMPACTAÇÃO DE CAMADA FINAL DE ATERRO (100% DE ENERGIA DO PROCTOR NORMAL) COM SOLO PREDOMINANTEMENTE ARGILOSO, EM CAMADAS COM ESPESSURA DE 20 CM - EXCLUSIVE ESCAVAÇÃO, CARGA E TRANSPORTE E SOLO. AF_09/2024.</t>
  </si>
  <si>
    <t>CONSTRUÇÃO DE BASE E SUB-BASE PARA PAVIMENTAÇÃO DE BRITA GRADUADA SIMPLES, COM ESPESSURA DE 30 CM - EXCLUSIVE CARGA E TRANSPORTE. AF_09/2024.</t>
  </si>
  <si>
    <t>COMPACTAÇÃO MECÂNICA DE SOLO PARA EXECUÇÃO DE RADIER, PISO DE CONCRETO OU LAJE SOBRE SOLO COM COMPACTADOR DE SOLOS TIPO PLACA VIBRATÓRIA. AF_09/2021.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</si>
  <si>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AF_05/2020.</t>
  </si>
  <si>
    <t>ÁREA DE ARMAZENAMENTO</t>
  </si>
  <si>
    <t>REGULARIZAÇÃO E COMPACTAÇÃO DE SUBLEITO DE SOLO PREDOMINANTEMENTE ARGILOSO, PARA OBRAS DE CONSTRUÇÃO DE PAVIMENTOS. AF_09/2024.</t>
  </si>
  <si>
    <t>FUNDAÇÕES</t>
  </si>
  <si>
    <t>BLOCOS DE ANCORAGEM, SAPATAS E VIGAS BALDRAME</t>
  </si>
  <si>
    <t>KG</t>
  </si>
  <si>
    <t>PISO DE CONCRETO DA ÁREA DE DESCARREGAMENTO, RAMPA E ÁREA DE ARMAZENAMENTO</t>
  </si>
  <si>
    <t>ARMAÇÃO PARA EXECUÇÃO DE RADIER, PISO DE CONCRETO OU LAJE SOBRE SOLO, COM USO DE TELA Q-283. AF_09/2021.</t>
  </si>
  <si>
    <t>4.2</t>
  </si>
  <si>
    <t>4.2.1</t>
  </si>
  <si>
    <t>4.2.2</t>
  </si>
  <si>
    <t>4.3</t>
  </si>
  <si>
    <t>4.3.1</t>
  </si>
  <si>
    <t>PISO DE CONCRETO</t>
  </si>
  <si>
    <t>PILARES E VIGAS</t>
  </si>
  <si>
    <t>1.1.1</t>
  </si>
  <si>
    <t>APLICAÇÃO DE LONA DE POLIETILENO</t>
  </si>
  <si>
    <t>APLICAÇÃO DE LONA PLÁSTICA PARA EXECUÇÃO DE PAVIMENTOS DE CONCRETO. AF_04/2022.</t>
  </si>
  <si>
    <t>CONCRETAGEM DE BLOCO DE ANCORAGEM, SAPATAS OU VIGAS BALDRAME, FCK 30 MPA, COM USO DE BOMBA - LANÇAMENTO, ADENSAMENTO E ACABAMENTO. AF_01/2024.</t>
  </si>
  <si>
    <t>PISO DA ÁREA DE DESCARREGMENTO, RAMPA E ÁREA DE ARMAZENAMENTO</t>
  </si>
  <si>
    <t>CONCRETAGEM DE RADIER, PISO DE CONCRETO OU LAJE SOBRE SOLO, FCK 30 MPA - LANÇAMENTO, ADENSAMENTO E ACABAMENTO. AF_09/2021.</t>
  </si>
  <si>
    <t>EXECUÇÃO DE MURO DE CONTENÇÃO</t>
  </si>
  <si>
    <t>EXECUÇÃO DE JUNTAS DE DILATAÇÃO NO PISO DE CONCRETO</t>
  </si>
  <si>
    <t>TRATAMENTO DE JUNTA DE DILATAÇÃO, COM TARUGO DE POLIETILENO E SELANTE PU, INCLUSO PREENCHIMENTO COM ESPUMA EXPANSIVA PU. AF_09/2023.</t>
  </si>
  <si>
    <t>COBERTURA DA ÁREA DE ARMAZENAMENTO</t>
  </si>
  <si>
    <t>9.2.4</t>
  </si>
  <si>
    <t>9.2.5</t>
  </si>
  <si>
    <t>FORNECIMENTO DE BARRACÃO PROVISÓRIO PARA ARMAZENAMENTO DE MATERIAI E FERRAMENTAS CONFORME NR-18.</t>
  </si>
  <si>
    <t>CALHA EM CHAPA DE AÇO GALVANIZADO NÚMERO 24, DESENVOLVIMENTO DE 50 CM, INCLUSO TRANSPORTE VERTICAL. AF_07/2019.</t>
  </si>
  <si>
    <t>9.1.2</t>
  </si>
  <si>
    <t>TUBO PVC, SÉRIE R, ÁGUA PLUVIAL, DN 100 MM, FORNECIDO E INSTALADO EM CONDUTORES VERTICAIS DE ÁGUAS PLUVIAIS. AF_06/2022.</t>
  </si>
  <si>
    <t>FABRICAÇÃO, MONTAGEM E DESMONTAGEM DE FORMA PARA RADIER, PISO DE CONCRETO OU LAJE SOBRE SOLO, EM MADEIRA SERRADA, 4 UTILIZAÇÕES. AF_09/2021.</t>
  </si>
  <si>
    <t>PISO DA ÁREA DE ARMAZENAMENTO</t>
  </si>
  <si>
    <t>CAIXA COM GRELHA RETANGULAR DE FERRO FUNDIDO, EM ALVENARIA COM BLOCOS DE CONCRETO, DIMENSÕES INTERNAS: 0,30 X 1,00 X 1,00. AF_12/2020</t>
  </si>
  <si>
    <t>EXECUÇÃO DE CANALETA DE CONCRETO MOLDADO IN LOCO, ESPESSURA DE 0,08 M, GEOMETRIA RETÂNGULAR (DIMENSÕES INTERNAS: B = 0,12 M; H =0,05 M). AF_08/2021.</t>
  </si>
  <si>
    <t>TUBO PVC, SÉRIE R, ÁGUA PLUVIAL, DN 100 MM, FORNECIDO E INSTALADO EM RAMAL DE ENCAMINHAMENTO. AF_06/2022.</t>
  </si>
  <si>
    <t>ESCAVAÇÃO MECANIZADA DE VALA COM PROF. ATÉ 1,5 M (MÉDIA MONTANTE E JUSANTE/UMA COMPOSIÇÃO POR TRECHO), ESCAVADEIRA (0,8 M3),LARG. MENOR QUE 1,5 M, EM SOLO DE 1A CATEGORIA, LOCAIS COM BAIXO NÍVEL DE INTERFERÊNCIA. AF_09/2024.</t>
  </si>
  <si>
    <t>EXECUÇÃO DE DRENO PARA MURO DE CONTENÇÃO</t>
  </si>
  <si>
    <t>DRENO EM MURO DE CONTENÇÃO, EXECUTADO NO PÉ DO MURO, COM TUBO DE PVC CORRUGADO RÍGIDO PERFURADO, ENCHIMENTO COM BRITA, ENVOLVIDO COM MANTA GEOTÊXTIL. AF_07/2021.</t>
  </si>
  <si>
    <t>11.1.1</t>
  </si>
  <si>
    <t>FORNECIMENTO DE ESTRUTURA METÁLICA CONFORME PROJETO</t>
  </si>
  <si>
    <t>IMPERMEABILIZAÇÃO DE SUPERFÍCIES DE CONCRETO</t>
  </si>
  <si>
    <t>IMPERMEABILIZAÇÃO DE SUPERFÍCIE COM EMULSÃO ASFÁLTICA, 2 DEMÃOS. AF_09/2023.</t>
  </si>
  <si>
    <t>ORÇAMENTO</t>
  </si>
  <si>
    <t>VALOR UNITÁRIO</t>
  </si>
  <si>
    <t>TOTAL PARCIAL</t>
  </si>
  <si>
    <t>TOTAL SERVIÇOS PRELIMINARES</t>
  </si>
  <si>
    <t>TOTAL MOVIMENTAÇÃO DE TERRA</t>
  </si>
  <si>
    <t>TOTAL ARMAÇÕES</t>
  </si>
  <si>
    <t>TOTAL FORMAS</t>
  </si>
  <si>
    <t>TOTAL PREPARO PARA CONCRETAGEM DE PISO</t>
  </si>
  <si>
    <t>TOTAL PREPARO PARA CONCRETAGEM</t>
  </si>
  <si>
    <t>TOTAL MURO DE CONTENÇÃO</t>
  </si>
  <si>
    <t>TOTAL JUNTAS DE DILATAÇÃO</t>
  </si>
  <si>
    <t>TOTAL SISTEMA DE CAPTAÇÃO DE ÁGUA E DRENAGEM SUPERFICIAL DE ÁGUAS PLUVIAIS</t>
  </si>
  <si>
    <t>TOTAL SISTEMA DE DRENAGEM DO MURO DE CONTENÇÃO</t>
  </si>
  <si>
    <t>TOTAL ESTRUTURA METÁLICA</t>
  </si>
  <si>
    <t>TOTAL OUTROS SERVIÇOS</t>
  </si>
  <si>
    <t>VALOR C/ BDI</t>
  </si>
  <si>
    <t>VALOR TOTAL</t>
  </si>
  <si>
    <t>TOTAL GERAL</t>
  </si>
  <si>
    <t>CÓDIGO</t>
  </si>
  <si>
    <t>COTAÇÃO</t>
  </si>
  <si>
    <t>CASAN
010103</t>
  </si>
  <si>
    <t>SINAPI
105009</t>
  </si>
  <si>
    <t>SINAPI
103689</t>
  </si>
  <si>
    <t>SINAPI
105559</t>
  </si>
  <si>
    <t>SINAPI
105560</t>
  </si>
  <si>
    <t>SINAPI
97083</t>
  </si>
  <si>
    <t>SINAPI
101266</t>
  </si>
  <si>
    <t>SINAPI
100576</t>
  </si>
  <si>
    <t>SINAPI
96521</t>
  </si>
  <si>
    <t>ESCAVAÇÃO MECANIZADA PARA BLOCO DE COROAMENTO OU SAPATA COM RETROESCAVADEIRA (INCLUINDO ESCAVAÇÃO PARA COLOCAÇÃO DE FÔRMAS). AF_01/2024.</t>
  </si>
  <si>
    <t>SINAPI
101173</t>
  </si>
  <si>
    <t>SINAPI
104916</t>
  </si>
  <si>
    <t>SINAPI
104919</t>
  </si>
  <si>
    <t>SINAPI
97093</t>
  </si>
  <si>
    <t>SINAPI
97086</t>
  </si>
  <si>
    <t>SINAPI
97113</t>
  </si>
  <si>
    <t>SINAPI
96557</t>
  </si>
  <si>
    <t>SINAPI
97096</t>
  </si>
  <si>
    <t>INTERPOLAÇÃO
SINAPI
98616/98619/98622</t>
  </si>
  <si>
    <t>INTERPOLAÇÃO
SINAPI
105727/96396/105730</t>
  </si>
  <si>
    <t>SINAPI
98575</t>
  </si>
  <si>
    <t>SINAPI
94228</t>
  </si>
  <si>
    <t>SINAPI
89578</t>
  </si>
  <si>
    <t>SINAPI
101801</t>
  </si>
  <si>
    <t>SINAPI
89512</t>
  </si>
  <si>
    <t>SINAPI
102279</t>
  </si>
  <si>
    <t>REATERRO MANUAL DE VALAS, COM PLACA VIBRATÓRIA. AF_08/2023.</t>
  </si>
  <si>
    <t>SINAPI
104737</t>
  </si>
  <si>
    <t>SINAPI
102723</t>
  </si>
  <si>
    <t>SINAPI
98557</t>
  </si>
  <si>
    <t>12.1.2</t>
  </si>
  <si>
    <t>SICRO
4800412</t>
  </si>
  <si>
    <t>BLOCOS DE ANCORAGEM, SAPATAS, PILARES E VIGAS BALDRAME</t>
  </si>
  <si>
    <t>9.3</t>
  </si>
  <si>
    <t>9.3.1</t>
  </si>
  <si>
    <t>9.3.2</t>
  </si>
  <si>
    <t>9.3.3</t>
  </si>
  <si>
    <t>9.3.4</t>
  </si>
  <si>
    <t>9.3.5</t>
  </si>
  <si>
    <t>CANALETA MEIA CANA PRÉ-MOLDADA DE CONCRETO (D = 20 CM) - FORNECIMENTO E INSTALAÇÃO. AF_05/2025</t>
  </si>
  <si>
    <t>ESTACA ESCAVADA MECANICAMENTE, SEM FLUIDO ESTABILIZANTE, COM 25CM DE DIÂMETRO, CONCRETO
LANÇADO POR CAMINHÃO BETONEIRA (EXCLUSIVE MOBILIZAÇÃO E DESMOBILIZAÇÃO). AF_01/2020</t>
  </si>
  <si>
    <t>SINAPI
104928</t>
  </si>
  <si>
    <t>FABRICAÇÃO, MONTAGEM E DESMONTAGEM DE FÔRMA PARA SAPATA CORRIDA, EM CHAPA DE MADEIRA COMPENSADA RESINADA, E=17 MM, 2 UTILIZAÇÕES. AF_01/2024</t>
  </si>
  <si>
    <t>SINAPI
92263</t>
  </si>
  <si>
    <t>FABRICAÇÃO DE FÔRMA PARA PILARES E ESTRUTURAS SIMILARES, EM CHAPA DE MADEIRA COMPENSADA RESINADA,
E = 17 MM. AF_09/2020.</t>
  </si>
  <si>
    <t>SINAPI
92265</t>
  </si>
  <si>
    <t>FABRICAÇÃO DE FÔRMA PARA VIGAS, EM CHAPA DE MADEIRA COMPENSADA RESINADA, E = 17 MM. AF_09/2020</t>
  </si>
  <si>
    <t>SINAPI
105997</t>
  </si>
  <si>
    <t>SINAPI
102989</t>
  </si>
  <si>
    <t>CONTENÇÃO EM CORTINA COM ESTACAS ESPAÇADAS COM 25CM DE DIÂMETRO E PROFUNDIDADE ATÉ 20 METROS. AF_02/2025.</t>
  </si>
  <si>
    <t>ARMAÇÃO DE SAPATA ISOLADA, PILARES, VIGAS BALDRAME E SAPATA CORRIDA UTILIZANDO AÇO CA-50 DE 10 MM – MONTAGEM. AF_01/2024.</t>
  </si>
  <si>
    <t>ARMAÇÃO DE SAPATA ISOLADA, PILARES, VIGAS BALDRAME E SAPATA CORRIDA UTILIZANDO AÇO CA-60 DE 5 MM – MONTAGEM. AF_01/2024.</t>
  </si>
  <si>
    <t>ESTRUTURA METÁLICA PARA A COBERTURA DA ÁREA DE ARMAZENAMENTO EMMATERIAL FERRO GALVANIZADO A FOGO COM COBERTURA EM TELHAS ALUZINCO CONFORME PROJETO - INCLUSO FRETE, INSTALAÇÃO, PROJETO E ANOTAÇÃO DE RESPONSABILIDADE TÉCNICA</t>
  </si>
  <si>
    <t>SINAPI
006076</t>
  </si>
  <si>
    <t>ARGILA, ARGILA VERMELHA OU ARGILA ARENOSA (RETIRADA NA JAZIDA, SEM TRANSPORTE)</t>
  </si>
  <si>
    <t>LIMPEZA FINAL DA OBRA</t>
  </si>
  <si>
    <t>INSTALAÇÕES ELÉTRICAS</t>
  </si>
  <si>
    <t>FORNECIMENTO E INSTALAÇÃO DE INFRAESTRUTURA ELÉTRICA</t>
  </si>
  <si>
    <t>SINAPI
101658</t>
  </si>
  <si>
    <t>TOTAL INSTALAÇÕES ELÉTRICAS</t>
  </si>
  <si>
    <t>SINAPI
101876</t>
  </si>
  <si>
    <t>13.1</t>
  </si>
  <si>
    <t>13.1.1</t>
  </si>
  <si>
    <t>13.1.2</t>
  </si>
  <si>
    <t>LUMINÁRIA DE LED TIPO REFLETOR, COM POTÊNCIA DE 180 W - FORNECIMENTO E INSTALAÇÃO. AF_02/2025_PS</t>
  </si>
  <si>
    <t>QUADRO DE DISTRIBUIÇÃO DE ENERGIA EM PVC, DE SOBREPOR, SEM BARRAMENTO, PARA 6 DISJUNTORES - FORNECIMENTO E INSTALAÇÃO. AF_07/2025</t>
  </si>
  <si>
    <t>REFERÊNCIA 02/2026</t>
  </si>
  <si>
    <t>SINAPI        02/2026</t>
  </si>
  <si>
    <t>COTAÇÃO                        03/2026</t>
  </si>
  <si>
    <t>RAMPA</t>
  </si>
  <si>
    <t>ENGENHEIRO CIVIL DE OBRA PLENO COM ENCARGOS COMPLEMENTARES</t>
  </si>
  <si>
    <t>MÊS</t>
  </si>
  <si>
    <t>1.3.2</t>
  </si>
  <si>
    <t>SINAPI
93572</t>
  </si>
  <si>
    <t>ENCARREGADO GERAL DE OBRAS COM ENCARGOS COMPLEMENTARES</t>
  </si>
  <si>
    <t>1.3.3</t>
  </si>
  <si>
    <t>TÉCNICO EM SEGURANÇA DO TRABALHO COM ENCARGOS COMPLEMENTARES</t>
  </si>
  <si>
    <t>1.4</t>
  </si>
  <si>
    <t>ADMINISTRAÇÃO DE OBRA</t>
  </si>
  <si>
    <t>FOLHA: 10-10</t>
  </si>
  <si>
    <t>FOLHA: 09-10</t>
  </si>
  <si>
    <t>FOLHA: 08-10</t>
  </si>
  <si>
    <t>FOLHA: 07-10</t>
  </si>
  <si>
    <t>FOLHA: 06-10</t>
  </si>
  <si>
    <t>FOLHA: 05-10</t>
  </si>
  <si>
    <t>FOLHA: 04-10</t>
  </si>
  <si>
    <t>FOLHA: 03-10</t>
  </si>
  <si>
    <t>FOLHA: 02-10</t>
  </si>
  <si>
    <t>FOLHA: 01-10</t>
  </si>
  <si>
    <t>H</t>
  </si>
  <si>
    <t>SINAPI
90779</t>
  </si>
  <si>
    <t>SINAPI
100309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</si>
</sst>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7"/>
      <color theme="1"/>
      <name val="Arial"/>
      <family val="2"/>
    </font>
    <font>
      <sz val="11"/>
      <color theme="4"/>
      <name val="Arial"/>
      <family val="2"/>
    </font>
    <font>
      <sz val="9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6" fillId="0" borderId="15" xfId="0" applyFont="1" applyBorder="1" applyAlignment="1">
      <alignment horizontal="left"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9" fontId="4" fillId="0" borderId="6" xfId="1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18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2" fontId="4" fillId="0" borderId="19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8" xfId="0" applyFont="1" applyBorder="1" applyAlignment="1">
      <alignment vertical="center" wrapText="1"/>
    </xf>
    <xf numFmtId="44" fontId="3" fillId="0" borderId="17" xfId="2" applyFont="1" applyBorder="1" applyAlignment="1">
      <alignment horizontal="center" vertical="center" wrapText="1"/>
    </xf>
    <xf numFmtId="44" fontId="4" fillId="0" borderId="5" xfId="2" applyFont="1" applyBorder="1" applyAlignment="1">
      <alignment horizontal="center" vertical="center" wrapText="1"/>
    </xf>
    <xf numFmtId="44" fontId="4" fillId="0" borderId="6" xfId="2" applyFont="1" applyBorder="1" applyAlignment="1">
      <alignment horizontal="center" vertical="center" wrapText="1"/>
    </xf>
    <xf numFmtId="44" fontId="4" fillId="0" borderId="19" xfId="2" applyFont="1" applyBorder="1" applyAlignment="1">
      <alignment horizontal="center" vertical="center" wrapText="1"/>
    </xf>
    <xf numFmtId="0" fontId="4" fillId="0" borderId="15" xfId="0" applyFont="1" applyBorder="1" applyAlignment="1">
      <alignment wrapText="1"/>
    </xf>
    <xf numFmtId="0" fontId="4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4" fontId="3" fillId="0" borderId="21" xfId="2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2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2" fontId="4" fillId="0" borderId="22" xfId="0" applyNumberFormat="1" applyFont="1" applyBorder="1" applyAlignment="1">
      <alignment horizontal="center" vertical="center" wrapText="1"/>
    </xf>
    <xf numFmtId="44" fontId="4" fillId="0" borderId="22" xfId="2" applyFont="1" applyBorder="1" applyAlignment="1">
      <alignment horizontal="center" vertical="center" wrapText="1"/>
    </xf>
    <xf numFmtId="44" fontId="4" fillId="0" borderId="23" xfId="2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44" fontId="4" fillId="0" borderId="5" xfId="2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 wrapText="1"/>
    </xf>
    <xf numFmtId="0" fontId="3" fillId="0" borderId="1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wrapText="1"/>
    </xf>
    <xf numFmtId="0" fontId="6" fillId="0" borderId="14" xfId="0" applyFont="1" applyBorder="1" applyAlignment="1">
      <alignment horizontal="left" wrapText="1"/>
    </xf>
    <xf numFmtId="0" fontId="6" fillId="0" borderId="15" xfId="0" applyFont="1" applyBorder="1" applyAlignment="1">
      <alignment horizontal="left" wrapText="1"/>
    </xf>
    <xf numFmtId="49" fontId="4" fillId="0" borderId="4" xfId="0" applyNumberFormat="1" applyFont="1" applyBorder="1" applyAlignment="1">
      <alignment horizontal="left" wrapText="1"/>
    </xf>
    <xf numFmtId="49" fontId="4" fillId="0" borderId="15" xfId="0" applyNumberFormat="1" applyFont="1" applyBorder="1" applyAlignment="1">
      <alignment horizontal="left" wrapText="1"/>
    </xf>
    <xf numFmtId="49" fontId="4" fillId="0" borderId="5" xfId="0" applyNumberFormat="1" applyFont="1" applyBorder="1" applyAlignment="1">
      <alignment horizontal="left" wrapText="1"/>
    </xf>
    <xf numFmtId="0" fontId="4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5" fillId="2" borderId="16" xfId="0" applyFont="1" applyFill="1" applyBorder="1" applyAlignment="1">
      <alignment horizontal="left" vertical="center"/>
    </xf>
    <xf numFmtId="0" fontId="3" fillId="0" borderId="17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</cellXfs>
  <cellStyles count="3">
    <cellStyle name="Moeda" xfId="2" builtinId="4"/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1</xdr:col>
      <xdr:colOff>281940</xdr:colOff>
      <xdr:row>0</xdr:row>
      <xdr:rowOff>617220</xdr:rowOff>
    </xdr:to>
    <xdr:pic>
      <xdr:nvPicPr>
        <xdr:cNvPr id="2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84D3F519-D3FF-6441-2F28-28D741D66C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617220" cy="594360"/>
        </a:xfrm>
        <a:prstGeom prst="rect">
          <a:avLst/>
        </a:prstGeom>
      </xdr:spPr>
    </xdr:pic>
    <xdr:clientData/>
  </xdr:twoCellAnchor>
  <xdr:oneCellAnchor>
    <xdr:from>
      <xdr:col>0</xdr:col>
      <xdr:colOff>22860</xdr:colOff>
      <xdr:row>24</xdr:row>
      <xdr:rowOff>22860</xdr:rowOff>
    </xdr:from>
    <xdr:ext cx="617220" cy="594360"/>
    <xdr:pic>
      <xdr:nvPicPr>
        <xdr:cNvPr id="3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A1931CC5-56A4-44F0-8E37-ECD4849BBC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809244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39</xdr:row>
      <xdr:rowOff>22860</xdr:rowOff>
    </xdr:from>
    <xdr:ext cx="617220" cy="594360"/>
    <xdr:pic>
      <xdr:nvPicPr>
        <xdr:cNvPr id="4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4B968583-F798-4872-9E1E-E245B0C676B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865632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24</xdr:row>
      <xdr:rowOff>22860</xdr:rowOff>
    </xdr:from>
    <xdr:ext cx="617220" cy="594360"/>
    <xdr:pic>
      <xdr:nvPicPr>
        <xdr:cNvPr id="5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D2323BA0-FB8F-4A14-9033-620D69E6FE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39</xdr:row>
      <xdr:rowOff>22860</xdr:rowOff>
    </xdr:from>
    <xdr:ext cx="617220" cy="594360"/>
    <xdr:pic>
      <xdr:nvPicPr>
        <xdr:cNvPr id="6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70AB1BAF-3002-4A97-BBCD-9BA10AE7BBE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909066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39</xdr:row>
      <xdr:rowOff>22860</xdr:rowOff>
    </xdr:from>
    <xdr:ext cx="617220" cy="594360"/>
    <xdr:pic>
      <xdr:nvPicPr>
        <xdr:cNvPr id="7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649ECABE-7317-49A8-B73D-9037DF5B00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909066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24</xdr:row>
      <xdr:rowOff>22860</xdr:rowOff>
    </xdr:from>
    <xdr:ext cx="617220" cy="594360"/>
    <xdr:pic>
      <xdr:nvPicPr>
        <xdr:cNvPr id="8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1ECE3302-5194-4019-BB65-31D9DD0814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57</xdr:row>
      <xdr:rowOff>22860</xdr:rowOff>
    </xdr:from>
    <xdr:ext cx="617220" cy="594360"/>
    <xdr:pic>
      <xdr:nvPicPr>
        <xdr:cNvPr id="9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D1FE1537-A988-4ED6-BA9E-A616B3EF52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308860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57</xdr:row>
      <xdr:rowOff>22860</xdr:rowOff>
    </xdr:from>
    <xdr:ext cx="617220" cy="594360"/>
    <xdr:pic>
      <xdr:nvPicPr>
        <xdr:cNvPr id="10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51DC4B66-A4D3-4C97-85B8-630C8B4C55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308860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57</xdr:row>
      <xdr:rowOff>22860</xdr:rowOff>
    </xdr:from>
    <xdr:ext cx="617220" cy="594360"/>
    <xdr:pic>
      <xdr:nvPicPr>
        <xdr:cNvPr id="11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3E51040F-446C-447B-8CDA-D872130E32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308860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77</xdr:row>
      <xdr:rowOff>22860</xdr:rowOff>
    </xdr:from>
    <xdr:ext cx="617220" cy="594360"/>
    <xdr:pic>
      <xdr:nvPicPr>
        <xdr:cNvPr id="12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44DE8891-ABBB-4B2F-AB34-8BF9917755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1773174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77</xdr:row>
      <xdr:rowOff>22860</xdr:rowOff>
    </xdr:from>
    <xdr:ext cx="617220" cy="594360"/>
    <xdr:pic>
      <xdr:nvPicPr>
        <xdr:cNvPr id="13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43275725-B6CA-4277-8632-A44286B937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1773174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77</xdr:row>
      <xdr:rowOff>22860</xdr:rowOff>
    </xdr:from>
    <xdr:ext cx="617220" cy="594360"/>
    <xdr:pic>
      <xdr:nvPicPr>
        <xdr:cNvPr id="14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F5650BFF-6E33-4ACC-9607-27D140CE74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1773174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97</xdr:row>
      <xdr:rowOff>22860</xdr:rowOff>
    </xdr:from>
    <xdr:ext cx="617220" cy="594360"/>
    <xdr:pic>
      <xdr:nvPicPr>
        <xdr:cNvPr id="15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243113F6-2159-4FEE-8002-D891353EF2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99716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97</xdr:row>
      <xdr:rowOff>22860</xdr:rowOff>
    </xdr:from>
    <xdr:ext cx="617220" cy="594360"/>
    <xdr:pic>
      <xdr:nvPicPr>
        <xdr:cNvPr id="16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9ED5B072-9F8A-4770-8E10-4378011C11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99716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97</xdr:row>
      <xdr:rowOff>22860</xdr:rowOff>
    </xdr:from>
    <xdr:ext cx="617220" cy="594360"/>
    <xdr:pic>
      <xdr:nvPicPr>
        <xdr:cNvPr id="17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5D51E5B0-638F-44D6-81EA-7B88C5F879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99716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123</xdr:row>
      <xdr:rowOff>22860</xdr:rowOff>
    </xdr:from>
    <xdr:ext cx="617220" cy="594360"/>
    <xdr:pic>
      <xdr:nvPicPr>
        <xdr:cNvPr id="18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88B9DFE7-3B1B-410A-8B6B-4AB3AE977B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855214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123</xdr:row>
      <xdr:rowOff>22860</xdr:rowOff>
    </xdr:from>
    <xdr:ext cx="617220" cy="594360"/>
    <xdr:pic>
      <xdr:nvPicPr>
        <xdr:cNvPr id="19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F8934251-4AC2-44A3-BFF3-BEEA0D8153D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855214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123</xdr:row>
      <xdr:rowOff>22860</xdr:rowOff>
    </xdr:from>
    <xdr:ext cx="617220" cy="594360"/>
    <xdr:pic>
      <xdr:nvPicPr>
        <xdr:cNvPr id="20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59DC65CD-BD8D-4A4E-8C15-F6AFC9041D6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855214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144</xdr:row>
      <xdr:rowOff>22860</xdr:rowOff>
    </xdr:from>
    <xdr:ext cx="617220" cy="594360"/>
    <xdr:pic>
      <xdr:nvPicPr>
        <xdr:cNvPr id="21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D5D9CBE7-24EC-4BA4-BCBE-80F9577B2E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3477006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144</xdr:row>
      <xdr:rowOff>22860</xdr:rowOff>
    </xdr:from>
    <xdr:ext cx="617220" cy="594360"/>
    <xdr:pic>
      <xdr:nvPicPr>
        <xdr:cNvPr id="22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26B03F02-BE23-4AE3-BA67-F0F4752BA6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3477006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144</xdr:row>
      <xdr:rowOff>22860</xdr:rowOff>
    </xdr:from>
    <xdr:ext cx="617220" cy="594360"/>
    <xdr:pic>
      <xdr:nvPicPr>
        <xdr:cNvPr id="23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76B56440-CEB7-40B0-BDDF-89B12699FA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3477006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161</xdr:row>
      <xdr:rowOff>22860</xdr:rowOff>
    </xdr:from>
    <xdr:ext cx="617220" cy="594360"/>
    <xdr:pic>
      <xdr:nvPicPr>
        <xdr:cNvPr id="24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6C770AF8-E9A5-4E76-86F8-0A446C249A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4075938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161</xdr:row>
      <xdr:rowOff>22860</xdr:rowOff>
    </xdr:from>
    <xdr:ext cx="617220" cy="594360"/>
    <xdr:pic>
      <xdr:nvPicPr>
        <xdr:cNvPr id="25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51184FC5-6022-4052-87FB-29A61279F4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4075938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161</xdr:row>
      <xdr:rowOff>22860</xdr:rowOff>
    </xdr:from>
    <xdr:ext cx="617220" cy="594360"/>
    <xdr:pic>
      <xdr:nvPicPr>
        <xdr:cNvPr id="26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2F73EC88-1F86-4BD5-A5A9-78FC1565E8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4075938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182</xdr:row>
      <xdr:rowOff>22860</xdr:rowOff>
    </xdr:from>
    <xdr:ext cx="617220" cy="594360"/>
    <xdr:pic>
      <xdr:nvPicPr>
        <xdr:cNvPr id="30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865EBD32-9B3C-43C7-AEF1-265E006B71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4666488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182</xdr:row>
      <xdr:rowOff>22860</xdr:rowOff>
    </xdr:from>
    <xdr:ext cx="617220" cy="594360"/>
    <xdr:pic>
      <xdr:nvPicPr>
        <xdr:cNvPr id="31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3A40FCDF-BECF-4AAA-AE35-916ABF25BF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46664880"/>
          <a:ext cx="617220" cy="594360"/>
        </a:xfrm>
        <a:prstGeom prst="rect">
          <a:avLst/>
        </a:prstGeom>
      </xdr:spPr>
    </xdr:pic>
    <xdr:clientData/>
  </xdr:oneCellAnchor>
  <xdr:oneCellAnchor>
    <xdr:from>
      <xdr:col>0</xdr:col>
      <xdr:colOff>22860</xdr:colOff>
      <xdr:row>182</xdr:row>
      <xdr:rowOff>22860</xdr:rowOff>
    </xdr:from>
    <xdr:ext cx="617220" cy="594360"/>
    <xdr:pic>
      <xdr:nvPicPr>
        <xdr:cNvPr id="32" name="Image 7" descr="Uma imagem contendo Logotipo&#10;&#10;O conteúdo gerado por IA pode estar incorreto.">
          <a:extLst>
            <a:ext uri="{FF2B5EF4-FFF2-40B4-BE49-F238E27FC236}">
              <a16:creationId xmlns:a16="http://schemas.microsoft.com/office/drawing/2014/main" id="{BEFB5A73-8D26-4423-A16B-44CDE5C2D5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46664880"/>
          <a:ext cx="617220" cy="59436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50118-4562-4E77-AEA6-841ADFC5F502}">
  <dimension ref="A1:H210"/>
  <sheetViews>
    <sheetView showGridLines="0" tabSelected="1" zoomScaleNormal="100" zoomScaleSheetLayoutView="100" workbookViewId="0">
      <selection activeCell="F180" sqref="F180"/>
    </sheetView>
  </sheetViews>
  <sheetFormatPr defaultRowHeight="14.4" x14ac:dyDescent="0.3"/>
  <cols>
    <col min="1" max="1" width="5.21875" style="1" bestFit="1" customWidth="1"/>
    <col min="2" max="2" width="17" style="1" bestFit="1" customWidth="1"/>
    <col min="3" max="3" width="45.77734375" style="1" customWidth="1"/>
    <col min="4" max="4" width="5" style="1" bestFit="1" customWidth="1"/>
    <col min="5" max="5" width="11.21875" style="1" bestFit="1" customWidth="1"/>
    <col min="6" max="6" width="14.21875" style="1" bestFit="1" customWidth="1"/>
    <col min="7" max="7" width="15.5546875" style="1" customWidth="1"/>
    <col min="8" max="8" width="25.6640625" style="1" customWidth="1"/>
    <col min="9" max="16384" width="8.88671875" style="1"/>
  </cols>
  <sheetData>
    <row r="1" spans="1:8" ht="49.8" customHeight="1" x14ac:dyDescent="0.3">
      <c r="A1" s="62" t="s">
        <v>9</v>
      </c>
      <c r="B1" s="63"/>
      <c r="C1" s="64"/>
      <c r="D1" s="64"/>
      <c r="E1" s="64"/>
      <c r="F1" s="64"/>
      <c r="G1" s="64"/>
      <c r="H1" s="65"/>
    </row>
    <row r="2" spans="1:8" ht="12" customHeight="1" x14ac:dyDescent="0.3">
      <c r="A2" s="53" t="s">
        <v>10</v>
      </c>
      <c r="B2" s="54"/>
      <c r="C2" s="54"/>
      <c r="D2" s="54"/>
      <c r="E2" s="54"/>
      <c r="F2" s="55"/>
      <c r="G2" s="60" t="s">
        <v>5</v>
      </c>
      <c r="H2" s="61"/>
    </row>
    <row r="3" spans="1:8" ht="15" customHeight="1" x14ac:dyDescent="0.3">
      <c r="A3" s="50" t="s">
        <v>11</v>
      </c>
      <c r="B3" s="51"/>
      <c r="C3" s="51"/>
      <c r="D3" s="51"/>
      <c r="E3" s="51"/>
      <c r="F3" s="52"/>
      <c r="G3" s="19" t="s">
        <v>217</v>
      </c>
      <c r="H3" s="18" t="s">
        <v>218</v>
      </c>
    </row>
    <row r="4" spans="1:8" ht="12" customHeight="1" x14ac:dyDescent="0.3">
      <c r="A4" s="53" t="s">
        <v>12</v>
      </c>
      <c r="B4" s="54"/>
      <c r="C4" s="54"/>
      <c r="D4" s="54"/>
      <c r="E4" s="54"/>
      <c r="F4" s="55"/>
      <c r="G4" s="44" t="s">
        <v>6</v>
      </c>
      <c r="H4" s="45"/>
    </row>
    <row r="5" spans="1:8" ht="13.8" customHeight="1" x14ac:dyDescent="0.3">
      <c r="A5" s="69" t="s">
        <v>13</v>
      </c>
      <c r="B5" s="70"/>
      <c r="C5" s="70"/>
      <c r="D5" s="70"/>
      <c r="E5" s="70"/>
      <c r="F5" s="81"/>
      <c r="G5" s="10" t="s">
        <v>7</v>
      </c>
      <c r="H5" s="12">
        <v>0</v>
      </c>
    </row>
    <row r="6" spans="1:8" x14ac:dyDescent="0.3">
      <c r="A6" s="71"/>
      <c r="B6" s="72"/>
      <c r="C6" s="72"/>
      <c r="D6" s="72"/>
      <c r="E6" s="72"/>
      <c r="F6" s="82"/>
      <c r="G6" s="10" t="s">
        <v>8</v>
      </c>
      <c r="H6" s="12">
        <v>0</v>
      </c>
    </row>
    <row r="7" spans="1:8" x14ac:dyDescent="0.3">
      <c r="A7" s="56" t="s">
        <v>216</v>
      </c>
      <c r="B7" s="57"/>
      <c r="C7" s="58"/>
      <c r="D7" s="59" t="s">
        <v>130</v>
      </c>
      <c r="E7" s="59"/>
      <c r="F7" s="59"/>
      <c r="G7" s="59"/>
      <c r="H7" s="11" t="s">
        <v>238</v>
      </c>
    </row>
    <row r="8" spans="1:8" x14ac:dyDescent="0.3">
      <c r="A8" s="13" t="s">
        <v>0</v>
      </c>
      <c r="B8" s="28" t="s">
        <v>148</v>
      </c>
      <c r="C8" s="10" t="s">
        <v>1</v>
      </c>
      <c r="D8" s="10" t="s">
        <v>2</v>
      </c>
      <c r="E8" s="10" t="s">
        <v>3</v>
      </c>
      <c r="F8" s="10" t="s">
        <v>131</v>
      </c>
      <c r="G8" s="10" t="s">
        <v>145</v>
      </c>
      <c r="H8" s="11" t="s">
        <v>146</v>
      </c>
    </row>
    <row r="9" spans="1:8" x14ac:dyDescent="0.3">
      <c r="A9" s="3">
        <v>1</v>
      </c>
      <c r="B9" s="46" t="s">
        <v>14</v>
      </c>
      <c r="C9" s="73"/>
      <c r="D9" s="73"/>
      <c r="E9" s="73"/>
      <c r="F9" s="73"/>
      <c r="G9" s="73"/>
      <c r="H9" s="74"/>
    </row>
    <row r="10" spans="1:8" x14ac:dyDescent="0.3">
      <c r="A10" s="23" t="s">
        <v>15</v>
      </c>
      <c r="B10" s="66" t="s">
        <v>74</v>
      </c>
      <c r="C10" s="75"/>
      <c r="D10" s="75"/>
      <c r="E10" s="75"/>
      <c r="F10" s="75"/>
      <c r="G10" s="75"/>
      <c r="H10" s="76"/>
    </row>
    <row r="11" spans="1:8" ht="34.200000000000003" x14ac:dyDescent="0.3">
      <c r="A11" s="5" t="s">
        <v>102</v>
      </c>
      <c r="B11" s="29" t="s">
        <v>150</v>
      </c>
      <c r="C11" s="8" t="s">
        <v>114</v>
      </c>
      <c r="D11" s="6" t="s">
        <v>75</v>
      </c>
      <c r="E11" s="7">
        <v>20</v>
      </c>
      <c r="F11" s="25"/>
      <c r="G11" s="25">
        <f>F11*(1+$H$5)</f>
        <v>0</v>
      </c>
      <c r="H11" s="26">
        <f>E11*G11</f>
        <v>0</v>
      </c>
    </row>
    <row r="12" spans="1:8" x14ac:dyDescent="0.3">
      <c r="A12" s="42" t="s">
        <v>132</v>
      </c>
      <c r="B12" s="43"/>
      <c r="C12" s="43"/>
      <c r="D12" s="43"/>
      <c r="E12" s="43"/>
      <c r="F12" s="43"/>
      <c r="G12" s="43"/>
      <c r="H12" s="24">
        <f>SUM(H11)</f>
        <v>0</v>
      </c>
    </row>
    <row r="13" spans="1:8" x14ac:dyDescent="0.3">
      <c r="A13" s="4" t="s">
        <v>16</v>
      </c>
      <c r="B13" s="66" t="s">
        <v>76</v>
      </c>
      <c r="C13" s="67"/>
      <c r="D13" s="67"/>
      <c r="E13" s="67"/>
      <c r="F13" s="67"/>
      <c r="G13" s="67"/>
      <c r="H13" s="68"/>
    </row>
    <row r="14" spans="1:8" ht="34.200000000000003" x14ac:dyDescent="0.3">
      <c r="A14" s="5" t="s">
        <v>17</v>
      </c>
      <c r="B14" s="29" t="s">
        <v>151</v>
      </c>
      <c r="C14" s="2" t="s">
        <v>77</v>
      </c>
      <c r="D14" s="6" t="s">
        <v>78</v>
      </c>
      <c r="E14" s="7">
        <v>106</v>
      </c>
      <c r="F14" s="25"/>
      <c r="G14" s="25">
        <f>F14*(1+$H$5)</f>
        <v>0</v>
      </c>
      <c r="H14" s="26">
        <f>E14*G14</f>
        <v>0</v>
      </c>
    </row>
    <row r="15" spans="1:8" x14ac:dyDescent="0.3">
      <c r="A15" s="42" t="s">
        <v>132</v>
      </c>
      <c r="B15" s="43"/>
      <c r="C15" s="43"/>
      <c r="D15" s="43"/>
      <c r="E15" s="43"/>
      <c r="F15" s="43"/>
      <c r="G15" s="43"/>
      <c r="H15" s="24">
        <f>SUM(H14)</f>
        <v>0</v>
      </c>
    </row>
    <row r="16" spans="1:8" x14ac:dyDescent="0.3">
      <c r="A16" s="4" t="s">
        <v>18</v>
      </c>
      <c r="B16" s="66" t="s">
        <v>79</v>
      </c>
      <c r="C16" s="67"/>
      <c r="D16" s="67"/>
      <c r="E16" s="67"/>
      <c r="F16" s="67"/>
      <c r="G16" s="67"/>
      <c r="H16" s="68"/>
    </row>
    <row r="17" spans="1:8" ht="34.200000000000003" x14ac:dyDescent="0.3">
      <c r="A17" s="5" t="s">
        <v>19</v>
      </c>
      <c r="B17" s="29" t="s">
        <v>152</v>
      </c>
      <c r="C17" s="8" t="s">
        <v>80</v>
      </c>
      <c r="D17" s="6" t="s">
        <v>75</v>
      </c>
      <c r="E17" s="7">
        <v>4.5</v>
      </c>
      <c r="F17" s="25"/>
      <c r="G17" s="25">
        <f>F17*(1+$H$5)</f>
        <v>0</v>
      </c>
      <c r="H17" s="26">
        <f>E17*G17</f>
        <v>0</v>
      </c>
    </row>
    <row r="18" spans="1:8" x14ac:dyDescent="0.3">
      <c r="A18" s="42" t="s">
        <v>132</v>
      </c>
      <c r="B18" s="43"/>
      <c r="C18" s="43"/>
      <c r="D18" s="43"/>
      <c r="E18" s="43"/>
      <c r="F18" s="43"/>
      <c r="G18" s="43"/>
      <c r="H18" s="24">
        <f>SUM(H17)</f>
        <v>0</v>
      </c>
    </row>
    <row r="19" spans="1:8" x14ac:dyDescent="0.3">
      <c r="A19" s="4" t="s">
        <v>227</v>
      </c>
      <c r="B19" s="66" t="s">
        <v>228</v>
      </c>
      <c r="C19" s="67"/>
      <c r="D19" s="67"/>
      <c r="E19" s="67"/>
      <c r="F19" s="67"/>
      <c r="G19" s="67"/>
      <c r="H19" s="68"/>
    </row>
    <row r="20" spans="1:8" ht="22.8" x14ac:dyDescent="0.3">
      <c r="A20" s="5" t="s">
        <v>19</v>
      </c>
      <c r="B20" s="29" t="s">
        <v>240</v>
      </c>
      <c r="C20" s="8" t="s">
        <v>220</v>
      </c>
      <c r="D20" s="6" t="s">
        <v>239</v>
      </c>
      <c r="E20" s="7">
        <f>4*4*6</f>
        <v>96</v>
      </c>
      <c r="F20" s="25"/>
      <c r="G20" s="25">
        <f>F20*(1+$H$5)</f>
        <v>0</v>
      </c>
      <c r="H20" s="26">
        <f>E20*G20</f>
        <v>0</v>
      </c>
    </row>
    <row r="21" spans="1:8" ht="22.8" x14ac:dyDescent="0.3">
      <c r="A21" s="5" t="s">
        <v>222</v>
      </c>
      <c r="B21" s="29" t="s">
        <v>223</v>
      </c>
      <c r="C21" s="8" t="s">
        <v>224</v>
      </c>
      <c r="D21" s="6" t="s">
        <v>221</v>
      </c>
      <c r="E21" s="7">
        <v>6</v>
      </c>
      <c r="F21" s="25"/>
      <c r="G21" s="25">
        <f>F21*(1+$H$5)</f>
        <v>0</v>
      </c>
      <c r="H21" s="26">
        <f>E21*G21</f>
        <v>0</v>
      </c>
    </row>
    <row r="22" spans="1:8" ht="22.8" x14ac:dyDescent="0.3">
      <c r="A22" s="5" t="s">
        <v>225</v>
      </c>
      <c r="B22" s="29" t="s">
        <v>241</v>
      </c>
      <c r="C22" s="8" t="s">
        <v>226</v>
      </c>
      <c r="D22" s="6" t="s">
        <v>239</v>
      </c>
      <c r="E22" s="7">
        <f>4*4*6</f>
        <v>96</v>
      </c>
      <c r="F22" s="25"/>
      <c r="G22" s="25">
        <f>F22*(1+$H$5)</f>
        <v>0</v>
      </c>
      <c r="H22" s="26">
        <f>E22*G22</f>
        <v>0</v>
      </c>
    </row>
    <row r="23" spans="1:8" x14ac:dyDescent="0.3">
      <c r="A23" s="42" t="s">
        <v>132</v>
      </c>
      <c r="B23" s="43"/>
      <c r="C23" s="43"/>
      <c r="D23" s="43"/>
      <c r="E23" s="43"/>
      <c r="F23" s="43"/>
      <c r="G23" s="43"/>
      <c r="H23" s="24">
        <f>SUM(H20:H22)</f>
        <v>0</v>
      </c>
    </row>
    <row r="24" spans="1:8" x14ac:dyDescent="0.3">
      <c r="A24" s="42" t="s">
        <v>133</v>
      </c>
      <c r="B24" s="43"/>
      <c r="C24" s="43"/>
      <c r="D24" s="43"/>
      <c r="E24" s="43"/>
      <c r="F24" s="43"/>
      <c r="G24" s="43"/>
      <c r="H24" s="24">
        <f>H12+H15++H18+H23</f>
        <v>0</v>
      </c>
    </row>
    <row r="25" spans="1:8" ht="49.8" customHeight="1" x14ac:dyDescent="0.3">
      <c r="A25" s="62" t="s">
        <v>9</v>
      </c>
      <c r="B25" s="63"/>
      <c r="C25" s="64"/>
      <c r="D25" s="64"/>
      <c r="E25" s="64"/>
      <c r="F25" s="64"/>
      <c r="G25" s="64"/>
      <c r="H25" s="65"/>
    </row>
    <row r="26" spans="1:8" x14ac:dyDescent="0.3">
      <c r="A26" s="53" t="s">
        <v>10</v>
      </c>
      <c r="B26" s="54"/>
      <c r="C26" s="54"/>
      <c r="D26" s="54"/>
      <c r="E26" s="54"/>
      <c r="F26" s="55"/>
      <c r="G26" s="60" t="s">
        <v>5</v>
      </c>
      <c r="H26" s="61"/>
    </row>
    <row r="27" spans="1:8" ht="15" customHeight="1" x14ac:dyDescent="0.3">
      <c r="A27" s="50" t="s">
        <v>11</v>
      </c>
      <c r="B27" s="51"/>
      <c r="C27" s="51"/>
      <c r="D27" s="51"/>
      <c r="E27" s="51"/>
      <c r="F27" s="52"/>
      <c r="G27" s="19" t="s">
        <v>217</v>
      </c>
      <c r="H27" s="18" t="s">
        <v>218</v>
      </c>
    </row>
    <row r="28" spans="1:8" x14ac:dyDescent="0.3">
      <c r="A28" s="53" t="s">
        <v>12</v>
      </c>
      <c r="B28" s="54"/>
      <c r="C28" s="54"/>
      <c r="D28" s="54"/>
      <c r="E28" s="54"/>
      <c r="F28" s="55"/>
      <c r="G28" s="44" t="s">
        <v>6</v>
      </c>
      <c r="H28" s="45"/>
    </row>
    <row r="29" spans="1:8" ht="14.4" customHeight="1" x14ac:dyDescent="0.3">
      <c r="A29" s="69" t="s">
        <v>13</v>
      </c>
      <c r="B29" s="70"/>
      <c r="C29" s="70"/>
      <c r="D29" s="70"/>
      <c r="E29" s="70"/>
      <c r="F29" s="81"/>
      <c r="G29" s="10" t="s">
        <v>7</v>
      </c>
      <c r="H29" s="12">
        <v>0</v>
      </c>
    </row>
    <row r="30" spans="1:8" ht="15" customHeight="1" x14ac:dyDescent="0.3">
      <c r="A30" s="71"/>
      <c r="B30" s="72"/>
      <c r="C30" s="72"/>
      <c r="D30" s="72"/>
      <c r="E30" s="72"/>
      <c r="F30" s="82"/>
      <c r="G30" s="10" t="s">
        <v>8</v>
      </c>
      <c r="H30" s="12">
        <v>0</v>
      </c>
    </row>
    <row r="31" spans="1:8" ht="14.4" customHeight="1" x14ac:dyDescent="0.3">
      <c r="A31" s="56" t="s">
        <v>216</v>
      </c>
      <c r="B31" s="57"/>
      <c r="C31" s="58"/>
      <c r="D31" s="59" t="s">
        <v>130</v>
      </c>
      <c r="E31" s="59"/>
      <c r="F31" s="59"/>
      <c r="G31" s="59"/>
      <c r="H31" s="11" t="s">
        <v>237</v>
      </c>
    </row>
    <row r="32" spans="1:8" ht="14.4" customHeight="1" x14ac:dyDescent="0.3">
      <c r="A32" s="13" t="s">
        <v>0</v>
      </c>
      <c r="B32" s="28" t="s">
        <v>148</v>
      </c>
      <c r="C32" s="10" t="s">
        <v>1</v>
      </c>
      <c r="D32" s="10" t="s">
        <v>2</v>
      </c>
      <c r="E32" s="10" t="s">
        <v>3</v>
      </c>
      <c r="F32" s="10" t="s">
        <v>131</v>
      </c>
      <c r="G32" s="10" t="s">
        <v>145</v>
      </c>
      <c r="H32" s="11" t="s">
        <v>146</v>
      </c>
    </row>
    <row r="33" spans="1:8" x14ac:dyDescent="0.3">
      <c r="A33" s="3">
        <v>2</v>
      </c>
      <c r="B33" s="77" t="s">
        <v>20</v>
      </c>
      <c r="C33" s="67"/>
      <c r="D33" s="67"/>
      <c r="E33" s="67"/>
      <c r="F33" s="67"/>
      <c r="G33" s="67"/>
      <c r="H33" s="68"/>
    </row>
    <row r="34" spans="1:8" x14ac:dyDescent="0.3">
      <c r="A34" s="4" t="s">
        <v>21</v>
      </c>
      <c r="B34" s="66" t="s">
        <v>81</v>
      </c>
      <c r="C34" s="67"/>
      <c r="D34" s="67"/>
      <c r="E34" s="67"/>
      <c r="F34" s="67"/>
      <c r="G34" s="67"/>
      <c r="H34" s="68"/>
    </row>
    <row r="35" spans="1:8" ht="22.8" x14ac:dyDescent="0.3">
      <c r="A35" s="5" t="s">
        <v>22</v>
      </c>
      <c r="B35" s="29" t="s">
        <v>203</v>
      </c>
      <c r="C35" s="8" t="s">
        <v>204</v>
      </c>
      <c r="D35" s="6" t="s">
        <v>82</v>
      </c>
      <c r="E35" s="7">
        <v>1469.8200000000002</v>
      </c>
      <c r="F35" s="25"/>
      <c r="G35" s="25">
        <f>F35*(1+$H$6)</f>
        <v>0</v>
      </c>
      <c r="H35" s="26">
        <f t="shared" ref="H35:H48" si="0">E35*G35</f>
        <v>0</v>
      </c>
    </row>
    <row r="36" spans="1:8" ht="68.400000000000006" x14ac:dyDescent="0.3">
      <c r="A36" s="5" t="s">
        <v>23</v>
      </c>
      <c r="B36" s="29" t="s">
        <v>156</v>
      </c>
      <c r="C36" s="8" t="s">
        <v>87</v>
      </c>
      <c r="D36" s="6" t="s">
        <v>82</v>
      </c>
      <c r="E36" s="7">
        <v>1910.7660000000003</v>
      </c>
      <c r="F36" s="25"/>
      <c r="G36" s="25">
        <f>F36*(1+$H$5)</f>
        <v>0</v>
      </c>
      <c r="H36" s="26">
        <f>E36*G36</f>
        <v>0</v>
      </c>
    </row>
    <row r="37" spans="1:8" ht="68.400000000000006" x14ac:dyDescent="0.3">
      <c r="A37" s="5" t="s">
        <v>24</v>
      </c>
      <c r="B37" s="29" t="s">
        <v>153</v>
      </c>
      <c r="C37" s="8" t="s">
        <v>83</v>
      </c>
      <c r="D37" s="6" t="s">
        <v>82</v>
      </c>
      <c r="E37" s="7">
        <v>1274.1500000000001</v>
      </c>
      <c r="F37" s="25"/>
      <c r="G37" s="25">
        <f t="shared" ref="G37:G48" si="1">F37*(1+$H$5)</f>
        <v>0</v>
      </c>
      <c r="H37" s="26">
        <f t="shared" si="0"/>
        <v>0</v>
      </c>
    </row>
    <row r="38" spans="1:8" ht="68.400000000000006" x14ac:dyDescent="0.3">
      <c r="A38" s="5" t="s">
        <v>25</v>
      </c>
      <c r="B38" s="29" t="s">
        <v>154</v>
      </c>
      <c r="C38" s="8" t="s">
        <v>84</v>
      </c>
      <c r="D38" s="6" t="s">
        <v>82</v>
      </c>
      <c r="E38" s="7">
        <v>96.22</v>
      </c>
      <c r="F38" s="25"/>
      <c r="G38" s="25">
        <f t="shared" si="1"/>
        <v>0</v>
      </c>
      <c r="H38" s="26">
        <f t="shared" si="0"/>
        <v>0</v>
      </c>
    </row>
    <row r="39" spans="1:8" ht="45.6" x14ac:dyDescent="0.3">
      <c r="A39" s="5" t="s">
        <v>26</v>
      </c>
      <c r="B39" s="29" t="s">
        <v>169</v>
      </c>
      <c r="C39" s="8" t="s">
        <v>85</v>
      </c>
      <c r="D39" s="6" t="s">
        <v>82</v>
      </c>
      <c r="E39" s="7">
        <v>99.449999999999989</v>
      </c>
      <c r="F39" s="25"/>
      <c r="G39" s="25">
        <f t="shared" si="1"/>
        <v>0</v>
      </c>
      <c r="H39" s="26">
        <f t="shared" si="0"/>
        <v>0</v>
      </c>
    </row>
    <row r="40" spans="1:8" ht="49.8" customHeight="1" x14ac:dyDescent="0.3">
      <c r="A40" s="62" t="s">
        <v>9</v>
      </c>
      <c r="B40" s="63"/>
      <c r="C40" s="64"/>
      <c r="D40" s="64"/>
      <c r="E40" s="64"/>
      <c r="F40" s="64"/>
      <c r="G40" s="64"/>
      <c r="H40" s="65"/>
    </row>
    <row r="41" spans="1:8" x14ac:dyDescent="0.3">
      <c r="A41" s="53" t="s">
        <v>10</v>
      </c>
      <c r="B41" s="54"/>
      <c r="C41" s="54"/>
      <c r="D41" s="54"/>
      <c r="E41" s="54"/>
      <c r="F41" s="9"/>
      <c r="G41" s="60" t="s">
        <v>5</v>
      </c>
      <c r="H41" s="61"/>
    </row>
    <row r="42" spans="1:8" ht="15" customHeight="1" x14ac:dyDescent="0.3">
      <c r="A42" s="50" t="s">
        <v>11</v>
      </c>
      <c r="B42" s="51"/>
      <c r="C42" s="51"/>
      <c r="D42" s="51"/>
      <c r="E42" s="51"/>
      <c r="F42" s="20"/>
      <c r="G42" s="19" t="s">
        <v>217</v>
      </c>
      <c r="H42" s="18" t="s">
        <v>218</v>
      </c>
    </row>
    <row r="43" spans="1:8" x14ac:dyDescent="0.3">
      <c r="A43" s="53" t="s">
        <v>12</v>
      </c>
      <c r="B43" s="54"/>
      <c r="C43" s="54"/>
      <c r="D43" s="54"/>
      <c r="E43" s="54"/>
      <c r="F43" s="9"/>
      <c r="G43" s="44" t="s">
        <v>6</v>
      </c>
      <c r="H43" s="45"/>
    </row>
    <row r="44" spans="1:8" x14ac:dyDescent="0.3">
      <c r="A44" s="69" t="s">
        <v>13</v>
      </c>
      <c r="B44" s="70"/>
      <c r="C44" s="70"/>
      <c r="D44" s="70"/>
      <c r="E44" s="70"/>
      <c r="F44" s="21"/>
      <c r="G44" s="10" t="s">
        <v>7</v>
      </c>
      <c r="H44" s="12">
        <v>0</v>
      </c>
    </row>
    <row r="45" spans="1:8" x14ac:dyDescent="0.3">
      <c r="A45" s="71"/>
      <c r="B45" s="72"/>
      <c r="C45" s="72"/>
      <c r="D45" s="72"/>
      <c r="E45" s="72"/>
      <c r="F45" s="22"/>
      <c r="G45" s="10" t="s">
        <v>8</v>
      </c>
      <c r="H45" s="12">
        <v>0</v>
      </c>
    </row>
    <row r="46" spans="1:8" ht="14.4" customHeight="1" x14ac:dyDescent="0.3">
      <c r="A46" s="56" t="s">
        <v>216</v>
      </c>
      <c r="B46" s="57"/>
      <c r="C46" s="58"/>
      <c r="D46" s="59" t="s">
        <v>130</v>
      </c>
      <c r="E46" s="59"/>
      <c r="F46" s="59"/>
      <c r="G46" s="59"/>
      <c r="H46" s="11" t="s">
        <v>236</v>
      </c>
    </row>
    <row r="47" spans="1:8" x14ac:dyDescent="0.3">
      <c r="A47" s="13" t="s">
        <v>0</v>
      </c>
      <c r="B47" s="28" t="s">
        <v>148</v>
      </c>
      <c r="C47" s="10" t="s">
        <v>1</v>
      </c>
      <c r="D47" s="10" t="s">
        <v>2</v>
      </c>
      <c r="E47" s="10" t="s">
        <v>3</v>
      </c>
      <c r="F47" s="10" t="s">
        <v>131</v>
      </c>
      <c r="G47" s="10" t="s">
        <v>145</v>
      </c>
      <c r="H47" s="11" t="s">
        <v>4</v>
      </c>
    </row>
    <row r="48" spans="1:8" ht="45.6" x14ac:dyDescent="0.3">
      <c r="A48" s="5" t="s">
        <v>27</v>
      </c>
      <c r="B48" s="29" t="s">
        <v>155</v>
      </c>
      <c r="C48" s="8" t="s">
        <v>86</v>
      </c>
      <c r="D48" s="6" t="s">
        <v>82</v>
      </c>
      <c r="E48" s="7">
        <v>99.449999999999989</v>
      </c>
      <c r="F48" s="25"/>
      <c r="G48" s="25">
        <f t="shared" si="1"/>
        <v>0</v>
      </c>
      <c r="H48" s="26">
        <f t="shared" si="0"/>
        <v>0</v>
      </c>
    </row>
    <row r="49" spans="1:8" x14ac:dyDescent="0.3">
      <c r="A49" s="42" t="s">
        <v>132</v>
      </c>
      <c r="B49" s="43"/>
      <c r="C49" s="43"/>
      <c r="D49" s="43"/>
      <c r="E49" s="43"/>
      <c r="F49" s="43"/>
      <c r="G49" s="43"/>
      <c r="H49" s="24">
        <f>SUM(H35:H39)+SUM(H48)</f>
        <v>0</v>
      </c>
    </row>
    <row r="50" spans="1:8" x14ac:dyDescent="0.3">
      <c r="A50" s="4" t="s">
        <v>28</v>
      </c>
      <c r="B50" s="49" t="s">
        <v>88</v>
      </c>
      <c r="C50" s="51"/>
      <c r="D50" s="51"/>
      <c r="E50" s="51"/>
      <c r="F50" s="51"/>
      <c r="G50" s="51"/>
      <c r="H50" s="78"/>
    </row>
    <row r="51" spans="1:8" ht="34.200000000000003" x14ac:dyDescent="0.3">
      <c r="A51" s="5" t="s">
        <v>29</v>
      </c>
      <c r="B51" s="29" t="s">
        <v>157</v>
      </c>
      <c r="C51" s="8" t="s">
        <v>89</v>
      </c>
      <c r="D51" s="6" t="s">
        <v>75</v>
      </c>
      <c r="E51" s="7">
        <v>102</v>
      </c>
      <c r="F51" s="25"/>
      <c r="G51" s="25">
        <f>F51*(1+$H$5)</f>
        <v>0</v>
      </c>
      <c r="H51" s="26">
        <f>E51*G51</f>
        <v>0</v>
      </c>
    </row>
    <row r="52" spans="1:8" ht="45.6" x14ac:dyDescent="0.3">
      <c r="A52" s="5" t="s">
        <v>30</v>
      </c>
      <c r="B52" s="29" t="s">
        <v>169</v>
      </c>
      <c r="C52" s="8" t="s">
        <v>85</v>
      </c>
      <c r="D52" s="6" t="s">
        <v>82</v>
      </c>
      <c r="E52" s="7">
        <v>30.599999999999998</v>
      </c>
      <c r="F52" s="25"/>
      <c r="G52" s="25">
        <f>F52*(1+$H$5)</f>
        <v>0</v>
      </c>
      <c r="H52" s="26">
        <f>E52*G52</f>
        <v>0</v>
      </c>
    </row>
    <row r="53" spans="1:8" ht="45.6" x14ac:dyDescent="0.3">
      <c r="A53" s="5" t="s">
        <v>31</v>
      </c>
      <c r="B53" s="29" t="s">
        <v>155</v>
      </c>
      <c r="C53" s="8" t="s">
        <v>86</v>
      </c>
      <c r="D53" s="6" t="s">
        <v>82</v>
      </c>
      <c r="E53" s="7">
        <v>30.599999999999998</v>
      </c>
      <c r="F53" s="25"/>
      <c r="G53" s="25">
        <f>F53*(1+$H$5)</f>
        <v>0</v>
      </c>
      <c r="H53" s="26">
        <f>E53*G53</f>
        <v>0</v>
      </c>
    </row>
    <row r="54" spans="1:8" ht="68.400000000000006" x14ac:dyDescent="0.3">
      <c r="A54" s="5" t="s">
        <v>32</v>
      </c>
      <c r="B54" s="29" t="s">
        <v>156</v>
      </c>
      <c r="C54" s="8" t="s">
        <v>87</v>
      </c>
      <c r="D54" s="6" t="s">
        <v>82</v>
      </c>
      <c r="E54" s="7">
        <v>39.78</v>
      </c>
      <c r="F54" s="25"/>
      <c r="G54" s="25">
        <f>F54*(1+$H$5)</f>
        <v>0</v>
      </c>
      <c r="H54" s="26">
        <f>E54*G54</f>
        <v>0</v>
      </c>
    </row>
    <row r="55" spans="1:8" x14ac:dyDescent="0.3">
      <c r="A55" s="42" t="s">
        <v>132</v>
      </c>
      <c r="B55" s="43"/>
      <c r="C55" s="43"/>
      <c r="D55" s="43"/>
      <c r="E55" s="43"/>
      <c r="F55" s="43"/>
      <c r="G55" s="43"/>
      <c r="H55" s="24">
        <f>SUM(H51:H54)</f>
        <v>0</v>
      </c>
    </row>
    <row r="56" spans="1:8" x14ac:dyDescent="0.3">
      <c r="A56" s="4" t="s">
        <v>33</v>
      </c>
      <c r="B56" s="49" t="s">
        <v>90</v>
      </c>
      <c r="C56" s="51"/>
      <c r="D56" s="51"/>
      <c r="E56" s="51"/>
      <c r="F56" s="51"/>
      <c r="G56" s="51"/>
      <c r="H56" s="78"/>
    </row>
    <row r="57" spans="1:8" ht="45.6" x14ac:dyDescent="0.3">
      <c r="A57" s="5" t="s">
        <v>34</v>
      </c>
      <c r="B57" s="29" t="s">
        <v>158</v>
      </c>
      <c r="C57" s="8" t="s">
        <v>159</v>
      </c>
      <c r="D57" s="6" t="s">
        <v>82</v>
      </c>
      <c r="E57" s="7">
        <v>22.096</v>
      </c>
      <c r="F57" s="25"/>
      <c r="G57" s="25">
        <f>F57*(1+$H$5)</f>
        <v>0</v>
      </c>
      <c r="H57" s="26">
        <f>E57*G57</f>
        <v>0</v>
      </c>
    </row>
    <row r="58" spans="1:8" ht="49.8" customHeight="1" x14ac:dyDescent="0.3">
      <c r="A58" s="62" t="s">
        <v>9</v>
      </c>
      <c r="B58" s="63"/>
      <c r="C58" s="64"/>
      <c r="D58" s="64"/>
      <c r="E58" s="64"/>
      <c r="F58" s="64"/>
      <c r="G58" s="64"/>
      <c r="H58" s="65"/>
    </row>
    <row r="59" spans="1:8" x14ac:dyDescent="0.3">
      <c r="A59" s="53" t="s">
        <v>10</v>
      </c>
      <c r="B59" s="54"/>
      <c r="C59" s="54"/>
      <c r="D59" s="54"/>
      <c r="E59" s="54"/>
      <c r="F59" s="9"/>
      <c r="G59" s="60" t="s">
        <v>5</v>
      </c>
      <c r="H59" s="61"/>
    </row>
    <row r="60" spans="1:8" ht="15" customHeight="1" x14ac:dyDescent="0.3">
      <c r="A60" s="50" t="s">
        <v>11</v>
      </c>
      <c r="B60" s="51"/>
      <c r="C60" s="51"/>
      <c r="D60" s="51"/>
      <c r="E60" s="51"/>
      <c r="F60" s="20"/>
      <c r="G60" s="19" t="s">
        <v>217</v>
      </c>
      <c r="H60" s="18" t="s">
        <v>218</v>
      </c>
    </row>
    <row r="61" spans="1:8" x14ac:dyDescent="0.3">
      <c r="A61" s="53" t="s">
        <v>12</v>
      </c>
      <c r="B61" s="54"/>
      <c r="C61" s="54"/>
      <c r="D61" s="54"/>
      <c r="E61" s="54"/>
      <c r="F61" s="9"/>
      <c r="G61" s="44" t="s">
        <v>6</v>
      </c>
      <c r="H61" s="45"/>
    </row>
    <row r="62" spans="1:8" x14ac:dyDescent="0.3">
      <c r="A62" s="69" t="s">
        <v>13</v>
      </c>
      <c r="B62" s="70"/>
      <c r="C62" s="70"/>
      <c r="D62" s="70"/>
      <c r="E62" s="70"/>
      <c r="F62" s="21"/>
      <c r="G62" s="10" t="s">
        <v>7</v>
      </c>
      <c r="H62" s="12">
        <v>0</v>
      </c>
    </row>
    <row r="63" spans="1:8" x14ac:dyDescent="0.3">
      <c r="A63" s="71"/>
      <c r="B63" s="72"/>
      <c r="C63" s="72"/>
      <c r="D63" s="72"/>
      <c r="E63" s="72"/>
      <c r="F63" s="22"/>
      <c r="G63" s="10" t="s">
        <v>8</v>
      </c>
      <c r="H63" s="12">
        <v>0</v>
      </c>
    </row>
    <row r="64" spans="1:8" ht="14.4" customHeight="1" x14ac:dyDescent="0.3">
      <c r="A64" s="56" t="s">
        <v>216</v>
      </c>
      <c r="B64" s="57"/>
      <c r="C64" s="58"/>
      <c r="D64" s="59" t="s">
        <v>130</v>
      </c>
      <c r="E64" s="59"/>
      <c r="F64" s="59"/>
      <c r="G64" s="59"/>
      <c r="H64" s="11" t="s">
        <v>235</v>
      </c>
    </row>
    <row r="65" spans="1:8" x14ac:dyDescent="0.3">
      <c r="A65" s="13" t="s">
        <v>0</v>
      </c>
      <c r="B65" s="28" t="s">
        <v>148</v>
      </c>
      <c r="C65" s="10" t="s">
        <v>1</v>
      </c>
      <c r="D65" s="10" t="s">
        <v>2</v>
      </c>
      <c r="E65" s="10" t="s">
        <v>3</v>
      </c>
      <c r="F65" s="10" t="s">
        <v>131</v>
      </c>
      <c r="G65" s="10" t="s">
        <v>145</v>
      </c>
      <c r="H65" s="11" t="s">
        <v>4</v>
      </c>
    </row>
    <row r="66" spans="1:8" ht="45.6" x14ac:dyDescent="0.3">
      <c r="A66" s="5" t="s">
        <v>35</v>
      </c>
      <c r="B66" s="29" t="s">
        <v>160</v>
      </c>
      <c r="C66" s="8" t="s">
        <v>190</v>
      </c>
      <c r="D66" s="6" t="s">
        <v>78</v>
      </c>
      <c r="E66" s="7">
        <v>162</v>
      </c>
      <c r="F66" s="25"/>
      <c r="G66" s="25">
        <f>F66*(1+$H$5)</f>
        <v>0</v>
      </c>
      <c r="H66" s="26">
        <f>E66*G66</f>
        <v>0</v>
      </c>
    </row>
    <row r="67" spans="1:8" x14ac:dyDescent="0.3">
      <c r="A67" s="42" t="s">
        <v>132</v>
      </c>
      <c r="B67" s="43"/>
      <c r="C67" s="43"/>
      <c r="D67" s="43"/>
      <c r="E67" s="43"/>
      <c r="F67" s="43"/>
      <c r="G67" s="43"/>
      <c r="H67" s="24">
        <f>SUM(H57)+SUM(H66)</f>
        <v>0</v>
      </c>
    </row>
    <row r="68" spans="1:8" x14ac:dyDescent="0.3">
      <c r="A68" s="42" t="s">
        <v>134</v>
      </c>
      <c r="B68" s="43"/>
      <c r="C68" s="43"/>
      <c r="D68" s="43"/>
      <c r="E68" s="43"/>
      <c r="F68" s="43"/>
      <c r="G68" s="43"/>
      <c r="H68" s="24">
        <f>H55+H67+H49</f>
        <v>0</v>
      </c>
    </row>
    <row r="69" spans="1:8" x14ac:dyDescent="0.3">
      <c r="A69" s="3">
        <v>3</v>
      </c>
      <c r="B69" s="46" t="s">
        <v>36</v>
      </c>
      <c r="C69" s="73"/>
      <c r="D69" s="73"/>
      <c r="E69" s="73"/>
      <c r="F69" s="73"/>
      <c r="G69" s="73"/>
      <c r="H69" s="74"/>
    </row>
    <row r="70" spans="1:8" x14ac:dyDescent="0.3">
      <c r="A70" s="4" t="s">
        <v>37</v>
      </c>
      <c r="B70" s="49" t="s">
        <v>182</v>
      </c>
      <c r="C70" s="51"/>
      <c r="D70" s="51"/>
      <c r="E70" s="51"/>
      <c r="F70" s="51"/>
      <c r="G70" s="51"/>
      <c r="H70" s="78"/>
    </row>
    <row r="71" spans="1:8" ht="34.200000000000003" x14ac:dyDescent="0.3">
      <c r="A71" s="5" t="s">
        <v>38</v>
      </c>
      <c r="B71" s="29" t="s">
        <v>161</v>
      </c>
      <c r="C71" s="8" t="s">
        <v>201</v>
      </c>
      <c r="D71" s="6" t="s">
        <v>92</v>
      </c>
      <c r="E71" s="7">
        <v>708.15</v>
      </c>
      <c r="F71" s="25"/>
      <c r="G71" s="25">
        <f>F71*(1+$H$5)</f>
        <v>0</v>
      </c>
      <c r="H71" s="26">
        <f>E71*G71</f>
        <v>0</v>
      </c>
    </row>
    <row r="72" spans="1:8" ht="34.200000000000003" x14ac:dyDescent="0.3">
      <c r="A72" s="5" t="s">
        <v>39</v>
      </c>
      <c r="B72" s="29" t="s">
        <v>162</v>
      </c>
      <c r="C72" s="8" t="s">
        <v>200</v>
      </c>
      <c r="D72" s="6" t="s">
        <v>92</v>
      </c>
      <c r="E72" s="7">
        <v>3119.68</v>
      </c>
      <c r="F72" s="25"/>
      <c r="G72" s="25">
        <f>F72*(1+$H$5)</f>
        <v>0</v>
      </c>
      <c r="H72" s="26">
        <f>E72*G72</f>
        <v>0</v>
      </c>
    </row>
    <row r="73" spans="1:8" x14ac:dyDescent="0.3">
      <c r="A73" s="42" t="s">
        <v>132</v>
      </c>
      <c r="B73" s="43"/>
      <c r="C73" s="43"/>
      <c r="D73" s="43"/>
      <c r="E73" s="43"/>
      <c r="F73" s="43"/>
      <c r="G73" s="43"/>
      <c r="H73" s="24">
        <f>SUM(H71:H72)</f>
        <v>0</v>
      </c>
    </row>
    <row r="74" spans="1:8" ht="14.4" customHeight="1" x14ac:dyDescent="0.3">
      <c r="A74" s="4" t="s">
        <v>40</v>
      </c>
      <c r="B74" s="49" t="s">
        <v>93</v>
      </c>
      <c r="C74" s="47"/>
      <c r="D74" s="47"/>
      <c r="E74" s="47"/>
      <c r="F74" s="47"/>
      <c r="G74" s="47"/>
      <c r="H74" s="48"/>
    </row>
    <row r="75" spans="1:8" ht="34.200000000000003" x14ac:dyDescent="0.3">
      <c r="A75" s="5" t="s">
        <v>41</v>
      </c>
      <c r="B75" s="29" t="s">
        <v>163</v>
      </c>
      <c r="C75" s="8" t="s">
        <v>94</v>
      </c>
      <c r="D75" s="6" t="s">
        <v>92</v>
      </c>
      <c r="E75" s="7">
        <v>2849.9072000000001</v>
      </c>
      <c r="F75" s="25"/>
      <c r="G75" s="25">
        <f>F75*(1+$H$5)</f>
        <v>0</v>
      </c>
      <c r="H75" s="26">
        <f>E75*G75</f>
        <v>0</v>
      </c>
    </row>
    <row r="76" spans="1:8" x14ac:dyDescent="0.3">
      <c r="A76" s="42" t="s">
        <v>132</v>
      </c>
      <c r="B76" s="43"/>
      <c r="C76" s="43"/>
      <c r="D76" s="43"/>
      <c r="E76" s="43"/>
      <c r="F76" s="43"/>
      <c r="G76" s="43"/>
      <c r="H76" s="24">
        <f>SUM(H75)</f>
        <v>0</v>
      </c>
    </row>
    <row r="77" spans="1:8" x14ac:dyDescent="0.3">
      <c r="A77" s="42" t="s">
        <v>135</v>
      </c>
      <c r="B77" s="43"/>
      <c r="C77" s="43"/>
      <c r="D77" s="43"/>
      <c r="E77" s="43"/>
      <c r="F77" s="43"/>
      <c r="G77" s="43"/>
      <c r="H77" s="24">
        <f>H73+H76</f>
        <v>0</v>
      </c>
    </row>
    <row r="78" spans="1:8" ht="49.8" customHeight="1" x14ac:dyDescent="0.3">
      <c r="A78" s="62" t="s">
        <v>9</v>
      </c>
      <c r="B78" s="63"/>
      <c r="C78" s="64"/>
      <c r="D78" s="64"/>
      <c r="E78" s="64"/>
      <c r="F78" s="64"/>
      <c r="G78" s="64"/>
      <c r="H78" s="65"/>
    </row>
    <row r="79" spans="1:8" x14ac:dyDescent="0.3">
      <c r="A79" s="53" t="s">
        <v>10</v>
      </c>
      <c r="B79" s="54"/>
      <c r="C79" s="54"/>
      <c r="D79" s="54"/>
      <c r="E79" s="54"/>
      <c r="F79" s="9"/>
      <c r="G79" s="60" t="s">
        <v>5</v>
      </c>
      <c r="H79" s="61"/>
    </row>
    <row r="80" spans="1:8" ht="15" customHeight="1" x14ac:dyDescent="0.3">
      <c r="A80" s="50" t="s">
        <v>11</v>
      </c>
      <c r="B80" s="51"/>
      <c r="C80" s="51"/>
      <c r="D80" s="51"/>
      <c r="E80" s="51"/>
      <c r="F80" s="20"/>
      <c r="G80" s="19" t="s">
        <v>217</v>
      </c>
      <c r="H80" s="18" t="s">
        <v>218</v>
      </c>
    </row>
    <row r="81" spans="1:8" x14ac:dyDescent="0.3">
      <c r="A81" s="53" t="s">
        <v>12</v>
      </c>
      <c r="B81" s="54"/>
      <c r="C81" s="54"/>
      <c r="D81" s="54"/>
      <c r="E81" s="54"/>
      <c r="F81" s="9"/>
      <c r="G81" s="44" t="s">
        <v>6</v>
      </c>
      <c r="H81" s="45"/>
    </row>
    <row r="82" spans="1:8" x14ac:dyDescent="0.3">
      <c r="A82" s="69" t="s">
        <v>13</v>
      </c>
      <c r="B82" s="70"/>
      <c r="C82" s="70"/>
      <c r="D82" s="70"/>
      <c r="E82" s="70"/>
      <c r="F82" s="21"/>
      <c r="G82" s="10" t="s">
        <v>7</v>
      </c>
      <c r="H82" s="12">
        <v>0</v>
      </c>
    </row>
    <row r="83" spans="1:8" x14ac:dyDescent="0.3">
      <c r="A83" s="71"/>
      <c r="B83" s="72"/>
      <c r="C83" s="72"/>
      <c r="D83" s="72"/>
      <c r="E83" s="72"/>
      <c r="F83" s="22"/>
      <c r="G83" s="10" t="s">
        <v>8</v>
      </c>
      <c r="H83" s="12">
        <v>0</v>
      </c>
    </row>
    <row r="84" spans="1:8" ht="14.4" customHeight="1" x14ac:dyDescent="0.3">
      <c r="A84" s="56" t="s">
        <v>216</v>
      </c>
      <c r="B84" s="57"/>
      <c r="C84" s="58"/>
      <c r="D84" s="59" t="s">
        <v>130</v>
      </c>
      <c r="E84" s="59"/>
      <c r="F84" s="59"/>
      <c r="G84" s="59"/>
      <c r="H84" s="11" t="s">
        <v>234</v>
      </c>
    </row>
    <row r="85" spans="1:8" x14ac:dyDescent="0.3">
      <c r="A85" s="13" t="s">
        <v>0</v>
      </c>
      <c r="B85" s="28" t="s">
        <v>148</v>
      </c>
      <c r="C85" s="10" t="s">
        <v>1</v>
      </c>
      <c r="D85" s="10" t="s">
        <v>2</v>
      </c>
      <c r="E85" s="10" t="s">
        <v>3</v>
      </c>
      <c r="F85" s="10" t="s">
        <v>131</v>
      </c>
      <c r="G85" s="10" t="s">
        <v>145</v>
      </c>
      <c r="H85" s="11" t="s">
        <v>4</v>
      </c>
    </row>
    <row r="86" spans="1:8" x14ac:dyDescent="0.3">
      <c r="A86" s="3">
        <v>4</v>
      </c>
      <c r="B86" s="46" t="s">
        <v>42</v>
      </c>
      <c r="C86" s="47"/>
      <c r="D86" s="47"/>
      <c r="E86" s="47"/>
      <c r="F86" s="47"/>
      <c r="G86" s="47"/>
      <c r="H86" s="48"/>
    </row>
    <row r="87" spans="1:8" x14ac:dyDescent="0.3">
      <c r="A87" s="4" t="s">
        <v>43</v>
      </c>
      <c r="B87" s="49" t="s">
        <v>91</v>
      </c>
      <c r="C87" s="47"/>
      <c r="D87" s="47"/>
      <c r="E87" s="47"/>
      <c r="F87" s="47"/>
      <c r="G87" s="47"/>
      <c r="H87" s="48"/>
    </row>
    <row r="88" spans="1:8" ht="45.6" x14ac:dyDescent="0.3">
      <c r="A88" s="5" t="s">
        <v>44</v>
      </c>
      <c r="B88" s="29" t="s">
        <v>191</v>
      </c>
      <c r="C88" s="8" t="s">
        <v>192</v>
      </c>
      <c r="D88" s="6" t="s">
        <v>75</v>
      </c>
      <c r="E88" s="7">
        <v>91.84</v>
      </c>
      <c r="F88" s="25"/>
      <c r="G88" s="25">
        <f>F88*(1+$H$5)</f>
        <v>0</v>
      </c>
      <c r="H88" s="26">
        <f>E88*G88</f>
        <v>0</v>
      </c>
    </row>
    <row r="89" spans="1:8" x14ac:dyDescent="0.3">
      <c r="A89" s="42" t="s">
        <v>132</v>
      </c>
      <c r="B89" s="43"/>
      <c r="C89" s="43"/>
      <c r="D89" s="43"/>
      <c r="E89" s="43"/>
      <c r="F89" s="43"/>
      <c r="G89" s="43"/>
      <c r="H89" s="24">
        <f>SUM(H88)</f>
        <v>0</v>
      </c>
    </row>
    <row r="90" spans="1:8" x14ac:dyDescent="0.3">
      <c r="A90" s="4" t="s">
        <v>95</v>
      </c>
      <c r="B90" s="49" t="s">
        <v>101</v>
      </c>
      <c r="C90" s="47"/>
      <c r="D90" s="47"/>
      <c r="E90" s="47"/>
      <c r="F90" s="47"/>
      <c r="G90" s="47"/>
      <c r="H90" s="48"/>
    </row>
    <row r="91" spans="1:8" ht="45.6" x14ac:dyDescent="0.3">
      <c r="A91" s="5" t="s">
        <v>96</v>
      </c>
      <c r="B91" s="29" t="s">
        <v>193</v>
      </c>
      <c r="C91" s="8" t="s">
        <v>194</v>
      </c>
      <c r="D91" s="6" t="s">
        <v>75</v>
      </c>
      <c r="E91" s="7">
        <v>145.80000000000001</v>
      </c>
      <c r="F91" s="25"/>
      <c r="G91" s="25">
        <f>F91*(1+$H$5)</f>
        <v>0</v>
      </c>
      <c r="H91" s="26">
        <f>E91*G91</f>
        <v>0</v>
      </c>
    </row>
    <row r="92" spans="1:8" ht="34.200000000000003" x14ac:dyDescent="0.3">
      <c r="A92" s="5" t="s">
        <v>97</v>
      </c>
      <c r="B92" s="29" t="s">
        <v>195</v>
      </c>
      <c r="C92" s="8" t="s">
        <v>196</v>
      </c>
      <c r="D92" s="6" t="s">
        <v>75</v>
      </c>
      <c r="E92" s="7">
        <v>332</v>
      </c>
      <c r="F92" s="25"/>
      <c r="G92" s="25">
        <f>F92*(1+$H$5)</f>
        <v>0</v>
      </c>
      <c r="H92" s="26">
        <f>E92*G92</f>
        <v>0</v>
      </c>
    </row>
    <row r="93" spans="1:8" x14ac:dyDescent="0.3">
      <c r="A93" s="42" t="s">
        <v>132</v>
      </c>
      <c r="B93" s="43"/>
      <c r="C93" s="43"/>
      <c r="D93" s="43"/>
      <c r="E93" s="43"/>
      <c r="F93" s="43"/>
      <c r="G93" s="43"/>
      <c r="H93" s="24">
        <f>SUM(H91:H92)</f>
        <v>0</v>
      </c>
    </row>
    <row r="94" spans="1:8" x14ac:dyDescent="0.3">
      <c r="A94" s="4" t="s">
        <v>98</v>
      </c>
      <c r="B94" s="49" t="s">
        <v>100</v>
      </c>
      <c r="C94" s="47"/>
      <c r="D94" s="47"/>
      <c r="E94" s="47"/>
      <c r="F94" s="47"/>
      <c r="G94" s="47"/>
      <c r="H94" s="48"/>
    </row>
    <row r="95" spans="1:8" ht="45.6" x14ac:dyDescent="0.3">
      <c r="A95" s="5" t="s">
        <v>99</v>
      </c>
      <c r="B95" s="29" t="s">
        <v>164</v>
      </c>
      <c r="C95" s="8" t="s">
        <v>118</v>
      </c>
      <c r="D95" s="6" t="s">
        <v>75</v>
      </c>
      <c r="E95" s="7">
        <v>18.876000000000001</v>
      </c>
      <c r="F95" s="25"/>
      <c r="G95" s="25">
        <f>F95*(1+$H$5)</f>
        <v>0</v>
      </c>
      <c r="H95" s="26">
        <f>E95*G95</f>
        <v>0</v>
      </c>
    </row>
    <row r="96" spans="1:8" x14ac:dyDescent="0.3">
      <c r="A96" s="42" t="s">
        <v>132</v>
      </c>
      <c r="B96" s="43"/>
      <c r="C96" s="43"/>
      <c r="D96" s="43"/>
      <c r="E96" s="43"/>
      <c r="F96" s="43"/>
      <c r="G96" s="43"/>
      <c r="H96" s="24">
        <f>SUM(H95)</f>
        <v>0</v>
      </c>
    </row>
    <row r="97" spans="1:8" x14ac:dyDescent="0.3">
      <c r="A97" s="42" t="s">
        <v>136</v>
      </c>
      <c r="B97" s="43"/>
      <c r="C97" s="43"/>
      <c r="D97" s="43"/>
      <c r="E97" s="43"/>
      <c r="F97" s="43"/>
      <c r="G97" s="43"/>
      <c r="H97" s="24">
        <f>H89+H93+H96</f>
        <v>0</v>
      </c>
    </row>
    <row r="98" spans="1:8" ht="49.8" customHeight="1" x14ac:dyDescent="0.3">
      <c r="A98" s="62" t="s">
        <v>9</v>
      </c>
      <c r="B98" s="63"/>
      <c r="C98" s="64"/>
      <c r="D98" s="64"/>
      <c r="E98" s="64"/>
      <c r="F98" s="64"/>
      <c r="G98" s="64"/>
      <c r="H98" s="65"/>
    </row>
    <row r="99" spans="1:8" x14ac:dyDescent="0.3">
      <c r="A99" s="53" t="s">
        <v>10</v>
      </c>
      <c r="B99" s="54"/>
      <c r="C99" s="54"/>
      <c r="D99" s="54"/>
      <c r="E99" s="54"/>
      <c r="F99" s="9"/>
      <c r="G99" s="60" t="s">
        <v>5</v>
      </c>
      <c r="H99" s="61"/>
    </row>
    <row r="100" spans="1:8" ht="15" customHeight="1" x14ac:dyDescent="0.3">
      <c r="A100" s="50" t="s">
        <v>11</v>
      </c>
      <c r="B100" s="51"/>
      <c r="C100" s="51"/>
      <c r="D100" s="51"/>
      <c r="E100" s="51"/>
      <c r="F100" s="20"/>
      <c r="G100" s="19" t="s">
        <v>217</v>
      </c>
      <c r="H100" s="18" t="s">
        <v>218</v>
      </c>
    </row>
    <row r="101" spans="1:8" x14ac:dyDescent="0.3">
      <c r="A101" s="53" t="s">
        <v>12</v>
      </c>
      <c r="B101" s="54"/>
      <c r="C101" s="54"/>
      <c r="D101" s="54"/>
      <c r="E101" s="54"/>
      <c r="F101" s="9"/>
      <c r="G101" s="44" t="s">
        <v>6</v>
      </c>
      <c r="H101" s="45"/>
    </row>
    <row r="102" spans="1:8" x14ac:dyDescent="0.3">
      <c r="A102" s="69" t="s">
        <v>13</v>
      </c>
      <c r="B102" s="70"/>
      <c r="C102" s="70"/>
      <c r="D102" s="70"/>
      <c r="E102" s="70"/>
      <c r="F102" s="21"/>
      <c r="G102" s="10" t="s">
        <v>7</v>
      </c>
      <c r="H102" s="12">
        <v>0</v>
      </c>
    </row>
    <row r="103" spans="1:8" x14ac:dyDescent="0.3">
      <c r="A103" s="71"/>
      <c r="B103" s="72"/>
      <c r="C103" s="72"/>
      <c r="D103" s="72"/>
      <c r="E103" s="72"/>
      <c r="F103" s="22"/>
      <c r="G103" s="10" t="s">
        <v>8</v>
      </c>
      <c r="H103" s="12">
        <v>0</v>
      </c>
    </row>
    <row r="104" spans="1:8" ht="14.4" customHeight="1" x14ac:dyDescent="0.3">
      <c r="A104" s="56" t="s">
        <v>216</v>
      </c>
      <c r="B104" s="57"/>
      <c r="C104" s="58"/>
      <c r="D104" s="59" t="s">
        <v>130</v>
      </c>
      <c r="E104" s="59"/>
      <c r="F104" s="59"/>
      <c r="G104" s="59"/>
      <c r="H104" s="11" t="s">
        <v>233</v>
      </c>
    </row>
    <row r="105" spans="1:8" x14ac:dyDescent="0.3">
      <c r="A105" s="13" t="s">
        <v>0</v>
      </c>
      <c r="B105" s="28" t="s">
        <v>148</v>
      </c>
      <c r="C105" s="10" t="s">
        <v>1</v>
      </c>
      <c r="D105" s="10" t="s">
        <v>2</v>
      </c>
      <c r="E105" s="10" t="s">
        <v>3</v>
      </c>
      <c r="F105" s="10" t="s">
        <v>131</v>
      </c>
      <c r="G105" s="10" t="s">
        <v>145</v>
      </c>
      <c r="H105" s="11" t="s">
        <v>4</v>
      </c>
    </row>
    <row r="106" spans="1:8" x14ac:dyDescent="0.3">
      <c r="A106" s="3">
        <v>5</v>
      </c>
      <c r="B106" s="46" t="s">
        <v>45</v>
      </c>
      <c r="C106" s="47"/>
      <c r="D106" s="47"/>
      <c r="E106" s="47"/>
      <c r="F106" s="47"/>
      <c r="G106" s="47"/>
      <c r="H106" s="48"/>
    </row>
    <row r="107" spans="1:8" x14ac:dyDescent="0.3">
      <c r="A107" s="4" t="s">
        <v>46</v>
      </c>
      <c r="B107" s="49" t="s">
        <v>103</v>
      </c>
      <c r="C107" s="47"/>
      <c r="D107" s="47"/>
      <c r="E107" s="47"/>
      <c r="F107" s="47"/>
      <c r="G107" s="47"/>
      <c r="H107" s="48"/>
    </row>
    <row r="108" spans="1:8" ht="22.8" x14ac:dyDescent="0.3">
      <c r="A108" s="5" t="s">
        <v>47</v>
      </c>
      <c r="B108" s="29" t="s">
        <v>165</v>
      </c>
      <c r="C108" s="8" t="s">
        <v>104</v>
      </c>
      <c r="D108" s="6" t="s">
        <v>75</v>
      </c>
      <c r="E108" s="7">
        <v>636.14</v>
      </c>
      <c r="F108" s="25"/>
      <c r="G108" s="25">
        <f>F108*(1+$H$5)</f>
        <v>0</v>
      </c>
      <c r="H108" s="26">
        <f>E108*G108</f>
        <v>0</v>
      </c>
    </row>
    <row r="109" spans="1:8" x14ac:dyDescent="0.3">
      <c r="A109" s="42" t="s">
        <v>132</v>
      </c>
      <c r="B109" s="43"/>
      <c r="C109" s="43"/>
      <c r="D109" s="43"/>
      <c r="E109" s="43"/>
      <c r="F109" s="43"/>
      <c r="G109" s="43"/>
      <c r="H109" s="24">
        <f>SUM(H108)</f>
        <v>0</v>
      </c>
    </row>
    <row r="110" spans="1:8" x14ac:dyDescent="0.3">
      <c r="A110" s="42" t="s">
        <v>137</v>
      </c>
      <c r="B110" s="43"/>
      <c r="C110" s="43"/>
      <c r="D110" s="43"/>
      <c r="E110" s="43"/>
      <c r="F110" s="43"/>
      <c r="G110" s="43"/>
      <c r="H110" s="24">
        <f>H109</f>
        <v>0</v>
      </c>
    </row>
    <row r="111" spans="1:8" x14ac:dyDescent="0.3">
      <c r="A111" s="3">
        <v>6</v>
      </c>
      <c r="B111" s="46" t="s">
        <v>48</v>
      </c>
      <c r="C111" s="47"/>
      <c r="D111" s="47"/>
      <c r="E111" s="47"/>
      <c r="F111" s="47"/>
      <c r="G111" s="47"/>
      <c r="H111" s="48"/>
    </row>
    <row r="112" spans="1:8" ht="14.4" customHeight="1" x14ac:dyDescent="0.3">
      <c r="A112" s="4" t="s">
        <v>49</v>
      </c>
      <c r="B112" s="49" t="s">
        <v>182</v>
      </c>
      <c r="C112" s="47"/>
      <c r="D112" s="47"/>
      <c r="E112" s="47"/>
      <c r="F112" s="47"/>
      <c r="G112" s="47"/>
      <c r="H112" s="48"/>
    </row>
    <row r="113" spans="1:8" ht="45.6" x14ac:dyDescent="0.3">
      <c r="A113" s="14" t="s">
        <v>50</v>
      </c>
      <c r="B113" s="30" t="s">
        <v>166</v>
      </c>
      <c r="C113" s="15" t="s">
        <v>105</v>
      </c>
      <c r="D113" s="16" t="s">
        <v>82</v>
      </c>
      <c r="E113" s="17">
        <v>33.814</v>
      </c>
      <c r="F113" s="27"/>
      <c r="G113" s="25">
        <f>F113*(1+$H$5)</f>
        <v>0</v>
      </c>
      <c r="H113" s="26">
        <f>E113*G113</f>
        <v>0</v>
      </c>
    </row>
    <row r="114" spans="1:8" ht="14.4" customHeight="1" x14ac:dyDescent="0.3">
      <c r="A114" s="42" t="s">
        <v>132</v>
      </c>
      <c r="B114" s="43"/>
      <c r="C114" s="43"/>
      <c r="D114" s="43"/>
      <c r="E114" s="43"/>
      <c r="F114" s="43"/>
      <c r="G114" s="43"/>
      <c r="H114" s="24">
        <f>SUM(H113)</f>
        <v>0</v>
      </c>
    </row>
    <row r="115" spans="1:8" ht="14.4" customHeight="1" x14ac:dyDescent="0.3">
      <c r="A115" s="4" t="s">
        <v>51</v>
      </c>
      <c r="B115" s="49" t="s">
        <v>106</v>
      </c>
      <c r="C115" s="47"/>
      <c r="D115" s="47"/>
      <c r="E115" s="47"/>
      <c r="F115" s="47"/>
      <c r="G115" s="47"/>
      <c r="H115" s="48"/>
    </row>
    <row r="116" spans="1:8" ht="34.200000000000003" x14ac:dyDescent="0.3">
      <c r="A116" s="5" t="s">
        <v>52</v>
      </c>
      <c r="B116" s="29" t="s">
        <v>167</v>
      </c>
      <c r="C116" s="8" t="s">
        <v>107</v>
      </c>
      <c r="D116" s="6" t="s">
        <v>82</v>
      </c>
      <c r="E116" s="7">
        <v>95.420999999999992</v>
      </c>
      <c r="F116" s="25"/>
      <c r="G116" s="25">
        <f>F116*(1+$H$5)</f>
        <v>0</v>
      </c>
      <c r="H116" s="26">
        <f>E116*G116</f>
        <v>0</v>
      </c>
    </row>
    <row r="117" spans="1:8" ht="14.4" customHeight="1" x14ac:dyDescent="0.3">
      <c r="A117" s="42" t="s">
        <v>132</v>
      </c>
      <c r="B117" s="43"/>
      <c r="C117" s="43"/>
      <c r="D117" s="43"/>
      <c r="E117" s="43"/>
      <c r="F117" s="43"/>
      <c r="G117" s="43"/>
      <c r="H117" s="24">
        <f>SUM(H116)</f>
        <v>0</v>
      </c>
    </row>
    <row r="118" spans="1:8" x14ac:dyDescent="0.3">
      <c r="A118" s="42" t="s">
        <v>138</v>
      </c>
      <c r="B118" s="43"/>
      <c r="C118" s="43"/>
      <c r="D118" s="43"/>
      <c r="E118" s="43"/>
      <c r="F118" s="43"/>
      <c r="G118" s="43"/>
      <c r="H118" s="24">
        <f>H114+H117</f>
        <v>0</v>
      </c>
    </row>
    <row r="119" spans="1:8" x14ac:dyDescent="0.3">
      <c r="A119" s="3">
        <v>7</v>
      </c>
      <c r="B119" s="46" t="s">
        <v>56</v>
      </c>
      <c r="C119" s="47"/>
      <c r="D119" s="47"/>
      <c r="E119" s="47"/>
      <c r="F119" s="47"/>
      <c r="G119" s="47"/>
      <c r="H119" s="48"/>
    </row>
    <row r="120" spans="1:8" x14ac:dyDescent="0.3">
      <c r="A120" s="4" t="s">
        <v>54</v>
      </c>
      <c r="B120" s="49" t="s">
        <v>108</v>
      </c>
      <c r="C120" s="47"/>
      <c r="D120" s="47"/>
      <c r="E120" s="47"/>
      <c r="F120" s="47"/>
      <c r="G120" s="47"/>
      <c r="H120" s="48"/>
    </row>
    <row r="121" spans="1:8" ht="34.200000000000003" x14ac:dyDescent="0.3">
      <c r="A121" s="5" t="s">
        <v>55</v>
      </c>
      <c r="B121" s="29" t="s">
        <v>168</v>
      </c>
      <c r="C121" s="8" t="s">
        <v>199</v>
      </c>
      <c r="D121" s="6" t="s">
        <v>75</v>
      </c>
      <c r="E121" s="7">
        <v>294.55</v>
      </c>
      <c r="F121" s="25"/>
      <c r="G121" s="25">
        <f>F121*(1+$H$5)</f>
        <v>0</v>
      </c>
      <c r="H121" s="26">
        <f>E121*G121</f>
        <v>0</v>
      </c>
    </row>
    <row r="122" spans="1:8" x14ac:dyDescent="0.3">
      <c r="A122" s="42" t="s">
        <v>132</v>
      </c>
      <c r="B122" s="43"/>
      <c r="C122" s="43"/>
      <c r="D122" s="43"/>
      <c r="E122" s="43"/>
      <c r="F122" s="43"/>
      <c r="G122" s="43"/>
      <c r="H122" s="24">
        <f>SUM(H121)</f>
        <v>0</v>
      </c>
    </row>
    <row r="123" spans="1:8" x14ac:dyDescent="0.3">
      <c r="A123" s="42" t="s">
        <v>139</v>
      </c>
      <c r="B123" s="43"/>
      <c r="C123" s="43"/>
      <c r="D123" s="43"/>
      <c r="E123" s="43"/>
      <c r="F123" s="43"/>
      <c r="G123" s="43"/>
      <c r="H123" s="24">
        <f>H122</f>
        <v>0</v>
      </c>
    </row>
    <row r="124" spans="1:8" ht="49.8" customHeight="1" x14ac:dyDescent="0.3">
      <c r="A124" s="62" t="s">
        <v>9</v>
      </c>
      <c r="B124" s="63"/>
      <c r="C124" s="64"/>
      <c r="D124" s="64"/>
      <c r="E124" s="64"/>
      <c r="F124" s="64"/>
      <c r="G124" s="64"/>
      <c r="H124" s="65"/>
    </row>
    <row r="125" spans="1:8" x14ac:dyDescent="0.3">
      <c r="A125" s="53" t="s">
        <v>10</v>
      </c>
      <c r="B125" s="54"/>
      <c r="C125" s="54"/>
      <c r="D125" s="54"/>
      <c r="E125" s="54"/>
      <c r="F125" s="9"/>
      <c r="G125" s="60" t="s">
        <v>5</v>
      </c>
      <c r="H125" s="61"/>
    </row>
    <row r="126" spans="1:8" ht="15" customHeight="1" x14ac:dyDescent="0.3">
      <c r="A126" s="50" t="s">
        <v>11</v>
      </c>
      <c r="B126" s="51"/>
      <c r="C126" s="51"/>
      <c r="D126" s="51"/>
      <c r="E126" s="51"/>
      <c r="F126" s="20"/>
      <c r="G126" s="19" t="s">
        <v>217</v>
      </c>
      <c r="H126" s="18" t="s">
        <v>218</v>
      </c>
    </row>
    <row r="127" spans="1:8" x14ac:dyDescent="0.3">
      <c r="A127" s="53" t="s">
        <v>12</v>
      </c>
      <c r="B127" s="54"/>
      <c r="C127" s="54"/>
      <c r="D127" s="54"/>
      <c r="E127" s="54"/>
      <c r="F127" s="9"/>
      <c r="G127" s="44" t="s">
        <v>6</v>
      </c>
      <c r="H127" s="45"/>
    </row>
    <row r="128" spans="1:8" x14ac:dyDescent="0.3">
      <c r="A128" s="69" t="s">
        <v>13</v>
      </c>
      <c r="B128" s="70"/>
      <c r="C128" s="70"/>
      <c r="D128" s="70"/>
      <c r="E128" s="70"/>
      <c r="F128" s="21"/>
      <c r="G128" s="10" t="s">
        <v>7</v>
      </c>
      <c r="H128" s="12">
        <v>0</v>
      </c>
    </row>
    <row r="129" spans="1:8" x14ac:dyDescent="0.3">
      <c r="A129" s="71"/>
      <c r="B129" s="72"/>
      <c r="C129" s="72"/>
      <c r="D129" s="72"/>
      <c r="E129" s="72"/>
      <c r="F129" s="22"/>
      <c r="G129" s="10" t="s">
        <v>8</v>
      </c>
      <c r="H129" s="12">
        <v>0</v>
      </c>
    </row>
    <row r="130" spans="1:8" ht="14.4" customHeight="1" x14ac:dyDescent="0.3">
      <c r="A130" s="56" t="s">
        <v>216</v>
      </c>
      <c r="B130" s="57"/>
      <c r="C130" s="58"/>
      <c r="D130" s="59" t="s">
        <v>130</v>
      </c>
      <c r="E130" s="59"/>
      <c r="F130" s="59"/>
      <c r="G130" s="59"/>
      <c r="H130" s="11" t="s">
        <v>232</v>
      </c>
    </row>
    <row r="131" spans="1:8" x14ac:dyDescent="0.3">
      <c r="A131" s="13" t="s">
        <v>0</v>
      </c>
      <c r="B131" s="28" t="s">
        <v>148</v>
      </c>
      <c r="C131" s="10" t="s">
        <v>1</v>
      </c>
      <c r="D131" s="10" t="s">
        <v>2</v>
      </c>
      <c r="E131" s="10" t="s">
        <v>3</v>
      </c>
      <c r="F131" s="10" t="s">
        <v>131</v>
      </c>
      <c r="G131" s="10" t="s">
        <v>145</v>
      </c>
      <c r="H131" s="11" t="s">
        <v>4</v>
      </c>
    </row>
    <row r="132" spans="1:8" x14ac:dyDescent="0.3">
      <c r="A132" s="3">
        <v>8</v>
      </c>
      <c r="B132" s="46" t="s">
        <v>53</v>
      </c>
      <c r="C132" s="47"/>
      <c r="D132" s="47"/>
      <c r="E132" s="47"/>
      <c r="F132" s="47"/>
      <c r="G132" s="47"/>
      <c r="H132" s="48"/>
    </row>
    <row r="133" spans="1:8" ht="14.4" customHeight="1" x14ac:dyDescent="0.3">
      <c r="A133" s="4" t="s">
        <v>57</v>
      </c>
      <c r="B133" s="49" t="s">
        <v>109</v>
      </c>
      <c r="C133" s="47"/>
      <c r="D133" s="47"/>
      <c r="E133" s="47"/>
      <c r="F133" s="47"/>
      <c r="G133" s="47"/>
      <c r="H133" s="48"/>
    </row>
    <row r="134" spans="1:8" ht="45.6" x14ac:dyDescent="0.3">
      <c r="A134" s="5" t="s">
        <v>58</v>
      </c>
      <c r="B134" s="29" t="s">
        <v>170</v>
      </c>
      <c r="C134" s="8" t="s">
        <v>110</v>
      </c>
      <c r="D134" s="6" t="s">
        <v>78</v>
      </c>
      <c r="E134" s="7">
        <v>302.68</v>
      </c>
      <c r="F134" s="25"/>
      <c r="G134" s="25">
        <f>F134*(1+$H$5)</f>
        <v>0</v>
      </c>
      <c r="H134" s="26">
        <f>E134*G134</f>
        <v>0</v>
      </c>
    </row>
    <row r="135" spans="1:8" x14ac:dyDescent="0.3">
      <c r="A135" s="42" t="s">
        <v>132</v>
      </c>
      <c r="B135" s="43"/>
      <c r="C135" s="43"/>
      <c r="D135" s="43"/>
      <c r="E135" s="43"/>
      <c r="F135" s="43"/>
      <c r="G135" s="43"/>
      <c r="H135" s="24">
        <f>SUM(H134)</f>
        <v>0</v>
      </c>
    </row>
    <row r="136" spans="1:8" x14ac:dyDescent="0.3">
      <c r="A136" s="42" t="s">
        <v>140</v>
      </c>
      <c r="B136" s="43"/>
      <c r="C136" s="43"/>
      <c r="D136" s="43"/>
      <c r="E136" s="43"/>
      <c r="F136" s="43"/>
      <c r="G136" s="43"/>
      <c r="H136" s="24">
        <f>H135</f>
        <v>0</v>
      </c>
    </row>
    <row r="137" spans="1:8" ht="14.4" customHeight="1" x14ac:dyDescent="0.3">
      <c r="A137" s="3">
        <v>9</v>
      </c>
      <c r="B137" s="46" t="s">
        <v>59</v>
      </c>
      <c r="C137" s="47"/>
      <c r="D137" s="47"/>
      <c r="E137" s="47"/>
      <c r="F137" s="47"/>
      <c r="G137" s="47"/>
      <c r="H137" s="48"/>
    </row>
    <row r="138" spans="1:8" x14ac:dyDescent="0.3">
      <c r="A138" s="4" t="s">
        <v>60</v>
      </c>
      <c r="B138" s="49" t="s">
        <v>111</v>
      </c>
      <c r="C138" s="47"/>
      <c r="D138" s="47"/>
      <c r="E138" s="47"/>
      <c r="F138" s="47"/>
      <c r="G138" s="47"/>
      <c r="H138" s="48"/>
    </row>
    <row r="139" spans="1:8" ht="34.200000000000003" x14ac:dyDescent="0.3">
      <c r="A139" s="5" t="s">
        <v>61</v>
      </c>
      <c r="B139" s="29" t="s">
        <v>171</v>
      </c>
      <c r="C139" s="8" t="s">
        <v>115</v>
      </c>
      <c r="D139" s="6" t="s">
        <v>78</v>
      </c>
      <c r="E139" s="7">
        <v>17</v>
      </c>
      <c r="F139" s="25"/>
      <c r="G139" s="25">
        <f>F139*(1+$H$5)</f>
        <v>0</v>
      </c>
      <c r="H139" s="26">
        <f>E139*G139</f>
        <v>0</v>
      </c>
    </row>
    <row r="140" spans="1:8" ht="34.200000000000003" x14ac:dyDescent="0.3">
      <c r="A140" s="5" t="s">
        <v>116</v>
      </c>
      <c r="B140" s="29" t="s">
        <v>172</v>
      </c>
      <c r="C140" s="8" t="s">
        <v>117</v>
      </c>
      <c r="D140" s="6" t="s">
        <v>78</v>
      </c>
      <c r="E140" s="7">
        <v>35.4</v>
      </c>
      <c r="F140" s="25"/>
      <c r="G140" s="25">
        <f>F140*(1+$H$5)</f>
        <v>0</v>
      </c>
      <c r="H140" s="26">
        <f>E140*G140</f>
        <v>0</v>
      </c>
    </row>
    <row r="141" spans="1:8" x14ac:dyDescent="0.3">
      <c r="A141" s="42" t="s">
        <v>132</v>
      </c>
      <c r="B141" s="43"/>
      <c r="C141" s="43"/>
      <c r="D141" s="43"/>
      <c r="E141" s="43"/>
      <c r="F141" s="43"/>
      <c r="G141" s="43"/>
      <c r="H141" s="24">
        <f>SUM(H139:H140)</f>
        <v>0</v>
      </c>
    </row>
    <row r="142" spans="1:8" x14ac:dyDescent="0.3">
      <c r="A142" s="4" t="s">
        <v>62</v>
      </c>
      <c r="B142" s="49" t="s">
        <v>119</v>
      </c>
      <c r="C142" s="47"/>
      <c r="D142" s="47"/>
      <c r="E142" s="47"/>
      <c r="F142" s="47"/>
      <c r="G142" s="47"/>
      <c r="H142" s="48"/>
    </row>
    <row r="143" spans="1:8" ht="45.6" x14ac:dyDescent="0.3">
      <c r="A143" s="5" t="s">
        <v>63</v>
      </c>
      <c r="B143" s="29" t="s">
        <v>173</v>
      </c>
      <c r="C143" s="8" t="s">
        <v>120</v>
      </c>
      <c r="D143" s="6" t="s">
        <v>2</v>
      </c>
      <c r="E143" s="7">
        <v>1</v>
      </c>
      <c r="F143" s="25"/>
      <c r="G143" s="25">
        <f>F143*(1+$H$5)</f>
        <v>0</v>
      </c>
      <c r="H143" s="26">
        <f>E143*G143</f>
        <v>0</v>
      </c>
    </row>
    <row r="144" spans="1:8" ht="45.6" x14ac:dyDescent="0.3">
      <c r="A144" s="5" t="s">
        <v>64</v>
      </c>
      <c r="B144" s="29" t="s">
        <v>197</v>
      </c>
      <c r="C144" s="8" t="s">
        <v>121</v>
      </c>
      <c r="D144" s="6" t="s">
        <v>78</v>
      </c>
      <c r="E144" s="7">
        <v>25.7</v>
      </c>
      <c r="F144" s="25"/>
      <c r="G144" s="25">
        <f>F144*(1+$H$5)</f>
        <v>0</v>
      </c>
      <c r="H144" s="26">
        <f>E144*G144</f>
        <v>0</v>
      </c>
    </row>
    <row r="145" spans="1:8" ht="49.8" customHeight="1" x14ac:dyDescent="0.3">
      <c r="A145" s="62" t="s">
        <v>9</v>
      </c>
      <c r="B145" s="63"/>
      <c r="C145" s="64"/>
      <c r="D145" s="64"/>
      <c r="E145" s="64"/>
      <c r="F145" s="64"/>
      <c r="G145" s="64"/>
      <c r="H145" s="65"/>
    </row>
    <row r="146" spans="1:8" x14ac:dyDescent="0.3">
      <c r="A146" s="53" t="s">
        <v>10</v>
      </c>
      <c r="B146" s="54"/>
      <c r="C146" s="54"/>
      <c r="D146" s="54"/>
      <c r="E146" s="54"/>
      <c r="F146" s="9"/>
      <c r="G146" s="60" t="s">
        <v>5</v>
      </c>
      <c r="H146" s="61"/>
    </row>
    <row r="147" spans="1:8" ht="15" customHeight="1" x14ac:dyDescent="0.3">
      <c r="A147" s="50" t="s">
        <v>11</v>
      </c>
      <c r="B147" s="51"/>
      <c r="C147" s="51"/>
      <c r="D147" s="51"/>
      <c r="E147" s="51"/>
      <c r="F147" s="20"/>
      <c r="G147" s="19" t="s">
        <v>217</v>
      </c>
      <c r="H147" s="18" t="s">
        <v>218</v>
      </c>
    </row>
    <row r="148" spans="1:8" x14ac:dyDescent="0.3">
      <c r="A148" s="53" t="s">
        <v>12</v>
      </c>
      <c r="B148" s="54"/>
      <c r="C148" s="54"/>
      <c r="D148" s="54"/>
      <c r="E148" s="54"/>
      <c r="F148" s="9"/>
      <c r="G148" s="44" t="s">
        <v>6</v>
      </c>
      <c r="H148" s="45"/>
    </row>
    <row r="149" spans="1:8" x14ac:dyDescent="0.3">
      <c r="A149" s="69" t="s">
        <v>13</v>
      </c>
      <c r="B149" s="70"/>
      <c r="C149" s="70"/>
      <c r="D149" s="70"/>
      <c r="E149" s="70"/>
      <c r="F149" s="21"/>
      <c r="G149" s="10" t="s">
        <v>7</v>
      </c>
      <c r="H149" s="12">
        <v>0</v>
      </c>
    </row>
    <row r="150" spans="1:8" x14ac:dyDescent="0.3">
      <c r="A150" s="71"/>
      <c r="B150" s="72"/>
      <c r="C150" s="72"/>
      <c r="D150" s="72"/>
      <c r="E150" s="72"/>
      <c r="F150" s="22"/>
      <c r="G150" s="10" t="s">
        <v>8</v>
      </c>
      <c r="H150" s="12">
        <v>0</v>
      </c>
    </row>
    <row r="151" spans="1:8" ht="14.4" customHeight="1" x14ac:dyDescent="0.3">
      <c r="A151" s="56" t="s">
        <v>216</v>
      </c>
      <c r="B151" s="57"/>
      <c r="C151" s="58"/>
      <c r="D151" s="59" t="s">
        <v>130</v>
      </c>
      <c r="E151" s="59"/>
      <c r="F151" s="59"/>
      <c r="G151" s="59"/>
      <c r="H151" s="11" t="s">
        <v>231</v>
      </c>
    </row>
    <row r="152" spans="1:8" x14ac:dyDescent="0.3">
      <c r="A152" s="13" t="s">
        <v>0</v>
      </c>
      <c r="B152" s="28" t="s">
        <v>148</v>
      </c>
      <c r="C152" s="10" t="s">
        <v>1</v>
      </c>
      <c r="D152" s="10" t="s">
        <v>2</v>
      </c>
      <c r="E152" s="10" t="s">
        <v>3</v>
      </c>
      <c r="F152" s="10" t="s">
        <v>131</v>
      </c>
      <c r="G152" s="10" t="s">
        <v>145</v>
      </c>
      <c r="H152" s="11" t="s">
        <v>4</v>
      </c>
    </row>
    <row r="153" spans="1:8" ht="34.200000000000003" x14ac:dyDescent="0.3">
      <c r="A153" s="5" t="s">
        <v>65</v>
      </c>
      <c r="B153" s="29" t="s">
        <v>174</v>
      </c>
      <c r="C153" s="8" t="s">
        <v>122</v>
      </c>
      <c r="D153" s="6" t="s">
        <v>78</v>
      </c>
      <c r="E153" s="7">
        <v>102</v>
      </c>
      <c r="F153" s="25"/>
      <c r="G153" s="25">
        <f>F153*(1+$H$5)</f>
        <v>0</v>
      </c>
      <c r="H153" s="26">
        <f>E153*G153</f>
        <v>0</v>
      </c>
    </row>
    <row r="154" spans="1:8" ht="57" x14ac:dyDescent="0.3">
      <c r="A154" s="5" t="s">
        <v>112</v>
      </c>
      <c r="B154" s="29" t="s">
        <v>175</v>
      </c>
      <c r="C154" s="8" t="s">
        <v>123</v>
      </c>
      <c r="D154" s="6" t="s">
        <v>82</v>
      </c>
      <c r="E154" s="7">
        <v>36.72</v>
      </c>
      <c r="F154" s="25"/>
      <c r="G154" s="25">
        <f>F154*(1+$H$5)</f>
        <v>0</v>
      </c>
      <c r="H154" s="26">
        <f>E154*G154</f>
        <v>0</v>
      </c>
    </row>
    <row r="155" spans="1:8" ht="22.8" x14ac:dyDescent="0.3">
      <c r="A155" s="5" t="s">
        <v>113</v>
      </c>
      <c r="B155" s="29" t="s">
        <v>177</v>
      </c>
      <c r="C155" s="8" t="s">
        <v>176</v>
      </c>
      <c r="D155" s="6" t="s">
        <v>82</v>
      </c>
      <c r="E155" s="7">
        <v>47.74</v>
      </c>
      <c r="F155" s="25"/>
      <c r="G155" s="25">
        <f>F155*(1+$H$5)</f>
        <v>0</v>
      </c>
      <c r="H155" s="26">
        <f>E155*G155</f>
        <v>0</v>
      </c>
    </row>
    <row r="156" spans="1:8" x14ac:dyDescent="0.3">
      <c r="A156" s="42" t="s">
        <v>132</v>
      </c>
      <c r="B156" s="43"/>
      <c r="C156" s="43"/>
      <c r="D156" s="43"/>
      <c r="E156" s="43"/>
      <c r="F156" s="43"/>
      <c r="G156" s="43"/>
      <c r="H156" s="24">
        <f>SUM(H143:H144)+SUM(H153:H155)</f>
        <v>0</v>
      </c>
    </row>
    <row r="157" spans="1:8" x14ac:dyDescent="0.3">
      <c r="A157" s="4" t="s">
        <v>183</v>
      </c>
      <c r="B157" s="49" t="s">
        <v>219</v>
      </c>
      <c r="C157" s="47"/>
      <c r="D157" s="47"/>
      <c r="E157" s="47"/>
      <c r="F157" s="47"/>
      <c r="G157" s="47"/>
      <c r="H157" s="48"/>
    </row>
    <row r="158" spans="1:8" ht="45.6" x14ac:dyDescent="0.3">
      <c r="A158" s="5" t="s">
        <v>184</v>
      </c>
      <c r="B158" s="29" t="s">
        <v>173</v>
      </c>
      <c r="C158" s="8" t="s">
        <v>120</v>
      </c>
      <c r="D158" s="6" t="s">
        <v>2</v>
      </c>
      <c r="E158" s="7">
        <v>1</v>
      </c>
      <c r="F158" s="25"/>
      <c r="G158" s="25">
        <f>F158*(1+$H$5)</f>
        <v>0</v>
      </c>
      <c r="H158" s="26">
        <f>E158*G158</f>
        <v>0</v>
      </c>
    </row>
    <row r="159" spans="1:8" ht="34.200000000000003" x14ac:dyDescent="0.3">
      <c r="A159" s="5" t="s">
        <v>185</v>
      </c>
      <c r="B159" s="29" t="s">
        <v>198</v>
      </c>
      <c r="C159" s="8" t="s">
        <v>189</v>
      </c>
      <c r="D159" s="6" t="s">
        <v>78</v>
      </c>
      <c r="E159" s="7">
        <v>17</v>
      </c>
      <c r="F159" s="25"/>
      <c r="G159" s="25">
        <f>F159*(1+$H$5)</f>
        <v>0</v>
      </c>
      <c r="H159" s="26">
        <f>E159*G159</f>
        <v>0</v>
      </c>
    </row>
    <row r="160" spans="1:8" ht="34.200000000000003" x14ac:dyDescent="0.3">
      <c r="A160" s="5" t="s">
        <v>186</v>
      </c>
      <c r="B160" s="29" t="s">
        <v>174</v>
      </c>
      <c r="C160" s="8" t="s">
        <v>122</v>
      </c>
      <c r="D160" s="6" t="s">
        <v>78</v>
      </c>
      <c r="E160" s="7">
        <v>102</v>
      </c>
      <c r="F160" s="25"/>
      <c r="G160" s="25">
        <f>F160*(1+$H$5)</f>
        <v>0</v>
      </c>
      <c r="H160" s="26">
        <f>E160*G160</f>
        <v>0</v>
      </c>
    </row>
    <row r="161" spans="1:8" ht="57" x14ac:dyDescent="0.3">
      <c r="A161" s="5" t="s">
        <v>187</v>
      </c>
      <c r="B161" s="29" t="s">
        <v>175</v>
      </c>
      <c r="C161" s="8" t="s">
        <v>123</v>
      </c>
      <c r="D161" s="6" t="s">
        <v>82</v>
      </c>
      <c r="E161" s="7">
        <v>36.72</v>
      </c>
      <c r="F161" s="25"/>
      <c r="G161" s="25">
        <f>F161*(1+$H$5)</f>
        <v>0</v>
      </c>
      <c r="H161" s="26">
        <f>E161*G161</f>
        <v>0</v>
      </c>
    </row>
    <row r="162" spans="1:8" ht="49.8" customHeight="1" x14ac:dyDescent="0.3">
      <c r="A162" s="62" t="s">
        <v>9</v>
      </c>
      <c r="B162" s="63"/>
      <c r="C162" s="64"/>
      <c r="D162" s="64"/>
      <c r="E162" s="64"/>
      <c r="F162" s="64"/>
      <c r="G162" s="64"/>
      <c r="H162" s="65"/>
    </row>
    <row r="163" spans="1:8" x14ac:dyDescent="0.3">
      <c r="A163" s="53" t="s">
        <v>10</v>
      </c>
      <c r="B163" s="54"/>
      <c r="C163" s="54"/>
      <c r="D163" s="54"/>
      <c r="E163" s="54"/>
      <c r="F163" s="9"/>
      <c r="G163" s="60" t="s">
        <v>5</v>
      </c>
      <c r="H163" s="61"/>
    </row>
    <row r="164" spans="1:8" ht="15" customHeight="1" x14ac:dyDescent="0.3">
      <c r="A164" s="50" t="s">
        <v>11</v>
      </c>
      <c r="B164" s="51"/>
      <c r="C164" s="51"/>
      <c r="D164" s="51"/>
      <c r="E164" s="51"/>
      <c r="F164" s="20"/>
      <c r="G164" s="19" t="s">
        <v>217</v>
      </c>
      <c r="H164" s="18" t="s">
        <v>218</v>
      </c>
    </row>
    <row r="165" spans="1:8" x14ac:dyDescent="0.3">
      <c r="A165" s="53" t="s">
        <v>12</v>
      </c>
      <c r="B165" s="54"/>
      <c r="C165" s="54"/>
      <c r="D165" s="54"/>
      <c r="E165" s="54"/>
      <c r="F165" s="9"/>
      <c r="G165" s="44" t="s">
        <v>6</v>
      </c>
      <c r="H165" s="45"/>
    </row>
    <row r="166" spans="1:8" x14ac:dyDescent="0.3">
      <c r="A166" s="69" t="s">
        <v>13</v>
      </c>
      <c r="B166" s="70"/>
      <c r="C166" s="70"/>
      <c r="D166" s="70"/>
      <c r="E166" s="70"/>
      <c r="F166" s="21"/>
      <c r="G166" s="10" t="s">
        <v>7</v>
      </c>
      <c r="H166" s="12">
        <v>0</v>
      </c>
    </row>
    <row r="167" spans="1:8" x14ac:dyDescent="0.3">
      <c r="A167" s="71"/>
      <c r="B167" s="72"/>
      <c r="C167" s="72"/>
      <c r="D167" s="72"/>
      <c r="E167" s="72"/>
      <c r="F167" s="22"/>
      <c r="G167" s="10" t="s">
        <v>8</v>
      </c>
      <c r="H167" s="12">
        <v>0</v>
      </c>
    </row>
    <row r="168" spans="1:8" ht="14.4" customHeight="1" x14ac:dyDescent="0.3">
      <c r="A168" s="56" t="s">
        <v>216</v>
      </c>
      <c r="B168" s="57"/>
      <c r="C168" s="58"/>
      <c r="D168" s="59" t="s">
        <v>130</v>
      </c>
      <c r="E168" s="59"/>
      <c r="F168" s="59"/>
      <c r="G168" s="59"/>
      <c r="H168" s="11" t="s">
        <v>230</v>
      </c>
    </row>
    <row r="169" spans="1:8" x14ac:dyDescent="0.3">
      <c r="A169" s="13" t="s">
        <v>0</v>
      </c>
      <c r="B169" s="28" t="s">
        <v>148</v>
      </c>
      <c r="C169" s="10" t="s">
        <v>1</v>
      </c>
      <c r="D169" s="10" t="s">
        <v>2</v>
      </c>
      <c r="E169" s="10" t="s">
        <v>3</v>
      </c>
      <c r="F169" s="10" t="s">
        <v>131</v>
      </c>
      <c r="G169" s="10" t="s">
        <v>145</v>
      </c>
      <c r="H169" s="11" t="s">
        <v>4</v>
      </c>
    </row>
    <row r="170" spans="1:8" ht="22.8" x14ac:dyDescent="0.3">
      <c r="A170" s="5" t="s">
        <v>188</v>
      </c>
      <c r="B170" s="29" t="s">
        <v>177</v>
      </c>
      <c r="C170" s="8" t="s">
        <v>176</v>
      </c>
      <c r="D170" s="6" t="s">
        <v>82</v>
      </c>
      <c r="E170" s="7">
        <v>47.74</v>
      </c>
      <c r="F170" s="25"/>
      <c r="G170" s="25">
        <f>F170*(1+$H$5)</f>
        <v>0</v>
      </c>
      <c r="H170" s="26">
        <f>E170*G170</f>
        <v>0</v>
      </c>
    </row>
    <row r="171" spans="1:8" x14ac:dyDescent="0.3">
      <c r="A171" s="42" t="s">
        <v>132</v>
      </c>
      <c r="B171" s="43"/>
      <c r="C171" s="43"/>
      <c r="D171" s="43"/>
      <c r="E171" s="43"/>
      <c r="F171" s="43"/>
      <c r="G171" s="43"/>
      <c r="H171" s="24">
        <f>SUM(H158:H161)+SUM(H170)</f>
        <v>0</v>
      </c>
    </row>
    <row r="172" spans="1:8" x14ac:dyDescent="0.3">
      <c r="A172" s="42" t="s">
        <v>141</v>
      </c>
      <c r="B172" s="43"/>
      <c r="C172" s="43"/>
      <c r="D172" s="43"/>
      <c r="E172" s="43"/>
      <c r="F172" s="43"/>
      <c r="G172" s="43"/>
      <c r="H172" s="24">
        <f>H141+H156+H171</f>
        <v>0</v>
      </c>
    </row>
    <row r="173" spans="1:8" x14ac:dyDescent="0.3">
      <c r="A173" s="3">
        <v>10</v>
      </c>
      <c r="B173" s="46" t="s">
        <v>66</v>
      </c>
      <c r="C173" s="47"/>
      <c r="D173" s="47"/>
      <c r="E173" s="47"/>
      <c r="F173" s="47"/>
      <c r="G173" s="47"/>
      <c r="H173" s="48"/>
    </row>
    <row r="174" spans="1:8" x14ac:dyDescent="0.3">
      <c r="A174" s="4" t="s">
        <v>67</v>
      </c>
      <c r="B174" s="49" t="s">
        <v>124</v>
      </c>
      <c r="C174" s="47"/>
      <c r="D174" s="47"/>
      <c r="E174" s="47"/>
      <c r="F174" s="47"/>
      <c r="G174" s="47"/>
      <c r="H174" s="48"/>
    </row>
    <row r="175" spans="1:8" ht="45.6" x14ac:dyDescent="0.3">
      <c r="A175" s="5" t="s">
        <v>68</v>
      </c>
      <c r="B175" s="29" t="s">
        <v>178</v>
      </c>
      <c r="C175" s="8" t="s">
        <v>125</v>
      </c>
      <c r="D175" s="6" t="s">
        <v>78</v>
      </c>
      <c r="E175" s="7">
        <v>74</v>
      </c>
      <c r="F175" s="25"/>
      <c r="G175" s="25">
        <f>F175*(1+$H$5)</f>
        <v>0</v>
      </c>
      <c r="H175" s="26">
        <f>E175*G175</f>
        <v>0</v>
      </c>
    </row>
    <row r="176" spans="1:8" x14ac:dyDescent="0.3">
      <c r="A176" s="42" t="s">
        <v>132</v>
      </c>
      <c r="B176" s="43"/>
      <c r="C176" s="43"/>
      <c r="D176" s="43"/>
      <c r="E176" s="43"/>
      <c r="F176" s="43"/>
      <c r="G176" s="43"/>
      <c r="H176" s="24">
        <f>SUM(H175)</f>
        <v>0</v>
      </c>
    </row>
    <row r="177" spans="1:8" x14ac:dyDescent="0.3">
      <c r="A177" s="42" t="s">
        <v>142</v>
      </c>
      <c r="B177" s="43"/>
      <c r="C177" s="43"/>
      <c r="D177" s="43"/>
      <c r="E177" s="43"/>
      <c r="F177" s="43"/>
      <c r="G177" s="43"/>
      <c r="H177" s="24">
        <f>H176</f>
        <v>0</v>
      </c>
    </row>
    <row r="178" spans="1:8" x14ac:dyDescent="0.3">
      <c r="A178" s="3">
        <v>11</v>
      </c>
      <c r="B178" s="46" t="s">
        <v>69</v>
      </c>
      <c r="C178" s="47"/>
      <c r="D178" s="47"/>
      <c r="E178" s="47"/>
      <c r="F178" s="47"/>
      <c r="G178" s="47"/>
      <c r="H178" s="48"/>
    </row>
    <row r="179" spans="1:8" ht="14.4" customHeight="1" x14ac:dyDescent="0.3">
      <c r="A179" s="4" t="s">
        <v>70</v>
      </c>
      <c r="B179" s="49" t="s">
        <v>127</v>
      </c>
      <c r="C179" s="47"/>
      <c r="D179" s="47"/>
      <c r="E179" s="47"/>
      <c r="F179" s="47"/>
      <c r="G179" s="47"/>
      <c r="H179" s="48"/>
    </row>
    <row r="180" spans="1:8" ht="68.400000000000006" x14ac:dyDescent="0.3">
      <c r="A180" s="5" t="s">
        <v>126</v>
      </c>
      <c r="B180" s="29" t="s">
        <v>149</v>
      </c>
      <c r="C180" s="8" t="s">
        <v>202</v>
      </c>
      <c r="D180" s="6" t="s">
        <v>2</v>
      </c>
      <c r="E180" s="7">
        <v>1</v>
      </c>
      <c r="F180" s="41"/>
      <c r="G180" s="25">
        <f>F180*(1+$H$6)</f>
        <v>0</v>
      </c>
      <c r="H180" s="26">
        <f>E180*G180</f>
        <v>0</v>
      </c>
    </row>
    <row r="181" spans="1:8" x14ac:dyDescent="0.3">
      <c r="A181" s="42" t="s">
        <v>132</v>
      </c>
      <c r="B181" s="43"/>
      <c r="C181" s="43"/>
      <c r="D181" s="43"/>
      <c r="E181" s="43"/>
      <c r="F181" s="43"/>
      <c r="G181" s="43"/>
      <c r="H181" s="24">
        <f>SUM(H180)</f>
        <v>0</v>
      </c>
    </row>
    <row r="182" spans="1:8" x14ac:dyDescent="0.3">
      <c r="A182" s="42" t="s">
        <v>143</v>
      </c>
      <c r="B182" s="43"/>
      <c r="C182" s="43"/>
      <c r="D182" s="43"/>
      <c r="E182" s="43"/>
      <c r="F182" s="43"/>
      <c r="G182" s="43"/>
      <c r="H182" s="24">
        <f>H181</f>
        <v>0</v>
      </c>
    </row>
    <row r="183" spans="1:8" ht="49.8" customHeight="1" x14ac:dyDescent="0.3">
      <c r="A183" s="62" t="s">
        <v>9</v>
      </c>
      <c r="B183" s="63"/>
      <c r="C183" s="64"/>
      <c r="D183" s="64"/>
      <c r="E183" s="64"/>
      <c r="F183" s="64"/>
      <c r="G183" s="64"/>
      <c r="H183" s="65"/>
    </row>
    <row r="184" spans="1:8" x14ac:dyDescent="0.3">
      <c r="A184" s="53" t="s">
        <v>10</v>
      </c>
      <c r="B184" s="54"/>
      <c r="C184" s="54"/>
      <c r="D184" s="54"/>
      <c r="E184" s="54"/>
      <c r="F184" s="9"/>
      <c r="G184" s="60" t="s">
        <v>5</v>
      </c>
      <c r="H184" s="61"/>
    </row>
    <row r="185" spans="1:8" ht="15" customHeight="1" x14ac:dyDescent="0.3">
      <c r="A185" s="50" t="s">
        <v>11</v>
      </c>
      <c r="B185" s="51"/>
      <c r="C185" s="51"/>
      <c r="D185" s="51"/>
      <c r="E185" s="51"/>
      <c r="F185" s="20"/>
      <c r="G185" s="19" t="s">
        <v>217</v>
      </c>
      <c r="H185" s="18" t="s">
        <v>218</v>
      </c>
    </row>
    <row r="186" spans="1:8" x14ac:dyDescent="0.3">
      <c r="A186" s="53" t="s">
        <v>12</v>
      </c>
      <c r="B186" s="54"/>
      <c r="C186" s="54"/>
      <c r="D186" s="54"/>
      <c r="E186" s="54"/>
      <c r="F186" s="9"/>
      <c r="G186" s="44" t="s">
        <v>6</v>
      </c>
      <c r="H186" s="45"/>
    </row>
    <row r="187" spans="1:8" x14ac:dyDescent="0.3">
      <c r="A187" s="69" t="s">
        <v>13</v>
      </c>
      <c r="B187" s="70"/>
      <c r="C187" s="70"/>
      <c r="D187" s="70"/>
      <c r="E187" s="70"/>
      <c r="F187" s="21"/>
      <c r="G187" s="10" t="s">
        <v>7</v>
      </c>
      <c r="H187" s="12">
        <v>0</v>
      </c>
    </row>
    <row r="188" spans="1:8" x14ac:dyDescent="0.3">
      <c r="A188" s="71"/>
      <c r="B188" s="72"/>
      <c r="C188" s="72"/>
      <c r="D188" s="72"/>
      <c r="E188" s="72"/>
      <c r="F188" s="22"/>
      <c r="G188" s="10" t="s">
        <v>8</v>
      </c>
      <c r="H188" s="12">
        <v>0</v>
      </c>
    </row>
    <row r="189" spans="1:8" ht="14.4" customHeight="1" x14ac:dyDescent="0.3">
      <c r="A189" s="56" t="s">
        <v>216</v>
      </c>
      <c r="B189" s="57"/>
      <c r="C189" s="58"/>
      <c r="D189" s="59" t="s">
        <v>130</v>
      </c>
      <c r="E189" s="59"/>
      <c r="F189" s="59"/>
      <c r="G189" s="59"/>
      <c r="H189" s="11" t="s">
        <v>229</v>
      </c>
    </row>
    <row r="190" spans="1:8" x14ac:dyDescent="0.3">
      <c r="A190" s="13" t="s">
        <v>0</v>
      </c>
      <c r="B190" s="28" t="s">
        <v>148</v>
      </c>
      <c r="C190" s="10" t="s">
        <v>1</v>
      </c>
      <c r="D190" s="10" t="s">
        <v>2</v>
      </c>
      <c r="E190" s="10" t="s">
        <v>3</v>
      </c>
      <c r="F190" s="10" t="s">
        <v>131</v>
      </c>
      <c r="G190" s="10" t="s">
        <v>145</v>
      </c>
      <c r="H190" s="11" t="s">
        <v>4</v>
      </c>
    </row>
    <row r="191" spans="1:8" x14ac:dyDescent="0.3">
      <c r="A191" s="3">
        <v>12</v>
      </c>
      <c r="B191" s="46" t="s">
        <v>206</v>
      </c>
      <c r="C191" s="47"/>
      <c r="D191" s="47"/>
      <c r="E191" s="47"/>
      <c r="F191" s="47"/>
      <c r="G191" s="47"/>
      <c r="H191" s="48"/>
    </row>
    <row r="192" spans="1:8" ht="14.4" customHeight="1" x14ac:dyDescent="0.3">
      <c r="A192" s="4" t="s">
        <v>72</v>
      </c>
      <c r="B192" s="49" t="s">
        <v>207</v>
      </c>
      <c r="C192" s="47"/>
      <c r="D192" s="47"/>
      <c r="E192" s="47"/>
      <c r="F192" s="47"/>
      <c r="G192" s="47"/>
      <c r="H192" s="48"/>
    </row>
    <row r="193" spans="1:8" ht="34.200000000000003" x14ac:dyDescent="0.3">
      <c r="A193" s="5" t="s">
        <v>73</v>
      </c>
      <c r="B193" s="29" t="s">
        <v>208</v>
      </c>
      <c r="C193" s="8" t="s">
        <v>214</v>
      </c>
      <c r="D193" s="6" t="s">
        <v>2</v>
      </c>
      <c r="E193" s="7">
        <v>6</v>
      </c>
      <c r="F193" s="25"/>
      <c r="G193" s="25">
        <f>F193*(1+$H$5)</f>
        <v>0</v>
      </c>
      <c r="H193" s="26">
        <f>E193*G193</f>
        <v>0</v>
      </c>
    </row>
    <row r="194" spans="1:8" ht="45.6" x14ac:dyDescent="0.3">
      <c r="A194" s="5" t="s">
        <v>180</v>
      </c>
      <c r="B194" s="29" t="s">
        <v>210</v>
      </c>
      <c r="C194" s="8" t="s">
        <v>215</v>
      </c>
      <c r="D194" s="6" t="s">
        <v>2</v>
      </c>
      <c r="E194" s="7">
        <v>1</v>
      </c>
      <c r="F194" s="25"/>
      <c r="G194" s="25">
        <f>F194*(1+$H$5)</f>
        <v>0</v>
      </c>
      <c r="H194" s="26">
        <f>E194*G194</f>
        <v>0</v>
      </c>
    </row>
    <row r="195" spans="1:8" x14ac:dyDescent="0.3">
      <c r="A195" s="42" t="s">
        <v>132</v>
      </c>
      <c r="B195" s="43"/>
      <c r="C195" s="43"/>
      <c r="D195" s="43"/>
      <c r="E195" s="43"/>
      <c r="F195" s="43"/>
      <c r="G195" s="43"/>
      <c r="H195" s="24">
        <f>SUM(H193:H194)</f>
        <v>0</v>
      </c>
    </row>
    <row r="196" spans="1:8" x14ac:dyDescent="0.3">
      <c r="A196" s="42" t="s">
        <v>209</v>
      </c>
      <c r="B196" s="43"/>
      <c r="C196" s="43"/>
      <c r="D196" s="43"/>
      <c r="E196" s="43"/>
      <c r="F196" s="43"/>
      <c r="G196" s="43"/>
      <c r="H196" s="24">
        <f>H195</f>
        <v>0</v>
      </c>
    </row>
    <row r="197" spans="1:8" x14ac:dyDescent="0.3">
      <c r="A197" s="3">
        <v>13</v>
      </c>
      <c r="B197" s="46" t="s">
        <v>71</v>
      </c>
      <c r="C197" s="47"/>
      <c r="D197" s="47"/>
      <c r="E197" s="47"/>
      <c r="F197" s="47"/>
      <c r="G197" s="47"/>
      <c r="H197" s="48"/>
    </row>
    <row r="198" spans="1:8" x14ac:dyDescent="0.3">
      <c r="A198" s="4" t="s">
        <v>211</v>
      </c>
      <c r="B198" s="49" t="s">
        <v>128</v>
      </c>
      <c r="C198" s="47"/>
      <c r="D198" s="47"/>
      <c r="E198" s="47"/>
      <c r="F198" s="47"/>
      <c r="G198" s="47"/>
      <c r="H198" s="48"/>
    </row>
    <row r="199" spans="1:8" ht="22.8" x14ac:dyDescent="0.3">
      <c r="A199" s="5" t="s">
        <v>212</v>
      </c>
      <c r="B199" s="29" t="s">
        <v>179</v>
      </c>
      <c r="C199" s="8" t="s">
        <v>129</v>
      </c>
      <c r="D199" s="6" t="s">
        <v>75</v>
      </c>
      <c r="E199" s="7">
        <v>422.28</v>
      </c>
      <c r="F199" s="25"/>
      <c r="G199" s="25">
        <f>F199*(1+$H$5)</f>
        <v>0</v>
      </c>
      <c r="H199" s="26">
        <f>E199*G199</f>
        <v>0</v>
      </c>
    </row>
    <row r="200" spans="1:8" ht="22.8" x14ac:dyDescent="0.3">
      <c r="A200" s="5" t="s">
        <v>213</v>
      </c>
      <c r="B200" s="32" t="s">
        <v>181</v>
      </c>
      <c r="C200" s="33" t="s">
        <v>205</v>
      </c>
      <c r="D200" s="34" t="s">
        <v>75</v>
      </c>
      <c r="E200" s="35">
        <v>2035</v>
      </c>
      <c r="F200" s="36"/>
      <c r="G200" s="36">
        <f>F200*(1+$H$5)</f>
        <v>0</v>
      </c>
      <c r="H200" s="37">
        <f>E200*G200</f>
        <v>0</v>
      </c>
    </row>
    <row r="201" spans="1:8" x14ac:dyDescent="0.3">
      <c r="A201" s="79" t="s">
        <v>132</v>
      </c>
      <c r="B201" s="80"/>
      <c r="C201" s="80"/>
      <c r="D201" s="80"/>
      <c r="E201" s="80"/>
      <c r="F201" s="80"/>
      <c r="G201" s="80"/>
      <c r="H201" s="31">
        <f>SUM(H199:H200)</f>
        <v>0</v>
      </c>
    </row>
    <row r="202" spans="1:8" x14ac:dyDescent="0.3">
      <c r="A202" s="42" t="s">
        <v>144</v>
      </c>
      <c r="B202" s="43"/>
      <c r="C202" s="43"/>
      <c r="D202" s="43"/>
      <c r="E202" s="43"/>
      <c r="F202" s="43"/>
      <c r="G202" s="43"/>
      <c r="H202" s="24">
        <f>H201</f>
        <v>0</v>
      </c>
    </row>
    <row r="203" spans="1:8" x14ac:dyDescent="0.3">
      <c r="A203" s="42" t="s">
        <v>147</v>
      </c>
      <c r="B203" s="43"/>
      <c r="C203" s="43"/>
      <c r="D203" s="43"/>
      <c r="E203" s="43"/>
      <c r="F203" s="43"/>
      <c r="G203" s="43"/>
      <c r="H203" s="24">
        <f>H202+H196+H182+H177+H172+H136+H123+H118+H110+H97+H77+H68+H24</f>
        <v>0</v>
      </c>
    </row>
    <row r="207" spans="1:8" x14ac:dyDescent="0.3">
      <c r="C207" s="38"/>
    </row>
    <row r="208" spans="1:8" x14ac:dyDescent="0.3">
      <c r="C208" s="39"/>
    </row>
    <row r="209" spans="3:3" x14ac:dyDescent="0.3">
      <c r="C209" s="38"/>
    </row>
    <row r="210" spans="3:3" x14ac:dyDescent="0.3">
      <c r="C210" s="40"/>
    </row>
  </sheetData>
  <mergeCells count="165">
    <mergeCell ref="A18:G18"/>
    <mergeCell ref="A189:C189"/>
    <mergeCell ref="D189:G189"/>
    <mergeCell ref="A184:E184"/>
    <mergeCell ref="A185:E185"/>
    <mergeCell ref="A183:H183"/>
    <mergeCell ref="G184:H184"/>
    <mergeCell ref="A186:E186"/>
    <mergeCell ref="G186:H186"/>
    <mergeCell ref="A187:E188"/>
    <mergeCell ref="A162:H162"/>
    <mergeCell ref="A163:E163"/>
    <mergeCell ref="G163:H163"/>
    <mergeCell ref="A164:E164"/>
    <mergeCell ref="A165:E165"/>
    <mergeCell ref="G165:H165"/>
    <mergeCell ref="A166:E167"/>
    <mergeCell ref="A168:C168"/>
    <mergeCell ref="D168:G168"/>
    <mergeCell ref="A145:H145"/>
    <mergeCell ref="A146:E146"/>
    <mergeCell ref="G146:H146"/>
    <mergeCell ref="A147:E147"/>
    <mergeCell ref="A148:E148"/>
    <mergeCell ref="G148:H148"/>
    <mergeCell ref="A149:E150"/>
    <mergeCell ref="A151:C151"/>
    <mergeCell ref="D151:G151"/>
    <mergeCell ref="A124:H124"/>
    <mergeCell ref="A125:E125"/>
    <mergeCell ref="G125:H125"/>
    <mergeCell ref="A126:E126"/>
    <mergeCell ref="A127:E127"/>
    <mergeCell ref="G127:H127"/>
    <mergeCell ref="A128:E129"/>
    <mergeCell ref="A130:C130"/>
    <mergeCell ref="D130:G130"/>
    <mergeCell ref="A98:H98"/>
    <mergeCell ref="A99:E99"/>
    <mergeCell ref="G99:H99"/>
    <mergeCell ref="A100:E100"/>
    <mergeCell ref="A101:E101"/>
    <mergeCell ref="G101:H101"/>
    <mergeCell ref="A102:E103"/>
    <mergeCell ref="A104:C104"/>
    <mergeCell ref="D104:G104"/>
    <mergeCell ref="B142:H142"/>
    <mergeCell ref="B173:H173"/>
    <mergeCell ref="B174:H174"/>
    <mergeCell ref="B178:H178"/>
    <mergeCell ref="B179:H179"/>
    <mergeCell ref="B119:H119"/>
    <mergeCell ref="B120:H120"/>
    <mergeCell ref="B132:H132"/>
    <mergeCell ref="B133:H133"/>
    <mergeCell ref="B137:H137"/>
    <mergeCell ref="A176:G176"/>
    <mergeCell ref="A177:G177"/>
    <mergeCell ref="A2:F2"/>
    <mergeCell ref="A3:F3"/>
    <mergeCell ref="A4:F4"/>
    <mergeCell ref="A5:F6"/>
    <mergeCell ref="A29:F30"/>
    <mergeCell ref="B106:H106"/>
    <mergeCell ref="B107:H107"/>
    <mergeCell ref="B111:H111"/>
    <mergeCell ref="B112:H112"/>
    <mergeCell ref="A61:E61"/>
    <mergeCell ref="A89:G89"/>
    <mergeCell ref="A203:G203"/>
    <mergeCell ref="B9:H9"/>
    <mergeCell ref="B10:H10"/>
    <mergeCell ref="B13:H13"/>
    <mergeCell ref="B16:H16"/>
    <mergeCell ref="B33:H33"/>
    <mergeCell ref="B34:H34"/>
    <mergeCell ref="B50:H50"/>
    <mergeCell ref="B56:H56"/>
    <mergeCell ref="B69:H69"/>
    <mergeCell ref="B70:H70"/>
    <mergeCell ref="B74:H74"/>
    <mergeCell ref="B86:H86"/>
    <mergeCell ref="B87:H87"/>
    <mergeCell ref="B90:H90"/>
    <mergeCell ref="B94:H94"/>
    <mergeCell ref="B197:H197"/>
    <mergeCell ref="B198:H198"/>
    <mergeCell ref="A182:G182"/>
    <mergeCell ref="A201:G201"/>
    <mergeCell ref="A202:G202"/>
    <mergeCell ref="A26:F26"/>
    <mergeCell ref="A172:G172"/>
    <mergeCell ref="A122:G122"/>
    <mergeCell ref="A181:G181"/>
    <mergeCell ref="A62:E63"/>
    <mergeCell ref="A64:C64"/>
    <mergeCell ref="D64:G64"/>
    <mergeCell ref="A58:H58"/>
    <mergeCell ref="A59:E59"/>
    <mergeCell ref="G59:H59"/>
    <mergeCell ref="A156:G156"/>
    <mergeCell ref="A25:H25"/>
    <mergeCell ref="G26:H26"/>
    <mergeCell ref="G28:H28"/>
    <mergeCell ref="A117:G117"/>
    <mergeCell ref="A118:G118"/>
    <mergeCell ref="B115:H115"/>
    <mergeCell ref="A44:E45"/>
    <mergeCell ref="A46:C46"/>
    <mergeCell ref="D46:G46"/>
    <mergeCell ref="A123:G123"/>
    <mergeCell ref="A135:G135"/>
    <mergeCell ref="A136:G136"/>
    <mergeCell ref="A141:G141"/>
    <mergeCell ref="B138:H138"/>
    <mergeCell ref="B157:H157"/>
    <mergeCell ref="A60:E60"/>
    <mergeCell ref="A109:G109"/>
    <mergeCell ref="A110:G110"/>
    <mergeCell ref="A40:H40"/>
    <mergeCell ref="A1:H1"/>
    <mergeCell ref="G2:H2"/>
    <mergeCell ref="G4:H4"/>
    <mergeCell ref="A7:C7"/>
    <mergeCell ref="D7:G7"/>
    <mergeCell ref="A12:G12"/>
    <mergeCell ref="A15:G15"/>
    <mergeCell ref="A23:G23"/>
    <mergeCell ref="A24:G24"/>
    <mergeCell ref="A76:G76"/>
    <mergeCell ref="A77:G77"/>
    <mergeCell ref="B19:H19"/>
    <mergeCell ref="A78:H78"/>
    <mergeCell ref="A79:E79"/>
    <mergeCell ref="G79:H79"/>
    <mergeCell ref="A80:E80"/>
    <mergeCell ref="A81:E81"/>
    <mergeCell ref="G81:H81"/>
    <mergeCell ref="A82:E83"/>
    <mergeCell ref="A84:C84"/>
    <mergeCell ref="D84:G84"/>
    <mergeCell ref="A171:G171"/>
    <mergeCell ref="G61:H61"/>
    <mergeCell ref="B191:H191"/>
    <mergeCell ref="B192:H192"/>
    <mergeCell ref="A195:G195"/>
    <mergeCell ref="A196:G196"/>
    <mergeCell ref="A49:G49"/>
    <mergeCell ref="A27:F27"/>
    <mergeCell ref="A28:F28"/>
    <mergeCell ref="A31:C31"/>
    <mergeCell ref="D31:G31"/>
    <mergeCell ref="G41:H41"/>
    <mergeCell ref="G43:H43"/>
    <mergeCell ref="A93:G93"/>
    <mergeCell ref="A96:G96"/>
    <mergeCell ref="A97:G97"/>
    <mergeCell ref="A41:E41"/>
    <mergeCell ref="A42:E42"/>
    <mergeCell ref="A43:E43"/>
    <mergeCell ref="A114:G114"/>
    <mergeCell ref="A55:G55"/>
    <mergeCell ref="A67:G67"/>
    <mergeCell ref="A68:G68"/>
    <mergeCell ref="A73:G73"/>
  </mergeCells>
  <phoneticPr fontId="2" type="noConversion"/>
  <printOptions horizontalCentered="1"/>
  <pageMargins left="0.39370078740157483" right="0.19685039370078741" top="0.39370078740157483" bottom="0.19685039370078741" header="0" footer="0"/>
  <pageSetup paperSize="9" fitToHeight="0" orientation="landscape" r:id="rId1"/>
  <rowBreaks count="8" manualBreakCount="8">
    <brk id="24" max="7" man="1"/>
    <brk id="39" max="7" man="1"/>
    <brk id="57" max="7" man="1"/>
    <brk id="77" max="7" man="1"/>
    <brk id="97" max="7" man="1"/>
    <brk id="144" max="7" man="1"/>
    <brk id="161" max="7" man="1"/>
    <brk id="182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Ruan G. Motta</dc:creator>
  <cp:lastModifiedBy>Ruan G. Motta</cp:lastModifiedBy>
  <cp:lastPrinted>2026-04-15T12:25:23Z</cp:lastPrinted>
  <dcterms:created xsi:type="dcterms:W3CDTF">2025-06-11T13:03:12Z</dcterms:created>
  <dcterms:modified xsi:type="dcterms:W3CDTF">2026-04-29T11:51:32Z</dcterms:modified>
</cp:coreProperties>
</file>