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UBANEXO XI" sheetId="1" r:id="rId4"/>
  </sheets>
  <definedNames>
    <definedName name="A">#REF!</definedName>
  </definedNames>
  <calcPr/>
  <extLst>
    <ext uri="GoogleSheetsCustomDataVersion2">
      <go:sheetsCustomData xmlns:go="http://customooxmlschemas.google.com/" r:id="rId5" roundtripDataChecksum="8wxZvevJcBE5If+/JlTCKakUBAs9/+ywo2PGIbg+S/A="/>
    </ext>
  </extLst>
</workbook>
</file>

<file path=xl/sharedStrings.xml><?xml version="1.0" encoding="utf-8"?>
<sst xmlns="http://schemas.openxmlformats.org/spreadsheetml/2006/main" count="446" uniqueCount="284">
  <si>
    <r>
      <rPr>
        <rFont val="Calibri"/>
        <b/>
        <color rgb="FFFF0000"/>
        <sz val="12.0"/>
      </rPr>
      <t>ANEXO III</t>
    </r>
    <r>
      <rPr>
        <rFont val="Calibri"/>
        <b/>
        <color rgb="FF000000"/>
        <sz val="12.0"/>
      </rPr>
      <t xml:space="preserve">
PLANILHA DE COMPOSIÇÃO DE CUSTOS (FIXO + VARIÁVEL) TRANSPORTE ESCOLAR</t>
    </r>
  </si>
  <si>
    <t>PREGÃO ELETRÔNICO N° 025/2025</t>
  </si>
  <si>
    <t>LINHA AQUIDAUANA – UEMS AQUIDAUANA</t>
  </si>
  <si>
    <t>Planilha de Composição de Custos</t>
  </si>
  <si>
    <t>Nome da Empresa:</t>
  </si>
  <si>
    <t>Regime tributário</t>
  </si>
  <si>
    <t>Discriminação dos Serviços (dados referentes à contratação)</t>
  </si>
  <si>
    <t>A</t>
  </si>
  <si>
    <t>Data de apresentação da proposta (dia/mês/ano)</t>
  </si>
  <si>
    <t>____ / ____ / ______</t>
  </si>
  <si>
    <t>B</t>
  </si>
  <si>
    <t>Município/UF</t>
  </si>
  <si>
    <t>Aquidauana/MS</t>
  </si>
  <si>
    <t>C</t>
  </si>
  <si>
    <t>Ano, Acordo, Convenção ou Sentença Normativa em Dissídio Coletivo</t>
  </si>
  <si>
    <t>______/______</t>
  </si>
  <si>
    <t>D</t>
  </si>
  <si>
    <t>Nº de meses de execução contratual</t>
  </si>
  <si>
    <t>PARÂMETROS PARA CÁLCULO DE CUSTO DA LINHA</t>
  </si>
  <si>
    <t>TURNO</t>
  </si>
  <si>
    <t>MANHA</t>
  </si>
  <si>
    <t>TARDE</t>
  </si>
  <si>
    <t>NOITE</t>
  </si>
  <si>
    <t>TOTAL</t>
  </si>
  <si>
    <t>Número de pessoas transportadas em dias letivos</t>
  </si>
  <si>
    <t>Número de pessoas transportadas em sábados não letivos</t>
  </si>
  <si>
    <r>
      <rPr>
        <rFont val="Calibri"/>
        <b/>
        <color theme="1"/>
        <sz val="11.0"/>
      </rPr>
      <t xml:space="preserve">Número de dias letivos </t>
    </r>
    <r>
      <rPr>
        <rFont val="Calibri"/>
        <b/>
        <color rgb="FFFF0000"/>
        <sz val="11.0"/>
      </rPr>
      <t>(DL)</t>
    </r>
  </si>
  <si>
    <r>
      <rPr>
        <rFont val="Calibri"/>
        <b/>
        <color theme="1"/>
        <sz val="11.0"/>
      </rPr>
      <t xml:space="preserve">Número de sábados não letivos </t>
    </r>
    <r>
      <rPr>
        <rFont val="Calibri"/>
        <b/>
        <color rgb="FFF10D0C"/>
        <sz val="11.0"/>
      </rPr>
      <t>(SL)</t>
    </r>
  </si>
  <si>
    <t>Km pavimentado (ida e volta)</t>
  </si>
  <si>
    <t>Kms s/pavimentação (ida e volta)</t>
  </si>
  <si>
    <r>
      <rPr>
        <rFont val="Calibri"/>
        <color theme="1"/>
        <sz val="11.0"/>
      </rPr>
      <t xml:space="preserve">km por dia letivo </t>
    </r>
    <r>
      <rPr>
        <rFont val="Calibri"/>
        <b/>
        <color rgb="FFFF0000"/>
        <sz val="11.0"/>
      </rPr>
      <t>(KMD)</t>
    </r>
  </si>
  <si>
    <r>
      <rPr>
        <rFont val="Calibri"/>
        <color theme="1"/>
        <sz val="11.0"/>
      </rPr>
      <t xml:space="preserve">kms sábados não letivos </t>
    </r>
    <r>
      <rPr>
        <rFont val="Calibri"/>
        <b/>
        <color rgb="FFF10D0C"/>
        <sz val="11.0"/>
      </rPr>
      <t>(KMSL)</t>
    </r>
  </si>
  <si>
    <r>
      <rPr>
        <rFont val="Calibri"/>
        <b/>
        <color theme="1"/>
        <sz val="11.0"/>
      </rPr>
      <t xml:space="preserve">Km total de contrato (km por dia letivo X dias não letivos) + (km por sábado letivo X sábados não letivos) </t>
    </r>
    <r>
      <rPr>
        <rFont val="Calibri"/>
        <b/>
        <color rgb="FFFF0000"/>
        <sz val="11.0"/>
      </rPr>
      <t>(KMT)</t>
    </r>
  </si>
  <si>
    <r>
      <rPr>
        <rFont val="Calibri"/>
        <color theme="1"/>
        <sz val="11.0"/>
      </rPr>
      <t xml:space="preserve">média diária de km não rodados por falta dos alunos em algum trecho da linha </t>
    </r>
    <r>
      <rPr>
        <rFont val="Calibri"/>
        <b/>
        <color rgb="FFFF0000"/>
        <sz val="11.0"/>
      </rPr>
      <t>(MDNRkm)</t>
    </r>
  </si>
  <si>
    <r>
      <rPr>
        <rFont val="Calibri"/>
        <color theme="1"/>
        <sz val="11.0"/>
      </rPr>
      <t xml:space="preserve">média estimada </t>
    </r>
    <r>
      <rPr>
        <rFont val="Calibri"/>
        <b/>
        <color theme="1"/>
        <sz val="11.0"/>
      </rPr>
      <t>diária</t>
    </r>
    <r>
      <rPr>
        <rFont val="Calibri"/>
        <color theme="1"/>
        <sz val="11.0"/>
      </rPr>
      <t xml:space="preserve"> de km efetivamente rodados = </t>
    </r>
    <r>
      <rPr>
        <rFont val="Calibri"/>
        <color rgb="FFFF0000"/>
        <sz val="11.0"/>
      </rPr>
      <t>(KMD)</t>
    </r>
    <r>
      <rPr>
        <rFont val="Calibri"/>
        <color theme="1"/>
        <sz val="11.0"/>
      </rPr>
      <t xml:space="preserve"> - </t>
    </r>
    <r>
      <rPr>
        <rFont val="Calibri"/>
        <color rgb="FFFF0000"/>
        <sz val="11.0"/>
      </rPr>
      <t xml:space="preserve">(MDNRkm) = </t>
    </r>
    <r>
      <rPr>
        <rFont val="Calibri"/>
        <color rgb="FF0070C0"/>
        <sz val="11.0"/>
      </rPr>
      <t>(MEDkm)</t>
    </r>
  </si>
  <si>
    <t>Total estimado de km que serão rodados por dia letivo</t>
  </si>
  <si>
    <t>Total estimada de km que serão rodados por sábado não letivo</t>
  </si>
  <si>
    <r>
      <rPr>
        <rFont val="Calibri"/>
        <b/>
        <color theme="1"/>
        <sz val="11.0"/>
      </rPr>
      <t>Total estimado de km que serão rodados em todo contrato (</t>
    </r>
    <r>
      <rPr>
        <rFont val="Calibri"/>
        <b/>
        <color rgb="FFFF0000"/>
        <sz val="11.0"/>
      </rPr>
      <t>(MEDkm)</t>
    </r>
    <r>
      <rPr>
        <rFont val="Calibri"/>
        <b/>
        <color theme="1"/>
        <sz val="11.0"/>
      </rPr>
      <t xml:space="preserve"> X </t>
    </r>
    <r>
      <rPr>
        <rFont val="Calibri"/>
        <b/>
        <color rgb="FFFF0000"/>
        <sz val="11.0"/>
      </rPr>
      <t>(DL)</t>
    </r>
    <r>
      <rPr>
        <rFont val="Calibri"/>
        <b/>
        <color theme="1"/>
        <sz val="11.0"/>
      </rPr>
      <t xml:space="preserve">) + (= </t>
    </r>
    <r>
      <rPr>
        <rFont val="Calibri"/>
        <b/>
        <color rgb="FF0070C0"/>
        <sz val="11.0"/>
      </rPr>
      <t>(TEkm)</t>
    </r>
  </si>
  <si>
    <r>
      <rPr>
        <rFont val="Calibri"/>
        <b/>
        <color rgb="FF000000"/>
        <sz val="11.0"/>
      </rPr>
      <t xml:space="preserve">Obs 1. Embora a quilometragem para fins de pesquisa de preços seja a estimada </t>
    </r>
    <r>
      <rPr>
        <rFont val="Calibri"/>
        <b/>
        <color rgb="FF0070C0"/>
        <sz val="11.0"/>
      </rPr>
      <t>(TEkm</t>
    </r>
    <r>
      <rPr>
        <rFont val="Calibri"/>
        <b/>
        <color rgb="FF000000"/>
        <sz val="11.0"/>
      </rPr>
      <t xml:space="preserve">), ou seja, considerando as faltas, o valor do contrato deverá ser pela quilometragem total </t>
    </r>
    <r>
      <rPr>
        <rFont val="Calibri"/>
        <b/>
        <color rgb="FF0070C0"/>
        <sz val="11.0"/>
      </rPr>
      <t>(KMT)</t>
    </r>
    <r>
      <rPr>
        <rFont val="Calibri"/>
        <b/>
        <color rgb="FF000000"/>
        <sz val="11.0"/>
      </rPr>
      <t xml:space="preserve"> </t>
    </r>
  </si>
  <si>
    <r>
      <rPr>
        <rFont val="Calibri"/>
        <b/>
        <color rgb="FF000000"/>
        <sz val="11.0"/>
      </rPr>
      <t xml:space="preserve">Obs 2. Todos os cálculos dos custos variáveis (manutenção, pneus, etc., devem ser realizados, considerando o </t>
    </r>
    <r>
      <rPr>
        <rFont val="Calibri"/>
        <b/>
        <color rgb="FFFF0000"/>
        <sz val="11.0"/>
      </rPr>
      <t>TEkm</t>
    </r>
    <r>
      <rPr>
        <rFont val="Calibri"/>
        <b/>
        <color rgb="FF000000"/>
        <sz val="11.0"/>
      </rPr>
      <t xml:space="preserve"> </t>
    </r>
  </si>
  <si>
    <t>Obs 3. A média diária de km não rodados em virtude de faltas dos alunos deve ser estimado com base na média do ano anterior, considerando que as aulas sejam totalmente presenciais. Para o ano de 2022, a referência será o ano de 2019</t>
  </si>
  <si>
    <t>INFORMAÇÕES FORNECIDAS PELA UEMS</t>
  </si>
  <si>
    <t xml:space="preserve">tempo total </t>
  </si>
  <si>
    <r>
      <rPr>
        <rFont val="Calibri"/>
        <b/>
        <color theme="1"/>
        <sz val="11.0"/>
      </rPr>
      <t xml:space="preserve">Tempo conduzindo o veículo (ida e volta) (utilizar horas + minutos, ex. 2h45min) </t>
    </r>
    <r>
      <rPr>
        <rFont val="Calibri"/>
        <b/>
        <color rgb="FFFF0000"/>
        <sz val="11.0"/>
      </rPr>
      <t>(1)</t>
    </r>
  </si>
  <si>
    <t>03h40min (dia semana) + 1h40min (sábados) </t>
  </si>
  <si>
    <r>
      <rPr>
        <rFont val="Calibri"/>
        <b/>
        <color theme="1"/>
        <sz val="11.0"/>
      </rPr>
      <t xml:space="preserve">Tempo de espera (entre ida e volta) </t>
    </r>
    <r>
      <rPr>
        <rFont val="Calibri"/>
        <b/>
        <color rgb="FFFF0000"/>
        <sz val="11.0"/>
      </rPr>
      <t>(2)</t>
    </r>
  </si>
  <si>
    <t xml:space="preserve">07h40min (dia semana) + 03h50min (sábados)  </t>
  </si>
  <si>
    <r>
      <rPr>
        <rFont val="Calibri"/>
        <b/>
        <color theme="1"/>
        <sz val="11.0"/>
      </rPr>
      <t>Tempo total (horas)</t>
    </r>
    <r>
      <rPr>
        <rFont val="Calibri"/>
        <b/>
        <color rgb="FFFF0000"/>
        <sz val="11.0"/>
      </rPr>
      <t xml:space="preserve"> (1)</t>
    </r>
    <r>
      <rPr>
        <rFont val="Calibri"/>
        <b/>
        <color theme="1"/>
        <sz val="11.0"/>
      </rPr>
      <t xml:space="preserve"> + </t>
    </r>
    <r>
      <rPr>
        <rFont val="Calibri"/>
        <b/>
        <color rgb="FFFF0000"/>
        <sz val="11.0"/>
      </rPr>
      <t>(2)</t>
    </r>
    <r>
      <rPr>
        <rFont val="Calibri"/>
        <b/>
        <color theme="1"/>
        <sz val="11.0"/>
      </rPr>
      <t xml:space="preserve"> = </t>
    </r>
    <r>
      <rPr>
        <rFont val="Calibri"/>
        <b/>
        <color rgb="FFFF0000"/>
        <sz val="11.0"/>
      </rPr>
      <t>(3)</t>
    </r>
  </si>
  <si>
    <t>11h20min (dia semana)
05h30min (sábados)</t>
  </si>
  <si>
    <t>Quantidade de lugares para os alunos no veículo</t>
  </si>
  <si>
    <t>veículo com elevador (sim ou não)</t>
  </si>
  <si>
    <t>não</t>
  </si>
  <si>
    <t>Preço Combustível  R$/litro conforme tabela ANP ou média da localidade de abastecimento</t>
  </si>
  <si>
    <t>MÓDULO 1 - CUSTOS FIXOS - MÃO DE OBRA</t>
  </si>
  <si>
    <t xml:space="preserve">SUB-MÓDULO 1 - COMPOSIÇÃO DA REMUNERAÇÃO </t>
  </si>
  <si>
    <t>I</t>
  </si>
  <si>
    <t>Composição da Remuneração</t>
  </si>
  <si>
    <t>Valor (R$)</t>
  </si>
  <si>
    <t>Salário Base</t>
  </si>
  <si>
    <t>Gratificação</t>
  </si>
  <si>
    <t>Adicional de periculosidade</t>
  </si>
  <si>
    <t>Adicional de insalubridade</t>
  </si>
  <si>
    <t>E</t>
  </si>
  <si>
    <t>Adicional noturno</t>
  </si>
  <si>
    <t>F</t>
  </si>
  <si>
    <t>Hora noturna adicional</t>
  </si>
  <si>
    <t>G</t>
  </si>
  <si>
    <t>Adicional de hora-extra</t>
  </si>
  <si>
    <t>H</t>
  </si>
  <si>
    <t>Outros (especificar)</t>
  </si>
  <si>
    <t>Total da Remuneração</t>
  </si>
  <si>
    <t xml:space="preserve">SUB-MÓDULO 2 - BENEFÍCIOS </t>
  </si>
  <si>
    <t>II</t>
  </si>
  <si>
    <t>Benefícios Mensais e Diários</t>
  </si>
  <si>
    <t>Transporte</t>
  </si>
  <si>
    <t>A.1</t>
  </si>
  <si>
    <t>Desconto Transporte</t>
  </si>
  <si>
    <t>Auxílio alimentação (vales, cesta básica etc.)</t>
  </si>
  <si>
    <t>Assistência médica</t>
  </si>
  <si>
    <t>Auxílio creche</t>
  </si>
  <si>
    <t>Seguro de vida, invalidez e funeral</t>
  </si>
  <si>
    <t>Total de benefícios mensais e diários</t>
  </si>
  <si>
    <t>SUB-MÓDULO 3 - ENCARGOS SOCIAIS E TRABALHISTAS</t>
  </si>
  <si>
    <t>3.1 - Encargos previdenciários, FGTS e outras contribuições</t>
  </si>
  <si>
    <t>3.1</t>
  </si>
  <si>
    <t>Encargos previdenciários e FGTS</t>
  </si>
  <si>
    <t>%</t>
  </si>
  <si>
    <t>INSS</t>
  </si>
  <si>
    <t>SESI OU SESC</t>
  </si>
  <si>
    <t>SENAI OU SENAC</t>
  </si>
  <si>
    <t>INCRA</t>
  </si>
  <si>
    <t>Salário Educação</t>
  </si>
  <si>
    <t>FGTS</t>
  </si>
  <si>
    <t>Seguro acidente do trabalho (RAT x FAP)</t>
  </si>
  <si>
    <t>SEBRAE</t>
  </si>
  <si>
    <t>Total</t>
  </si>
  <si>
    <t>3.2 - 13º Salário e adicional de férias</t>
  </si>
  <si>
    <t>3.2</t>
  </si>
  <si>
    <t xml:space="preserve">13º Salário </t>
  </si>
  <si>
    <t>13º Salário</t>
  </si>
  <si>
    <t>Adicional de férias</t>
  </si>
  <si>
    <t>Subtotal</t>
  </si>
  <si>
    <t>Incidência do Submódulo 4.1 sobre 13º (décimo terceiro) Salário</t>
  </si>
  <si>
    <t>3.3 - Afastamento maternidade</t>
  </si>
  <si>
    <t>3.3</t>
  </si>
  <si>
    <t>Afastamento Maternidade</t>
  </si>
  <si>
    <t xml:space="preserve">Incidência do submódulo 4.1 sobre afastamento maternidade </t>
  </si>
  <si>
    <t>3.4 – Provisão para Rescisão</t>
  </si>
  <si>
    <t>3.4</t>
  </si>
  <si>
    <t>Provisão para Rescisão</t>
  </si>
  <si>
    <t>Aviso prévio indenizado</t>
  </si>
  <si>
    <t>Incidência do FGTS s/ aviso prévio indenizado</t>
  </si>
  <si>
    <t>Multa do FGTS do aviso prévio indenizado</t>
  </si>
  <si>
    <t>Aviso prévio trabalhado</t>
  </si>
  <si>
    <t>Incidência do submódulo 4.1 s/aviso prévio trabalhado</t>
  </si>
  <si>
    <t>Multa FGTS do aviso prévio trabalhado</t>
  </si>
  <si>
    <t>Total:</t>
  </si>
  <si>
    <t>3.5 - Custo de Reposição do Profissional Ausente</t>
  </si>
  <si>
    <t>3.5</t>
  </si>
  <si>
    <t>Composição do custo de Reposição do Profissional Ausente</t>
  </si>
  <si>
    <t xml:space="preserve">Férias 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</si>
  <si>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</si>
  <si>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</si>
  <si>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</si>
  <si>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</si>
  <si>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</si>
  <si>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QUADRO RESUMO - SUB-MÓDULO 3: ENCARGOS SOCIAIS E TRABALHISTAS</t>
  </si>
  <si>
    <t>Sub-módulo 3 - Encargos Sociais e Trabalhistas</t>
  </si>
  <si>
    <t>Encargos Previdênciários, FGTS e outras contribuições</t>
  </si>
  <si>
    <t>13º (décimo terceiro) Salário</t>
  </si>
  <si>
    <t>Custo de Rescisão</t>
  </si>
  <si>
    <t>Custo de Reposição do Profissional Ausente</t>
  </si>
  <si>
    <t>3.6</t>
  </si>
  <si>
    <t>Outros (Especificar)</t>
  </si>
  <si>
    <t>R$</t>
  </si>
  <si>
    <t>Quadro-resumo do Custo por empregado – (Valor por empregado)</t>
  </si>
  <si>
    <t>Mão-de-Obra vinculada à execução contratual (valor por empregado)</t>
  </si>
  <si>
    <t>(R$)</t>
  </si>
  <si>
    <t>Sub-Módulo 1 - Composição da Remuneração</t>
  </si>
  <si>
    <t>Sub-Módulo 2 - Benefícios Mensais e Diários</t>
  </si>
  <si>
    <t>Sub-Módulo 3 - Encargos Sociais e Trabalhistas</t>
  </si>
  <si>
    <t>Subtotal (A + B + C):</t>
  </si>
  <si>
    <t>Valor total por empregado:</t>
  </si>
  <si>
    <t>SUB-MÓDULO 4 - CUSTOS FIXOS VEÍCULO</t>
  </si>
  <si>
    <t>4.1</t>
  </si>
  <si>
    <t>custos fixos do veículo (anual)</t>
  </si>
  <si>
    <t>Seguro obrigatório anual</t>
  </si>
  <si>
    <t>IPVA</t>
  </si>
  <si>
    <t>Licenciamento anual</t>
  </si>
  <si>
    <t>Vistorias semestrais</t>
  </si>
  <si>
    <t>tacógrafo ou cronotacógrafo</t>
  </si>
  <si>
    <t>GPS anual</t>
  </si>
  <si>
    <t>Depreciação anual</t>
  </si>
  <si>
    <t>material biossegurança e limpeza</t>
  </si>
  <si>
    <t>J</t>
  </si>
  <si>
    <t>Lavagem</t>
  </si>
  <si>
    <t>K</t>
  </si>
  <si>
    <t>Seguro de terceiros/passageiros</t>
  </si>
  <si>
    <t>L</t>
  </si>
  <si>
    <t xml:space="preserve">TOTAL </t>
  </si>
  <si>
    <t>M</t>
  </si>
  <si>
    <r>
      <rPr>
        <rFont val="Calibri"/>
        <color theme="1"/>
        <sz val="11.0"/>
      </rPr>
      <t xml:space="preserve">Custo por km </t>
    </r>
    <r>
      <rPr>
        <rFont val="Calibri"/>
        <color rgb="FFFF0000"/>
        <sz val="11.0"/>
      </rPr>
      <t>(KMT)</t>
    </r>
  </si>
  <si>
    <t>SUB-MÓDULO 5 - DEPRECIAÇÃO</t>
  </si>
  <si>
    <t>5.1</t>
  </si>
  <si>
    <t>Depreciação</t>
  </si>
  <si>
    <t>unidade</t>
  </si>
  <si>
    <t>anos ou valor</t>
  </si>
  <si>
    <t>idade do veículo (anos)</t>
  </si>
  <si>
    <t>anos</t>
  </si>
  <si>
    <t>vida útil do veículo (anos)</t>
  </si>
  <si>
    <t>valor residual para o veículo (anos)</t>
  </si>
  <si>
    <t>preço médio do veículo (FIPE)</t>
  </si>
  <si>
    <t xml:space="preserve">Custo da depreciação por km </t>
  </si>
  <si>
    <t>tabela de vida útil e valor residual para o veículo</t>
  </si>
  <si>
    <t>categoria</t>
  </si>
  <si>
    <t>% ou decimal</t>
  </si>
  <si>
    <t>leve</t>
  </si>
  <si>
    <t>20% ou 1,4</t>
  </si>
  <si>
    <t>pesado</t>
  </si>
  <si>
    <t>15% ou 1,5</t>
  </si>
  <si>
    <t>especial</t>
  </si>
  <si>
    <t>10% ou 1,2</t>
  </si>
  <si>
    <t>SUB-MÓDULO 6 - CUSTOS FIXOS INDIRETOS</t>
  </si>
  <si>
    <t>6.1</t>
  </si>
  <si>
    <t>Custos Indiretos</t>
  </si>
  <si>
    <t>Soma</t>
  </si>
  <si>
    <t>deslocamento da garagem ao início da linha (ida e volta)</t>
  </si>
  <si>
    <t>A.2</t>
  </si>
  <si>
    <t>deslocamento do final da linha (escola) ao ponto de descanso ou limpeza (ida e volta)</t>
  </si>
  <si>
    <t>A.3</t>
  </si>
  <si>
    <t>deslocamento para abastecimento</t>
  </si>
  <si>
    <t>A.4</t>
  </si>
  <si>
    <t>deslocamento para vistoria</t>
  </si>
  <si>
    <t>A.5</t>
  </si>
  <si>
    <t>custo de pedágio para deslocamento vistoria</t>
  </si>
  <si>
    <t>A.6</t>
  </si>
  <si>
    <t>deslocamento para manutenção</t>
  </si>
  <si>
    <t>A.7</t>
  </si>
  <si>
    <t>escritório contabilidade</t>
  </si>
  <si>
    <t>A.8</t>
  </si>
  <si>
    <t>custo administrativo</t>
  </si>
  <si>
    <t>A.9</t>
  </si>
  <si>
    <t>materiais</t>
  </si>
  <si>
    <t>A.10</t>
  </si>
  <si>
    <t>outros</t>
  </si>
  <si>
    <t>Quadro-resumo do Custo Fixo - Módulo 1</t>
  </si>
  <si>
    <t>Custo com pessoal (sub-módulos 1, 2 e 3)</t>
  </si>
  <si>
    <t>Sub-módulo 4 - Custos fixos do veículo</t>
  </si>
  <si>
    <t>Sub-Módulo 5 - Depreciação</t>
  </si>
  <si>
    <t>Sub-Módulo 6 - Custos Fixos Indiretos</t>
  </si>
  <si>
    <t>Subtotal (A + B + C + D):</t>
  </si>
  <si>
    <t>Valor total dos custos fixos:</t>
  </si>
  <si>
    <t xml:space="preserve">MÓDULO 2 - CUSTOS VARIÁVEIS </t>
  </si>
  <si>
    <t>2.1</t>
  </si>
  <si>
    <t xml:space="preserve">Combustível </t>
  </si>
  <si>
    <t>gasolina ou diesel</t>
  </si>
  <si>
    <t>Preço do Litro</t>
  </si>
  <si>
    <t>Média de consumo (km/litro)</t>
  </si>
  <si>
    <t xml:space="preserve">km/l </t>
  </si>
  <si>
    <r>
      <rPr>
        <rFont val="Calibri"/>
        <color theme="1"/>
        <sz val="12.0"/>
      </rPr>
      <t xml:space="preserve">km diários percorridos (ida e volta) </t>
    </r>
    <r>
      <rPr>
        <rFont val="Calibri"/>
        <color rgb="FFFF0000"/>
        <sz val="12.0"/>
      </rPr>
      <t>(KMT)</t>
    </r>
  </si>
  <si>
    <t>km</t>
  </si>
  <si>
    <t>Custo Combustível por dia</t>
  </si>
  <si>
    <t>Custo total do combustível (KMT)</t>
  </si>
  <si>
    <t>Custo do combutível por km</t>
  </si>
  <si>
    <t>2.2</t>
  </si>
  <si>
    <t>Pneus</t>
  </si>
  <si>
    <t>total</t>
  </si>
  <si>
    <t>número de pneus</t>
  </si>
  <si>
    <t>preço do pneu de 1a linha</t>
  </si>
  <si>
    <t xml:space="preserve">bicos </t>
  </si>
  <si>
    <r>
      <rPr>
        <rFont val="Calibri"/>
        <color theme="1"/>
        <sz val="12.0"/>
      </rPr>
      <t xml:space="preserve">número de recapagens considerando o </t>
    </r>
    <r>
      <rPr>
        <rFont val="Calibri"/>
        <color rgb="FFFF0000"/>
        <sz val="12.0"/>
      </rPr>
      <t>(KMT)</t>
    </r>
  </si>
  <si>
    <t>valor da recapagem</t>
  </si>
  <si>
    <t>vida útil do pneu com as recapagens em km</t>
  </si>
  <si>
    <r>
      <rPr>
        <rFont val="Calibri"/>
        <color theme="1"/>
        <sz val="12.0"/>
      </rPr>
      <t xml:space="preserve">Custo total com pneus considerando o </t>
    </r>
    <r>
      <rPr>
        <rFont val="Calibri"/>
        <color rgb="FFFF0000"/>
        <sz val="12.0"/>
      </rPr>
      <t>(KMT)</t>
    </r>
  </si>
  <si>
    <t>Custo dos pneus por km</t>
  </si>
  <si>
    <t>2.3</t>
  </si>
  <si>
    <t>Manutenção do veículo (12 meses)</t>
  </si>
  <si>
    <t>freios</t>
  </si>
  <si>
    <t>borracharia</t>
  </si>
  <si>
    <t>óleos e fluídos</t>
  </si>
  <si>
    <t>filtros</t>
  </si>
  <si>
    <t>câmbio</t>
  </si>
  <si>
    <t>sistema elétrico e bateria</t>
  </si>
  <si>
    <t>sistema hidráulico e refrigeração</t>
  </si>
  <si>
    <r>
      <rPr>
        <rFont val="Calibri"/>
        <b/>
        <color theme="1"/>
        <sz val="12.0"/>
      </rPr>
      <t xml:space="preserve">Custo da Manutenção por km </t>
    </r>
    <r>
      <rPr>
        <rFont val="Calibri"/>
        <b/>
        <color rgb="FFFF0000"/>
        <sz val="12.0"/>
      </rPr>
      <t>(KMT)</t>
    </r>
  </si>
  <si>
    <t>2.4</t>
  </si>
  <si>
    <t xml:space="preserve">Pedágio </t>
  </si>
  <si>
    <t>R$ (diário)</t>
  </si>
  <si>
    <t xml:space="preserve">valor </t>
  </si>
  <si>
    <t>considerar 200 dias letivos</t>
  </si>
  <si>
    <r>
      <rPr>
        <rFont val="Calibri"/>
        <color rgb="FF000000"/>
        <sz val="12.0"/>
      </rPr>
      <t xml:space="preserve">Custo anual de pedágio por km </t>
    </r>
    <r>
      <rPr>
        <rFont val="Calibri"/>
        <color rgb="FFFF0000"/>
        <sz val="12.0"/>
      </rPr>
      <t>(KMT)</t>
    </r>
  </si>
  <si>
    <t>Quadro-resumo do Módulo 2</t>
  </si>
  <si>
    <t>Custos Variáveis</t>
  </si>
  <si>
    <t>Combustível</t>
  </si>
  <si>
    <t>Manutenção</t>
  </si>
  <si>
    <t>Pedágio</t>
  </si>
  <si>
    <t>MÓDULO 3 - TRIBUTOS E LUCRO</t>
  </si>
  <si>
    <t xml:space="preserve"> Tributos e Lucro</t>
  </si>
  <si>
    <t>Lucro</t>
  </si>
  <si>
    <t>Tributos</t>
  </si>
  <si>
    <t>B.1</t>
  </si>
  <si>
    <t>Tributos Federais (especificar)</t>
  </si>
  <si>
    <t>B.1.1</t>
  </si>
  <si>
    <t>PIS</t>
  </si>
  <si>
    <t>B.1.2</t>
  </si>
  <si>
    <t>COFINS</t>
  </si>
  <si>
    <t>B.2</t>
  </si>
  <si>
    <t>Tributos Estaduais (especificar)</t>
  </si>
  <si>
    <t>B.3</t>
  </si>
  <si>
    <t>Tributos Municipais (especificar)</t>
  </si>
  <si>
    <t>B.3.1</t>
  </si>
  <si>
    <t>ISSQN</t>
  </si>
  <si>
    <t>B.4</t>
  </si>
  <si>
    <t>Outros Tributos (especificar)</t>
  </si>
  <si>
    <t>MÓDULO 4 - SOMA DOS MÓDULOS E APURAÇÃO DO CUSTO POR KM</t>
  </si>
  <si>
    <t>MÓDULO 1</t>
  </si>
  <si>
    <t>MÓDULO 2</t>
  </si>
  <si>
    <t>MÓDULO 3</t>
  </si>
  <si>
    <t>RESULTADO (A+B+C)</t>
  </si>
  <si>
    <t>KMT</t>
  </si>
  <si>
    <t>VALOR POR KM (RESULTADO/KMT)</t>
  </si>
  <si>
    <t>Data: __ de ___________ de _____.</t>
  </si>
  <si>
    <t>Laércio Alves de Carvalho</t>
  </si>
  <si>
    <t>Reitor - UEMS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</si>
</sst>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-* #,##0.00_-;\-* #,##0.00_-;_-* \-??_-;_-@"/>
    <numFmt numFmtId="165" formatCode="_-&quot;R$ &quot;* #,##0.00_-;&quot;-R$ &quot;* #,##0.00_-;_-&quot;R$ &quot;* \-??_-;_-@"/>
    <numFmt numFmtId="166" formatCode="_-* #,##0.0000_-;\-* #,##0.0000_-;_-* \-??_-;_-@"/>
    <numFmt numFmtId="167" formatCode="[$-416]d/m/yyyy"/>
  </numFmts>
  <fonts count="17">
    <font>
      <sz val="11.0"/>
      <color rgb="FF000000"/>
      <name val="Calibri"/>
      <scheme val="minor"/>
    </font>
    <font>
      <sz val="10.0"/>
      <color rgb="FF000000"/>
      <name val="Calibri"/>
    </font>
    <font>
      <sz val="11.0"/>
      <color rgb="FF000000"/>
      <name val="Calibri"/>
    </font>
    <font>
      <b/>
      <sz val="12.0"/>
      <color rgb="FF000000"/>
      <name val="Calibri"/>
    </font>
    <font/>
    <font>
      <b/>
      <sz val="10.0"/>
      <color rgb="FF000000"/>
      <name val="Calibri"/>
    </font>
    <font>
      <b/>
      <sz val="11.0"/>
      <color theme="1"/>
      <name val="Calibri"/>
    </font>
    <font>
      <b/>
      <sz val="11.0"/>
      <color rgb="FF000000"/>
      <name val="Calibri"/>
    </font>
    <font>
      <sz val="11.0"/>
      <color theme="1"/>
      <name val="Calibri"/>
    </font>
    <font>
      <b/>
      <sz val="14.0"/>
      <color rgb="FF000000"/>
      <name val="Calibri"/>
    </font>
    <font>
      <b/>
      <sz val="13.0"/>
      <color rgb="FF000000"/>
      <name val="Calibri"/>
    </font>
    <font>
      <b/>
      <sz val="12.0"/>
      <color theme="1"/>
      <name val="Calibri"/>
    </font>
    <font>
      <sz val="12.0"/>
      <color theme="1"/>
      <name val="Calibri"/>
    </font>
    <font>
      <sz val="12.0"/>
      <color rgb="FF000000"/>
      <name val="Calibri"/>
    </font>
    <font>
      <b/>
      <u/>
      <sz val="12.0"/>
      <color theme="1"/>
      <name val="Calibri"/>
    </font>
    <font>
      <b/>
      <u/>
      <sz val="12.0"/>
      <color theme="1"/>
      <name val="Calibri"/>
    </font>
    <font>
      <b/>
      <u/>
      <sz val="12.0"/>
      <color theme="1"/>
      <name val="Calibri"/>
    </font>
  </fonts>
  <fills count="10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B3B3B3"/>
        <bgColor rgb="FFB3B3B3"/>
      </patternFill>
    </fill>
    <fill>
      <patternFill patternType="solid">
        <fgColor rgb="FFA6A6A6"/>
        <bgColor rgb="FFA6A6A6"/>
      </patternFill>
    </fill>
    <fill>
      <patternFill patternType="solid">
        <fgColor rgb="FFD9D9D9"/>
        <bgColor rgb="FFD9D9D9"/>
      </patternFill>
    </fill>
    <fill>
      <patternFill patternType="solid">
        <fgColor rgb="FF8EB4E3"/>
        <bgColor rgb="FF8EB4E3"/>
      </patternFill>
    </fill>
    <fill>
      <patternFill patternType="solid">
        <fgColor rgb="FFF2DCDB"/>
        <bgColor rgb="FFF2DCDB"/>
      </patternFill>
    </fill>
    <fill>
      <patternFill patternType="solid">
        <fgColor rgb="FFD7E4BD"/>
        <bgColor rgb="FFD7E4BD"/>
      </patternFill>
    </fill>
  </fills>
  <borders count="38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top style="medium">
        <color rgb="FF000000"/>
      </top>
    </border>
    <border>
      <left/>
      <right/>
      <top/>
      <bottom/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medium">
        <color rgb="FF000000"/>
      </right>
      <top/>
      <bottom style="medium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17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1" fillId="2" fontId="3" numFmtId="0" xfId="0" applyAlignment="1" applyBorder="1" applyFill="1" applyFont="1">
      <alignment horizontal="center" readingOrder="0" shrinkToFit="0" vertical="center" wrapText="1"/>
    </xf>
    <xf borderId="2" fillId="0" fontId="4" numFmtId="0" xfId="0" applyBorder="1" applyFont="1"/>
    <xf borderId="3" fillId="0" fontId="4" numFmtId="0" xfId="0" applyBorder="1" applyFont="1"/>
    <xf borderId="0" fillId="0" fontId="3" numFmtId="0" xfId="0" applyAlignment="1" applyFont="1">
      <alignment shrinkToFit="0" vertical="center" wrapText="1"/>
    </xf>
    <xf borderId="0" fillId="0" fontId="5" numFmtId="0" xfId="0" applyAlignment="1" applyFont="1">
      <alignment horizontal="center" shrinkToFit="0" vertical="center" wrapText="1"/>
    </xf>
    <xf borderId="4" fillId="3" fontId="6" numFmtId="0" xfId="0" applyAlignment="1" applyBorder="1" applyFill="1" applyFont="1">
      <alignment horizontal="center" shrinkToFit="0" vertical="bottom" wrapText="0"/>
    </xf>
    <xf borderId="5" fillId="0" fontId="4" numFmtId="0" xfId="0" applyBorder="1" applyFont="1"/>
    <xf borderId="6" fillId="0" fontId="4" numFmtId="0" xfId="0" applyBorder="1" applyFont="1"/>
    <xf borderId="4" fillId="3" fontId="6" numFmtId="0" xfId="0" applyAlignment="1" applyBorder="1" applyFont="1">
      <alignment horizontal="center" shrinkToFit="0" vertical="center" wrapText="0"/>
    </xf>
    <xf borderId="4" fillId="3" fontId="7" numFmtId="0" xfId="0" applyAlignment="1" applyBorder="1" applyFont="1">
      <alignment horizontal="left" shrinkToFit="0" vertical="center" wrapText="1"/>
    </xf>
    <xf borderId="0" fillId="0" fontId="2" numFmtId="0" xfId="0" applyAlignment="1" applyFont="1">
      <alignment horizontal="center" shrinkToFit="0" vertical="center" wrapText="0"/>
    </xf>
    <xf borderId="0" fillId="0" fontId="7" numFmtId="0" xfId="0" applyAlignment="1" applyFont="1">
      <alignment horizontal="center" shrinkToFit="0" vertical="center" wrapText="0"/>
    </xf>
    <xf borderId="7" fillId="0" fontId="2" numFmtId="0" xfId="0" applyAlignment="1" applyBorder="1" applyFont="1">
      <alignment horizontal="left" shrinkToFit="0" vertical="center" wrapText="1"/>
    </xf>
    <xf borderId="4" fillId="0" fontId="2" numFmtId="0" xfId="0" applyAlignment="1" applyBorder="1" applyFont="1">
      <alignment horizontal="left" shrinkToFit="0" vertical="center" wrapText="1"/>
    </xf>
    <xf borderId="4" fillId="3" fontId="2" numFmtId="0" xfId="0" applyAlignment="1" applyBorder="1" applyFont="1">
      <alignment horizontal="center" shrinkToFit="0" vertical="center" wrapText="1"/>
    </xf>
    <xf borderId="8" fillId="2" fontId="6" numFmtId="0" xfId="0" applyAlignment="1" applyBorder="1" applyFont="1">
      <alignment horizontal="left" shrinkToFit="0" vertical="bottom" wrapText="0"/>
    </xf>
    <xf borderId="9" fillId="2" fontId="6" numFmtId="0" xfId="0" applyAlignment="1" applyBorder="1" applyFont="1">
      <alignment horizontal="center" shrinkToFit="0" vertical="bottom" wrapText="0"/>
    </xf>
    <xf borderId="10" fillId="2" fontId="6" numFmtId="0" xfId="0" applyAlignment="1" applyBorder="1" applyFont="1">
      <alignment horizontal="center" shrinkToFit="0" vertical="bottom" wrapText="0"/>
    </xf>
    <xf borderId="11" fillId="2" fontId="6" numFmtId="0" xfId="0" applyAlignment="1" applyBorder="1" applyFont="1">
      <alignment horizontal="center" shrinkToFit="0" vertical="bottom" wrapText="0"/>
    </xf>
    <xf borderId="12" fillId="0" fontId="6" numFmtId="0" xfId="0" applyAlignment="1" applyBorder="1" applyFont="1">
      <alignment horizontal="left" shrinkToFit="0" vertical="bottom" wrapText="0"/>
    </xf>
    <xf borderId="6" fillId="0" fontId="6" numFmtId="0" xfId="0" applyAlignment="1" applyBorder="1" applyFont="1">
      <alignment horizontal="center" shrinkToFit="0" vertical="bottom" wrapText="0"/>
    </xf>
    <xf borderId="7" fillId="0" fontId="6" numFmtId="0" xfId="0" applyAlignment="1" applyBorder="1" applyFont="1">
      <alignment horizontal="center" shrinkToFit="0" vertical="bottom" wrapText="0"/>
    </xf>
    <xf borderId="13" fillId="0" fontId="6" numFmtId="0" xfId="0" applyAlignment="1" applyBorder="1" applyFont="1">
      <alignment horizontal="center" shrinkToFit="0" vertical="bottom" wrapText="0"/>
    </xf>
    <xf borderId="14" fillId="3" fontId="8" numFmtId="0" xfId="0" applyAlignment="1" applyBorder="1" applyFont="1">
      <alignment horizontal="center" shrinkToFit="0" vertical="bottom" wrapText="0"/>
    </xf>
    <xf borderId="7" fillId="3" fontId="8" numFmtId="0" xfId="0" applyAlignment="1" applyBorder="1" applyFont="1">
      <alignment horizontal="center" shrinkToFit="0" vertical="bottom" wrapText="0"/>
    </xf>
    <xf borderId="13" fillId="3" fontId="6" numFmtId="0" xfId="0" applyAlignment="1" applyBorder="1" applyFont="1">
      <alignment horizontal="right" shrinkToFit="0" vertical="bottom" wrapText="0"/>
    </xf>
    <xf borderId="6" fillId="0" fontId="8" numFmtId="0" xfId="0" applyAlignment="1" applyBorder="1" applyFont="1">
      <alignment horizontal="center" shrinkToFit="0" vertical="bottom" wrapText="0"/>
    </xf>
    <xf borderId="15" fillId="0" fontId="6" numFmtId="0" xfId="0" applyAlignment="1" applyBorder="1" applyFont="1">
      <alignment horizontal="left" shrinkToFit="0" vertical="bottom" wrapText="0"/>
    </xf>
    <xf borderId="15" fillId="0" fontId="6" numFmtId="0" xfId="0" applyAlignment="1" applyBorder="1" applyFont="1">
      <alignment horizontal="left" shrinkToFit="0" vertical="center" wrapText="0"/>
    </xf>
    <xf borderId="15" fillId="0" fontId="8" numFmtId="0" xfId="0" applyAlignment="1" applyBorder="1" applyFont="1">
      <alignment horizontal="left" shrinkToFit="0" vertical="bottom" wrapText="0"/>
    </xf>
    <xf borderId="13" fillId="3" fontId="6" numFmtId="164" xfId="0" applyAlignment="1" applyBorder="1" applyFont="1" applyNumberFormat="1">
      <alignment horizontal="center" shrinkToFit="0" vertical="bottom" wrapText="0"/>
    </xf>
    <xf borderId="15" fillId="0" fontId="8" numFmtId="0" xfId="0" applyAlignment="1" applyBorder="1" applyFont="1">
      <alignment horizontal="left" shrinkToFit="0" vertical="center" wrapText="0"/>
    </xf>
    <xf borderId="15" fillId="0" fontId="8" numFmtId="0" xfId="0" applyAlignment="1" applyBorder="1" applyFont="1">
      <alignment horizontal="left" shrinkToFit="0" vertical="bottom" wrapText="1"/>
    </xf>
    <xf borderId="5" fillId="0" fontId="8" numFmtId="0" xfId="0" applyAlignment="1" applyBorder="1" applyFont="1">
      <alignment horizontal="left" shrinkToFit="0" vertical="bottom" wrapText="0"/>
    </xf>
    <xf borderId="6" fillId="0" fontId="8" numFmtId="0" xfId="0" applyAlignment="1" applyBorder="1" applyFont="1">
      <alignment horizontal="left" shrinkToFit="0" vertical="bottom" wrapText="0"/>
    </xf>
    <xf borderId="15" fillId="0" fontId="6" numFmtId="0" xfId="0" applyAlignment="1" applyBorder="1" applyFont="1">
      <alignment horizontal="left" shrinkToFit="0" vertical="bottom" wrapText="1"/>
    </xf>
    <xf borderId="16" fillId="0" fontId="7" numFmtId="0" xfId="0" applyAlignment="1" applyBorder="1" applyFont="1">
      <alignment horizontal="left" shrinkToFit="0" vertical="center" wrapText="1"/>
    </xf>
    <xf borderId="17" fillId="0" fontId="4" numFmtId="0" xfId="0" applyBorder="1" applyFont="1"/>
    <xf borderId="18" fillId="0" fontId="4" numFmtId="0" xfId="0" applyBorder="1" applyFont="1"/>
    <xf borderId="19" fillId="0" fontId="7" numFmtId="0" xfId="0" applyAlignment="1" applyBorder="1" applyFont="1">
      <alignment horizontal="left" shrinkToFit="0" vertical="bottom" wrapText="1"/>
    </xf>
    <xf borderId="19" fillId="0" fontId="4" numFmtId="0" xfId="0" applyBorder="1" applyFont="1"/>
    <xf borderId="0" fillId="0" fontId="7" numFmtId="0" xfId="0" applyAlignment="1" applyFont="1">
      <alignment horizontal="left" shrinkToFit="0" vertical="bottom" wrapText="1"/>
    </xf>
    <xf borderId="0" fillId="0" fontId="7" numFmtId="0" xfId="0" applyAlignment="1" applyFont="1">
      <alignment shrinkToFit="0" vertical="bottom" wrapText="0"/>
    </xf>
    <xf borderId="4" fillId="2" fontId="6" numFmtId="0" xfId="0" applyAlignment="1" applyBorder="1" applyFont="1">
      <alignment horizontal="left" shrinkToFit="0" vertical="bottom" wrapText="0"/>
    </xf>
    <xf borderId="4" fillId="2" fontId="8" numFmtId="0" xfId="0" applyAlignment="1" applyBorder="1" applyFont="1">
      <alignment shrinkToFit="0" vertical="bottom" wrapText="0"/>
    </xf>
    <xf borderId="20" fillId="3" fontId="8" numFmtId="0" xfId="0" applyAlignment="1" applyBorder="1" applyFont="1">
      <alignment horizontal="left" shrinkToFit="0" vertical="bottom" wrapText="0"/>
    </xf>
    <xf borderId="4" fillId="0" fontId="6" numFmtId="0" xfId="0" applyAlignment="1" applyBorder="1" applyFont="1">
      <alignment horizontal="left" shrinkToFit="0" vertical="top" wrapText="1"/>
    </xf>
    <xf borderId="4" fillId="0" fontId="2" numFmtId="0" xfId="0" applyAlignment="1" applyBorder="1" applyFont="1">
      <alignment shrinkToFit="0" vertical="bottom" wrapText="1"/>
    </xf>
    <xf borderId="20" fillId="3" fontId="2" numFmtId="0" xfId="0" applyAlignment="1" applyBorder="1" applyFont="1">
      <alignment horizontal="left" shrinkToFit="0" vertical="top" wrapText="0"/>
    </xf>
    <xf borderId="4" fillId="0" fontId="6" numFmtId="0" xfId="0" applyAlignment="1" applyBorder="1" applyFont="1">
      <alignment horizontal="left" shrinkToFit="0" vertical="bottom" wrapText="0"/>
    </xf>
    <xf borderId="20" fillId="3" fontId="6" numFmtId="0" xfId="0" applyAlignment="1" applyBorder="1" applyFont="1">
      <alignment horizontal="center" shrinkToFit="0" vertical="bottom" wrapText="0"/>
    </xf>
    <xf borderId="4" fillId="0" fontId="8" numFmtId="0" xfId="0" applyAlignment="1" applyBorder="1" applyFont="1">
      <alignment horizontal="left" shrinkToFit="0" vertical="bottom" wrapText="1"/>
    </xf>
    <xf borderId="0" fillId="0" fontId="6" numFmtId="0" xfId="0" applyAlignment="1" applyFont="1">
      <alignment horizontal="left" shrinkToFit="0" vertical="bottom" wrapText="0"/>
    </xf>
    <xf borderId="7" fillId="2" fontId="6" numFmtId="0" xfId="0" applyAlignment="1" applyBorder="1" applyFont="1">
      <alignment horizontal="left" shrinkToFit="0" vertical="bottom" wrapText="0"/>
    </xf>
    <xf borderId="4" fillId="3" fontId="6" numFmtId="0" xfId="0" applyAlignment="1" applyBorder="1" applyFont="1">
      <alignment horizontal="left" shrinkToFit="0" vertical="bottom" wrapText="0"/>
    </xf>
    <xf borderId="7" fillId="3" fontId="6" numFmtId="0" xfId="0" applyAlignment="1" applyBorder="1" applyFont="1">
      <alignment horizontal="center" shrinkToFit="0" vertical="bottom" wrapText="0"/>
    </xf>
    <xf borderId="4" fillId="3" fontId="6" numFmtId="0" xfId="0" applyAlignment="1" applyBorder="1" applyFont="1">
      <alignment horizontal="left" shrinkToFit="0" vertical="bottom" wrapText="1"/>
    </xf>
    <xf borderId="7" fillId="3" fontId="6" numFmtId="0" xfId="0" applyAlignment="1" applyBorder="1" applyFont="1">
      <alignment horizontal="left" shrinkToFit="0" vertical="bottom" wrapText="0"/>
    </xf>
    <xf borderId="0" fillId="0" fontId="9" numFmtId="0" xfId="0" applyAlignment="1" applyFont="1">
      <alignment horizontal="center" shrinkToFit="0" vertical="center" wrapText="0"/>
    </xf>
    <xf borderId="21" fillId="0" fontId="9" numFmtId="0" xfId="0" applyAlignment="1" applyBorder="1" applyFont="1">
      <alignment horizontal="center" shrinkToFit="0" vertical="center" wrapText="0"/>
    </xf>
    <xf borderId="21" fillId="0" fontId="4" numFmtId="0" xfId="0" applyBorder="1" applyFont="1"/>
    <xf borderId="22" fillId="4" fontId="7" numFmtId="0" xfId="0" applyAlignment="1" applyBorder="1" applyFill="1" applyFont="1">
      <alignment horizontal="center" shrinkToFit="0" vertical="center" wrapText="1"/>
    </xf>
    <xf borderId="23" fillId="4" fontId="7" numFmtId="0" xfId="0" applyAlignment="1" applyBorder="1" applyFont="1">
      <alignment horizontal="center" shrinkToFit="0" vertical="center" wrapText="1"/>
    </xf>
    <xf borderId="24" fillId="0" fontId="2" numFmtId="0" xfId="0" applyAlignment="1" applyBorder="1" applyFont="1">
      <alignment horizontal="left" shrinkToFit="0" vertical="center" wrapText="1"/>
    </xf>
    <xf borderId="25" fillId="0" fontId="2" numFmtId="0" xfId="0" applyAlignment="1" applyBorder="1" applyFont="1">
      <alignment shrinkToFit="0" vertical="center" wrapText="1"/>
    </xf>
    <xf borderId="26" fillId="3" fontId="2" numFmtId="165" xfId="0" applyAlignment="1" applyBorder="1" applyFont="1" applyNumberFormat="1">
      <alignment horizontal="left" shrinkToFit="0" vertical="center" wrapText="1"/>
    </xf>
    <xf borderId="22" fillId="0" fontId="2" numFmtId="0" xfId="0" applyAlignment="1" applyBorder="1" applyFont="1">
      <alignment horizontal="left" shrinkToFit="0" vertical="center" wrapText="1"/>
    </xf>
    <xf borderId="1" fillId="4" fontId="7" numFmtId="0" xfId="0" applyAlignment="1" applyBorder="1" applyFont="1">
      <alignment horizontal="center" shrinkToFit="0" vertical="center" wrapText="1"/>
    </xf>
    <xf borderId="26" fillId="4" fontId="2" numFmtId="165" xfId="0" applyAlignment="1" applyBorder="1" applyFont="1" applyNumberFormat="1">
      <alignment horizontal="center" shrinkToFit="0" vertical="center" wrapText="1"/>
    </xf>
    <xf borderId="0" fillId="0" fontId="2" numFmtId="0" xfId="0" applyAlignment="1" applyFont="1">
      <alignment horizontal="left" shrinkToFit="0" vertical="center" wrapText="0"/>
    </xf>
    <xf borderId="0" fillId="0" fontId="9" numFmtId="0" xfId="0" applyAlignment="1" applyFont="1">
      <alignment horizontal="left" shrinkToFit="0" vertical="center" wrapText="0"/>
    </xf>
    <xf borderId="24" fillId="0" fontId="2" numFmtId="0" xfId="0" applyAlignment="1" applyBorder="1" applyFont="1">
      <alignment horizontal="center" shrinkToFit="0" vertical="center" wrapText="1"/>
    </xf>
    <xf borderId="25" fillId="0" fontId="2" numFmtId="10" xfId="0" applyAlignment="1" applyBorder="1" applyFont="1" applyNumberFormat="1">
      <alignment horizontal="center" shrinkToFit="0" vertical="center" wrapText="1"/>
    </xf>
    <xf borderId="25" fillId="0" fontId="2" numFmtId="165" xfId="0" applyAlignment="1" applyBorder="1" applyFont="1" applyNumberFormat="1">
      <alignment horizontal="left" shrinkToFit="0" vertical="center" wrapText="1"/>
    </xf>
    <xf borderId="25" fillId="0" fontId="2" numFmtId="0" xfId="0" applyAlignment="1" applyBorder="1" applyFont="1">
      <alignment horizontal="left" shrinkToFit="0" vertical="center" wrapText="1"/>
    </xf>
    <xf borderId="26" fillId="3" fontId="2" numFmtId="10" xfId="0" applyAlignment="1" applyBorder="1" applyFont="1" applyNumberFormat="1">
      <alignment horizontal="center" shrinkToFit="0" vertical="center" wrapText="1"/>
    </xf>
    <xf borderId="23" fillId="4" fontId="7" numFmtId="10" xfId="0" applyAlignment="1" applyBorder="1" applyFont="1" applyNumberFormat="1">
      <alignment horizontal="center" shrinkToFit="0" vertical="center" wrapText="1"/>
    </xf>
    <xf borderId="26" fillId="5" fontId="7" numFmtId="165" xfId="0" applyAlignment="1" applyBorder="1" applyFill="1" applyFont="1" applyNumberFormat="1">
      <alignment horizontal="left" shrinkToFit="0" vertical="center" wrapText="1"/>
    </xf>
    <xf borderId="25" fillId="0" fontId="7" numFmtId="0" xfId="0" applyAlignment="1" applyBorder="1" applyFont="1">
      <alignment horizontal="center" shrinkToFit="0" vertical="center" wrapText="1"/>
    </xf>
    <xf borderId="0" fillId="0" fontId="2" numFmtId="9" xfId="0" applyAlignment="1" applyFont="1" applyNumberFormat="1">
      <alignment shrinkToFit="0" vertical="bottom" wrapText="0"/>
    </xf>
    <xf borderId="26" fillId="3" fontId="2" numFmtId="10" xfId="0" applyAlignment="1" applyBorder="1" applyFont="1" applyNumberFormat="1">
      <alignment horizontal="left" shrinkToFit="0" vertical="center" wrapText="1"/>
    </xf>
    <xf borderId="0" fillId="0" fontId="10" numFmtId="0" xfId="0" applyAlignment="1" applyFont="1">
      <alignment horizontal="center" shrinkToFit="0" vertical="center" wrapText="1"/>
    </xf>
    <xf borderId="26" fillId="3" fontId="2" numFmtId="0" xfId="0" applyAlignment="1" applyBorder="1" applyFont="1">
      <alignment horizontal="left" shrinkToFit="0" vertical="center" wrapText="1"/>
    </xf>
    <xf borderId="0" fillId="0" fontId="10" numFmtId="0" xfId="0" applyAlignment="1" applyFont="1">
      <alignment horizontal="center" shrinkToFit="0" vertical="center" wrapText="0"/>
    </xf>
    <xf borderId="27" fillId="0" fontId="4" numFmtId="0" xfId="0" applyBorder="1" applyFont="1"/>
    <xf borderId="4" fillId="4" fontId="7" numFmtId="0" xfId="0" applyAlignment="1" applyBorder="1" applyFont="1">
      <alignment horizontal="center" shrinkToFit="0" vertical="center" wrapText="1"/>
    </xf>
    <xf borderId="28" fillId="0" fontId="2" numFmtId="165" xfId="0" applyAlignment="1" applyBorder="1" applyFont="1" applyNumberFormat="1">
      <alignment horizontal="left" shrinkToFit="0" vertical="center" wrapText="1"/>
    </xf>
    <xf borderId="25" fillId="0" fontId="4" numFmtId="0" xfId="0" applyBorder="1" applyFont="1"/>
    <xf borderId="1" fillId="0" fontId="2" numFmtId="165" xfId="0" applyAlignment="1" applyBorder="1" applyFont="1" applyNumberFormat="1">
      <alignment horizontal="left" shrinkToFit="0" vertical="center" wrapText="1"/>
    </xf>
    <xf borderId="1" fillId="0" fontId="7" numFmtId="0" xfId="0" applyAlignment="1" applyBorder="1" applyFont="1">
      <alignment horizontal="center" shrinkToFit="0" vertical="center" wrapText="1"/>
    </xf>
    <xf borderId="1" fillId="4" fontId="2" numFmtId="165" xfId="0" applyAlignment="1" applyBorder="1" applyFont="1" applyNumberFormat="1">
      <alignment horizontal="center" shrinkToFit="0" vertical="center" wrapText="1"/>
    </xf>
    <xf borderId="0" fillId="0" fontId="2" numFmtId="165" xfId="0" applyAlignment="1" applyFont="1" applyNumberFormat="1">
      <alignment shrinkToFit="0" vertical="bottom" wrapText="0"/>
    </xf>
    <xf borderId="0" fillId="0" fontId="9" numFmtId="0" xfId="0" applyAlignment="1" applyFont="1">
      <alignment horizontal="center" shrinkToFit="0" vertical="bottom" wrapText="0"/>
    </xf>
    <xf borderId="7" fillId="2" fontId="2" numFmtId="0" xfId="0" applyAlignment="1" applyBorder="1" applyFont="1">
      <alignment horizontal="center" shrinkToFit="0" vertical="bottom" wrapText="0"/>
    </xf>
    <xf borderId="7" fillId="0" fontId="2" numFmtId="0" xfId="0" applyAlignment="1" applyBorder="1" applyFont="1">
      <alignment horizontal="center" shrinkToFit="0" vertical="bottom" wrapText="0"/>
    </xf>
    <xf borderId="7" fillId="0" fontId="8" numFmtId="0" xfId="0" applyAlignment="1" applyBorder="1" applyFont="1">
      <alignment shrinkToFit="0" vertical="bottom" wrapText="0"/>
    </xf>
    <xf borderId="7" fillId="0" fontId="8" numFmtId="4" xfId="0" applyAlignment="1" applyBorder="1" applyFont="1" applyNumberFormat="1">
      <alignment shrinkToFit="0" vertical="bottom" wrapText="0"/>
    </xf>
    <xf borderId="7" fillId="0" fontId="8" numFmtId="0" xfId="0" applyAlignment="1" applyBorder="1" applyFont="1">
      <alignment shrinkToFit="0" vertical="bottom" wrapText="1"/>
    </xf>
    <xf borderId="7" fillId="0" fontId="2" numFmtId="0" xfId="0" applyAlignment="1" applyBorder="1" applyFont="1">
      <alignment shrinkToFit="0" vertical="bottom" wrapText="0"/>
    </xf>
    <xf borderId="7" fillId="2" fontId="7" numFmtId="0" xfId="0" applyAlignment="1" applyBorder="1" applyFont="1">
      <alignment shrinkToFit="0" vertical="bottom" wrapText="0"/>
    </xf>
    <xf borderId="7" fillId="2" fontId="2" numFmtId="0" xfId="0" applyAlignment="1" applyBorder="1" applyFont="1">
      <alignment shrinkToFit="0" vertical="bottom" wrapText="0"/>
    </xf>
    <xf borderId="29" fillId="3" fontId="7" numFmtId="0" xfId="0" applyAlignment="1" applyBorder="1" applyFont="1">
      <alignment shrinkToFit="0" vertical="bottom" wrapText="0"/>
    </xf>
    <xf borderId="30" fillId="0" fontId="4" numFmtId="0" xfId="0" applyBorder="1" applyFont="1"/>
    <xf borderId="31" fillId="0" fontId="4" numFmtId="0" xfId="0" applyBorder="1" applyFont="1"/>
    <xf borderId="29" fillId="3" fontId="2" numFmtId="0" xfId="0" applyAlignment="1" applyBorder="1" applyFont="1">
      <alignment shrinkToFit="0" vertical="bottom" wrapText="0"/>
    </xf>
    <xf borderId="0" fillId="0" fontId="2" numFmtId="0" xfId="0" applyAlignment="1" applyFont="1">
      <alignment horizontal="right" shrinkToFit="0" vertical="bottom" wrapText="0"/>
    </xf>
    <xf borderId="7" fillId="0" fontId="2" numFmtId="165" xfId="0" applyAlignment="1" applyBorder="1" applyFont="1" applyNumberFormat="1">
      <alignment shrinkToFit="0" vertical="bottom" wrapText="0"/>
    </xf>
    <xf borderId="4" fillId="2" fontId="7" numFmtId="0" xfId="0" applyAlignment="1" applyBorder="1" applyFont="1">
      <alignment shrinkToFit="0" vertical="bottom" wrapText="0"/>
    </xf>
    <xf borderId="4" fillId="2" fontId="2" numFmtId="0" xfId="0" applyAlignment="1" applyBorder="1" applyFont="1">
      <alignment shrinkToFit="0" vertical="bottom" wrapText="0"/>
    </xf>
    <xf borderId="7" fillId="0" fontId="7" numFmtId="0" xfId="0" applyAlignment="1" applyBorder="1" applyFont="1">
      <alignment shrinkToFit="0" vertical="bottom" wrapText="0"/>
    </xf>
    <xf borderId="7" fillId="0" fontId="2" numFmtId="0" xfId="0" applyAlignment="1" applyBorder="1" applyFont="1">
      <alignment horizontal="right" shrinkToFit="0" vertical="bottom" wrapText="0"/>
    </xf>
    <xf borderId="4" fillId="0" fontId="2" numFmtId="0" xfId="0" applyAlignment="1" applyBorder="1" applyFont="1">
      <alignment shrinkToFit="0" vertical="bottom" wrapText="0"/>
    </xf>
    <xf borderId="4" fillId="0" fontId="2" numFmtId="9" xfId="0" applyAlignment="1" applyBorder="1" applyFont="1" applyNumberFormat="1">
      <alignment shrinkToFit="0" vertical="bottom" wrapText="0"/>
    </xf>
    <xf borderId="32" fillId="4" fontId="7" numFmtId="0" xfId="0" applyAlignment="1" applyBorder="1" applyFont="1">
      <alignment horizontal="center" shrinkToFit="0" vertical="center" wrapText="1"/>
    </xf>
    <xf borderId="33" fillId="4" fontId="7" numFmtId="0" xfId="0" applyAlignment="1" applyBorder="1" applyFont="1">
      <alignment horizontal="center" shrinkToFit="0" vertical="center" wrapText="1"/>
    </xf>
    <xf borderId="7" fillId="0" fontId="2" numFmtId="0" xfId="0" applyAlignment="1" applyBorder="1" applyFont="1">
      <alignment horizontal="center" shrinkToFit="0" vertical="center" wrapText="1"/>
    </xf>
    <xf borderId="7" fillId="0" fontId="7" numFmtId="0" xfId="0" applyAlignment="1" applyBorder="1" applyFont="1">
      <alignment horizontal="left" shrinkToFit="0" vertical="center" wrapText="1"/>
    </xf>
    <xf borderId="4" fillId="0" fontId="7" numFmtId="0" xfId="0" applyAlignment="1" applyBorder="1" applyFont="1">
      <alignment horizontal="left" shrinkToFit="0" vertical="center" wrapText="1"/>
    </xf>
    <xf borderId="7" fillId="0" fontId="2" numFmtId="165" xfId="0" applyAlignment="1" applyBorder="1" applyFont="1" applyNumberFormat="1">
      <alignment horizontal="left" shrinkToFit="0" vertical="center" wrapText="1"/>
    </xf>
    <xf borderId="7" fillId="0" fontId="2" numFmtId="0" xfId="0" applyAlignment="1" applyBorder="1" applyFont="1">
      <alignment horizontal="left" shrinkToFit="0" vertical="bottom" wrapText="1"/>
    </xf>
    <xf borderId="4" fillId="0" fontId="2" numFmtId="0" xfId="0" applyAlignment="1" applyBorder="1" applyFont="1">
      <alignment horizontal="left" shrinkToFit="0" vertical="bottom" wrapText="1"/>
    </xf>
    <xf borderId="7" fillId="0" fontId="2" numFmtId="0" xfId="0" applyAlignment="1" applyBorder="1" applyFont="1">
      <alignment shrinkToFit="0" vertical="bottom" wrapText="1"/>
    </xf>
    <xf borderId="34" fillId="4" fontId="7" numFmtId="0" xfId="0" applyAlignment="1" applyBorder="1" applyFont="1">
      <alignment horizontal="center" shrinkToFit="0" vertical="center" wrapText="1"/>
    </xf>
    <xf borderId="35" fillId="0" fontId="4" numFmtId="0" xfId="0" applyBorder="1" applyFont="1"/>
    <xf borderId="36" fillId="0" fontId="4" numFmtId="0" xfId="0" applyBorder="1" applyFont="1"/>
    <xf borderId="7" fillId="0" fontId="2" numFmtId="0" xfId="0" applyAlignment="1" applyBorder="1" applyFont="1">
      <alignment shrinkToFit="0" vertical="center" wrapText="1"/>
    </xf>
    <xf borderId="4" fillId="0" fontId="2" numFmtId="165" xfId="0" applyAlignment="1" applyBorder="1" applyFont="1" applyNumberFormat="1">
      <alignment horizontal="left" shrinkToFit="0" vertical="center" wrapText="1"/>
    </xf>
    <xf borderId="37" fillId="0" fontId="9" numFmtId="0" xfId="0" applyAlignment="1" applyBorder="1" applyFont="1">
      <alignment horizontal="center" shrinkToFit="0" vertical="bottom" wrapText="0"/>
    </xf>
    <xf borderId="37" fillId="0" fontId="4" numFmtId="0" xfId="0" applyBorder="1" applyFont="1"/>
    <xf borderId="7" fillId="5" fontId="2" numFmtId="0" xfId="0" applyAlignment="1" applyBorder="1" applyFont="1">
      <alignment horizontal="center" shrinkToFit="0" vertical="bottom" wrapText="0"/>
    </xf>
    <xf borderId="7" fillId="5" fontId="11" numFmtId="0" xfId="0" applyAlignment="1" applyBorder="1" applyFont="1">
      <alignment shrinkToFit="0" vertical="bottom" wrapText="0"/>
    </xf>
    <xf borderId="4" fillId="5" fontId="12" numFmtId="0" xfId="0" applyAlignment="1" applyBorder="1" applyFont="1">
      <alignment horizontal="right" shrinkToFit="0" vertical="bottom" wrapText="0"/>
    </xf>
    <xf borderId="7" fillId="0" fontId="12" numFmtId="0" xfId="0" applyAlignment="1" applyBorder="1" applyFont="1">
      <alignment horizontal="left" shrinkToFit="0" vertical="bottom" wrapText="0"/>
    </xf>
    <xf borderId="4" fillId="0" fontId="12" numFmtId="0" xfId="0" applyAlignment="1" applyBorder="1" applyFont="1">
      <alignment horizontal="left" shrinkToFit="0" vertical="bottom" wrapText="0"/>
    </xf>
    <xf borderId="7" fillId="0" fontId="12" numFmtId="164" xfId="0" applyAlignment="1" applyBorder="1" applyFont="1" applyNumberFormat="1">
      <alignment shrinkToFit="0" vertical="bottom" wrapText="0"/>
    </xf>
    <xf borderId="7" fillId="0" fontId="12" numFmtId="164" xfId="0" applyAlignment="1" applyBorder="1" applyFont="1" applyNumberFormat="1">
      <alignment horizontal="right" shrinkToFit="0" vertical="bottom" wrapText="0"/>
    </xf>
    <xf borderId="7" fillId="0" fontId="12" numFmtId="0" xfId="0" applyAlignment="1" applyBorder="1" applyFont="1">
      <alignment horizontal="left" shrinkToFit="0" vertical="bottom" wrapText="1"/>
    </xf>
    <xf borderId="4" fillId="0" fontId="12" numFmtId="0" xfId="0" applyAlignment="1" applyBorder="1" applyFont="1">
      <alignment horizontal="left" shrinkToFit="0" vertical="bottom" wrapText="1"/>
    </xf>
    <xf borderId="7" fillId="0" fontId="13" numFmtId="0" xfId="0" applyAlignment="1" applyBorder="1" applyFont="1">
      <alignment horizontal="left" shrinkToFit="0" vertical="bottom" wrapText="0"/>
    </xf>
    <xf borderId="4" fillId="0" fontId="13" numFmtId="0" xfId="0" applyAlignment="1" applyBorder="1" applyFont="1">
      <alignment horizontal="left" shrinkToFit="0" vertical="bottom" wrapText="0"/>
    </xf>
    <xf borderId="7" fillId="6" fontId="2" numFmtId="0" xfId="0" applyAlignment="1" applyBorder="1" applyFill="1" applyFont="1">
      <alignment horizontal="center" shrinkToFit="0" vertical="bottom" wrapText="0"/>
    </xf>
    <xf borderId="7" fillId="6" fontId="3" numFmtId="0" xfId="0" applyAlignment="1" applyBorder="1" applyFont="1">
      <alignment horizontal="left" shrinkToFit="0" vertical="bottom" wrapText="0"/>
    </xf>
    <xf borderId="4" fillId="6" fontId="3" numFmtId="0" xfId="0" applyAlignment="1" applyBorder="1" applyFont="1">
      <alignment horizontal="left" shrinkToFit="0" vertical="bottom" wrapText="0"/>
    </xf>
    <xf borderId="7" fillId="6" fontId="2" numFmtId="0" xfId="0" applyAlignment="1" applyBorder="1" applyFont="1">
      <alignment shrinkToFit="0" vertical="bottom" wrapText="0"/>
    </xf>
    <xf borderId="7" fillId="5" fontId="12" numFmtId="164" xfId="0" applyAlignment="1" applyBorder="1" applyFont="1" applyNumberFormat="1">
      <alignment shrinkToFit="0" vertical="bottom" wrapText="0"/>
    </xf>
    <xf borderId="7" fillId="5" fontId="2" numFmtId="0" xfId="0" applyAlignment="1" applyBorder="1" applyFont="1">
      <alignment horizontal="right" shrinkToFit="0" vertical="bottom" wrapText="0"/>
    </xf>
    <xf borderId="7" fillId="0" fontId="12" numFmtId="0" xfId="0" applyAlignment="1" applyBorder="1" applyFont="1">
      <alignment shrinkToFit="0" vertical="bottom" wrapText="0"/>
    </xf>
    <xf borderId="7" fillId="0" fontId="14" numFmtId="166" xfId="0" applyAlignment="1" applyBorder="1" applyFont="1" applyNumberFormat="1">
      <alignment shrinkToFit="0" vertical="bottom" wrapText="0"/>
    </xf>
    <xf borderId="7" fillId="6" fontId="11" numFmtId="0" xfId="0" applyAlignment="1" applyBorder="1" applyFont="1">
      <alignment shrinkToFit="0" vertical="bottom" wrapText="0"/>
    </xf>
    <xf borderId="7" fillId="6" fontId="15" numFmtId="166" xfId="0" applyAlignment="1" applyBorder="1" applyFont="1" applyNumberFormat="1">
      <alignment shrinkToFit="0" vertical="bottom" wrapText="0"/>
    </xf>
    <xf borderId="0" fillId="0" fontId="11" numFmtId="0" xfId="0" applyAlignment="1" applyFont="1">
      <alignment shrinkToFit="0" vertical="bottom" wrapText="0"/>
    </xf>
    <xf borderId="0" fillId="0" fontId="16" numFmtId="166" xfId="0" applyAlignment="1" applyFont="1" applyNumberFormat="1">
      <alignment shrinkToFit="0" vertical="bottom" wrapText="0"/>
    </xf>
    <xf borderId="7" fillId="5" fontId="11" numFmtId="0" xfId="0" applyAlignment="1" applyBorder="1" applyFont="1">
      <alignment horizontal="left" shrinkToFit="0" vertical="bottom" wrapText="0"/>
    </xf>
    <xf borderId="4" fillId="5" fontId="11" numFmtId="0" xfId="0" applyAlignment="1" applyBorder="1" applyFont="1">
      <alignment horizontal="left" shrinkToFit="0" vertical="bottom" wrapText="0"/>
    </xf>
    <xf borderId="7" fillId="5" fontId="7" numFmtId="0" xfId="0" applyAlignment="1" applyBorder="1" applyFont="1">
      <alignment shrinkToFit="0" vertical="bottom" wrapText="0"/>
    </xf>
    <xf borderId="7" fillId="6" fontId="11" numFmtId="0" xfId="0" applyAlignment="1" applyBorder="1" applyFont="1">
      <alignment horizontal="left" shrinkToFit="0" vertical="bottom" wrapText="0"/>
    </xf>
    <xf borderId="4" fillId="6" fontId="11" numFmtId="0" xfId="0" applyAlignment="1" applyBorder="1" applyFont="1">
      <alignment horizontal="left" shrinkToFit="0" vertical="bottom" wrapText="0"/>
    </xf>
    <xf borderId="0" fillId="0" fontId="2" numFmtId="0" xfId="0" applyAlignment="1" applyFont="1">
      <alignment horizontal="center" shrinkToFit="0" vertical="bottom" wrapText="0"/>
    </xf>
    <xf borderId="7" fillId="2" fontId="3" numFmtId="0" xfId="0" applyAlignment="1" applyBorder="1" applyFont="1">
      <alignment shrinkToFit="0" vertical="bottom" wrapText="0"/>
    </xf>
    <xf borderId="7" fillId="0" fontId="13" numFmtId="0" xfId="0" applyAlignment="1" applyBorder="1" applyFont="1">
      <alignment shrinkToFit="0" vertical="bottom" wrapText="0"/>
    </xf>
    <xf borderId="0" fillId="0" fontId="13" numFmtId="0" xfId="0" applyAlignment="1" applyFont="1">
      <alignment shrinkToFit="0" vertical="bottom" wrapText="0"/>
    </xf>
    <xf borderId="28" fillId="0" fontId="2" numFmtId="0" xfId="0" applyAlignment="1" applyBorder="1" applyFont="1">
      <alignment horizontal="center" shrinkToFit="0" vertical="center" wrapText="1"/>
    </xf>
    <xf borderId="21" fillId="0" fontId="2" numFmtId="0" xfId="0" applyAlignment="1" applyBorder="1" applyFont="1">
      <alignment shrinkToFit="0" vertical="center" wrapText="1"/>
    </xf>
    <xf borderId="3" fillId="0" fontId="2" numFmtId="0" xfId="0" applyAlignment="1" applyBorder="1" applyFont="1">
      <alignment horizontal="left" shrinkToFit="0" vertical="center" wrapText="1"/>
    </xf>
    <xf borderId="4" fillId="5" fontId="9" numFmtId="0" xfId="0" applyAlignment="1" applyBorder="1" applyFont="1">
      <alignment horizontal="center" shrinkToFit="0" vertical="bottom" wrapText="1"/>
    </xf>
    <xf borderId="7" fillId="7" fontId="2" numFmtId="0" xfId="0" applyAlignment="1" applyBorder="1" applyFill="1" applyFont="1">
      <alignment shrinkToFit="0" vertical="bottom" wrapText="0"/>
    </xf>
    <xf borderId="7" fillId="8" fontId="2" numFmtId="0" xfId="0" applyAlignment="1" applyBorder="1" applyFill="1" applyFont="1">
      <alignment shrinkToFit="0" vertical="bottom" wrapText="0"/>
    </xf>
    <xf borderId="7" fillId="9" fontId="2" numFmtId="0" xfId="0" applyAlignment="1" applyBorder="1" applyFill="1" applyFont="1">
      <alignment shrinkToFit="0" vertical="bottom" wrapText="0"/>
    </xf>
    <xf borderId="7" fillId="9" fontId="2" numFmtId="0" xfId="0" applyAlignment="1" applyBorder="1" applyFont="1">
      <alignment horizontal="right" shrinkToFit="0" vertical="bottom" wrapText="0"/>
    </xf>
    <xf borderId="7" fillId="6" fontId="3" numFmtId="0" xfId="0" applyAlignment="1" applyBorder="1" applyFont="1">
      <alignment shrinkToFit="0" vertical="bottom" wrapText="0"/>
    </xf>
    <xf borderId="7" fillId="0" fontId="13" numFmtId="167" xfId="0" applyAlignment="1" applyBorder="1" applyFont="1" applyNumberFormat="1">
      <alignment shrinkToFit="0" vertical="bottom" wrapText="0"/>
    </xf>
    <xf borderId="0" fillId="0" fontId="13" numFmtId="167" xfId="0" applyAlignment="1" applyFont="1" applyNumberFormat="1">
      <alignment shrinkToFit="0" vertical="bottom" wrapText="0"/>
    </xf>
    <xf borderId="0" fillId="0" fontId="13" numFmtId="0" xfId="0" applyAlignment="1" applyFont="1">
      <alignment horizontal="center" shrinkToFit="0" vertical="bottom" wrapText="0"/>
    </xf>
    <xf borderId="0" fillId="0" fontId="3" numFmtId="0" xfId="0" applyAlignment="1" applyFon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8EB4E3"/>
    <pageSetUpPr fitToPage="1"/>
  </sheetPr>
  <sheetViews>
    <sheetView workbookViewId="0"/>
  </sheetViews>
  <sheetFormatPr customHeight="1" defaultColWidth="14.43" defaultRowHeight="15.0"/>
  <cols>
    <col customWidth="1" min="1" max="1" width="74.0"/>
    <col customWidth="1" min="2" max="3" width="30.71"/>
    <col customWidth="1" min="4" max="4" width="30.0"/>
    <col customWidth="1" min="5" max="5" width="20.86"/>
    <col customWidth="1" min="6" max="6" width="15.0"/>
    <col customWidth="1" min="7" max="7" width="12.86"/>
    <col customWidth="1" min="8" max="8" width="25.43"/>
    <col customWidth="1" min="9" max="11" width="9.14"/>
    <col customWidth="1" min="12" max="26" width="8.71"/>
  </cols>
  <sheetData>
    <row r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44.25" customHeight="1">
      <c r="A2" s="3" t="s">
        <v>0</v>
      </c>
      <c r="B2" s="4"/>
      <c r="C2" s="4"/>
      <c r="D2" s="4"/>
      <c r="E2" s="4"/>
      <c r="F2" s="5"/>
      <c r="G2" s="6"/>
      <c r="H2" s="6"/>
      <c r="I2" s="6"/>
      <c r="J2" s="6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7"/>
      <c r="B3" s="7"/>
      <c r="C3" s="7"/>
      <c r="D3" s="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8" t="s">
        <v>1</v>
      </c>
      <c r="B4" s="9"/>
      <c r="C4" s="9"/>
      <c r="D4" s="9"/>
      <c r="E4" s="9"/>
      <c r="F4" s="10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8" t="s">
        <v>2</v>
      </c>
      <c r="B5" s="9"/>
      <c r="C5" s="9"/>
      <c r="D5" s="9"/>
      <c r="E5" s="9"/>
      <c r="F5" s="10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1" t="s">
        <v>3</v>
      </c>
      <c r="B6" s="9"/>
      <c r="C6" s="9"/>
      <c r="D6" s="9"/>
      <c r="E6" s="9"/>
      <c r="F6" s="10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0" customHeight="1">
      <c r="A7" s="12" t="s">
        <v>4</v>
      </c>
      <c r="B7" s="9"/>
      <c r="C7" s="9"/>
      <c r="D7" s="9"/>
      <c r="E7" s="9"/>
      <c r="F7" s="10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1.75" customHeight="1">
      <c r="A8" s="12" t="s">
        <v>5</v>
      </c>
      <c r="B8" s="9"/>
      <c r="C8" s="9"/>
      <c r="D8" s="9"/>
      <c r="E8" s="9"/>
      <c r="F8" s="10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3"/>
      <c r="B9" s="13"/>
      <c r="C9" s="13"/>
      <c r="D9" s="1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4" t="s">
        <v>6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30.75" customHeight="1">
      <c r="A11" s="15" t="s">
        <v>7</v>
      </c>
      <c r="B11" s="15"/>
      <c r="C11" s="16" t="s">
        <v>8</v>
      </c>
      <c r="D11" s="10"/>
      <c r="E11" s="17" t="s">
        <v>9</v>
      </c>
      <c r="F11" s="10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4.25" customHeight="1">
      <c r="A12" s="15" t="s">
        <v>10</v>
      </c>
      <c r="B12" s="15"/>
      <c r="C12" s="16" t="s">
        <v>11</v>
      </c>
      <c r="D12" s="10"/>
      <c r="E12" s="17" t="s">
        <v>12</v>
      </c>
      <c r="F12" s="10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32.25" customHeight="1">
      <c r="A13" s="15" t="s">
        <v>13</v>
      </c>
      <c r="B13" s="15"/>
      <c r="C13" s="16" t="s">
        <v>14</v>
      </c>
      <c r="D13" s="10"/>
      <c r="E13" s="17" t="s">
        <v>15</v>
      </c>
      <c r="F13" s="10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4.75" customHeight="1">
      <c r="A14" s="15" t="s">
        <v>16</v>
      </c>
      <c r="B14" s="15"/>
      <c r="C14" s="16" t="s">
        <v>17</v>
      </c>
      <c r="D14" s="10"/>
      <c r="E14" s="17"/>
      <c r="F14" s="10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3"/>
      <c r="B15" s="13"/>
      <c r="C15" s="13"/>
      <c r="D15" s="13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8" t="s">
        <v>18</v>
      </c>
      <c r="B16" s="19"/>
      <c r="C16" s="20"/>
      <c r="D16" s="20"/>
      <c r="E16" s="20"/>
      <c r="F16" s="21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2" t="s">
        <v>19</v>
      </c>
      <c r="B17" s="23"/>
      <c r="C17" s="24" t="s">
        <v>20</v>
      </c>
      <c r="D17" s="24" t="s">
        <v>21</v>
      </c>
      <c r="E17" s="24" t="s">
        <v>22</v>
      </c>
      <c r="F17" s="25" t="s">
        <v>23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2" t="s">
        <v>24</v>
      </c>
      <c r="B18" s="26"/>
      <c r="C18" s="27">
        <v>180.0</v>
      </c>
      <c r="D18" s="27">
        <v>180.0</v>
      </c>
      <c r="E18" s="27">
        <v>0.0</v>
      </c>
      <c r="F18" s="28">
        <f>C18+D18</f>
        <v>360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22" t="s">
        <v>25</v>
      </c>
      <c r="B19" s="29"/>
      <c r="C19" s="29">
        <v>45.0</v>
      </c>
      <c r="D19" s="29">
        <v>0.0</v>
      </c>
      <c r="E19" s="29">
        <v>0.0</v>
      </c>
      <c r="F19" s="28">
        <v>45.0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30" t="s">
        <v>26</v>
      </c>
      <c r="B20" s="9"/>
      <c r="C20" s="9"/>
      <c r="D20" s="9"/>
      <c r="E20" s="10"/>
      <c r="F20" s="28">
        <v>264.0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1" t="s">
        <v>27</v>
      </c>
      <c r="B21" s="9"/>
      <c r="C21" s="9"/>
      <c r="D21" s="9"/>
      <c r="E21" s="10"/>
      <c r="F21" s="28">
        <v>52.0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2" t="s">
        <v>28</v>
      </c>
      <c r="B22" s="9"/>
      <c r="C22" s="9"/>
      <c r="D22" s="9"/>
      <c r="E22" s="10"/>
      <c r="F22" s="33">
        <v>340.0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2" t="s">
        <v>29</v>
      </c>
      <c r="B23" s="9"/>
      <c r="C23" s="9"/>
      <c r="D23" s="9"/>
      <c r="E23" s="10"/>
      <c r="F23" s="33">
        <v>0.0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2" t="s">
        <v>30</v>
      </c>
      <c r="B24" s="9"/>
      <c r="C24" s="9"/>
      <c r="D24" s="9"/>
      <c r="E24" s="10"/>
      <c r="F24" s="33">
        <f>F22+F23</f>
        <v>340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4" t="s">
        <v>31</v>
      </c>
      <c r="B25" s="9"/>
      <c r="C25" s="9"/>
      <c r="D25" s="9"/>
      <c r="E25" s="10"/>
      <c r="F25" s="33">
        <v>50.0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0" t="s">
        <v>32</v>
      </c>
      <c r="B26" s="9"/>
      <c r="C26" s="9"/>
      <c r="D26" s="9"/>
      <c r="E26" s="10"/>
      <c r="F26" s="33">
        <f>(F20*F24)+(F21*F25)</f>
        <v>92360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0" customHeight="1">
      <c r="A27" s="35" t="s">
        <v>33</v>
      </c>
      <c r="B27" s="9"/>
      <c r="C27" s="9"/>
      <c r="D27" s="9"/>
      <c r="E27" s="10"/>
      <c r="F27" s="33">
        <v>0.0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2" t="s">
        <v>34</v>
      </c>
      <c r="B28" s="36"/>
      <c r="C28" s="36"/>
      <c r="D28" s="36"/>
      <c r="E28" s="37"/>
      <c r="F28" s="33">
        <f>F24-F27</f>
        <v>340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2" t="s">
        <v>35</v>
      </c>
      <c r="B29" s="36"/>
      <c r="C29" s="36"/>
      <c r="D29" s="36"/>
      <c r="E29" s="37"/>
      <c r="F29" s="33">
        <f>F28*F20</f>
        <v>89760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2" t="s">
        <v>36</v>
      </c>
      <c r="B30" s="36"/>
      <c r="C30" s="36"/>
      <c r="D30" s="36"/>
      <c r="E30" s="37"/>
      <c r="F30" s="33">
        <f>F21*F25</f>
        <v>2600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4.25" customHeight="1">
      <c r="A31" s="38" t="s">
        <v>37</v>
      </c>
      <c r="B31" s="9"/>
      <c r="C31" s="9"/>
      <c r="D31" s="9"/>
      <c r="E31" s="10"/>
      <c r="F31" s="33">
        <f>F29+F30</f>
        <v>92360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33.0" customHeight="1">
      <c r="A32" s="39" t="s">
        <v>38</v>
      </c>
      <c r="B32" s="40"/>
      <c r="C32" s="40"/>
      <c r="D32" s="40"/>
      <c r="E32" s="40"/>
      <c r="F32" s="41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32.25" customHeight="1">
      <c r="A33" s="42" t="s">
        <v>39</v>
      </c>
      <c r="B33" s="43"/>
      <c r="C33" s="43"/>
      <c r="D33" s="43"/>
      <c r="E33" s="43"/>
      <c r="F33" s="43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45.0" customHeight="1">
      <c r="A34" s="44" t="s">
        <v>40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6" t="s">
        <v>41</v>
      </c>
      <c r="B36" s="9"/>
      <c r="C36" s="10"/>
      <c r="D36" s="47" t="s">
        <v>42</v>
      </c>
      <c r="E36" s="10"/>
      <c r="F36" s="48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49" t="s">
        <v>43</v>
      </c>
      <c r="B37" s="9"/>
      <c r="C37" s="10"/>
      <c r="D37" s="50" t="s">
        <v>44</v>
      </c>
      <c r="E37" s="10"/>
      <c r="F37" s="51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52" t="s">
        <v>45</v>
      </c>
      <c r="B38" s="9"/>
      <c r="C38" s="10"/>
      <c r="D38" s="50" t="s">
        <v>46</v>
      </c>
      <c r="E38" s="10"/>
      <c r="F38" s="53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7.0" customHeight="1">
      <c r="A39" s="52" t="s">
        <v>47</v>
      </c>
      <c r="B39" s="9"/>
      <c r="C39" s="9"/>
      <c r="D39" s="54" t="s">
        <v>48</v>
      </c>
      <c r="E39" s="10"/>
      <c r="F39" s="53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55"/>
      <c r="B40" s="55"/>
      <c r="C40" s="55"/>
      <c r="D40" s="55"/>
      <c r="E40" s="55"/>
      <c r="F40" s="55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55"/>
      <c r="B41" s="55"/>
      <c r="C41" s="55"/>
      <c r="D41" s="55"/>
      <c r="E41" s="5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6" t="s">
        <v>41</v>
      </c>
      <c r="B42" s="9"/>
      <c r="C42" s="9"/>
      <c r="D42" s="9"/>
      <c r="E42" s="10"/>
      <c r="F42" s="56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0" customHeight="1">
      <c r="A43" s="57" t="s">
        <v>49</v>
      </c>
      <c r="B43" s="9"/>
      <c r="C43" s="9"/>
      <c r="D43" s="9"/>
      <c r="E43" s="10"/>
      <c r="F43" s="58">
        <v>45.0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0" customHeight="1">
      <c r="A44" s="57" t="s">
        <v>50</v>
      </c>
      <c r="B44" s="9"/>
      <c r="C44" s="9"/>
      <c r="D44" s="9"/>
      <c r="E44" s="10"/>
      <c r="F44" s="58" t="s">
        <v>51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0" customHeight="1">
      <c r="A45" s="59" t="s">
        <v>52</v>
      </c>
      <c r="B45" s="9"/>
      <c r="C45" s="9"/>
      <c r="D45" s="9"/>
      <c r="E45" s="10"/>
      <c r="F45" s="60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3"/>
      <c r="B46" s="13"/>
      <c r="C46" s="13"/>
      <c r="D46" s="13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3"/>
      <c r="B47" s="13"/>
      <c r="C47" s="13"/>
      <c r="D47" s="13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61" t="s">
        <v>53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62" t="s">
        <v>54</v>
      </c>
      <c r="B49" s="63"/>
      <c r="C49" s="63"/>
      <c r="D49" s="63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64" t="s">
        <v>55</v>
      </c>
      <c r="B50" s="65"/>
      <c r="C50" s="65" t="s">
        <v>56</v>
      </c>
      <c r="D50" s="65" t="s">
        <v>57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66" t="s">
        <v>7</v>
      </c>
      <c r="B51" s="67"/>
      <c r="C51" s="67" t="s">
        <v>58</v>
      </c>
      <c r="D51" s="68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66" t="s">
        <v>10</v>
      </c>
      <c r="B52" s="67"/>
      <c r="C52" s="67" t="s">
        <v>59</v>
      </c>
      <c r="D52" s="68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66" t="s">
        <v>13</v>
      </c>
      <c r="B53" s="67"/>
      <c r="C53" s="67" t="s">
        <v>60</v>
      </c>
      <c r="D53" s="68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66" t="s">
        <v>16</v>
      </c>
      <c r="B54" s="67"/>
      <c r="C54" s="67" t="s">
        <v>61</v>
      </c>
      <c r="D54" s="68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66" t="s">
        <v>62</v>
      </c>
      <c r="B55" s="67"/>
      <c r="C55" s="67" t="s">
        <v>63</v>
      </c>
      <c r="D55" s="68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69" t="s">
        <v>64</v>
      </c>
      <c r="B56" s="67"/>
      <c r="C56" s="67" t="s">
        <v>65</v>
      </c>
      <c r="D56" s="68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69" t="s">
        <v>66</v>
      </c>
      <c r="B57" s="67"/>
      <c r="C57" s="67" t="s">
        <v>67</v>
      </c>
      <c r="D57" s="68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66" t="s">
        <v>68</v>
      </c>
      <c r="B58" s="67"/>
      <c r="C58" s="67" t="s">
        <v>69</v>
      </c>
      <c r="D58" s="68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2.5" customHeight="1">
      <c r="A59" s="70" t="s">
        <v>70</v>
      </c>
      <c r="B59" s="4"/>
      <c r="C59" s="5"/>
      <c r="D59" s="71">
        <f>SUM(D51:D58)</f>
        <v>0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7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7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62" t="s">
        <v>71</v>
      </c>
      <c r="B62" s="63"/>
      <c r="C62" s="63"/>
      <c r="D62" s="63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64" t="s">
        <v>72</v>
      </c>
      <c r="B63" s="65"/>
      <c r="C63" s="65" t="s">
        <v>73</v>
      </c>
      <c r="D63" s="65" t="s">
        <v>57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66" t="s">
        <v>7</v>
      </c>
      <c r="B64" s="67"/>
      <c r="C64" s="67" t="s">
        <v>74</v>
      </c>
      <c r="D64" s="68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66" t="s">
        <v>75</v>
      </c>
      <c r="B65" s="67"/>
      <c r="C65" s="67" t="s">
        <v>76</v>
      </c>
      <c r="D65" s="68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66" t="s">
        <v>10</v>
      </c>
      <c r="B66" s="67"/>
      <c r="C66" s="67" t="s">
        <v>77</v>
      </c>
      <c r="D66" s="68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66" t="s">
        <v>13</v>
      </c>
      <c r="B67" s="67"/>
      <c r="C67" s="67" t="s">
        <v>78</v>
      </c>
      <c r="D67" s="68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66" t="s">
        <v>16</v>
      </c>
      <c r="B68" s="67"/>
      <c r="C68" s="67" t="s">
        <v>79</v>
      </c>
      <c r="D68" s="68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66" t="s">
        <v>62</v>
      </c>
      <c r="B69" s="67"/>
      <c r="C69" s="67" t="s">
        <v>80</v>
      </c>
      <c r="D69" s="68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66" t="s">
        <v>64</v>
      </c>
      <c r="B70" s="67"/>
      <c r="C70" s="67" t="s">
        <v>69</v>
      </c>
      <c r="D70" s="68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1.0" customHeight="1">
      <c r="A71" s="70" t="s">
        <v>81</v>
      </c>
      <c r="B71" s="4"/>
      <c r="C71" s="5"/>
      <c r="D71" s="71">
        <f>SUM(D64:D70)</f>
        <v>0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7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7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61" t="s">
        <v>82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7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62" t="s">
        <v>83</v>
      </c>
      <c r="B76" s="63"/>
      <c r="C76" s="63"/>
      <c r="D76" s="63"/>
      <c r="E76" s="63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64" t="s">
        <v>84</v>
      </c>
      <c r="B77" s="65"/>
      <c r="C77" s="65" t="s">
        <v>85</v>
      </c>
      <c r="D77" s="65" t="s">
        <v>86</v>
      </c>
      <c r="E77" s="65" t="s">
        <v>57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74" t="s">
        <v>7</v>
      </c>
      <c r="B78" s="67"/>
      <c r="C78" s="67" t="s">
        <v>87</v>
      </c>
      <c r="D78" s="75">
        <v>0.2</v>
      </c>
      <c r="E78" s="76">
        <f t="shared" ref="E78:E86" si="1">D78*$D$59</f>
        <v>0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74" t="s">
        <v>10</v>
      </c>
      <c r="B79" s="67"/>
      <c r="C79" s="67" t="s">
        <v>88</v>
      </c>
      <c r="D79" s="75">
        <v>0.015</v>
      </c>
      <c r="E79" s="76">
        <f t="shared" si="1"/>
        <v>0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74" t="s">
        <v>13</v>
      </c>
      <c r="B80" s="67"/>
      <c r="C80" s="67" t="s">
        <v>89</v>
      </c>
      <c r="D80" s="75">
        <v>0.01</v>
      </c>
      <c r="E80" s="76">
        <f t="shared" si="1"/>
        <v>0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74" t="s">
        <v>16</v>
      </c>
      <c r="B81" s="67"/>
      <c r="C81" s="67" t="s">
        <v>90</v>
      </c>
      <c r="D81" s="75">
        <v>0.002</v>
      </c>
      <c r="E81" s="76">
        <f t="shared" si="1"/>
        <v>0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74" t="s">
        <v>62</v>
      </c>
      <c r="B82" s="77"/>
      <c r="C82" s="77" t="s">
        <v>91</v>
      </c>
      <c r="D82" s="75">
        <v>0.025</v>
      </c>
      <c r="E82" s="76">
        <f t="shared" si="1"/>
        <v>0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74" t="s">
        <v>64</v>
      </c>
      <c r="B83" s="67"/>
      <c r="C83" s="67" t="s">
        <v>92</v>
      </c>
      <c r="D83" s="75">
        <v>0.08</v>
      </c>
      <c r="E83" s="76">
        <f t="shared" si="1"/>
        <v>0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74" t="s">
        <v>66</v>
      </c>
      <c r="B84" s="67"/>
      <c r="C84" s="67" t="s">
        <v>93</v>
      </c>
      <c r="D84" s="78"/>
      <c r="E84" s="68">
        <f t="shared" si="1"/>
        <v>0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74" t="s">
        <v>68</v>
      </c>
      <c r="B85" s="67"/>
      <c r="C85" s="67" t="s">
        <v>94</v>
      </c>
      <c r="D85" s="75">
        <v>0.006</v>
      </c>
      <c r="E85" s="76">
        <f t="shared" si="1"/>
        <v>0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70" t="s">
        <v>95</v>
      </c>
      <c r="B86" s="4"/>
      <c r="C86" s="5"/>
      <c r="D86" s="79">
        <f>SUM(D78:D85)</f>
        <v>0.338</v>
      </c>
      <c r="E86" s="80">
        <f t="shared" si="1"/>
        <v>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7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62" t="s">
        <v>96</v>
      </c>
      <c r="B88" s="63"/>
      <c r="C88" s="63"/>
      <c r="D88" s="63"/>
      <c r="E88" s="63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64" t="s">
        <v>97</v>
      </c>
      <c r="B89" s="65"/>
      <c r="C89" s="65" t="s">
        <v>98</v>
      </c>
      <c r="D89" s="65" t="s">
        <v>86</v>
      </c>
      <c r="E89" s="65" t="s">
        <v>57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74" t="s">
        <v>7</v>
      </c>
      <c r="B90" s="67"/>
      <c r="C90" s="67" t="s">
        <v>99</v>
      </c>
      <c r="D90" s="75">
        <v>0.0833</v>
      </c>
      <c r="E90" s="76">
        <f>D59*D90</f>
        <v>0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74" t="s">
        <v>10</v>
      </c>
      <c r="B91" s="67"/>
      <c r="C91" s="67" t="s">
        <v>100</v>
      </c>
      <c r="D91" s="75">
        <v>0.0278</v>
      </c>
      <c r="E91" s="76">
        <f>D91*$D$59</f>
        <v>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74"/>
      <c r="B92" s="81"/>
      <c r="C92" s="81" t="s">
        <v>101</v>
      </c>
      <c r="D92" s="75"/>
      <c r="E92" s="76">
        <f>SUM(E91)</f>
        <v>0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45.75" customHeight="1">
      <c r="A93" s="74"/>
      <c r="B93" s="67"/>
      <c r="C93" s="67" t="s">
        <v>102</v>
      </c>
      <c r="D93" s="75">
        <f>SUM(D90:D92)</f>
        <v>0.1111</v>
      </c>
      <c r="E93" s="76">
        <f>D93*$D$59</f>
        <v>0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70" t="s">
        <v>95</v>
      </c>
      <c r="B94" s="4"/>
      <c r="C94" s="5"/>
      <c r="D94" s="79"/>
      <c r="E94" s="71">
        <f>SUM(E93,E92)</f>
        <v>0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7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62" t="s">
        <v>103</v>
      </c>
      <c r="B96" s="63"/>
      <c r="C96" s="63"/>
      <c r="D96" s="63"/>
      <c r="E96" s="63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64" t="s">
        <v>104</v>
      </c>
      <c r="B97" s="65"/>
      <c r="C97" s="65" t="s">
        <v>105</v>
      </c>
      <c r="D97" s="65" t="s">
        <v>86</v>
      </c>
      <c r="E97" s="65" t="s">
        <v>57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74" t="s">
        <v>7</v>
      </c>
      <c r="B98" s="67"/>
      <c r="C98" s="67" t="s">
        <v>105</v>
      </c>
      <c r="D98" s="78"/>
      <c r="E98" s="68">
        <f t="shared" ref="E98:E99" si="2">D98*$D$59</f>
        <v>0</v>
      </c>
      <c r="F98" s="2"/>
      <c r="G98" s="2"/>
      <c r="H98" s="2"/>
      <c r="I98" s="8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4.75" customHeight="1">
      <c r="A99" s="74" t="s">
        <v>10</v>
      </c>
      <c r="B99" s="67"/>
      <c r="C99" s="67" t="s">
        <v>106</v>
      </c>
      <c r="D99" s="75"/>
      <c r="E99" s="76">
        <f t="shared" si="2"/>
        <v>0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70" t="s">
        <v>95</v>
      </c>
      <c r="B100" s="4"/>
      <c r="C100" s="5"/>
      <c r="D100" s="79"/>
      <c r="E100" s="71">
        <f>SUM(E99,E98)</f>
        <v>0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7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62" t="s">
        <v>107</v>
      </c>
      <c r="B102" s="63"/>
      <c r="C102" s="63"/>
      <c r="D102" s="63"/>
      <c r="E102" s="63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64" t="s">
        <v>108</v>
      </c>
      <c r="B103" s="65"/>
      <c r="C103" s="65" t="s">
        <v>109</v>
      </c>
      <c r="D103" s="65" t="s">
        <v>86</v>
      </c>
      <c r="E103" s="65" t="s">
        <v>57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74" t="s">
        <v>7</v>
      </c>
      <c r="B104" s="67"/>
      <c r="C104" s="67" t="s">
        <v>110</v>
      </c>
      <c r="D104" s="78"/>
      <c r="E104" s="68">
        <f t="shared" ref="E104:E109" si="3">D104*$D$59</f>
        <v>0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74" t="s">
        <v>10</v>
      </c>
      <c r="B105" s="67"/>
      <c r="C105" s="67" t="s">
        <v>111</v>
      </c>
      <c r="D105" s="78">
        <f>D83*D104</f>
        <v>0</v>
      </c>
      <c r="E105" s="68">
        <f t="shared" si="3"/>
        <v>0</v>
      </c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74" t="s">
        <v>13</v>
      </c>
      <c r="B106" s="67"/>
      <c r="C106" s="67" t="s">
        <v>112</v>
      </c>
      <c r="D106" s="78"/>
      <c r="E106" s="68">
        <f t="shared" si="3"/>
        <v>0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74" t="s">
        <v>16</v>
      </c>
      <c r="B107" s="67"/>
      <c r="C107" s="67" t="s">
        <v>113</v>
      </c>
      <c r="D107" s="78"/>
      <c r="E107" s="68">
        <f t="shared" si="3"/>
        <v>0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74" t="s">
        <v>62</v>
      </c>
      <c r="B108" s="67"/>
      <c r="C108" s="67" t="s">
        <v>114</v>
      </c>
      <c r="D108" s="78">
        <f>D86*D107</f>
        <v>0</v>
      </c>
      <c r="E108" s="68">
        <f t="shared" si="3"/>
        <v>0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74" t="s">
        <v>64</v>
      </c>
      <c r="B109" s="77"/>
      <c r="C109" s="77" t="s">
        <v>115</v>
      </c>
      <c r="D109" s="78"/>
      <c r="E109" s="68">
        <f t="shared" si="3"/>
        <v>0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70" t="s">
        <v>116</v>
      </c>
      <c r="B110" s="4"/>
      <c r="C110" s="5"/>
      <c r="D110" s="79">
        <f t="shared" ref="D110:E110" si="4">SUM(D104:D109)</f>
        <v>0</v>
      </c>
      <c r="E110" s="71">
        <f t="shared" si="4"/>
        <v>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7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62" t="s">
        <v>117</v>
      </c>
      <c r="B112" s="63"/>
      <c r="C112" s="63"/>
      <c r="D112" s="63"/>
      <c r="E112" s="63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64" t="s">
        <v>118</v>
      </c>
      <c r="B113" s="65"/>
      <c r="C113" s="65" t="s">
        <v>119</v>
      </c>
      <c r="D113" s="65" t="s">
        <v>86</v>
      </c>
      <c r="E113" s="65" t="s">
        <v>57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74" t="s">
        <v>7</v>
      </c>
      <c r="B114" s="67"/>
      <c r="C114" s="67" t="s">
        <v>120</v>
      </c>
      <c r="D114" s="83"/>
      <c r="E114" s="68">
        <f t="shared" ref="E114:E118" si="5">D114*$D$59</f>
        <v>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74" t="s">
        <v>10</v>
      </c>
      <c r="B115" s="67"/>
      <c r="C115" s="67" t="s">
        <v>121</v>
      </c>
      <c r="D115" s="83"/>
      <c r="E115" s="68">
        <f t="shared" si="5"/>
        <v>0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74" t="s">
        <v>13</v>
      </c>
      <c r="B116" s="67"/>
      <c r="C116" s="67" t="s">
        <v>122</v>
      </c>
      <c r="D116" s="83"/>
      <c r="E116" s="68">
        <f t="shared" si="5"/>
        <v>0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74" t="s">
        <v>16</v>
      </c>
      <c r="B117" s="67"/>
      <c r="C117" s="67" t="s">
        <v>123</v>
      </c>
      <c r="D117" s="83"/>
      <c r="E117" s="68">
        <f t="shared" si="5"/>
        <v>0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74" t="s">
        <v>62</v>
      </c>
      <c r="B118" s="67"/>
      <c r="C118" s="67" t="s">
        <v>124</v>
      </c>
      <c r="D118" s="83"/>
      <c r="E118" s="68">
        <f t="shared" si="5"/>
        <v>0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74" t="s">
        <v>64</v>
      </c>
      <c r="B119" s="67"/>
      <c r="C119" s="67" t="s">
        <v>69</v>
      </c>
      <c r="D119" s="83"/>
      <c r="E119" s="68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74"/>
      <c r="B120" s="81"/>
      <c r="C120" s="81" t="s">
        <v>101</v>
      </c>
      <c r="D120" s="83"/>
      <c r="E120" s="68">
        <f>SUM(E114:E119)</f>
        <v>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74" t="s">
        <v>66</v>
      </c>
      <c r="B121" s="67"/>
      <c r="C121" s="67" t="s">
        <v>125</v>
      </c>
      <c r="D121" s="83"/>
      <c r="E121" s="68">
        <f>D121*$D$59</f>
        <v>0</v>
      </c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70" t="s">
        <v>116</v>
      </c>
      <c r="B122" s="4"/>
      <c r="C122" s="5"/>
      <c r="D122" s="79"/>
      <c r="E122" s="71">
        <f>SUM(E120:E121)</f>
        <v>0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7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39.0" customHeight="1">
      <c r="A124" s="84" t="s">
        <v>126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7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64">
        <v>3.0</v>
      </c>
      <c r="B126" s="65"/>
      <c r="C126" s="65" t="s">
        <v>127</v>
      </c>
      <c r="D126" s="65" t="s">
        <v>57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66" t="s">
        <v>84</v>
      </c>
      <c r="B127" s="67"/>
      <c r="C127" s="67" t="s">
        <v>128</v>
      </c>
      <c r="D127" s="76">
        <f>E86</f>
        <v>0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66" t="s">
        <v>97</v>
      </c>
      <c r="B128" s="67"/>
      <c r="C128" s="67" t="s">
        <v>129</v>
      </c>
      <c r="D128" s="76">
        <f>E94</f>
        <v>0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66" t="s">
        <v>104</v>
      </c>
      <c r="B129" s="67"/>
      <c r="C129" s="67" t="s">
        <v>105</v>
      </c>
      <c r="D129" s="76">
        <f>E100</f>
        <v>0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66" t="s">
        <v>108</v>
      </c>
      <c r="B130" s="67"/>
      <c r="C130" s="67" t="s">
        <v>130</v>
      </c>
      <c r="D130" s="76">
        <f>E110</f>
        <v>0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66" t="s">
        <v>118</v>
      </c>
      <c r="B131" s="67"/>
      <c r="C131" s="67" t="s">
        <v>131</v>
      </c>
      <c r="D131" s="76">
        <f>E122</f>
        <v>0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66" t="s">
        <v>132</v>
      </c>
      <c r="B132" s="67"/>
      <c r="C132" s="67" t="s">
        <v>133</v>
      </c>
      <c r="D132" s="85" t="s">
        <v>134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70" t="s">
        <v>116</v>
      </c>
      <c r="B133" s="4"/>
      <c r="C133" s="5"/>
      <c r="D133" s="71">
        <f>SUM(D127:D132)</f>
        <v>0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7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86" t="s">
        <v>135</v>
      </c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28.5" customHeight="1">
      <c r="A137" s="70" t="s">
        <v>136</v>
      </c>
      <c r="B137" s="4"/>
      <c r="C137" s="87"/>
      <c r="D137" s="88" t="s">
        <v>137</v>
      </c>
      <c r="E137" s="10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74" t="s">
        <v>7</v>
      </c>
      <c r="B138" s="67"/>
      <c r="C138" s="67" t="s">
        <v>138</v>
      </c>
      <c r="D138" s="89">
        <f>D59</f>
        <v>0</v>
      </c>
      <c r="E138" s="90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74" t="s">
        <v>10</v>
      </c>
      <c r="B139" s="67"/>
      <c r="C139" s="67" t="s">
        <v>139</v>
      </c>
      <c r="D139" s="91">
        <f>D71</f>
        <v>0</v>
      </c>
      <c r="E139" s="5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74" t="s">
        <v>13</v>
      </c>
      <c r="B140" s="67"/>
      <c r="C140" s="67" t="s">
        <v>140</v>
      </c>
      <c r="D140" s="91">
        <f>D133</f>
        <v>0</v>
      </c>
      <c r="E140" s="5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28.5" customHeight="1">
      <c r="A141" s="92" t="s">
        <v>141</v>
      </c>
      <c r="B141" s="4"/>
      <c r="C141" s="5"/>
      <c r="D141" s="91">
        <f>SUM(D138:E140)</f>
        <v>0</v>
      </c>
      <c r="E141" s="5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28.5" customHeight="1">
      <c r="A142" s="70" t="s">
        <v>142</v>
      </c>
      <c r="B142" s="4"/>
      <c r="C142" s="5"/>
      <c r="D142" s="93">
        <f>SUM(D141)</f>
        <v>0</v>
      </c>
      <c r="E142" s="5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hidden="1" customHeight="1">
      <c r="A144" s="2"/>
      <c r="B144" s="2"/>
      <c r="C144" s="2"/>
      <c r="D144" s="2"/>
      <c r="E144" s="94">
        <f>D142</f>
        <v>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5" t="s">
        <v>143</v>
      </c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94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6" t="s">
        <v>144</v>
      </c>
      <c r="B147" s="56"/>
      <c r="C147" s="56" t="s">
        <v>145</v>
      </c>
      <c r="D147" s="56" t="s">
        <v>134</v>
      </c>
      <c r="E147" s="94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7" t="s">
        <v>7</v>
      </c>
      <c r="B148" s="98"/>
      <c r="C148" s="98" t="s">
        <v>146</v>
      </c>
      <c r="D148" s="99"/>
      <c r="E148" s="94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7" t="s">
        <v>10</v>
      </c>
      <c r="B149" s="98"/>
      <c r="C149" s="98" t="s">
        <v>147</v>
      </c>
      <c r="D149" s="99"/>
      <c r="E149" s="94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7" t="s">
        <v>13</v>
      </c>
      <c r="B150" s="98"/>
      <c r="C150" s="98" t="s">
        <v>148</v>
      </c>
      <c r="D150" s="99"/>
      <c r="E150" s="94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7" t="s">
        <v>16</v>
      </c>
      <c r="B151" s="98"/>
      <c r="C151" s="98" t="s">
        <v>146</v>
      </c>
      <c r="D151" s="99"/>
      <c r="E151" s="94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7" t="s">
        <v>62</v>
      </c>
      <c r="B152" s="98"/>
      <c r="C152" s="98" t="s">
        <v>149</v>
      </c>
      <c r="D152" s="99"/>
      <c r="E152" s="94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7" t="s">
        <v>64</v>
      </c>
      <c r="B153" s="98"/>
      <c r="C153" s="98" t="s">
        <v>150</v>
      </c>
      <c r="D153" s="99"/>
      <c r="E153" s="94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7" t="s">
        <v>66</v>
      </c>
      <c r="B154" s="98"/>
      <c r="C154" s="98" t="s">
        <v>151</v>
      </c>
      <c r="D154" s="99"/>
      <c r="E154" s="94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7" t="s">
        <v>68</v>
      </c>
      <c r="B155" s="98"/>
      <c r="C155" s="98" t="s">
        <v>152</v>
      </c>
      <c r="D155" s="99"/>
      <c r="E155" s="94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7" t="s">
        <v>55</v>
      </c>
      <c r="B156" s="100"/>
      <c r="C156" s="100" t="s">
        <v>153</v>
      </c>
      <c r="D156" s="99"/>
      <c r="E156" s="94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7" t="s">
        <v>154</v>
      </c>
      <c r="B157" s="98"/>
      <c r="C157" s="98" t="s">
        <v>155</v>
      </c>
      <c r="D157" s="99"/>
      <c r="E157" s="94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7" t="s">
        <v>156</v>
      </c>
      <c r="B158" s="100"/>
      <c r="C158" s="100" t="s">
        <v>157</v>
      </c>
      <c r="D158" s="99"/>
      <c r="E158" s="94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7" t="s">
        <v>158</v>
      </c>
      <c r="B159" s="98"/>
      <c r="C159" s="98" t="s">
        <v>159</v>
      </c>
      <c r="D159" s="99"/>
      <c r="E159" s="94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7" t="s">
        <v>160</v>
      </c>
      <c r="B160" s="98"/>
      <c r="C160" s="98" t="s">
        <v>161</v>
      </c>
      <c r="D160" s="101"/>
      <c r="E160" s="94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94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94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5" t="s">
        <v>162</v>
      </c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94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6" t="s">
        <v>163</v>
      </c>
      <c r="B165" s="102"/>
      <c r="C165" s="102" t="s">
        <v>164</v>
      </c>
      <c r="D165" s="103" t="s">
        <v>165</v>
      </c>
      <c r="E165" s="103" t="s">
        <v>166</v>
      </c>
      <c r="F165" s="2"/>
      <c r="G165" s="104"/>
      <c r="H165" s="105"/>
      <c r="I165" s="106"/>
      <c r="J165" s="107"/>
      <c r="K165" s="106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7" t="s">
        <v>7</v>
      </c>
      <c r="B166" s="101"/>
      <c r="C166" s="101" t="s">
        <v>167</v>
      </c>
      <c r="D166" s="101" t="s">
        <v>168</v>
      </c>
      <c r="E166" s="101"/>
      <c r="F166" s="2"/>
      <c r="G166" s="45"/>
      <c r="H166" s="108"/>
      <c r="I166" s="2"/>
      <c r="J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7" t="s">
        <v>10</v>
      </c>
      <c r="B167" s="101"/>
      <c r="C167" s="101" t="s">
        <v>169</v>
      </c>
      <c r="D167" s="101" t="s">
        <v>168</v>
      </c>
      <c r="E167" s="101"/>
      <c r="F167" s="2"/>
      <c r="G167" s="45"/>
      <c r="H167" s="2"/>
      <c r="I167" s="2"/>
      <c r="J167" s="8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7" t="s">
        <v>13</v>
      </c>
      <c r="B168" s="101"/>
      <c r="C168" s="101" t="s">
        <v>170</v>
      </c>
      <c r="D168" s="101" t="s">
        <v>168</v>
      </c>
      <c r="E168" s="101"/>
      <c r="F168" s="2"/>
      <c r="G168" s="45"/>
      <c r="H168" s="2"/>
      <c r="I168" s="2"/>
      <c r="J168" s="8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7" t="s">
        <v>16</v>
      </c>
      <c r="B169" s="101"/>
      <c r="C169" s="101" t="s">
        <v>171</v>
      </c>
      <c r="D169" s="101" t="s">
        <v>134</v>
      </c>
      <c r="E169" s="101"/>
      <c r="F169" s="2"/>
      <c r="G169" s="45"/>
      <c r="H169" s="2"/>
      <c r="I169" s="2"/>
      <c r="J169" s="8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7" t="s">
        <v>62</v>
      </c>
      <c r="B170" s="101"/>
      <c r="C170" s="101" t="s">
        <v>152</v>
      </c>
      <c r="D170" s="109" t="s">
        <v>134</v>
      </c>
      <c r="E170" s="10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7" t="s">
        <v>64</v>
      </c>
      <c r="B171" s="101"/>
      <c r="C171" s="101" t="s">
        <v>172</v>
      </c>
      <c r="D171" s="109" t="s">
        <v>134</v>
      </c>
      <c r="E171" s="10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10" t="s">
        <v>173</v>
      </c>
      <c r="B173" s="9"/>
      <c r="C173" s="9"/>
      <c r="D173" s="10"/>
      <c r="E173" s="111"/>
      <c r="F173" s="10"/>
      <c r="G173" s="107"/>
      <c r="H173" s="106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12" t="s">
        <v>174</v>
      </c>
      <c r="B174" s="113"/>
      <c r="C174" s="113" t="s">
        <v>168</v>
      </c>
      <c r="D174" s="101"/>
      <c r="E174" s="114" t="s">
        <v>175</v>
      </c>
      <c r="F174" s="10"/>
      <c r="G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12" t="s">
        <v>176</v>
      </c>
      <c r="B175" s="101"/>
      <c r="C175" s="101">
        <v>7.0</v>
      </c>
      <c r="D175" s="101"/>
      <c r="E175" s="115" t="s">
        <v>177</v>
      </c>
      <c r="F175" s="10"/>
      <c r="G175" s="8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12" t="s">
        <v>178</v>
      </c>
      <c r="B176" s="101"/>
      <c r="C176" s="101">
        <v>10.0</v>
      </c>
      <c r="D176" s="101"/>
      <c r="E176" s="115" t="s">
        <v>179</v>
      </c>
      <c r="F176" s="10"/>
      <c r="G176" s="8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12" t="s">
        <v>180</v>
      </c>
      <c r="B177" s="101"/>
      <c r="C177" s="101">
        <v>12.0</v>
      </c>
      <c r="D177" s="101"/>
      <c r="E177" s="115" t="s">
        <v>181</v>
      </c>
      <c r="F177" s="10"/>
      <c r="G177" s="8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62" t="s">
        <v>182</v>
      </c>
      <c r="B179" s="63"/>
      <c r="C179" s="63"/>
      <c r="D179" s="63"/>
      <c r="E179" s="63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16" t="s">
        <v>183</v>
      </c>
      <c r="B180" s="117"/>
      <c r="C180" s="117" t="s">
        <v>184</v>
      </c>
      <c r="D180" s="117" t="s">
        <v>185</v>
      </c>
      <c r="E180" s="117" t="s">
        <v>57</v>
      </c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0" customHeight="1">
      <c r="A181" s="118" t="s">
        <v>7</v>
      </c>
      <c r="B181" s="119"/>
      <c r="C181" s="120" t="s">
        <v>184</v>
      </c>
      <c r="D181" s="10"/>
      <c r="E181" s="12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0" customHeight="1">
      <c r="A182" s="97" t="s">
        <v>75</v>
      </c>
      <c r="B182" s="122"/>
      <c r="C182" s="123" t="s">
        <v>186</v>
      </c>
      <c r="D182" s="10"/>
      <c r="E182" s="12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0" customHeight="1">
      <c r="A183" s="97" t="s">
        <v>187</v>
      </c>
      <c r="B183" s="124"/>
      <c r="C183" s="50" t="s">
        <v>188</v>
      </c>
      <c r="D183" s="10"/>
      <c r="E183" s="12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0" customHeight="1">
      <c r="A184" s="97" t="s">
        <v>189</v>
      </c>
      <c r="B184" s="124"/>
      <c r="C184" s="50" t="s">
        <v>190</v>
      </c>
      <c r="D184" s="10"/>
      <c r="E184" s="12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7" t="s">
        <v>191</v>
      </c>
      <c r="B185" s="101"/>
      <c r="C185" s="114" t="s">
        <v>192</v>
      </c>
      <c r="D185" s="10"/>
      <c r="E185" s="12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0" customHeight="1">
      <c r="A186" s="97" t="s">
        <v>193</v>
      </c>
      <c r="B186" s="124"/>
      <c r="C186" s="50" t="s">
        <v>194</v>
      </c>
      <c r="D186" s="10"/>
      <c r="E186" s="12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0" customHeight="1">
      <c r="A187" s="97" t="s">
        <v>195</v>
      </c>
      <c r="B187" s="124"/>
      <c r="C187" s="50" t="s">
        <v>196</v>
      </c>
      <c r="D187" s="10"/>
      <c r="E187" s="12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0" customHeight="1">
      <c r="A188" s="97" t="s">
        <v>197</v>
      </c>
      <c r="B188" s="122"/>
      <c r="C188" s="123" t="s">
        <v>198</v>
      </c>
      <c r="D188" s="10"/>
      <c r="E188" s="12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0" customHeight="1">
      <c r="A189" s="97" t="s">
        <v>199</v>
      </c>
      <c r="B189" s="122"/>
      <c r="C189" s="123" t="s">
        <v>200</v>
      </c>
      <c r="D189" s="10"/>
      <c r="E189" s="12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0" customHeight="1">
      <c r="A190" s="97" t="s">
        <v>201</v>
      </c>
      <c r="B190" s="122"/>
      <c r="C190" s="123" t="s">
        <v>202</v>
      </c>
      <c r="D190" s="10"/>
      <c r="E190" s="12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0" customHeight="1">
      <c r="A191" s="97" t="s">
        <v>203</v>
      </c>
      <c r="B191" s="122"/>
      <c r="C191" s="123" t="s">
        <v>204</v>
      </c>
      <c r="D191" s="10"/>
      <c r="E191" s="12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25" t="s">
        <v>95</v>
      </c>
      <c r="B192" s="126"/>
      <c r="C192" s="126"/>
      <c r="D192" s="127"/>
      <c r="E192" s="71">
        <f>SUM(E182:E191)</f>
        <v>0</v>
      </c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86" t="s">
        <v>205</v>
      </c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30.0" customHeight="1">
      <c r="A196" s="118" t="s">
        <v>7</v>
      </c>
      <c r="B196" s="128"/>
      <c r="C196" s="128" t="s">
        <v>206</v>
      </c>
      <c r="D196" s="129" t="s">
        <v>134</v>
      </c>
      <c r="E196" s="10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74" t="s">
        <v>10</v>
      </c>
      <c r="B197" s="67"/>
      <c r="C197" s="67" t="s">
        <v>207</v>
      </c>
      <c r="D197" s="89"/>
      <c r="E197" s="77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74" t="s">
        <v>13</v>
      </c>
      <c r="B198" s="67"/>
      <c r="C198" s="67" t="s">
        <v>208</v>
      </c>
      <c r="D198" s="91" t="str">
        <f>D109</f>
        <v/>
      </c>
      <c r="E198" s="5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74" t="s">
        <v>16</v>
      </c>
      <c r="B199" s="67"/>
      <c r="C199" s="67" t="s">
        <v>209</v>
      </c>
      <c r="D199" s="91" t="str">
        <f>#REF!</f>
        <v>#REF!</v>
      </c>
      <c r="E199" s="5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3.5" customHeight="1">
      <c r="A200" s="92" t="s">
        <v>210</v>
      </c>
      <c r="B200" s="4"/>
      <c r="C200" s="5"/>
      <c r="D200" s="91" t="str">
        <f>SUM(D196:E199)</f>
        <v>#REF!</v>
      </c>
      <c r="E200" s="5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70" t="s">
        <v>211</v>
      </c>
      <c r="B201" s="4"/>
      <c r="C201" s="5"/>
      <c r="D201" s="93" t="str">
        <f>SUM(D200)</f>
        <v>#REF!</v>
      </c>
      <c r="E201" s="5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30" t="s">
        <v>212</v>
      </c>
      <c r="B204" s="131"/>
      <c r="C204" s="131"/>
      <c r="D204" s="131"/>
      <c r="E204" s="13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32" t="s">
        <v>213</v>
      </c>
      <c r="B205" s="133"/>
      <c r="C205" s="133" t="s">
        <v>214</v>
      </c>
      <c r="D205" s="134" t="s">
        <v>215</v>
      </c>
      <c r="E205" s="10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7" t="s">
        <v>7</v>
      </c>
      <c r="B206" s="135"/>
      <c r="C206" s="136" t="s">
        <v>216</v>
      </c>
      <c r="D206" s="10"/>
      <c r="E206" s="137" t="s">
        <v>134</v>
      </c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7" t="s">
        <v>10</v>
      </c>
      <c r="B207" s="135"/>
      <c r="C207" s="136" t="s">
        <v>217</v>
      </c>
      <c r="D207" s="10"/>
      <c r="E207" s="138" t="s">
        <v>218</v>
      </c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7" t="s">
        <v>13</v>
      </c>
      <c r="B208" s="139"/>
      <c r="C208" s="140" t="s">
        <v>219</v>
      </c>
      <c r="D208" s="10"/>
      <c r="E208" s="138" t="s">
        <v>220</v>
      </c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7" t="s">
        <v>16</v>
      </c>
      <c r="B209" s="135"/>
      <c r="C209" s="136" t="s">
        <v>221</v>
      </c>
      <c r="D209" s="10"/>
      <c r="E209" s="10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7" t="s">
        <v>62</v>
      </c>
      <c r="B210" s="141"/>
      <c r="C210" s="142" t="s">
        <v>222</v>
      </c>
      <c r="D210" s="10"/>
      <c r="E210" s="101" t="s">
        <v>134</v>
      </c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43" t="s">
        <v>64</v>
      </c>
      <c r="B211" s="144"/>
      <c r="C211" s="145" t="s">
        <v>223</v>
      </c>
      <c r="D211" s="10"/>
      <c r="E211" s="146" t="s">
        <v>134</v>
      </c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32" t="s">
        <v>224</v>
      </c>
      <c r="B213" s="133"/>
      <c r="C213" s="133" t="s">
        <v>225</v>
      </c>
      <c r="D213" s="147"/>
      <c r="E213" s="148" t="s">
        <v>226</v>
      </c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7" t="s">
        <v>7</v>
      </c>
      <c r="B214" s="149"/>
      <c r="C214" s="149" t="s">
        <v>227</v>
      </c>
      <c r="D214" s="137"/>
      <c r="E214" s="10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7" t="s">
        <v>10</v>
      </c>
      <c r="B215" s="149"/>
      <c r="C215" s="149" t="s">
        <v>228</v>
      </c>
      <c r="D215" s="137"/>
      <c r="E215" s="101" t="s">
        <v>134</v>
      </c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7" t="s">
        <v>13</v>
      </c>
      <c r="B216" s="149"/>
      <c r="C216" s="149" t="s">
        <v>229</v>
      </c>
      <c r="D216" s="137"/>
      <c r="E216" s="10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7" t="s">
        <v>16</v>
      </c>
      <c r="B217" s="149"/>
      <c r="C217" s="149" t="s">
        <v>230</v>
      </c>
      <c r="D217" s="137"/>
      <c r="E217" s="10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7" t="s">
        <v>62</v>
      </c>
      <c r="B218" s="149"/>
      <c r="C218" s="149" t="s">
        <v>231</v>
      </c>
      <c r="D218" s="137"/>
      <c r="E218" s="101" t="s">
        <v>134</v>
      </c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7" t="s">
        <v>64</v>
      </c>
      <c r="B219" s="149"/>
      <c r="C219" s="149" t="s">
        <v>232</v>
      </c>
      <c r="D219" s="150"/>
      <c r="E219" s="10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97" t="s">
        <v>66</v>
      </c>
      <c r="B220" s="149"/>
      <c r="C220" s="149" t="s">
        <v>233</v>
      </c>
      <c r="D220" s="150"/>
      <c r="E220" s="101" t="s">
        <v>134</v>
      </c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43" t="s">
        <v>68</v>
      </c>
      <c r="B221" s="151"/>
      <c r="C221" s="151" t="s">
        <v>234</v>
      </c>
      <c r="D221" s="152"/>
      <c r="E221" s="146" t="s">
        <v>134</v>
      </c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153"/>
      <c r="C223" s="153"/>
      <c r="D223" s="154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32" t="s">
        <v>235</v>
      </c>
      <c r="B224" s="155"/>
      <c r="C224" s="156" t="s">
        <v>236</v>
      </c>
      <c r="D224" s="10"/>
      <c r="E224" s="157" t="s">
        <v>134</v>
      </c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97" t="s">
        <v>7</v>
      </c>
      <c r="B225" s="135"/>
      <c r="C225" s="136" t="s">
        <v>237</v>
      </c>
      <c r="D225" s="10"/>
      <c r="E225" s="10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97" t="s">
        <v>10</v>
      </c>
      <c r="B226" s="135"/>
      <c r="C226" s="136" t="s">
        <v>238</v>
      </c>
      <c r="D226" s="10"/>
      <c r="E226" s="10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97" t="s">
        <v>13</v>
      </c>
      <c r="B227" s="135"/>
      <c r="C227" s="136" t="s">
        <v>239</v>
      </c>
      <c r="D227" s="10"/>
      <c r="E227" s="10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97" t="s">
        <v>16</v>
      </c>
      <c r="B228" s="135"/>
      <c r="C228" s="136" t="s">
        <v>240</v>
      </c>
      <c r="D228" s="10"/>
      <c r="E228" s="10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97" t="s">
        <v>62</v>
      </c>
      <c r="B229" s="135"/>
      <c r="C229" s="136" t="s">
        <v>241</v>
      </c>
      <c r="D229" s="10"/>
      <c r="E229" s="10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97" t="s">
        <v>64</v>
      </c>
      <c r="B230" s="135"/>
      <c r="C230" s="136" t="s">
        <v>242</v>
      </c>
      <c r="D230" s="10"/>
      <c r="E230" s="10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97" t="s">
        <v>66</v>
      </c>
      <c r="B231" s="135"/>
      <c r="C231" s="136" t="s">
        <v>243</v>
      </c>
      <c r="D231" s="10"/>
      <c r="E231" s="10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97" t="s">
        <v>68</v>
      </c>
      <c r="B232" s="135"/>
      <c r="C232" s="136" t="s">
        <v>204</v>
      </c>
      <c r="D232" s="10"/>
      <c r="E232" s="10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97" t="s">
        <v>55</v>
      </c>
      <c r="B233" s="135"/>
      <c r="C233" s="136" t="s">
        <v>95</v>
      </c>
      <c r="D233" s="10"/>
      <c r="E233" s="10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43" t="s">
        <v>154</v>
      </c>
      <c r="B234" s="158"/>
      <c r="C234" s="159" t="s">
        <v>244</v>
      </c>
      <c r="D234" s="10"/>
      <c r="E234" s="146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6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96" t="s">
        <v>245</v>
      </c>
      <c r="B237" s="161"/>
      <c r="C237" s="161" t="s">
        <v>246</v>
      </c>
      <c r="D237" s="103"/>
      <c r="E237" s="102" t="s">
        <v>247</v>
      </c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7" t="s">
        <v>7</v>
      </c>
      <c r="B238" s="162"/>
      <c r="C238" s="162" t="s">
        <v>248</v>
      </c>
      <c r="D238" s="101"/>
      <c r="E238" s="10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97" t="s">
        <v>10</v>
      </c>
      <c r="B239" s="162"/>
      <c r="C239" s="162" t="s">
        <v>249</v>
      </c>
      <c r="D239" s="101"/>
      <c r="E239" s="10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7" t="s">
        <v>13</v>
      </c>
      <c r="B240" s="162"/>
      <c r="C240" s="162" t="s">
        <v>250</v>
      </c>
      <c r="D240" s="101"/>
      <c r="E240" s="10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6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86" t="s">
        <v>251</v>
      </c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70" t="s">
        <v>252</v>
      </c>
      <c r="B244" s="4"/>
      <c r="C244" s="87"/>
      <c r="D244" s="88" t="s">
        <v>137</v>
      </c>
      <c r="E244" s="10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74" t="s">
        <v>7</v>
      </c>
      <c r="B245" s="67"/>
      <c r="C245" s="67" t="s">
        <v>253</v>
      </c>
      <c r="D245" s="89" t="str">
        <f>E209</f>
        <v/>
      </c>
      <c r="E245" s="90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74" t="s">
        <v>10</v>
      </c>
      <c r="B246" s="67"/>
      <c r="C246" s="67" t="s">
        <v>225</v>
      </c>
      <c r="D246" s="91" t="str">
        <f>E221</f>
        <v>R$</v>
      </c>
      <c r="E246" s="5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74" t="s">
        <v>13</v>
      </c>
      <c r="B247" s="67"/>
      <c r="C247" s="67" t="s">
        <v>254</v>
      </c>
      <c r="D247" s="91" t="str">
        <f>D234</f>
        <v/>
      </c>
      <c r="E247" s="5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64" t="s">
        <v>16</v>
      </c>
      <c r="B248" s="165"/>
      <c r="C248" s="67" t="s">
        <v>255</v>
      </c>
      <c r="D248" s="91" t="s">
        <v>134</v>
      </c>
      <c r="E248" s="166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92" t="s">
        <v>210</v>
      </c>
      <c r="B249" s="4"/>
      <c r="C249" s="5"/>
      <c r="D249" s="91">
        <f>SUM(D245:E247)</f>
        <v>0</v>
      </c>
      <c r="E249" s="5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62" t="s">
        <v>256</v>
      </c>
      <c r="B252" s="63"/>
      <c r="C252" s="63"/>
      <c r="D252" s="63"/>
      <c r="E252" s="63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64" t="s">
        <v>84</v>
      </c>
      <c r="B253" s="65"/>
      <c r="C253" s="65" t="s">
        <v>257</v>
      </c>
      <c r="D253" s="65" t="s">
        <v>185</v>
      </c>
      <c r="E253" s="65" t="s">
        <v>57</v>
      </c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74" t="s">
        <v>7</v>
      </c>
      <c r="B254" s="67"/>
      <c r="C254" s="67" t="s">
        <v>258</v>
      </c>
      <c r="D254" s="78" t="s">
        <v>86</v>
      </c>
      <c r="E254" s="76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74" t="s">
        <v>10</v>
      </c>
      <c r="B255" s="67"/>
      <c r="C255" s="67" t="s">
        <v>259</v>
      </c>
      <c r="D255" s="78">
        <f>SUM(D256,D259,D260)</f>
        <v>0</v>
      </c>
      <c r="E255" s="76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74" t="s">
        <v>260</v>
      </c>
      <c r="B256" s="67"/>
      <c r="C256" s="67" t="s">
        <v>261</v>
      </c>
      <c r="D256" s="78">
        <f>SUM(D257:D258)</f>
        <v>0</v>
      </c>
      <c r="E256" s="76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74" t="s">
        <v>262</v>
      </c>
      <c r="B257" s="67"/>
      <c r="C257" s="67" t="s">
        <v>263</v>
      </c>
      <c r="D257" s="78"/>
      <c r="E257" s="76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74" t="s">
        <v>264</v>
      </c>
      <c r="B258" s="67"/>
      <c r="C258" s="67" t="s">
        <v>265</v>
      </c>
      <c r="D258" s="78"/>
      <c r="E258" s="76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74" t="s">
        <v>266</v>
      </c>
      <c r="B259" s="67"/>
      <c r="C259" s="67" t="s">
        <v>267</v>
      </c>
      <c r="D259" s="78"/>
      <c r="E259" s="76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74" t="s">
        <v>268</v>
      </c>
      <c r="B260" s="77"/>
      <c r="C260" s="77" t="s">
        <v>269</v>
      </c>
      <c r="D260" s="78">
        <f>SUM(D261)</f>
        <v>0</v>
      </c>
      <c r="E260" s="76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74" t="s">
        <v>270</v>
      </c>
      <c r="B261" s="77"/>
      <c r="C261" s="77" t="s">
        <v>271</v>
      </c>
      <c r="D261" s="78"/>
      <c r="E261" s="76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74" t="s">
        <v>272</v>
      </c>
      <c r="B262" s="67"/>
      <c r="C262" s="67" t="s">
        <v>273</v>
      </c>
      <c r="D262" s="78"/>
      <c r="E262" s="76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70" t="s">
        <v>95</v>
      </c>
      <c r="B263" s="4"/>
      <c r="C263" s="4"/>
      <c r="D263" s="5"/>
      <c r="E263" s="7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167" t="s">
        <v>274</v>
      </c>
      <c r="B266" s="9"/>
      <c r="C266" s="9"/>
      <c r="D266" s="10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68" t="s">
        <v>7</v>
      </c>
      <c r="B267" s="169"/>
      <c r="C267" s="169" t="s">
        <v>275</v>
      </c>
      <c r="D267" s="170" t="s">
        <v>134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68" t="s">
        <v>10</v>
      </c>
      <c r="B268" s="169"/>
      <c r="C268" s="169" t="s">
        <v>276</v>
      </c>
      <c r="D268" s="170" t="s">
        <v>134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68" t="s">
        <v>13</v>
      </c>
      <c r="B269" s="169"/>
      <c r="C269" s="169" t="s">
        <v>277</v>
      </c>
      <c r="D269" s="170" t="s">
        <v>134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68" t="s">
        <v>16</v>
      </c>
      <c r="B270" s="169"/>
      <c r="C270" s="169" t="s">
        <v>278</v>
      </c>
      <c r="D270" s="170" t="s">
        <v>134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68" t="s">
        <v>62</v>
      </c>
      <c r="B271" s="169"/>
      <c r="C271" s="169" t="s">
        <v>279</v>
      </c>
      <c r="D271" s="171" t="s">
        <v>220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68" t="s">
        <v>64</v>
      </c>
      <c r="B272" s="169"/>
      <c r="C272" s="169" t="s">
        <v>280</v>
      </c>
      <c r="D272" s="170" t="s">
        <v>134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72" t="s">
        <v>281</v>
      </c>
      <c r="B274" s="173"/>
      <c r="C274" s="173"/>
      <c r="D274" s="163"/>
      <c r="E274" s="163"/>
      <c r="F274" s="163"/>
      <c r="G274" s="163"/>
      <c r="H274" s="163"/>
      <c r="I274" s="163"/>
      <c r="J274" s="163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74"/>
      <c r="B275" s="174"/>
      <c r="C275" s="174"/>
      <c r="D275" s="163"/>
      <c r="E275" s="163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63"/>
      <c r="B276" s="163"/>
      <c r="C276" s="163"/>
      <c r="D276" s="163"/>
      <c r="E276" s="163"/>
      <c r="F276" s="163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75" t="s">
        <v>282</v>
      </c>
      <c r="D277" s="163"/>
      <c r="E277" s="163"/>
      <c r="F277" s="163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76" t="s">
        <v>283</v>
      </c>
      <c r="D278" s="163"/>
      <c r="E278" s="163"/>
      <c r="F278" s="163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39">
    <mergeCell ref="A62:D62"/>
    <mergeCell ref="A71:C71"/>
    <mergeCell ref="A74:D74"/>
    <mergeCell ref="A76:E76"/>
    <mergeCell ref="A86:C86"/>
    <mergeCell ref="A88:E88"/>
    <mergeCell ref="A96:E96"/>
    <mergeCell ref="A94:C94"/>
    <mergeCell ref="A100:C100"/>
    <mergeCell ref="A102:E102"/>
    <mergeCell ref="A110:C110"/>
    <mergeCell ref="A112:E112"/>
    <mergeCell ref="A122:C122"/>
    <mergeCell ref="A124:D124"/>
    <mergeCell ref="A133:C133"/>
    <mergeCell ref="A135:E135"/>
    <mergeCell ref="A137:C137"/>
    <mergeCell ref="D137:E137"/>
    <mergeCell ref="D138:E138"/>
    <mergeCell ref="D139:E139"/>
    <mergeCell ref="D140:E140"/>
    <mergeCell ref="A141:C141"/>
    <mergeCell ref="D141:E141"/>
    <mergeCell ref="A142:C142"/>
    <mergeCell ref="D142:E142"/>
    <mergeCell ref="A145:E145"/>
    <mergeCell ref="A163:E163"/>
    <mergeCell ref="G165:I165"/>
    <mergeCell ref="A2:F2"/>
    <mergeCell ref="A4:F4"/>
    <mergeCell ref="A5:F5"/>
    <mergeCell ref="A6:F6"/>
    <mergeCell ref="A7:F7"/>
    <mergeCell ref="A8:F8"/>
    <mergeCell ref="A10:D10"/>
    <mergeCell ref="C11:D11"/>
    <mergeCell ref="E11:F11"/>
    <mergeCell ref="C12:D12"/>
    <mergeCell ref="E12:F12"/>
    <mergeCell ref="C13:D13"/>
    <mergeCell ref="E13:F13"/>
    <mergeCell ref="E14:F14"/>
    <mergeCell ref="C14:D14"/>
    <mergeCell ref="A20:E20"/>
    <mergeCell ref="A21:E21"/>
    <mergeCell ref="A22:E22"/>
    <mergeCell ref="A23:E23"/>
    <mergeCell ref="A24:E24"/>
    <mergeCell ref="A25:E25"/>
    <mergeCell ref="A26:E26"/>
    <mergeCell ref="A27:E27"/>
    <mergeCell ref="A31:E31"/>
    <mergeCell ref="A32:F32"/>
    <mergeCell ref="A33:F33"/>
    <mergeCell ref="A34:F34"/>
    <mergeCell ref="D36:E36"/>
    <mergeCell ref="A36:C36"/>
    <mergeCell ref="A37:C37"/>
    <mergeCell ref="D37:E37"/>
    <mergeCell ref="A38:C38"/>
    <mergeCell ref="D38:E38"/>
    <mergeCell ref="A39:C39"/>
    <mergeCell ref="D39:E39"/>
    <mergeCell ref="A42:E42"/>
    <mergeCell ref="A43:E43"/>
    <mergeCell ref="A44:E44"/>
    <mergeCell ref="A45:E45"/>
    <mergeCell ref="A48:D48"/>
    <mergeCell ref="A49:D49"/>
    <mergeCell ref="A59:C59"/>
    <mergeCell ref="J165:K165"/>
    <mergeCell ref="J166:K166"/>
    <mergeCell ref="J167:K167"/>
    <mergeCell ref="J168:K168"/>
    <mergeCell ref="J169:K169"/>
    <mergeCell ref="A173:D173"/>
    <mergeCell ref="G173:H173"/>
    <mergeCell ref="A249:C249"/>
    <mergeCell ref="A252:E252"/>
    <mergeCell ref="A263:D263"/>
    <mergeCell ref="A266:D266"/>
    <mergeCell ref="A277:C277"/>
    <mergeCell ref="A278:C278"/>
    <mergeCell ref="A243:E243"/>
    <mergeCell ref="A244:C244"/>
    <mergeCell ref="D244:E244"/>
    <mergeCell ref="D245:E245"/>
    <mergeCell ref="D246:E246"/>
    <mergeCell ref="D247:E247"/>
    <mergeCell ref="D249:E249"/>
    <mergeCell ref="E173:F173"/>
    <mergeCell ref="E174:F174"/>
    <mergeCell ref="G174:H174"/>
    <mergeCell ref="E175:F175"/>
    <mergeCell ref="G175:H175"/>
    <mergeCell ref="E176:F176"/>
    <mergeCell ref="G176:H176"/>
    <mergeCell ref="E177:F177"/>
    <mergeCell ref="G177:H177"/>
    <mergeCell ref="A179:E179"/>
    <mergeCell ref="C181:D181"/>
    <mergeCell ref="C182:D182"/>
    <mergeCell ref="C183:D183"/>
    <mergeCell ref="C184:D184"/>
    <mergeCell ref="C185:D185"/>
    <mergeCell ref="C186:D186"/>
    <mergeCell ref="C187:D187"/>
    <mergeCell ref="C188:D188"/>
    <mergeCell ref="C189:D189"/>
    <mergeCell ref="C190:D190"/>
    <mergeCell ref="C191:D191"/>
    <mergeCell ref="A192:D192"/>
    <mergeCell ref="A194:E194"/>
    <mergeCell ref="D196:E196"/>
    <mergeCell ref="D198:E198"/>
    <mergeCell ref="D199:E199"/>
    <mergeCell ref="A200:C200"/>
    <mergeCell ref="D200:E200"/>
    <mergeCell ref="A201:C201"/>
    <mergeCell ref="D201:E201"/>
    <mergeCell ref="A204:E204"/>
    <mergeCell ref="D205:E205"/>
    <mergeCell ref="C206:D206"/>
    <mergeCell ref="C207:D207"/>
    <mergeCell ref="C208:D208"/>
    <mergeCell ref="C209:D209"/>
    <mergeCell ref="C210:D210"/>
    <mergeCell ref="C211:D211"/>
    <mergeCell ref="C224:D224"/>
    <mergeCell ref="C225:D225"/>
    <mergeCell ref="C226:D226"/>
    <mergeCell ref="C227:D227"/>
    <mergeCell ref="C228:D228"/>
    <mergeCell ref="C229:D229"/>
    <mergeCell ref="C230:D230"/>
    <mergeCell ref="C231:D231"/>
    <mergeCell ref="C232:D232"/>
    <mergeCell ref="C233:D233"/>
    <mergeCell ref="C234:D234"/>
  </mergeCells>
  <printOptions/>
  <pageMargins bottom="0.7875" footer="0.0" header="0.0" left="0.315277777777778" right="0.315277777777778" top="0.7875"/>
  <pageSetup fitToHeight="0"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2013-07-25T13:44:18Z</dcterms:created>
  <dc:creator>Alexandre Ferreira de Macedo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