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_rels/workbook.xml.rels" ContentType="application/vnd.openxmlformats-package.relationship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_rels/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Orçamento Sintético" sheetId="1" state="visible" r:id="rId3"/>
    <sheet name="Eventograma" sheetId="2" state="visible" r:id="rId4"/>
  </sheet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<sst xmlns="http://schemas.openxmlformats.org/spreadsheetml/2006/main" count="417" uniqueCount="271">
  <si>
    <t xml:space="preserve">Obra</t>
  </si>
  <si>
    <t xml:space="preserve">Bancos</t>
  </si>
  <si>
    <t xml:space="preserve">B.D.I.</t>
  </si>
  <si>
    <t xml:space="preserve">Encargos Sociais</t>
  </si>
  <si>
    <t xml:space="preserve">ESTRADA PAULO MALLMANN</t>
  </si>
  <si>
    <t xml:space="preserve">SINAPI - 11/2025 - Rio Grande do Sul
SICRO3 - 07/2025 - Rio Grande do Sul
</t>
  </si>
  <si>
    <t xml:space="preserve">24,23%</t>
  </si>
  <si>
    <t xml:space="preserve">Não Desonerado: 
Horista: 112,77%
Mensalista: 69,88%</t>
  </si>
  <si>
    <t xml:space="preserve">Planilha Orçamentária Sintética Com Valor do Material e da Mão de Obra</t>
  </si>
  <si>
    <t xml:space="preserve">Item</t>
  </si>
  <si>
    <t xml:space="preserve">Código</t>
  </si>
  <si>
    <t xml:space="preserve">Banco</t>
  </si>
  <si>
    <t xml:space="preserve">Descrição</t>
  </si>
  <si>
    <t xml:space="preserve">Und</t>
  </si>
  <si>
    <t xml:space="preserve">Quant.</t>
  </si>
  <si>
    <t xml:space="preserve">Valor Unit</t>
  </si>
  <si>
    <t xml:space="preserve">Valor Unit com BDI</t>
  </si>
  <si>
    <t xml:space="preserve">Total</t>
  </si>
  <si>
    <t xml:space="preserve">Peso (%)</t>
  </si>
  <si>
    <t xml:space="preserve">M. O.</t>
  </si>
  <si>
    <t xml:space="preserve">MAT.</t>
  </si>
  <si>
    <t xml:space="preserve"> 1 </t>
  </si>
  <si>
    <t xml:space="preserve">SERVIÇOS PRELIMINARES</t>
  </si>
  <si>
    <t xml:space="preserve"> 1.1 </t>
  </si>
  <si>
    <t xml:space="preserve"> 103689 </t>
  </si>
  <si>
    <t xml:space="preserve">SINAPI</t>
  </si>
  <si>
    <t xml:space="preserve">FORNECIMENTO E INSTALAÇÃO DE PLACA DE OBRA COM CHAPA GALVANIZADA E ESTRUTURA DE MADEIRA. AF_03/2022_PS</t>
  </si>
  <si>
    <t xml:space="preserve">m²</t>
  </si>
  <si>
    <t xml:space="preserve"> 1.2 </t>
  </si>
  <si>
    <t xml:space="preserve"> 00000037 </t>
  </si>
  <si>
    <t xml:space="preserve">Próprio</t>
  </si>
  <si>
    <t xml:space="preserve">ADMINISTRAÇÃO LOCAL DE OBRA</t>
  </si>
  <si>
    <t xml:space="preserve">MÊS</t>
  </si>
  <si>
    <t xml:space="preserve"> 1.3 </t>
  </si>
  <si>
    <t xml:space="preserve"> 00000036 </t>
  </si>
  <si>
    <t xml:space="preserve">MOBILIZAÇÃO DE EQUIPAMENTOS</t>
  </si>
  <si>
    <t xml:space="preserve">UN</t>
  </si>
  <si>
    <t xml:space="preserve"> 2 </t>
  </si>
  <si>
    <t xml:space="preserve">TERRAPLENAGEM</t>
  </si>
  <si>
    <t xml:space="preserve"> 2.1 </t>
  </si>
  <si>
    <t xml:space="preserve"> 5502985 </t>
  </si>
  <si>
    <t xml:space="preserve">SICRO3</t>
  </si>
  <si>
    <t xml:space="preserve">Limpeza mecanizada da camada vegetal</t>
  </si>
  <si>
    <t xml:space="preserve"> 2.2 </t>
  </si>
  <si>
    <t xml:space="preserve"> 98535 </t>
  </si>
  <si>
    <t xml:space="preserve">PODA EM ALTURA DE ÁRVORE COM DIÂMETRO DE TRONCO MAIOR OU IGUAL A 0,60 M. AF_03/2024</t>
  </si>
  <si>
    <t xml:space="preserve"> 2.3 </t>
  </si>
  <si>
    <t xml:space="preserve"> 98531 </t>
  </si>
  <si>
    <t xml:space="preserve">CORTE RASO E RECORTE DE ÁRVORE COM DIÂMETRO DE TRONCO MAIOR OU IGUAL A 0,60 M. AF_03/2024</t>
  </si>
  <si>
    <t xml:space="preserve"> 2.4 </t>
  </si>
  <si>
    <t xml:space="preserve"> 5501702 </t>
  </si>
  <si>
    <t xml:space="preserve">Destocamento de árvores com diâmetro maior que 0,30 m</t>
  </si>
  <si>
    <t xml:space="preserve">un</t>
  </si>
  <si>
    <t xml:space="preserve"> 2.5 </t>
  </si>
  <si>
    <t xml:space="preserve"> 5501706 </t>
  </si>
  <si>
    <t xml:space="preserve">Escavação mecânica com retroescavadeira em material de 1ª categoria</t>
  </si>
  <si>
    <t xml:space="preserve">m³</t>
  </si>
  <si>
    <t xml:space="preserve"> 2.6 </t>
  </si>
  <si>
    <t xml:space="preserve"> 5915407 </t>
  </si>
  <si>
    <t xml:space="preserve">Carga, manobra e descarga de agregados ou solos em caminhão basculante de 10 m³ - carga com carregadeira de 3,40 m³ e descarga livre</t>
  </si>
  <si>
    <t xml:space="preserve">t</t>
  </si>
  <si>
    <t xml:space="preserve"> 2.7 </t>
  </si>
  <si>
    <t xml:space="preserve"> 5914389 </t>
  </si>
  <si>
    <t xml:space="preserve">Transporte com caminhão basculante de 10 m³ - rodovia pavimentada (DMT 5 km)</t>
  </si>
  <si>
    <t xml:space="preserve">tkm</t>
  </si>
  <si>
    <t xml:space="preserve"> 2.8 </t>
  </si>
  <si>
    <t xml:space="preserve"> 4413942 </t>
  </si>
  <si>
    <t xml:space="preserve">Espalhamento de material em bota-fora</t>
  </si>
  <si>
    <t xml:space="preserve"> 2.9 </t>
  </si>
  <si>
    <t xml:space="preserve">REMOÇÃO DE SOLOS DE BAIXA CAPACIDADE DE SUPORTE, EXCLUSIVE CARGA E TRANSPORTE</t>
  </si>
  <si>
    <t xml:space="preserve"> 2.10 </t>
  </si>
  <si>
    <t xml:space="preserve">CARGA, MANOBRA E DESCARGA DE SOLOS DE BAIXA CAPACIDADE DE SUPORTE</t>
  </si>
  <si>
    <t xml:space="preserve"> 2.11 </t>
  </si>
  <si>
    <t xml:space="preserve">Transporte com caminhão basculante de 10 m³ - rodovia pavimentada DMT 5 KM</t>
  </si>
  <si>
    <t xml:space="preserve"> 2.12 </t>
  </si>
  <si>
    <t xml:space="preserve"> 2.13 </t>
  </si>
  <si>
    <t xml:space="preserve"> 4011280 </t>
  </si>
  <si>
    <t xml:space="preserve">EXECUÇÃO E COMPACTAÇÃO DE REFORÇO DE SUBLEITO, NOS LOCAIS ONDE FORAM REMOVIDOS SOLOS DE BAIXA CAPACIDADE, COM RACHÃO COM FORNECIMENTO – EXCLUSIVE CARGA E TRANSPORTE</t>
  </si>
  <si>
    <t xml:space="preserve"> 2.14 </t>
  </si>
  <si>
    <t xml:space="preserve">EXECUÇÃO E COMPACTAÇÃO DE ATERRO COM RACHÃO COM FORNECIMENTO – EXCLUSIVE CARGA E TRANSPORTE</t>
  </si>
  <si>
    <t xml:space="preserve"> 2.15 </t>
  </si>
  <si>
    <t xml:space="preserve">CARGA, MANOBRA E DESCARGA DO MATERIAL DE ATERRO E REFORÇO</t>
  </si>
  <si>
    <t xml:space="preserve"> 2.16 </t>
  </si>
  <si>
    <t xml:space="preserve">TRANSPORTE DO MATERIAL DE ATERRO E REFORÇO PROVENIENTE DA JAZIDA - DMT 8 KM</t>
  </si>
  <si>
    <t xml:space="preserve"> 2.17 </t>
  </si>
  <si>
    <t xml:space="preserve"> 4011209 </t>
  </si>
  <si>
    <t xml:space="preserve">Regularização do subleito - 100% Proctor intermediário</t>
  </si>
  <si>
    <t xml:space="preserve"> 3 </t>
  </si>
  <si>
    <t xml:space="preserve">DRENAGEM</t>
  </si>
  <si>
    <t xml:space="preserve"> 3.1 </t>
  </si>
  <si>
    <t xml:space="preserve"> 4805757 </t>
  </si>
  <si>
    <t xml:space="preserve">Escavação mecânica de vala em material de 1ª categoria</t>
  </si>
  <si>
    <t xml:space="preserve"> 3.2 </t>
  </si>
  <si>
    <t xml:space="preserve"> 3.3 </t>
  </si>
  <si>
    <t xml:space="preserve">TRANSPORTE DO MATERIAL ESCAVADO - BOTA-FORA DMT 5 KM</t>
  </si>
  <si>
    <t xml:space="preserve"> 3.4 </t>
  </si>
  <si>
    <t xml:space="preserve"> 3.5 </t>
  </si>
  <si>
    <t xml:space="preserve"> 4915608 </t>
  </si>
  <si>
    <t xml:space="preserve">Regularização de taludes e valas com soquete vibratório</t>
  </si>
  <si>
    <t xml:space="preserve"> 3.6 </t>
  </si>
  <si>
    <t xml:space="preserve"> 2003849 </t>
  </si>
  <si>
    <t xml:space="preserve">CAMADA DE BRITA PARA ASSENTAMENTO DOS TUBOS (E=10CM)</t>
  </si>
  <si>
    <t xml:space="preserve"> 3.7 </t>
  </si>
  <si>
    <t xml:space="preserve">CARGA, MANOBRA E DESCARGA DE BRITA</t>
  </si>
  <si>
    <t xml:space="preserve"> 3.8 </t>
  </si>
  <si>
    <t xml:space="preserve">TRANSPORTE DE BRITA - DMT 8 KM</t>
  </si>
  <si>
    <t xml:space="preserve"> 3.9 </t>
  </si>
  <si>
    <t xml:space="preserve"> 92219 </t>
  </si>
  <si>
    <t xml:space="preserve">TUBULAÇÃO Ø400MM - PA1 - PB</t>
  </si>
  <si>
    <t xml:space="preserve">M</t>
  </si>
  <si>
    <t xml:space="preserve"> 3.10 </t>
  </si>
  <si>
    <t xml:space="preserve"> 2003822 </t>
  </si>
  <si>
    <t xml:space="preserve">Tubo de concreto PA1 comercial para drenagem - D = 0,60 m - fornecimento e instalação</t>
  </si>
  <si>
    <t xml:space="preserve">m</t>
  </si>
  <si>
    <t xml:space="preserve"> 3.11 </t>
  </si>
  <si>
    <t xml:space="preserve"> 4815671 </t>
  </si>
  <si>
    <t xml:space="preserve">Reaterro e compactação com soquete vibratório</t>
  </si>
  <si>
    <t xml:space="preserve"> 3.12 </t>
  </si>
  <si>
    <t xml:space="preserve"> 0804060 </t>
  </si>
  <si>
    <t xml:space="preserve">Boca de BSTC D = 0,40 m - esconsidade 0° - areia extraída e brita produzida - alas retas</t>
  </si>
  <si>
    <t xml:space="preserve"> 3.13 </t>
  </si>
  <si>
    <t xml:space="preserve"> 0804080 </t>
  </si>
  <si>
    <t xml:space="preserve">Boca de BSTC D = 0,60 m - esconsidade 0° - areia extraída e brita produzida - alas retas</t>
  </si>
  <si>
    <t xml:space="preserve"> 4 </t>
  </si>
  <si>
    <t xml:space="preserve">PAVIMENTAÇÃO</t>
  </si>
  <si>
    <t xml:space="preserve"> 4.1 </t>
  </si>
  <si>
    <t xml:space="preserve"> 0903845 </t>
  </si>
  <si>
    <t xml:space="preserve">EXECUÇÃO DE CAMADA DE BRITA ANTI-EXTRUSIVA - EXCLUSIVE CARGA E TRANSPORTE (E= 3CM)</t>
  </si>
  <si>
    <t xml:space="preserve"> 4.2 </t>
  </si>
  <si>
    <t xml:space="preserve">CARGA, MANOBRA E DESCARGA DE BRITA ANTI-EXTRUSIVA</t>
  </si>
  <si>
    <t xml:space="preserve"> 4.3 </t>
  </si>
  <si>
    <t xml:space="preserve"> 4.4 </t>
  </si>
  <si>
    <t xml:space="preserve">EXECUÇÃO DE SUB-BASE COM MACADAME - EXCLUSIVE CARGA E TRANSPORTE (E= 17CM)</t>
  </si>
  <si>
    <t xml:space="preserve"> 4.5 </t>
  </si>
  <si>
    <t xml:space="preserve">CARGA, MANOBRA E DESCARGA DE MACADAME</t>
  </si>
  <si>
    <t xml:space="preserve"> 4.6 </t>
  </si>
  <si>
    <t xml:space="preserve">TRANSPORTE DE MACADAME - DMT 8 KM</t>
  </si>
  <si>
    <t xml:space="preserve"> 4.7 </t>
  </si>
  <si>
    <t xml:space="preserve"> 4011275 </t>
  </si>
  <si>
    <t xml:space="preserve">EXECUÇÃO DE BASE COM BRITA GRADUADA - EXCLUSIVE CARGA E TRANSPORTE (E= 15CM)</t>
  </si>
  <si>
    <t xml:space="preserve"> 4.8 </t>
  </si>
  <si>
    <t xml:space="preserve">CARGA, MANOBRA E DESCARGA DE BRITA GRADUADA</t>
  </si>
  <si>
    <t xml:space="preserve"> 4.9 </t>
  </si>
  <si>
    <t xml:space="preserve">TRANSPORTE DE BASE DE BRITA GRADUADA - DMT 8 KM</t>
  </si>
  <si>
    <t xml:space="preserve"> 4.10 </t>
  </si>
  <si>
    <t xml:space="preserve"> 4011351 </t>
  </si>
  <si>
    <t xml:space="preserve">Imprimação com asfalto diluído</t>
  </si>
  <si>
    <t xml:space="preserve"> 4.11 </t>
  </si>
  <si>
    <t xml:space="preserve"> ANP 1 </t>
  </si>
  <si>
    <t xml:space="preserve">ASFALTO DILUIDO DE PETROLEO CM-30 (COM ICMS, PIS E COFINS) - FONTE: ANP JUL/25</t>
  </si>
  <si>
    <t xml:space="preserve">kg</t>
  </si>
  <si>
    <t xml:space="preserve"> 4.12 </t>
  </si>
  <si>
    <t xml:space="preserve"> 4011353 </t>
  </si>
  <si>
    <t xml:space="preserve">Pintura de ligação</t>
  </si>
  <si>
    <t xml:space="preserve"> 4.13 </t>
  </si>
  <si>
    <t xml:space="preserve"> ANP 2 </t>
  </si>
  <si>
    <t xml:space="preserve">EMULSAO ASFALTICA CATIONICA RR-2C PARA USO EM PAVIMENTACAO ASFALTICA (COM ICMS, PIS E COFINS) - FONTE: ANP JUL/25</t>
  </si>
  <si>
    <t xml:space="preserve"> 4.14 </t>
  </si>
  <si>
    <t xml:space="preserve"> 4011463 </t>
  </si>
  <si>
    <t xml:space="preserve">Concreto asfáltico - faixa C-12,5 - areia e brita comerciais</t>
  </si>
  <si>
    <t xml:space="preserve"> 4.15 </t>
  </si>
  <si>
    <t xml:space="preserve"> ANP 5 </t>
  </si>
  <si>
    <t xml:space="preserve">CIMENTO ASFALTICO DE PETROLEO A GRANEL (CAP) 50/70 (COM ICMS, PIS E COFINS) - FONTE ANP JUL/25</t>
  </si>
  <si>
    <t xml:space="preserve"> 4.16 </t>
  </si>
  <si>
    <t xml:space="preserve"> 100986 </t>
  </si>
  <si>
    <t xml:space="preserve">CARGA DE CONCRETO BETUMINOSO USINADO QUENTE - CBUQ</t>
  </si>
  <si>
    <t xml:space="preserve"> 4.17 </t>
  </si>
  <si>
    <t xml:space="preserve"> 5914622 </t>
  </si>
  <si>
    <t xml:space="preserve">TRANSPORTE DE CBUQ ATÉ 30 KM - DMT 8 KM</t>
  </si>
  <si>
    <t xml:space="preserve"> 4.18 </t>
  </si>
  <si>
    <t xml:space="preserve">TRANSPORTE DE MATERIAIS ASFÁLTICOS - DMT 110 KM</t>
  </si>
  <si>
    <t xml:space="preserve"> 5 </t>
  </si>
  <si>
    <t xml:space="preserve">SINALIZAÇÃO</t>
  </si>
  <si>
    <t xml:space="preserve"> 5.1 </t>
  </si>
  <si>
    <t xml:space="preserve"> 99814 </t>
  </si>
  <si>
    <t xml:space="preserve">LIMPEZA DA SUPERFÍCIE PARA APLICAÇÃO DE SINALIZAÇÃO</t>
  </si>
  <si>
    <t xml:space="preserve"> 5.2 </t>
  </si>
  <si>
    <t xml:space="preserve"> 102512 </t>
  </si>
  <si>
    <t xml:space="preserve">SINALIZAÇÃO HORIZONTAL TINTA ACRÍLICA, EIXO - AMARELA</t>
  </si>
  <si>
    <t xml:space="preserve"> 5.3 </t>
  </si>
  <si>
    <t xml:space="preserve">PINTURA DE DE BORDOS E DIVISA DE PISTA - COR BRANCA</t>
  </si>
  <si>
    <t xml:space="preserve"> 5.4 </t>
  </si>
  <si>
    <t xml:space="preserve"> 5213360 </t>
  </si>
  <si>
    <t xml:space="preserve">TACHA REFLETIVA BIDIRECIONAL - AMARELA/AMARELA</t>
  </si>
  <si>
    <t xml:space="preserve"> 5.5 </t>
  </si>
  <si>
    <t xml:space="preserve">TACHA REFLETIVA BIDIRECIONAL - BRANCA/VERMELHA</t>
  </si>
  <si>
    <t xml:space="preserve"> 5.6 </t>
  </si>
  <si>
    <t xml:space="preserve"> 5213856 </t>
  </si>
  <si>
    <t xml:space="preserve">Suporte metálico galvanizado para placa de regulamentação - R1 - lado de 0,331 m - fornecimento e implantação</t>
  </si>
  <si>
    <t xml:space="preserve"> 5.7 </t>
  </si>
  <si>
    <t xml:space="preserve"> 5213445 </t>
  </si>
  <si>
    <t xml:space="preserve">Placa de regulamentação em aço, R1 lado 0,331 m - película retrorrefletiva tipo I + SI - fornecimento e implantação</t>
  </si>
  <si>
    <t xml:space="preserve"> 5.8 </t>
  </si>
  <si>
    <t xml:space="preserve"> 5213863 </t>
  </si>
  <si>
    <t xml:space="preserve">Suporte metálico galvanizado para placa de advertência ou regulamentação - lado ou diâmetro de 0,60 m - fornecimento e implantação</t>
  </si>
  <si>
    <t xml:space="preserve"> 5.9 </t>
  </si>
  <si>
    <t xml:space="preserve"> 5213440 </t>
  </si>
  <si>
    <t xml:space="preserve">Placa de regulamentação em aço D = 0,60 m - película retrorrefletiva tipo I + SI - fornecimento e implantação</t>
  </si>
  <si>
    <t xml:space="preserve"> 6 </t>
  </si>
  <si>
    <t xml:space="preserve">SERVIÇOS FINAIS</t>
  </si>
  <si>
    <t xml:space="preserve"> 6.1 </t>
  </si>
  <si>
    <t xml:space="preserve"> 00000016 </t>
  </si>
  <si>
    <t xml:space="preserve">LIMPEZA FINAL DA OBRA</t>
  </si>
  <si>
    <t xml:space="preserve"> 6.2 </t>
  </si>
  <si>
    <t xml:space="preserve">DESMOBILIZAÇÃO DE EQUIPAMENTOS</t>
  </si>
  <si>
    <t xml:space="preserve">Totais -&gt;</t>
  </si>
  <si>
    <t xml:space="preserve">248.785,32</t>
  </si>
  <si>
    <t xml:space="preserve">1.637.046,52</t>
  </si>
  <si>
    <t xml:space="preserve">1.885.831,84</t>
  </si>
  <si>
    <t xml:space="preserve">Total sem BDI</t>
  </si>
  <si>
    <t xml:space="preserve">Total do BDI</t>
  </si>
  <si>
    <t xml:space="preserve">Total Geral</t>
  </si>
  <si>
    <t xml:space="preserve">_______________________________________________________________
Eng. Civil Rodrigo Skrsypcsak
CREA/RS 216.145</t>
  </si>
  <si>
    <t xml:space="preserve">EVENTOGRAMA – PAVIMENTAÇÃO ESTRADA PAULO MALLMANN</t>
  </si>
  <si>
    <t xml:space="preserve">NOME DO EVENTO</t>
  </si>
  <si>
    <t xml:space="preserve">CRITÉRIO PARA PAGAMENTO</t>
  </si>
  <si>
    <t xml:space="preserve">ITENS ORÇAMENTO</t>
  </si>
  <si>
    <t xml:space="preserve">VALOR</t>
  </si>
  <si>
    <t xml:space="preserve">Administração Local</t>
  </si>
  <si>
    <t xml:space="preserve">Proporcional ao avanço físico global acumulado do mês. Paga-se 12,50% a cada sempre que o “%” medido atingir o que estava previsto no cronograma físico-financeiro para o mês.</t>
  </si>
  <si>
    <t xml:space="preserve">1.2</t>
  </si>
  <si>
    <t xml:space="preserve">Serviços preliminares</t>
  </si>
  <si>
    <t xml:space="preserve">Instalação da placa de obra e mobilização de equipamentos</t>
  </si>
  <si>
    <t xml:space="preserve">1.1 + 1.3 (100%)</t>
  </si>
  <si>
    <t xml:space="preserve">Terraplenagem trecho 1</t>
  </si>
  <si>
    <t xml:space="preserve">Terraplenagem completa entre estacas 0 e 200</t>
  </si>
  <si>
    <t xml:space="preserve">2 (20%)</t>
  </si>
  <si>
    <t xml:space="preserve">Terraplenagem trecho 2</t>
  </si>
  <si>
    <t xml:space="preserve">Terraplenagem completa entre estacas 200 e 400</t>
  </si>
  <si>
    <t xml:space="preserve">Terraplenagem trecho 3</t>
  </si>
  <si>
    <t xml:space="preserve">Terraplenagem completa entre estacas 400 e 600</t>
  </si>
  <si>
    <t xml:space="preserve">Terraplenagem trecho 4</t>
  </si>
  <si>
    <t xml:space="preserve">Terraplenagem completa entre estacas 600 e 800</t>
  </si>
  <si>
    <t xml:space="preserve">Terraplenagem trecho 5</t>
  </si>
  <si>
    <t xml:space="preserve">Terraplenagem completa entre estacas 800 e 1.091,24</t>
  </si>
  <si>
    <t xml:space="preserve">Drenagem trecho 1 e 2</t>
  </si>
  <si>
    <t xml:space="preserve">Drenagem completa entre estacas 0 e 400</t>
  </si>
  <si>
    <t xml:space="preserve">3 (26%)</t>
  </si>
  <si>
    <t xml:space="preserve">Drenagem trecho 3</t>
  </si>
  <si>
    <t xml:space="preserve">Drenagem completa entre estacas 400 e 600</t>
  </si>
  <si>
    <t xml:space="preserve">3 (18%)</t>
  </si>
  <si>
    <t xml:space="preserve">Drenagem trecho 4</t>
  </si>
  <si>
    <t xml:space="preserve">Drenagem completa entre estacas 600 e 800</t>
  </si>
  <si>
    <t xml:space="preserve">3 (9%)</t>
  </si>
  <si>
    <t xml:space="preserve">Drenagem trecho 5</t>
  </si>
  <si>
    <t xml:space="preserve">Drenagem completa entre estacas 800 e 1.091,24</t>
  </si>
  <si>
    <t xml:space="preserve">3 (47%)</t>
  </si>
  <si>
    <t xml:space="preserve">Brita anti-extrusiva</t>
  </si>
  <si>
    <t xml:space="preserve">Execução, carga e transporte de brita anti-extrusiva – trecho completo</t>
  </si>
  <si>
    <t xml:space="preserve">4.1 a 4.3 (100%)</t>
  </si>
  <si>
    <t xml:space="preserve">Sub-base</t>
  </si>
  <si>
    <t xml:space="preserve">Execução, carga e transporte de sub-base – trecho completo</t>
  </si>
  <si>
    <t xml:space="preserve">4.4 a 4.6 (100%)</t>
  </si>
  <si>
    <t xml:space="preserve">Base + imprimação</t>
  </si>
  <si>
    <t xml:space="preserve">Execução, carga e transporte de base e imprimação – trecho completo</t>
  </si>
  <si>
    <t xml:space="preserve">4.7 a 4.11 (100%)</t>
  </si>
  <si>
    <t xml:space="preserve">Pavimentação</t>
  </si>
  <si>
    <t xml:space="preserve">Execução da camada asfáltica do trecho completo</t>
  </si>
  <si>
    <t xml:space="preserve">4.12 a 4.18 (100%)</t>
  </si>
  <si>
    <t xml:space="preserve">Sinalização</t>
  </si>
  <si>
    <t xml:space="preserve">Execução de sinalização no trecho completo</t>
  </si>
  <si>
    <t xml:space="preserve">5 (100%)</t>
  </si>
  <si>
    <t xml:space="preserve">Serviços complementares</t>
  </si>
  <si>
    <t xml:space="preserve">Desmobilização de equipamentos e limpeza final da obra</t>
  </si>
  <si>
    <t xml:space="preserve">6 (100%)</t>
  </si>
  <si>
    <t xml:space="preserve">TOTAL =</t>
  </si>
  <si>
    <t xml:space="preserve">Observações.:</t>
  </si>
  <si>
    <t xml:space="preserve">1) O valor do evento de administração local e serviços topográficos é total, mas conforme estabelecido nos critérios de pagamento, paga-se proporcional ao avanço da obra.</t>
  </si>
  <si>
    <t xml:space="preserve">2) A terraplenagem e drenagem foram dividas em trechos para que se possibilite pagamentos parciais nestes serviços que são de longa duração. Os trechos não necessitam seguir necessariamente a sequencia aqui apresentada, mas o pagamento de cada trecho só ocorrerá quando ele estiver 100% pronto.</t>
  </si>
  <si>
    <t xml:space="preserve">3) Os valores expostos são relativos a planilha orçamentária do edital. Devem ser adaptados para a proposta das empresas, considerando-se os itens e percentuais descritos para cada evento.</t>
  </si>
  <si>
    <t xml:space="preserve">Eng. Civil Rodrigo Skrsypcsak
CREA/RS 216.145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</si>
</sst>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#,##0.00"/>
    <numFmt numFmtId="166" formatCode="#,##0.00\ %"/>
    <numFmt numFmtId="167" formatCode="[$R$-416]\ #,##0.00;[RED]\-[$R$-416]\ #,##0.00&quot; x % de avanço da obra no mês&quot;&quot;"/>
    <numFmt numFmtId="168" formatCode="[$R$-416]\ #,##0.00;[RED]\-[$R$-416]\ #,##0.00"/>
  </numFmts>
  <fonts count="11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name val="Arial"/>
      <family val="1"/>
      <charset val="1"/>
    </font>
    <font>
      <b val="true"/>
      <sz val="11"/>
      <name val="Arial"/>
      <family val="1"/>
      <charset val="1"/>
    </font>
    <font>
      <b val="true"/>
      <sz val="10"/>
      <name val="Arial"/>
      <family val="1"/>
      <charset val="1"/>
    </font>
    <font>
      <b val="true"/>
      <sz val="10"/>
      <color rgb="FF000000"/>
      <name val="Arial"/>
      <family val="1"/>
      <charset val="1"/>
    </font>
    <font>
      <sz val="10"/>
      <color rgb="FF000000"/>
      <name val="Arial"/>
      <family val="1"/>
      <charset val="1"/>
    </font>
    <font>
      <sz val="10"/>
      <name val="Arial"/>
      <family val="1"/>
      <charset val="1"/>
    </font>
    <font>
      <b val="true"/>
      <sz val="10"/>
      <name val="Arial"/>
      <family val="2"/>
      <charset val="1"/>
    </font>
  </fonts>
  <fills count="6">
    <fill>
      <patternFill patternType="none"/>
    </fill>
    <fill>
      <patternFill patternType="gray125"/>
    </fill>
    <fill>
      <patternFill patternType="solid">
        <fgColor rgb="FFFFFFFF"/>
        <bgColor rgb="FFF7F3DF"/>
      </patternFill>
    </fill>
    <fill>
      <patternFill patternType="solid">
        <fgColor rgb="FFD8ECF6"/>
        <bgColor rgb="FFDFF0D8"/>
      </patternFill>
    </fill>
    <fill>
      <patternFill patternType="solid">
        <fgColor rgb="FFDFF0D8"/>
        <bgColor rgb="FFD8ECF6"/>
      </patternFill>
    </fill>
    <fill>
      <patternFill patternType="solid">
        <fgColor rgb="FFF7F3DF"/>
        <bgColor rgb="FFDFF0D8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 diagonalUp="false" diagonalDown="false">
      <left style="thin"/>
      <right style="thin"/>
      <top style="thin"/>
      <bottom style="thin"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4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5" fillId="2" borderId="0" xfId="20" applyFont="true" applyBorder="false" applyAlignment="true" applyProtection="true">
      <alignment horizontal="left" vertical="top" textRotation="0" wrapText="true" indent="0" shrinkToFit="false"/>
      <protection locked="true" hidden="false"/>
    </xf>
    <xf numFmtId="164" fontId="5" fillId="2" borderId="0" xfId="2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6" fillId="2" borderId="0" xfId="20" applyFont="true" applyBorder="false" applyAlignment="true" applyProtection="true">
      <alignment horizontal="left" vertical="top" textRotation="0" wrapText="true" indent="0" shrinkToFit="false"/>
      <protection locked="true" hidden="false"/>
    </xf>
    <xf numFmtId="164" fontId="6" fillId="2" borderId="0" xfId="2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5" fillId="2" borderId="0" xfId="2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5" fillId="2" borderId="1" xfId="2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5" fillId="2" borderId="1" xfId="20" applyFont="true" applyBorder="true" applyAlignment="true" applyProtection="true">
      <alignment horizontal="right" vertical="top" textRotation="0" wrapText="true" indent="0" shrinkToFit="false"/>
      <protection locked="true" hidden="false"/>
    </xf>
    <xf numFmtId="164" fontId="5" fillId="2" borderId="1" xfId="2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7" fillId="3" borderId="1" xfId="2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7" fillId="3" borderId="1" xfId="20" applyFont="true" applyBorder="true" applyAlignment="true" applyProtection="true">
      <alignment horizontal="right" vertical="top" textRotation="0" wrapText="true" indent="0" shrinkToFit="false"/>
      <protection locked="true" hidden="false"/>
    </xf>
    <xf numFmtId="165" fontId="7" fillId="3" borderId="1" xfId="20" applyFont="true" applyBorder="true" applyAlignment="true" applyProtection="true">
      <alignment horizontal="right" vertical="top" textRotation="0" wrapText="true" indent="0" shrinkToFit="false"/>
      <protection locked="true" hidden="false"/>
    </xf>
    <xf numFmtId="166" fontId="7" fillId="3" borderId="1" xfId="20" applyFont="true" applyBorder="true" applyAlignment="true" applyProtection="true">
      <alignment horizontal="right" vertical="top" textRotation="0" wrapText="true" indent="0" shrinkToFit="false"/>
      <protection locked="true" hidden="false"/>
    </xf>
    <xf numFmtId="164" fontId="8" fillId="4" borderId="1" xfId="2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8" fillId="4" borderId="1" xfId="20" applyFont="true" applyBorder="true" applyAlignment="true" applyProtection="true">
      <alignment horizontal="right" vertical="top" textRotation="0" wrapText="true" indent="0" shrinkToFit="false"/>
      <protection locked="true" hidden="false"/>
    </xf>
    <xf numFmtId="164" fontId="8" fillId="4" borderId="1" xfId="2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5" fontId="8" fillId="4" borderId="1" xfId="20" applyFont="true" applyBorder="true" applyAlignment="true" applyProtection="true">
      <alignment horizontal="right" vertical="top" textRotation="0" wrapText="true" indent="0" shrinkToFit="false"/>
      <protection locked="true" hidden="false"/>
    </xf>
    <xf numFmtId="166" fontId="8" fillId="4" borderId="1" xfId="20" applyFont="true" applyBorder="true" applyAlignment="true" applyProtection="true">
      <alignment horizontal="right" vertical="top" textRotation="0" wrapText="true" indent="0" shrinkToFit="false"/>
      <protection locked="true" hidden="false"/>
    </xf>
    <xf numFmtId="164" fontId="8" fillId="5" borderId="1" xfId="2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8" fillId="5" borderId="1" xfId="20" applyFont="true" applyBorder="true" applyAlignment="true" applyProtection="true">
      <alignment horizontal="right" vertical="top" textRotation="0" wrapText="true" indent="0" shrinkToFit="false"/>
      <protection locked="true" hidden="false"/>
    </xf>
    <xf numFmtId="164" fontId="8" fillId="5" borderId="1" xfId="2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5" fontId="8" fillId="5" borderId="1" xfId="20" applyFont="true" applyBorder="true" applyAlignment="true" applyProtection="true">
      <alignment horizontal="right" vertical="top" textRotation="0" wrapText="true" indent="0" shrinkToFit="false"/>
      <protection locked="true" hidden="false"/>
    </xf>
    <xf numFmtId="166" fontId="8" fillId="5" borderId="1" xfId="20" applyFont="true" applyBorder="true" applyAlignment="true" applyProtection="true">
      <alignment horizontal="right" vertical="top" textRotation="0" wrapText="true" indent="0" shrinkToFit="false"/>
      <protection locked="true" hidden="false"/>
    </xf>
    <xf numFmtId="164" fontId="6" fillId="2" borderId="0" xfId="20" applyFont="true" applyBorder="false" applyAlignment="true" applyProtection="true">
      <alignment horizontal="right" vertical="top" textRotation="0" wrapText="true" indent="0" shrinkToFit="false"/>
      <protection locked="true" hidden="false"/>
    </xf>
    <xf numFmtId="164" fontId="9" fillId="2" borderId="0" xfId="20" applyFont="true" applyBorder="false" applyAlignment="true" applyProtection="true">
      <alignment horizontal="center" vertical="top" textRotation="0" wrapText="true" indent="0" shrinkToFit="false"/>
      <protection locked="true" hidden="false"/>
    </xf>
    <xf numFmtId="164" fontId="6" fillId="2" borderId="0" xfId="20" applyFont="true" applyBorder="true" applyAlignment="true" applyProtection="true">
      <alignment horizontal="right" vertical="top" textRotation="0" wrapText="true" indent="0" shrinkToFit="false"/>
      <protection locked="true" hidden="false"/>
    </xf>
    <xf numFmtId="164" fontId="9" fillId="2" borderId="0" xfId="20" applyFont="true" applyBorder="false" applyAlignment="true" applyProtection="true">
      <alignment horizontal="left" vertical="top" textRotation="0" wrapText="true" indent="0" shrinkToFit="false"/>
      <protection locked="true" hidden="false"/>
    </xf>
    <xf numFmtId="165" fontId="6" fillId="2" borderId="0" xfId="20" applyFont="true" applyBorder="true" applyAlignment="true" applyProtection="true">
      <alignment horizontal="right" vertical="top" textRotation="0" wrapText="true" indent="0" shrinkToFit="false"/>
      <protection locked="true" hidden="false"/>
    </xf>
    <xf numFmtId="164" fontId="9" fillId="2" borderId="0" xfId="2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10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0" fillId="0" borderId="2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0" fillId="0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2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0" fillId="0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0" fillId="0" borderId="2" xfId="0" applyFont="fals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0" fillId="0" borderId="2" xfId="0" applyFont="fals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true">
      <alignment horizontal="right" vertical="bottom" textRotation="0" wrapText="false" indent="0" shrinkToFit="false"/>
      <protection locked="true" hidden="false"/>
    </xf>
    <xf numFmtId="164" fontId="0" fillId="0" borderId="0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0" fillId="0" borderId="0" xfId="0" applyFont="false" applyBorder="false" applyAlignment="true" applyProtection="true">
      <alignment horizontal="center" vertical="center" textRotation="0" wrapText="true" indent="0" shrinkToFit="false"/>
      <protection locked="true" hidden="false"/>
    </xf>
    <xf numFmtId="164" fontId="0" fillId="0" borderId="0" xfId="0" applyFont="true" applyBorder="true" applyAlignment="true" applyProtection="true">
      <alignment horizontal="center" vertical="center" textRotation="0" wrapText="true" indent="0" shrinkToFit="false"/>
      <protection locked="tru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Normal" xfId="20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CCCCC"/>
      <rgbColor rgb="FF808080"/>
      <rgbColor rgb="FF9999FF"/>
      <rgbColor rgb="FF993366"/>
      <rgbColor rgb="FFF7F3DF"/>
      <rgbColor rgb="FFD8ECF6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DFF0D8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 pitchFamily="0" charset="1"/>
        <a:ea typeface="DejaVu Sans" pitchFamily="0" charset="1"/>
        <a:cs typeface="DejaVu Sans" pitchFamily="0" charset="1"/>
      </a:majorFont>
      <a:minorFont>
        <a:latin typeface="Arial" pitchFamily="0" charset="1"/>
        <a:ea typeface="DejaVu Sans" pitchFamily="0" charset="1"/>
        <a:cs typeface="DejaVu Sans" pitchFamily="0" charset="1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N1048576"/>
  <sheetViews>
    <sheetView showFormulas="false" showGridLines="true" showRowColHeaders="true" showZeros="true" rightToLeft="false" tabSelected="true" showOutlineSymbols="true" defaultGridColor="true" view="pageBreakPreview" topLeftCell="A61" colorId="64" zoomScale="100" zoomScaleNormal="100" zoomScalePageLayoutView="100" workbookViewId="0">
      <selection pane="topLeft" activeCell="D77" activeCellId="0" sqref="D77"/>
    </sheetView>
  </sheetViews>
  <sheetFormatPr defaultColWidth="9.47265625" defaultRowHeight="18" zeroHeight="false" outlineLevelRow="0" outlineLevelCol="0"/>
  <cols>
    <col collapsed="false" customWidth="true" hidden="false" outlineLevel="0" max="3" min="1" style="1" width="10.99"/>
    <col collapsed="false" customWidth="true" hidden="false" outlineLevel="0" max="4" min="4" style="1" width="65.95"/>
    <col collapsed="false" customWidth="true" hidden="false" outlineLevel="0" max="5" min="5" style="1" width="5.51"/>
    <col collapsed="false" customWidth="true" hidden="false" outlineLevel="0" max="14" min="6" style="1" width="10.99"/>
  </cols>
  <sheetData>
    <row r="1" customFormat="false" ht="18" hidden="false" customHeight="true" outlineLevel="0" collapsed="false">
      <c r="A1" s="2"/>
      <c r="B1" s="2"/>
      <c r="C1" s="2"/>
      <c r="D1" s="2" t="s">
        <v>0</v>
      </c>
      <c r="E1" s="3" t="s">
        <v>1</v>
      </c>
      <c r="F1" s="3"/>
      <c r="G1" s="3"/>
      <c r="H1" s="3" t="s">
        <v>2</v>
      </c>
      <c r="I1" s="3"/>
      <c r="J1" s="3"/>
      <c r="K1" s="3" t="s">
        <v>3</v>
      </c>
      <c r="L1" s="3"/>
      <c r="M1" s="3"/>
      <c r="N1" s="3"/>
    </row>
    <row r="2" customFormat="false" ht="53.7" hidden="false" customHeight="true" outlineLevel="0" collapsed="false">
      <c r="A2" s="4"/>
      <c r="B2" s="4"/>
      <c r="C2" s="4"/>
      <c r="D2" s="4" t="s">
        <v>4</v>
      </c>
      <c r="E2" s="5" t="s">
        <v>5</v>
      </c>
      <c r="F2" s="5"/>
      <c r="G2" s="5"/>
      <c r="H2" s="5" t="s">
        <v>6</v>
      </c>
      <c r="I2" s="5"/>
      <c r="J2" s="5"/>
      <c r="K2" s="5" t="s">
        <v>7</v>
      </c>
      <c r="L2" s="5"/>
      <c r="M2" s="5"/>
      <c r="N2" s="5"/>
    </row>
    <row r="3" customFormat="false" ht="18" hidden="false" customHeight="true" outlineLevel="0" collapsed="false">
      <c r="A3" s="6" t="s">
        <v>8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</row>
    <row r="4" customFormat="false" ht="15" hidden="false" customHeight="true" outlineLevel="0" collapsed="false">
      <c r="A4" s="7" t="s">
        <v>9</v>
      </c>
      <c r="B4" s="8" t="s">
        <v>10</v>
      </c>
      <c r="C4" s="7" t="s">
        <v>11</v>
      </c>
      <c r="D4" s="7" t="s">
        <v>12</v>
      </c>
      <c r="E4" s="9" t="s">
        <v>13</v>
      </c>
      <c r="F4" s="8" t="s">
        <v>14</v>
      </c>
      <c r="G4" s="8" t="s">
        <v>15</v>
      </c>
      <c r="H4" s="9" t="s">
        <v>16</v>
      </c>
      <c r="I4" s="9"/>
      <c r="J4" s="9"/>
      <c r="K4" s="9" t="s">
        <v>17</v>
      </c>
      <c r="L4" s="9"/>
      <c r="M4" s="9"/>
      <c r="N4" s="8" t="s">
        <v>18</v>
      </c>
    </row>
    <row r="5" customFormat="false" ht="15" hidden="false" customHeight="true" outlineLevel="0" collapsed="false">
      <c r="A5" s="7"/>
      <c r="B5" s="7"/>
      <c r="C5" s="7"/>
      <c r="D5" s="7"/>
      <c r="E5" s="7"/>
      <c r="F5" s="7"/>
      <c r="G5" s="7"/>
      <c r="H5" s="8" t="s">
        <v>19</v>
      </c>
      <c r="I5" s="8" t="s">
        <v>20</v>
      </c>
      <c r="J5" s="8" t="s">
        <v>17</v>
      </c>
      <c r="K5" s="8" t="s">
        <v>19</v>
      </c>
      <c r="L5" s="8" t="s">
        <v>20</v>
      </c>
      <c r="M5" s="8" t="s">
        <v>17</v>
      </c>
      <c r="N5" s="8"/>
    </row>
    <row r="6" customFormat="false" ht="24" hidden="false" customHeight="true" outlineLevel="0" collapsed="false">
      <c r="A6" s="10" t="s">
        <v>21</v>
      </c>
      <c r="B6" s="10"/>
      <c r="C6" s="10"/>
      <c r="D6" s="10" t="s">
        <v>22</v>
      </c>
      <c r="E6" s="10"/>
      <c r="F6" s="11"/>
      <c r="G6" s="11"/>
      <c r="H6" s="10"/>
      <c r="I6" s="10"/>
      <c r="J6" s="10"/>
      <c r="K6" s="10"/>
      <c r="L6" s="10"/>
      <c r="M6" s="12" t="n">
        <v>140174.9</v>
      </c>
      <c r="N6" s="13" t="n">
        <v>0.0743305405215769</v>
      </c>
    </row>
    <row r="7" customFormat="false" ht="39" hidden="false" customHeight="true" outlineLevel="0" collapsed="false">
      <c r="A7" s="14" t="s">
        <v>23</v>
      </c>
      <c r="B7" s="15" t="s">
        <v>24</v>
      </c>
      <c r="C7" s="14" t="s">
        <v>25</v>
      </c>
      <c r="D7" s="14" t="s">
        <v>26</v>
      </c>
      <c r="E7" s="16" t="s">
        <v>27</v>
      </c>
      <c r="F7" s="15" t="n">
        <v>2.88</v>
      </c>
      <c r="G7" s="17" t="n">
        <v>462.87</v>
      </c>
      <c r="H7" s="17" t="n">
        <v>42.67</v>
      </c>
      <c r="I7" s="17" t="n">
        <v>532.35</v>
      </c>
      <c r="J7" s="17" t="n">
        <v>575.02</v>
      </c>
      <c r="K7" s="17" t="n">
        <v>122.8896</v>
      </c>
      <c r="L7" s="17" t="n">
        <v>1533.1604</v>
      </c>
      <c r="M7" s="17" t="n">
        <v>1656.05</v>
      </c>
      <c r="N7" s="18" t="n">
        <v>0.000878153589770761</v>
      </c>
    </row>
    <row r="8" customFormat="false" ht="24" hidden="false" customHeight="true" outlineLevel="0" collapsed="false">
      <c r="A8" s="14" t="s">
        <v>28</v>
      </c>
      <c r="B8" s="15" t="s">
        <v>29</v>
      </c>
      <c r="C8" s="14" t="s">
        <v>30</v>
      </c>
      <c r="D8" s="14" t="s">
        <v>31</v>
      </c>
      <c r="E8" s="16" t="s">
        <v>32</v>
      </c>
      <c r="F8" s="15" t="n">
        <v>8</v>
      </c>
      <c r="G8" s="17" t="n">
        <v>13628.24</v>
      </c>
      <c r="H8" s="17" t="n">
        <v>14850.56</v>
      </c>
      <c r="I8" s="17" t="n">
        <v>2079.8</v>
      </c>
      <c r="J8" s="17" t="n">
        <v>16930.36</v>
      </c>
      <c r="K8" s="17" t="n">
        <v>118804.48</v>
      </c>
      <c r="L8" s="17" t="n">
        <v>16638.4</v>
      </c>
      <c r="M8" s="17" t="n">
        <v>135442.88</v>
      </c>
      <c r="N8" s="18" t="n">
        <v>0.0718212924011295</v>
      </c>
    </row>
    <row r="9" customFormat="false" ht="24" hidden="false" customHeight="true" outlineLevel="0" collapsed="false">
      <c r="A9" s="14" t="s">
        <v>33</v>
      </c>
      <c r="B9" s="15" t="s">
        <v>34</v>
      </c>
      <c r="C9" s="14" t="s">
        <v>30</v>
      </c>
      <c r="D9" s="14" t="s">
        <v>35</v>
      </c>
      <c r="E9" s="16" t="s">
        <v>36</v>
      </c>
      <c r="F9" s="15" t="n">
        <v>1</v>
      </c>
      <c r="G9" s="17" t="n">
        <v>2476.03</v>
      </c>
      <c r="H9" s="17" t="n">
        <v>120.82</v>
      </c>
      <c r="I9" s="17" t="n">
        <v>2955.15</v>
      </c>
      <c r="J9" s="17" t="n">
        <v>3075.97</v>
      </c>
      <c r="K9" s="17" t="n">
        <v>120.82</v>
      </c>
      <c r="L9" s="17" t="n">
        <v>2955.15</v>
      </c>
      <c r="M9" s="17" t="n">
        <v>3075.97</v>
      </c>
      <c r="N9" s="18" t="n">
        <v>0.00163109453067671</v>
      </c>
    </row>
    <row r="10" customFormat="false" ht="24" hidden="false" customHeight="true" outlineLevel="0" collapsed="false">
      <c r="A10" s="10" t="s">
        <v>37</v>
      </c>
      <c r="B10" s="10"/>
      <c r="C10" s="10"/>
      <c r="D10" s="10" t="s">
        <v>38</v>
      </c>
      <c r="E10" s="10"/>
      <c r="F10" s="11"/>
      <c r="G10" s="11"/>
      <c r="H10" s="10"/>
      <c r="I10" s="10"/>
      <c r="J10" s="10"/>
      <c r="K10" s="10"/>
      <c r="L10" s="10"/>
      <c r="M10" s="12" t="n">
        <v>434565.1</v>
      </c>
      <c r="N10" s="13" t="n">
        <v>0.230436824101984</v>
      </c>
    </row>
    <row r="11" customFormat="false" ht="24" hidden="false" customHeight="true" outlineLevel="0" collapsed="false">
      <c r="A11" s="14" t="s">
        <v>39</v>
      </c>
      <c r="B11" s="15" t="s">
        <v>40</v>
      </c>
      <c r="C11" s="14" t="s">
        <v>41</v>
      </c>
      <c r="D11" s="14" t="s">
        <v>42</v>
      </c>
      <c r="E11" s="16" t="s">
        <v>27</v>
      </c>
      <c r="F11" s="15" t="n">
        <v>9965.16</v>
      </c>
      <c r="G11" s="17" t="n">
        <v>0.79</v>
      </c>
      <c r="H11" s="17" t="n">
        <v>0.04</v>
      </c>
      <c r="I11" s="17" t="n">
        <v>0.94</v>
      </c>
      <c r="J11" s="17" t="n">
        <v>0.98</v>
      </c>
      <c r="K11" s="17" t="n">
        <v>398.6064</v>
      </c>
      <c r="L11" s="17" t="n">
        <v>9367.2436</v>
      </c>
      <c r="M11" s="17" t="n">
        <v>9765.85</v>
      </c>
      <c r="N11" s="18" t="n">
        <v>0.00517853702162543</v>
      </c>
    </row>
    <row r="12" customFormat="false" ht="26" hidden="false" customHeight="true" outlineLevel="0" collapsed="false">
      <c r="A12" s="14" t="s">
        <v>43</v>
      </c>
      <c r="B12" s="15" t="s">
        <v>44</v>
      </c>
      <c r="C12" s="14" t="s">
        <v>25</v>
      </c>
      <c r="D12" s="14" t="s">
        <v>45</v>
      </c>
      <c r="E12" s="16" t="s">
        <v>36</v>
      </c>
      <c r="F12" s="15" t="n">
        <v>75</v>
      </c>
      <c r="G12" s="17" t="n">
        <v>730.89</v>
      </c>
      <c r="H12" s="17" t="n">
        <v>437.14</v>
      </c>
      <c r="I12" s="17" t="n">
        <v>470.84</v>
      </c>
      <c r="J12" s="17" t="n">
        <v>907.98</v>
      </c>
      <c r="K12" s="17" t="n">
        <v>32785.5</v>
      </c>
      <c r="L12" s="17" t="n">
        <v>35313</v>
      </c>
      <c r="M12" s="17" t="n">
        <v>68098.5</v>
      </c>
      <c r="N12" s="18" t="n">
        <v>0.0361105897968082</v>
      </c>
    </row>
    <row r="13" customFormat="false" ht="26" hidden="false" customHeight="true" outlineLevel="0" collapsed="false">
      <c r="A13" s="14" t="s">
        <v>46</v>
      </c>
      <c r="B13" s="15" t="s">
        <v>47</v>
      </c>
      <c r="C13" s="14" t="s">
        <v>25</v>
      </c>
      <c r="D13" s="14" t="s">
        <v>48</v>
      </c>
      <c r="E13" s="16" t="s">
        <v>36</v>
      </c>
      <c r="F13" s="15" t="n">
        <v>75</v>
      </c>
      <c r="G13" s="17" t="n">
        <v>438.96</v>
      </c>
      <c r="H13" s="17" t="n">
        <v>294.74</v>
      </c>
      <c r="I13" s="17" t="n">
        <v>250.58</v>
      </c>
      <c r="J13" s="17" t="n">
        <v>545.32</v>
      </c>
      <c r="K13" s="17" t="n">
        <v>22105.5</v>
      </c>
      <c r="L13" s="17" t="n">
        <v>18793.5</v>
      </c>
      <c r="M13" s="17" t="n">
        <v>40899</v>
      </c>
      <c r="N13" s="18" t="n">
        <v>0.0216875116500313</v>
      </c>
    </row>
    <row r="14" customFormat="false" ht="26" hidden="false" customHeight="true" outlineLevel="0" collapsed="false">
      <c r="A14" s="14" t="s">
        <v>49</v>
      </c>
      <c r="B14" s="15" t="s">
        <v>50</v>
      </c>
      <c r="C14" s="14" t="s">
        <v>41</v>
      </c>
      <c r="D14" s="14" t="s">
        <v>51</v>
      </c>
      <c r="E14" s="16" t="s">
        <v>52</v>
      </c>
      <c r="F14" s="15" t="n">
        <v>75</v>
      </c>
      <c r="G14" s="17" t="n">
        <v>130.51</v>
      </c>
      <c r="H14" s="17" t="n">
        <v>7.04</v>
      </c>
      <c r="I14" s="17" t="n">
        <v>155.09</v>
      </c>
      <c r="J14" s="17" t="n">
        <v>162.13</v>
      </c>
      <c r="K14" s="17" t="n">
        <v>528</v>
      </c>
      <c r="L14" s="17" t="n">
        <v>11631.75</v>
      </c>
      <c r="M14" s="17" t="n">
        <v>12159.75</v>
      </c>
      <c r="N14" s="18" t="n">
        <v>0.00644795031141271</v>
      </c>
    </row>
    <row r="15" customFormat="false" ht="26" hidden="false" customHeight="true" outlineLevel="0" collapsed="false">
      <c r="A15" s="14" t="s">
        <v>53</v>
      </c>
      <c r="B15" s="15" t="s">
        <v>54</v>
      </c>
      <c r="C15" s="14" t="s">
        <v>41</v>
      </c>
      <c r="D15" s="14" t="s">
        <v>55</v>
      </c>
      <c r="E15" s="16" t="s">
        <v>56</v>
      </c>
      <c r="F15" s="15" t="n">
        <v>1041.84</v>
      </c>
      <c r="G15" s="17" t="n">
        <v>7.03</v>
      </c>
      <c r="H15" s="17" t="n">
        <v>1.12</v>
      </c>
      <c r="I15" s="17" t="n">
        <v>7.61</v>
      </c>
      <c r="J15" s="17" t="n">
        <v>8.73</v>
      </c>
      <c r="K15" s="17" t="n">
        <v>1166.8608</v>
      </c>
      <c r="L15" s="17" t="n">
        <v>7928.3992</v>
      </c>
      <c r="M15" s="17" t="n">
        <v>9095.26</v>
      </c>
      <c r="N15" s="18" t="n">
        <v>0.00482294328003286</v>
      </c>
    </row>
    <row r="16" customFormat="false" ht="39" hidden="false" customHeight="true" outlineLevel="0" collapsed="false">
      <c r="A16" s="14" t="s">
        <v>57</v>
      </c>
      <c r="B16" s="15" t="s">
        <v>58</v>
      </c>
      <c r="C16" s="14" t="s">
        <v>41</v>
      </c>
      <c r="D16" s="14" t="s">
        <v>59</v>
      </c>
      <c r="E16" s="16" t="s">
        <v>60</v>
      </c>
      <c r="F16" s="15" t="n">
        <v>1875.31</v>
      </c>
      <c r="G16" s="17" t="n">
        <v>2.98</v>
      </c>
      <c r="H16" s="17" t="n">
        <v>0</v>
      </c>
      <c r="I16" s="17" t="n">
        <v>3.7</v>
      </c>
      <c r="J16" s="17" t="n">
        <v>3.7</v>
      </c>
      <c r="K16" s="17" t="n">
        <v>0</v>
      </c>
      <c r="L16" s="17" t="n">
        <v>6938.64</v>
      </c>
      <c r="M16" s="17" t="n">
        <v>6938.64</v>
      </c>
      <c r="N16" s="18" t="n">
        <v>0.00367935244958002</v>
      </c>
    </row>
    <row r="17" customFormat="false" ht="26" hidden="false" customHeight="true" outlineLevel="0" collapsed="false">
      <c r="A17" s="14" t="s">
        <v>61</v>
      </c>
      <c r="B17" s="15" t="s">
        <v>62</v>
      </c>
      <c r="C17" s="14" t="s">
        <v>41</v>
      </c>
      <c r="D17" s="14" t="s">
        <v>63</v>
      </c>
      <c r="E17" s="16" t="s">
        <v>64</v>
      </c>
      <c r="F17" s="15" t="n">
        <v>9376.55</v>
      </c>
      <c r="G17" s="17" t="n">
        <v>0.82</v>
      </c>
      <c r="H17" s="17" t="n">
        <v>0</v>
      </c>
      <c r="I17" s="17" t="n">
        <v>1.01</v>
      </c>
      <c r="J17" s="17" t="n">
        <v>1.01</v>
      </c>
      <c r="K17" s="17" t="n">
        <v>0</v>
      </c>
      <c r="L17" s="17" t="n">
        <v>9470.31</v>
      </c>
      <c r="M17" s="17" t="n">
        <v>9470.31</v>
      </c>
      <c r="N17" s="18" t="n">
        <v>0.00502182103362938</v>
      </c>
    </row>
    <row r="18" customFormat="false" ht="24" hidden="false" customHeight="true" outlineLevel="0" collapsed="false">
      <c r="A18" s="14" t="s">
        <v>65</v>
      </c>
      <c r="B18" s="15" t="s">
        <v>66</v>
      </c>
      <c r="C18" s="14" t="s">
        <v>41</v>
      </c>
      <c r="D18" s="14" t="s">
        <v>67</v>
      </c>
      <c r="E18" s="16" t="s">
        <v>56</v>
      </c>
      <c r="F18" s="15" t="n">
        <v>1302.3</v>
      </c>
      <c r="G18" s="17" t="n">
        <v>2.78</v>
      </c>
      <c r="H18" s="17" t="n">
        <v>0.16</v>
      </c>
      <c r="I18" s="17" t="n">
        <v>3.29</v>
      </c>
      <c r="J18" s="17" t="n">
        <v>3.45</v>
      </c>
      <c r="K18" s="17" t="n">
        <v>208.368</v>
      </c>
      <c r="L18" s="17" t="n">
        <v>4284.562</v>
      </c>
      <c r="M18" s="17" t="n">
        <v>4492.93</v>
      </c>
      <c r="N18" s="18" t="n">
        <v>0.00238246587246082</v>
      </c>
    </row>
    <row r="19" customFormat="false" ht="26" hidden="false" customHeight="true" outlineLevel="0" collapsed="false">
      <c r="A19" s="14" t="s">
        <v>68</v>
      </c>
      <c r="B19" s="15" t="s">
        <v>54</v>
      </c>
      <c r="C19" s="14" t="s">
        <v>41</v>
      </c>
      <c r="D19" s="14" t="s">
        <v>69</v>
      </c>
      <c r="E19" s="16" t="s">
        <v>56</v>
      </c>
      <c r="F19" s="15" t="n">
        <v>654</v>
      </c>
      <c r="G19" s="17" t="n">
        <v>7.03</v>
      </c>
      <c r="H19" s="17" t="n">
        <v>1.12</v>
      </c>
      <c r="I19" s="17" t="n">
        <v>7.61</v>
      </c>
      <c r="J19" s="17" t="n">
        <v>8.73</v>
      </c>
      <c r="K19" s="17" t="n">
        <v>732.48</v>
      </c>
      <c r="L19" s="17" t="n">
        <v>4976.94</v>
      </c>
      <c r="M19" s="17" t="n">
        <v>5709.42</v>
      </c>
      <c r="N19" s="18" t="n">
        <v>0.0030275339926385</v>
      </c>
    </row>
    <row r="20" customFormat="false" ht="26" hidden="false" customHeight="true" outlineLevel="0" collapsed="false">
      <c r="A20" s="14" t="s">
        <v>70</v>
      </c>
      <c r="B20" s="15" t="s">
        <v>58</v>
      </c>
      <c r="C20" s="14" t="s">
        <v>41</v>
      </c>
      <c r="D20" s="14" t="s">
        <v>71</v>
      </c>
      <c r="E20" s="16" t="s">
        <v>60</v>
      </c>
      <c r="F20" s="15" t="n">
        <v>1177.2</v>
      </c>
      <c r="G20" s="17" t="n">
        <v>2.98</v>
      </c>
      <c r="H20" s="17" t="n">
        <v>0</v>
      </c>
      <c r="I20" s="17" t="n">
        <v>3.7</v>
      </c>
      <c r="J20" s="17" t="n">
        <v>3.7</v>
      </c>
      <c r="K20" s="17" t="n">
        <v>0</v>
      </c>
      <c r="L20" s="17" t="n">
        <v>4355.64</v>
      </c>
      <c r="M20" s="17" t="n">
        <v>4355.64</v>
      </c>
      <c r="N20" s="18" t="n">
        <v>0.00230966510778607</v>
      </c>
    </row>
    <row r="21" customFormat="false" ht="26" hidden="false" customHeight="true" outlineLevel="0" collapsed="false">
      <c r="A21" s="14" t="s">
        <v>72</v>
      </c>
      <c r="B21" s="15" t="s">
        <v>62</v>
      </c>
      <c r="C21" s="14" t="s">
        <v>41</v>
      </c>
      <c r="D21" s="14" t="s">
        <v>73</v>
      </c>
      <c r="E21" s="16" t="s">
        <v>64</v>
      </c>
      <c r="F21" s="15" t="n">
        <v>5886</v>
      </c>
      <c r="G21" s="17" t="n">
        <v>0.82</v>
      </c>
      <c r="H21" s="17" t="n">
        <v>0</v>
      </c>
      <c r="I21" s="17" t="n">
        <v>1.01</v>
      </c>
      <c r="J21" s="17" t="n">
        <v>1.01</v>
      </c>
      <c r="K21" s="17" t="n">
        <v>0</v>
      </c>
      <c r="L21" s="17" t="n">
        <v>5944.86</v>
      </c>
      <c r="M21" s="17" t="n">
        <v>5944.86</v>
      </c>
      <c r="N21" s="18" t="n">
        <v>0.00315238075522153</v>
      </c>
    </row>
    <row r="22" customFormat="false" ht="24" hidden="false" customHeight="true" outlineLevel="0" collapsed="false">
      <c r="A22" s="14" t="s">
        <v>74</v>
      </c>
      <c r="B22" s="15" t="s">
        <v>66</v>
      </c>
      <c r="C22" s="14" t="s">
        <v>41</v>
      </c>
      <c r="D22" s="14" t="s">
        <v>67</v>
      </c>
      <c r="E22" s="16" t="s">
        <v>56</v>
      </c>
      <c r="F22" s="15" t="n">
        <v>817.5</v>
      </c>
      <c r="G22" s="17" t="n">
        <v>2.78</v>
      </c>
      <c r="H22" s="17" t="n">
        <v>0.16</v>
      </c>
      <c r="I22" s="17" t="n">
        <v>3.29</v>
      </c>
      <c r="J22" s="17" t="n">
        <v>3.45</v>
      </c>
      <c r="K22" s="17" t="n">
        <v>130.8</v>
      </c>
      <c r="L22" s="17" t="n">
        <v>2689.57</v>
      </c>
      <c r="M22" s="17" t="n">
        <v>2820.37</v>
      </c>
      <c r="N22" s="18" t="n">
        <v>0.00149555752542602</v>
      </c>
    </row>
    <row r="23" customFormat="false" ht="52" hidden="false" customHeight="true" outlineLevel="0" collapsed="false">
      <c r="A23" s="14" t="s">
        <v>75</v>
      </c>
      <c r="B23" s="15" t="s">
        <v>76</v>
      </c>
      <c r="C23" s="14" t="s">
        <v>41</v>
      </c>
      <c r="D23" s="14" t="s">
        <v>77</v>
      </c>
      <c r="E23" s="16" t="s">
        <v>56</v>
      </c>
      <c r="F23" s="15" t="n">
        <v>654</v>
      </c>
      <c r="G23" s="17" t="n">
        <v>97.55</v>
      </c>
      <c r="H23" s="17" t="n">
        <v>5.76</v>
      </c>
      <c r="I23" s="17" t="n">
        <v>115.42</v>
      </c>
      <c r="J23" s="17" t="n">
        <v>121.18</v>
      </c>
      <c r="K23" s="17" t="n">
        <v>3767.04</v>
      </c>
      <c r="L23" s="17" t="n">
        <v>75484.68</v>
      </c>
      <c r="M23" s="17" t="n">
        <v>79251.72</v>
      </c>
      <c r="N23" s="18" t="n">
        <v>0.0420248074716991</v>
      </c>
    </row>
    <row r="24" customFormat="false" ht="26" hidden="false" customHeight="true" outlineLevel="0" collapsed="false">
      <c r="A24" s="14" t="s">
        <v>78</v>
      </c>
      <c r="B24" s="15" t="s">
        <v>76</v>
      </c>
      <c r="C24" s="14" t="s">
        <v>41</v>
      </c>
      <c r="D24" s="14" t="s">
        <v>79</v>
      </c>
      <c r="E24" s="16" t="s">
        <v>56</v>
      </c>
      <c r="F24" s="15" t="n">
        <v>997.25</v>
      </c>
      <c r="G24" s="17" t="n">
        <v>97.55</v>
      </c>
      <c r="H24" s="17" t="n">
        <v>5.76</v>
      </c>
      <c r="I24" s="17" t="n">
        <v>115.42</v>
      </c>
      <c r="J24" s="17" t="n">
        <v>121.18</v>
      </c>
      <c r="K24" s="17" t="n">
        <v>5744.16</v>
      </c>
      <c r="L24" s="17" t="n">
        <v>115102.59</v>
      </c>
      <c r="M24" s="17" t="n">
        <v>120846.75</v>
      </c>
      <c r="N24" s="18" t="n">
        <v>0.0640814029314512</v>
      </c>
    </row>
    <row r="25" customFormat="false" ht="26" hidden="false" customHeight="true" outlineLevel="0" collapsed="false">
      <c r="A25" s="14" t="s">
        <v>80</v>
      </c>
      <c r="B25" s="15" t="s">
        <v>58</v>
      </c>
      <c r="C25" s="14" t="s">
        <v>41</v>
      </c>
      <c r="D25" s="14" t="s">
        <v>81</v>
      </c>
      <c r="E25" s="16" t="s">
        <v>60</v>
      </c>
      <c r="F25" s="15" t="n">
        <v>2724.55</v>
      </c>
      <c r="G25" s="17" t="n">
        <v>2.98</v>
      </c>
      <c r="H25" s="17" t="n">
        <v>0</v>
      </c>
      <c r="I25" s="17" t="n">
        <v>3.7</v>
      </c>
      <c r="J25" s="17" t="n">
        <v>3.7</v>
      </c>
      <c r="K25" s="17" t="n">
        <v>0</v>
      </c>
      <c r="L25" s="17" t="n">
        <v>10080.83</v>
      </c>
      <c r="M25" s="17" t="n">
        <v>10080.83</v>
      </c>
      <c r="N25" s="18" t="n">
        <v>0.00534556145790815</v>
      </c>
    </row>
    <row r="26" customFormat="false" ht="26" hidden="false" customHeight="true" outlineLevel="0" collapsed="false">
      <c r="A26" s="14" t="s">
        <v>82</v>
      </c>
      <c r="B26" s="15" t="s">
        <v>62</v>
      </c>
      <c r="C26" s="14" t="s">
        <v>41</v>
      </c>
      <c r="D26" s="14" t="s">
        <v>83</v>
      </c>
      <c r="E26" s="16" t="s">
        <v>64</v>
      </c>
      <c r="F26" s="15" t="n">
        <v>21796.4</v>
      </c>
      <c r="G26" s="17" t="n">
        <v>0.82</v>
      </c>
      <c r="H26" s="17" t="n">
        <v>0</v>
      </c>
      <c r="I26" s="17" t="n">
        <v>1.01</v>
      </c>
      <c r="J26" s="17" t="n">
        <v>1.01</v>
      </c>
      <c r="K26" s="17" t="n">
        <v>0</v>
      </c>
      <c r="L26" s="17" t="n">
        <v>22014.36</v>
      </c>
      <c r="M26" s="17" t="n">
        <v>22014.36</v>
      </c>
      <c r="N26" s="18" t="n">
        <v>0.0116735540958944</v>
      </c>
    </row>
    <row r="27" customFormat="false" ht="26" hidden="false" customHeight="true" outlineLevel="0" collapsed="false">
      <c r="A27" s="14" t="s">
        <v>84</v>
      </c>
      <c r="B27" s="15" t="s">
        <v>85</v>
      </c>
      <c r="C27" s="14" t="s">
        <v>41</v>
      </c>
      <c r="D27" s="14" t="s">
        <v>86</v>
      </c>
      <c r="E27" s="16" t="s">
        <v>27</v>
      </c>
      <c r="F27" s="15" t="n">
        <v>9965.16</v>
      </c>
      <c r="G27" s="17" t="n">
        <v>1.83</v>
      </c>
      <c r="H27" s="17" t="n">
        <v>0.04</v>
      </c>
      <c r="I27" s="17" t="n">
        <v>2.23</v>
      </c>
      <c r="J27" s="17" t="n">
        <v>2.27</v>
      </c>
      <c r="K27" s="17" t="n">
        <v>398.6064</v>
      </c>
      <c r="L27" s="17" t="n">
        <v>22222.3036</v>
      </c>
      <c r="M27" s="17" t="n">
        <v>22620.91</v>
      </c>
      <c r="N27" s="18" t="n">
        <v>0.011995189348378</v>
      </c>
    </row>
    <row r="28" customFormat="false" ht="24" hidden="false" customHeight="true" outlineLevel="0" collapsed="false">
      <c r="A28" s="10" t="s">
        <v>87</v>
      </c>
      <c r="B28" s="10"/>
      <c r="C28" s="10"/>
      <c r="D28" s="10" t="s">
        <v>88</v>
      </c>
      <c r="E28" s="10"/>
      <c r="F28" s="11"/>
      <c r="G28" s="11"/>
      <c r="H28" s="10"/>
      <c r="I28" s="10"/>
      <c r="J28" s="10"/>
      <c r="K28" s="10"/>
      <c r="L28" s="10"/>
      <c r="M28" s="12" t="n">
        <v>63988.98</v>
      </c>
      <c r="N28" s="13" t="n">
        <v>0.0339314347349231</v>
      </c>
    </row>
    <row r="29" customFormat="false" ht="26" hidden="false" customHeight="true" outlineLevel="0" collapsed="false">
      <c r="A29" s="14" t="s">
        <v>89</v>
      </c>
      <c r="B29" s="15" t="s">
        <v>90</v>
      </c>
      <c r="C29" s="14" t="s">
        <v>41</v>
      </c>
      <c r="D29" s="14" t="s">
        <v>91</v>
      </c>
      <c r="E29" s="16" t="s">
        <v>56</v>
      </c>
      <c r="F29" s="15" t="n">
        <v>170.28</v>
      </c>
      <c r="G29" s="17" t="n">
        <v>7.03</v>
      </c>
      <c r="H29" s="17" t="n">
        <v>1.12</v>
      </c>
      <c r="I29" s="17" t="n">
        <v>7.61</v>
      </c>
      <c r="J29" s="17" t="n">
        <v>8.73</v>
      </c>
      <c r="K29" s="17" t="n">
        <v>190.7136</v>
      </c>
      <c r="L29" s="17" t="n">
        <v>1295.8264</v>
      </c>
      <c r="M29" s="17" t="n">
        <v>1486.54</v>
      </c>
      <c r="N29" s="18" t="n">
        <v>0.0007882675265468</v>
      </c>
    </row>
    <row r="30" customFormat="false" ht="39" hidden="false" customHeight="true" outlineLevel="0" collapsed="false">
      <c r="A30" s="14" t="s">
        <v>92</v>
      </c>
      <c r="B30" s="15" t="s">
        <v>58</v>
      </c>
      <c r="C30" s="14" t="s">
        <v>41</v>
      </c>
      <c r="D30" s="14" t="s">
        <v>59</v>
      </c>
      <c r="E30" s="16" t="s">
        <v>60</v>
      </c>
      <c r="F30" s="15" t="n">
        <v>56.21</v>
      </c>
      <c r="G30" s="17" t="n">
        <v>2.98</v>
      </c>
      <c r="H30" s="17" t="n">
        <v>0</v>
      </c>
      <c r="I30" s="17" t="n">
        <v>3.7</v>
      </c>
      <c r="J30" s="17" t="n">
        <v>3.7</v>
      </c>
      <c r="K30" s="17" t="n">
        <v>0</v>
      </c>
      <c r="L30" s="17" t="n">
        <v>207.97</v>
      </c>
      <c r="M30" s="17" t="n">
        <v>207.97</v>
      </c>
      <c r="N30" s="18" t="n">
        <v>0.000110280246408397</v>
      </c>
    </row>
    <row r="31" customFormat="false" ht="26" hidden="false" customHeight="true" outlineLevel="0" collapsed="false">
      <c r="A31" s="14" t="s">
        <v>93</v>
      </c>
      <c r="B31" s="15" t="s">
        <v>62</v>
      </c>
      <c r="C31" s="14" t="s">
        <v>41</v>
      </c>
      <c r="D31" s="14" t="s">
        <v>94</v>
      </c>
      <c r="E31" s="16" t="s">
        <v>64</v>
      </c>
      <c r="F31" s="15" t="n">
        <v>281.05</v>
      </c>
      <c r="G31" s="17" t="n">
        <v>0.82</v>
      </c>
      <c r="H31" s="17" t="n">
        <v>0</v>
      </c>
      <c r="I31" s="17" t="n">
        <v>1.01</v>
      </c>
      <c r="J31" s="17" t="n">
        <v>1.01</v>
      </c>
      <c r="K31" s="17" t="n">
        <v>0</v>
      </c>
      <c r="L31" s="17" t="n">
        <v>283.86</v>
      </c>
      <c r="M31" s="17" t="n">
        <v>283.86</v>
      </c>
      <c r="N31" s="18" t="n">
        <v>0.000150522434704464</v>
      </c>
    </row>
    <row r="32" customFormat="false" ht="24" hidden="false" customHeight="true" outlineLevel="0" collapsed="false">
      <c r="A32" s="14" t="s">
        <v>95</v>
      </c>
      <c r="B32" s="15" t="s">
        <v>66</v>
      </c>
      <c r="C32" s="14" t="s">
        <v>41</v>
      </c>
      <c r="D32" s="14" t="s">
        <v>67</v>
      </c>
      <c r="E32" s="16" t="s">
        <v>56</v>
      </c>
      <c r="F32" s="15" t="n">
        <v>31.33</v>
      </c>
      <c r="G32" s="17" t="n">
        <v>2.78</v>
      </c>
      <c r="H32" s="17" t="n">
        <v>0.16</v>
      </c>
      <c r="I32" s="17" t="n">
        <v>3.29</v>
      </c>
      <c r="J32" s="17" t="n">
        <v>3.45</v>
      </c>
      <c r="K32" s="17" t="n">
        <v>5.0128</v>
      </c>
      <c r="L32" s="17" t="n">
        <v>103.0672</v>
      </c>
      <c r="M32" s="17" t="n">
        <v>108.08</v>
      </c>
      <c r="N32" s="18" t="n">
        <v>5.73115787460668E-005</v>
      </c>
    </row>
    <row r="33" customFormat="false" ht="26" hidden="false" customHeight="true" outlineLevel="0" collapsed="false">
      <c r="A33" s="14" t="s">
        <v>96</v>
      </c>
      <c r="B33" s="15" t="s">
        <v>97</v>
      </c>
      <c r="C33" s="14" t="s">
        <v>41</v>
      </c>
      <c r="D33" s="14" t="s">
        <v>98</v>
      </c>
      <c r="E33" s="16" t="s">
        <v>27</v>
      </c>
      <c r="F33" s="15" t="n">
        <v>154.8</v>
      </c>
      <c r="G33" s="17" t="n">
        <v>3</v>
      </c>
      <c r="H33" s="17" t="n">
        <v>2.81</v>
      </c>
      <c r="I33" s="17" t="n">
        <v>0.91</v>
      </c>
      <c r="J33" s="17" t="n">
        <v>3.72</v>
      </c>
      <c r="K33" s="17" t="n">
        <v>434.988</v>
      </c>
      <c r="L33" s="17" t="n">
        <v>140.862</v>
      </c>
      <c r="M33" s="17" t="n">
        <v>575.85</v>
      </c>
      <c r="N33" s="18" t="n">
        <v>0.00030535596429425</v>
      </c>
    </row>
    <row r="34" customFormat="false" ht="26" hidden="false" customHeight="true" outlineLevel="0" collapsed="false">
      <c r="A34" s="14" t="s">
        <v>99</v>
      </c>
      <c r="B34" s="15" t="s">
        <v>100</v>
      </c>
      <c r="C34" s="14" t="s">
        <v>41</v>
      </c>
      <c r="D34" s="14" t="s">
        <v>101</v>
      </c>
      <c r="E34" s="16" t="s">
        <v>56</v>
      </c>
      <c r="F34" s="15" t="n">
        <v>15.48</v>
      </c>
      <c r="G34" s="17" t="n">
        <v>78.12</v>
      </c>
      <c r="H34" s="17" t="n">
        <v>16.06</v>
      </c>
      <c r="I34" s="17" t="n">
        <v>80.98</v>
      </c>
      <c r="J34" s="17" t="n">
        <v>97.04</v>
      </c>
      <c r="K34" s="17" t="n">
        <v>248.6088</v>
      </c>
      <c r="L34" s="17" t="n">
        <v>1253.5612</v>
      </c>
      <c r="M34" s="17" t="n">
        <v>1502.17</v>
      </c>
      <c r="N34" s="18" t="n">
        <v>0.000796555646234078</v>
      </c>
    </row>
    <row r="35" customFormat="false" ht="24" hidden="false" customHeight="true" outlineLevel="0" collapsed="false">
      <c r="A35" s="14" t="s">
        <v>102</v>
      </c>
      <c r="B35" s="15" t="s">
        <v>58</v>
      </c>
      <c r="C35" s="14" t="s">
        <v>41</v>
      </c>
      <c r="D35" s="14" t="s">
        <v>103</v>
      </c>
      <c r="E35" s="16" t="s">
        <v>60</v>
      </c>
      <c r="F35" s="15" t="n">
        <v>23.22</v>
      </c>
      <c r="G35" s="17" t="n">
        <v>2.98</v>
      </c>
      <c r="H35" s="17" t="n">
        <v>0</v>
      </c>
      <c r="I35" s="17" t="n">
        <v>3.7</v>
      </c>
      <c r="J35" s="17" t="n">
        <v>3.7</v>
      </c>
      <c r="K35" s="17" t="n">
        <v>0</v>
      </c>
      <c r="L35" s="17" t="n">
        <v>85.91</v>
      </c>
      <c r="M35" s="17" t="n">
        <v>85.91</v>
      </c>
      <c r="N35" s="18" t="n">
        <v>4.55554934314822E-005</v>
      </c>
    </row>
    <row r="36" customFormat="false" ht="24" hidden="false" customHeight="true" outlineLevel="0" collapsed="false">
      <c r="A36" s="14" t="s">
        <v>104</v>
      </c>
      <c r="B36" s="15" t="s">
        <v>62</v>
      </c>
      <c r="C36" s="14" t="s">
        <v>41</v>
      </c>
      <c r="D36" s="14" t="s">
        <v>105</v>
      </c>
      <c r="E36" s="16" t="s">
        <v>64</v>
      </c>
      <c r="F36" s="15" t="n">
        <v>185.76</v>
      </c>
      <c r="G36" s="17" t="n">
        <v>0.82</v>
      </c>
      <c r="H36" s="17" t="n">
        <v>0</v>
      </c>
      <c r="I36" s="17" t="n">
        <v>1.01</v>
      </c>
      <c r="J36" s="17" t="n">
        <v>1.01</v>
      </c>
      <c r="K36" s="17" t="n">
        <v>0</v>
      </c>
      <c r="L36" s="17" t="n">
        <v>187.61</v>
      </c>
      <c r="M36" s="17" t="n">
        <v>187.61</v>
      </c>
      <c r="N36" s="18" t="n">
        <v>9.94839497460177E-005</v>
      </c>
    </row>
    <row r="37" customFormat="false" ht="24" hidden="false" customHeight="true" outlineLevel="0" collapsed="false">
      <c r="A37" s="14" t="s">
        <v>106</v>
      </c>
      <c r="B37" s="15" t="s">
        <v>107</v>
      </c>
      <c r="C37" s="14" t="s">
        <v>25</v>
      </c>
      <c r="D37" s="14" t="s">
        <v>108</v>
      </c>
      <c r="E37" s="16" t="s">
        <v>109</v>
      </c>
      <c r="F37" s="15" t="n">
        <v>150</v>
      </c>
      <c r="G37" s="17" t="n">
        <v>181.56</v>
      </c>
      <c r="H37" s="17" t="n">
        <v>21.7</v>
      </c>
      <c r="I37" s="17" t="n">
        <v>203.85</v>
      </c>
      <c r="J37" s="17" t="n">
        <v>225.55</v>
      </c>
      <c r="K37" s="17" t="n">
        <v>3255</v>
      </c>
      <c r="L37" s="17" t="n">
        <v>30577.5</v>
      </c>
      <c r="M37" s="17" t="n">
        <v>33832.5</v>
      </c>
      <c r="N37" s="18" t="n">
        <v>0.0179403588816275</v>
      </c>
    </row>
    <row r="38" customFormat="false" ht="26" hidden="false" customHeight="true" outlineLevel="0" collapsed="false">
      <c r="A38" s="14" t="s">
        <v>110</v>
      </c>
      <c r="B38" s="15" t="s">
        <v>111</v>
      </c>
      <c r="C38" s="14" t="s">
        <v>41</v>
      </c>
      <c r="D38" s="14" t="s">
        <v>112</v>
      </c>
      <c r="E38" s="16" t="s">
        <v>113</v>
      </c>
      <c r="F38" s="15" t="n">
        <v>22</v>
      </c>
      <c r="G38" s="17" t="n">
        <v>308.47</v>
      </c>
      <c r="H38" s="17" t="n">
        <v>15.02</v>
      </c>
      <c r="I38" s="17" t="n">
        <v>368.19</v>
      </c>
      <c r="J38" s="17" t="n">
        <v>383.21</v>
      </c>
      <c r="K38" s="17" t="n">
        <v>330.44</v>
      </c>
      <c r="L38" s="17" t="n">
        <v>8100.18</v>
      </c>
      <c r="M38" s="17" t="n">
        <v>8430.62</v>
      </c>
      <c r="N38" s="18" t="n">
        <v>0.00447050464478317</v>
      </c>
    </row>
    <row r="39" customFormat="false" ht="24" hidden="false" customHeight="true" outlineLevel="0" collapsed="false">
      <c r="A39" s="14" t="s">
        <v>114</v>
      </c>
      <c r="B39" s="15" t="s">
        <v>115</v>
      </c>
      <c r="C39" s="14" t="s">
        <v>41</v>
      </c>
      <c r="D39" s="14" t="s">
        <v>116</v>
      </c>
      <c r="E39" s="16" t="s">
        <v>56</v>
      </c>
      <c r="F39" s="15" t="n">
        <v>145.21</v>
      </c>
      <c r="G39" s="17" t="n">
        <v>19.35</v>
      </c>
      <c r="H39" s="17" t="n">
        <v>18.79</v>
      </c>
      <c r="I39" s="17" t="n">
        <v>5.24</v>
      </c>
      <c r="J39" s="17" t="n">
        <v>24.03</v>
      </c>
      <c r="K39" s="17" t="n">
        <v>2728.4959</v>
      </c>
      <c r="L39" s="17" t="n">
        <v>760.8941</v>
      </c>
      <c r="M39" s="17" t="n">
        <v>3489.39</v>
      </c>
      <c r="N39" s="18" t="n">
        <v>0.00185031874316005</v>
      </c>
    </row>
    <row r="40" customFormat="false" ht="26" hidden="false" customHeight="true" outlineLevel="0" collapsed="false">
      <c r="A40" s="14" t="s">
        <v>117</v>
      </c>
      <c r="B40" s="15" t="s">
        <v>118</v>
      </c>
      <c r="C40" s="14" t="s">
        <v>41</v>
      </c>
      <c r="D40" s="14" t="s">
        <v>119</v>
      </c>
      <c r="E40" s="16" t="s">
        <v>52</v>
      </c>
      <c r="F40" s="15" t="n">
        <v>30</v>
      </c>
      <c r="G40" s="17" t="n">
        <v>326.51</v>
      </c>
      <c r="H40" s="17" t="n">
        <v>137.93</v>
      </c>
      <c r="I40" s="17" t="n">
        <v>267.69</v>
      </c>
      <c r="J40" s="17" t="n">
        <v>405.62</v>
      </c>
      <c r="K40" s="17" t="n">
        <v>4137.9</v>
      </c>
      <c r="L40" s="17" t="n">
        <v>8030.7</v>
      </c>
      <c r="M40" s="17" t="n">
        <v>12168.6</v>
      </c>
      <c r="N40" s="18" t="n">
        <v>0.00645264320067902</v>
      </c>
    </row>
    <row r="41" customFormat="false" ht="26" hidden="false" customHeight="true" outlineLevel="0" collapsed="false">
      <c r="A41" s="14" t="s">
        <v>120</v>
      </c>
      <c r="B41" s="15" t="s">
        <v>121</v>
      </c>
      <c r="C41" s="14" t="s">
        <v>41</v>
      </c>
      <c r="D41" s="14" t="s">
        <v>122</v>
      </c>
      <c r="E41" s="16" t="s">
        <v>52</v>
      </c>
      <c r="F41" s="15" t="n">
        <v>2</v>
      </c>
      <c r="G41" s="17" t="n">
        <v>656</v>
      </c>
      <c r="H41" s="17" t="n">
        <v>262.33</v>
      </c>
      <c r="I41" s="17" t="n">
        <v>552.61</v>
      </c>
      <c r="J41" s="17" t="n">
        <v>814.94</v>
      </c>
      <c r="K41" s="17" t="n">
        <v>524.66</v>
      </c>
      <c r="L41" s="17" t="n">
        <v>1105.22</v>
      </c>
      <c r="M41" s="17" t="n">
        <v>1629.88</v>
      </c>
      <c r="N41" s="18" t="n">
        <v>0.0008642764245618</v>
      </c>
    </row>
    <row r="42" customFormat="false" ht="24" hidden="false" customHeight="true" outlineLevel="0" collapsed="false">
      <c r="A42" s="10" t="s">
        <v>123</v>
      </c>
      <c r="B42" s="10"/>
      <c r="C42" s="10"/>
      <c r="D42" s="10" t="s">
        <v>124</v>
      </c>
      <c r="E42" s="10"/>
      <c r="F42" s="11"/>
      <c r="G42" s="11"/>
      <c r="H42" s="10"/>
      <c r="I42" s="10"/>
      <c r="J42" s="10"/>
      <c r="K42" s="10"/>
      <c r="L42" s="10"/>
      <c r="M42" s="12" t="n">
        <v>1164055.8</v>
      </c>
      <c r="N42" s="13" t="n">
        <v>0.617263838328236</v>
      </c>
    </row>
    <row r="43" customFormat="false" ht="26" hidden="false" customHeight="true" outlineLevel="0" collapsed="false">
      <c r="A43" s="14" t="s">
        <v>125</v>
      </c>
      <c r="B43" s="15" t="s">
        <v>126</v>
      </c>
      <c r="C43" s="14" t="s">
        <v>41</v>
      </c>
      <c r="D43" s="14" t="s">
        <v>127</v>
      </c>
      <c r="E43" s="16" t="s">
        <v>56</v>
      </c>
      <c r="F43" s="15" t="n">
        <v>297.64</v>
      </c>
      <c r="G43" s="17" t="n">
        <v>142.57</v>
      </c>
      <c r="H43" s="17" t="n">
        <v>0.13</v>
      </c>
      <c r="I43" s="17" t="n">
        <v>176.98</v>
      </c>
      <c r="J43" s="17" t="n">
        <v>177.11</v>
      </c>
      <c r="K43" s="17" t="n">
        <v>38.6932</v>
      </c>
      <c r="L43" s="17" t="n">
        <v>52676.3268</v>
      </c>
      <c r="M43" s="17" t="n">
        <v>52715.02</v>
      </c>
      <c r="N43" s="18" t="n">
        <v>0.0279531922634205</v>
      </c>
    </row>
    <row r="44" customFormat="false" ht="24" hidden="false" customHeight="true" outlineLevel="0" collapsed="false">
      <c r="A44" s="14" t="s">
        <v>128</v>
      </c>
      <c r="B44" s="15" t="s">
        <v>58</v>
      </c>
      <c r="C44" s="14" t="s">
        <v>41</v>
      </c>
      <c r="D44" s="14" t="s">
        <v>129</v>
      </c>
      <c r="E44" s="16" t="s">
        <v>60</v>
      </c>
      <c r="F44" s="15" t="n">
        <v>446.46</v>
      </c>
      <c r="G44" s="17" t="n">
        <v>2.98</v>
      </c>
      <c r="H44" s="17" t="n">
        <v>0</v>
      </c>
      <c r="I44" s="17" t="n">
        <v>3.7</v>
      </c>
      <c r="J44" s="17" t="n">
        <v>3.7</v>
      </c>
      <c r="K44" s="17" t="n">
        <v>0</v>
      </c>
      <c r="L44" s="17" t="n">
        <v>1651.9</v>
      </c>
      <c r="M44" s="17" t="n">
        <v>1651.9</v>
      </c>
      <c r="N44" s="18" t="n">
        <v>0.000875952969380345</v>
      </c>
    </row>
    <row r="45" customFormat="false" ht="24" hidden="false" customHeight="true" outlineLevel="0" collapsed="false">
      <c r="A45" s="14" t="s">
        <v>130</v>
      </c>
      <c r="B45" s="15" t="s">
        <v>62</v>
      </c>
      <c r="C45" s="14" t="s">
        <v>41</v>
      </c>
      <c r="D45" s="14" t="s">
        <v>105</v>
      </c>
      <c r="E45" s="16" t="s">
        <v>64</v>
      </c>
      <c r="F45" s="15" t="n">
        <v>3571.68</v>
      </c>
      <c r="G45" s="17" t="n">
        <v>0.82</v>
      </c>
      <c r="H45" s="17" t="n">
        <v>0</v>
      </c>
      <c r="I45" s="17" t="n">
        <v>1.01</v>
      </c>
      <c r="J45" s="17" t="n">
        <v>1.01</v>
      </c>
      <c r="K45" s="17" t="n">
        <v>0</v>
      </c>
      <c r="L45" s="17" t="n">
        <v>3607.39</v>
      </c>
      <c r="M45" s="17" t="n">
        <v>3607.39</v>
      </c>
      <c r="N45" s="18" t="n">
        <v>0.00191289060004417</v>
      </c>
    </row>
    <row r="46" customFormat="false" ht="26" hidden="false" customHeight="true" outlineLevel="0" collapsed="false">
      <c r="A46" s="14" t="s">
        <v>131</v>
      </c>
      <c r="B46" s="15" t="s">
        <v>76</v>
      </c>
      <c r="C46" s="14" t="s">
        <v>41</v>
      </c>
      <c r="D46" s="14" t="s">
        <v>132</v>
      </c>
      <c r="E46" s="16" t="s">
        <v>56</v>
      </c>
      <c r="F46" s="15" t="n">
        <v>1639.35</v>
      </c>
      <c r="G46" s="17" t="n">
        <v>97.55</v>
      </c>
      <c r="H46" s="17" t="n">
        <v>5.76</v>
      </c>
      <c r="I46" s="17" t="n">
        <v>115.42</v>
      </c>
      <c r="J46" s="17" t="n">
        <v>121.18</v>
      </c>
      <c r="K46" s="17" t="n">
        <v>9442.656</v>
      </c>
      <c r="L46" s="17" t="n">
        <v>189213.774</v>
      </c>
      <c r="M46" s="17" t="n">
        <v>198656.43</v>
      </c>
      <c r="N46" s="18" t="n">
        <v>0.105341539890428</v>
      </c>
    </row>
    <row r="47" customFormat="false" ht="24" hidden="false" customHeight="true" outlineLevel="0" collapsed="false">
      <c r="A47" s="14" t="s">
        <v>133</v>
      </c>
      <c r="B47" s="15" t="s">
        <v>58</v>
      </c>
      <c r="C47" s="14" t="s">
        <v>41</v>
      </c>
      <c r="D47" s="14" t="s">
        <v>134</v>
      </c>
      <c r="E47" s="16" t="s">
        <v>60</v>
      </c>
      <c r="F47" s="15" t="n">
        <v>3442.64</v>
      </c>
      <c r="G47" s="17" t="n">
        <v>2.98</v>
      </c>
      <c r="H47" s="17" t="n">
        <v>0</v>
      </c>
      <c r="I47" s="17" t="n">
        <v>3.7</v>
      </c>
      <c r="J47" s="17" t="n">
        <v>3.7</v>
      </c>
      <c r="K47" s="17" t="n">
        <v>0</v>
      </c>
      <c r="L47" s="17" t="n">
        <v>12737.76</v>
      </c>
      <c r="M47" s="17" t="n">
        <v>12737.76</v>
      </c>
      <c r="N47" s="18" t="n">
        <v>0.00675445165884992</v>
      </c>
    </row>
    <row r="48" customFormat="false" ht="24" hidden="false" customHeight="true" outlineLevel="0" collapsed="false">
      <c r="A48" s="14" t="s">
        <v>135</v>
      </c>
      <c r="B48" s="15" t="s">
        <v>62</v>
      </c>
      <c r="C48" s="14" t="s">
        <v>41</v>
      </c>
      <c r="D48" s="14" t="s">
        <v>136</v>
      </c>
      <c r="E48" s="16" t="s">
        <v>64</v>
      </c>
      <c r="F48" s="15" t="n">
        <v>27541.12</v>
      </c>
      <c r="G48" s="17" t="n">
        <v>0.82</v>
      </c>
      <c r="H48" s="17" t="n">
        <v>0</v>
      </c>
      <c r="I48" s="17" t="n">
        <v>1.01</v>
      </c>
      <c r="J48" s="17" t="n">
        <v>1.01</v>
      </c>
      <c r="K48" s="17" t="n">
        <v>0</v>
      </c>
      <c r="L48" s="17" t="n">
        <v>27816.53</v>
      </c>
      <c r="M48" s="17" t="n">
        <v>27816.53</v>
      </c>
      <c r="N48" s="18" t="n">
        <v>0.0147502706285837</v>
      </c>
    </row>
    <row r="49" customFormat="false" ht="26" hidden="false" customHeight="true" outlineLevel="0" collapsed="false">
      <c r="A49" s="14" t="s">
        <v>137</v>
      </c>
      <c r="B49" s="15" t="s">
        <v>138</v>
      </c>
      <c r="C49" s="14" t="s">
        <v>41</v>
      </c>
      <c r="D49" s="14" t="s">
        <v>139</v>
      </c>
      <c r="E49" s="16" t="s">
        <v>56</v>
      </c>
      <c r="F49" s="15" t="n">
        <v>1367.91</v>
      </c>
      <c r="G49" s="17" t="n">
        <v>120.06</v>
      </c>
      <c r="H49" s="17" t="n">
        <v>6.2</v>
      </c>
      <c r="I49" s="17" t="n">
        <v>142.95</v>
      </c>
      <c r="J49" s="17" t="n">
        <v>149.15</v>
      </c>
      <c r="K49" s="17" t="n">
        <v>8481.042</v>
      </c>
      <c r="L49" s="17" t="n">
        <v>195542.728</v>
      </c>
      <c r="M49" s="17" t="n">
        <v>204023.77</v>
      </c>
      <c r="N49" s="18" t="n">
        <v>0.1081876791305</v>
      </c>
    </row>
    <row r="50" customFormat="false" ht="24" hidden="false" customHeight="true" outlineLevel="0" collapsed="false">
      <c r="A50" s="14" t="s">
        <v>140</v>
      </c>
      <c r="B50" s="15" t="s">
        <v>58</v>
      </c>
      <c r="C50" s="14" t="s">
        <v>41</v>
      </c>
      <c r="D50" s="14" t="s">
        <v>141</v>
      </c>
      <c r="E50" s="16" t="s">
        <v>60</v>
      </c>
      <c r="F50" s="15" t="n">
        <v>2557.99</v>
      </c>
      <c r="G50" s="17" t="n">
        <v>2.98</v>
      </c>
      <c r="H50" s="17" t="n">
        <v>0</v>
      </c>
      <c r="I50" s="17" t="n">
        <v>3.7</v>
      </c>
      <c r="J50" s="17" t="n">
        <v>3.7</v>
      </c>
      <c r="K50" s="17" t="n">
        <v>0</v>
      </c>
      <c r="L50" s="17" t="n">
        <v>9464.56</v>
      </c>
      <c r="M50" s="17" t="n">
        <v>9464.56</v>
      </c>
      <c r="N50" s="18" t="n">
        <v>0.00501877198128122</v>
      </c>
    </row>
    <row r="51" customFormat="false" ht="24" hidden="false" customHeight="true" outlineLevel="0" collapsed="false">
      <c r="A51" s="14" t="s">
        <v>142</v>
      </c>
      <c r="B51" s="15" t="s">
        <v>62</v>
      </c>
      <c r="C51" s="14" t="s">
        <v>41</v>
      </c>
      <c r="D51" s="14" t="s">
        <v>143</v>
      </c>
      <c r="E51" s="16" t="s">
        <v>64</v>
      </c>
      <c r="F51" s="15" t="n">
        <v>20463.92</v>
      </c>
      <c r="G51" s="17" t="n">
        <v>0.82</v>
      </c>
      <c r="H51" s="17" t="n">
        <v>0</v>
      </c>
      <c r="I51" s="17" t="n">
        <v>1.01</v>
      </c>
      <c r="J51" s="17" t="n">
        <v>1.01</v>
      </c>
      <c r="K51" s="17" t="n">
        <v>0</v>
      </c>
      <c r="L51" s="17" t="n">
        <v>20668.55</v>
      </c>
      <c r="M51" s="17" t="n">
        <v>20668.55</v>
      </c>
      <c r="N51" s="18" t="n">
        <v>0.0109599114627315</v>
      </c>
    </row>
    <row r="52" customFormat="false" ht="24" hidden="false" customHeight="true" outlineLevel="0" collapsed="false">
      <c r="A52" s="14" t="s">
        <v>144</v>
      </c>
      <c r="B52" s="15" t="s">
        <v>145</v>
      </c>
      <c r="C52" s="14" t="s">
        <v>41</v>
      </c>
      <c r="D52" s="14" t="s">
        <v>146</v>
      </c>
      <c r="E52" s="16" t="s">
        <v>27</v>
      </c>
      <c r="F52" s="15" t="n">
        <v>9119.64</v>
      </c>
      <c r="G52" s="17" t="n">
        <v>0.64</v>
      </c>
      <c r="H52" s="17" t="n">
        <v>0.05</v>
      </c>
      <c r="I52" s="17" t="n">
        <v>0.74</v>
      </c>
      <c r="J52" s="17" t="n">
        <v>0.79</v>
      </c>
      <c r="K52" s="17" t="n">
        <v>455.982</v>
      </c>
      <c r="L52" s="17" t="n">
        <v>6748.528</v>
      </c>
      <c r="M52" s="17" t="n">
        <v>7204.51</v>
      </c>
      <c r="N52" s="18" t="n">
        <v>0.00382033532745953</v>
      </c>
    </row>
    <row r="53" customFormat="false" ht="26" hidden="false" customHeight="true" outlineLevel="0" collapsed="false">
      <c r="A53" s="19" t="s">
        <v>147</v>
      </c>
      <c r="B53" s="20" t="s">
        <v>148</v>
      </c>
      <c r="C53" s="19" t="s">
        <v>30</v>
      </c>
      <c r="D53" s="19" t="s">
        <v>149</v>
      </c>
      <c r="E53" s="21" t="s">
        <v>150</v>
      </c>
      <c r="F53" s="20" t="n">
        <v>10943.57</v>
      </c>
      <c r="G53" s="22" t="n">
        <v>6.97</v>
      </c>
      <c r="H53" s="22" t="n">
        <v>0</v>
      </c>
      <c r="I53" s="22" t="n">
        <v>8.0155</v>
      </c>
      <c r="J53" s="22" t="n">
        <v>8.0155</v>
      </c>
      <c r="K53" s="22" t="n">
        <v>0</v>
      </c>
      <c r="L53" s="22" t="n">
        <v>87657.99</v>
      </c>
      <c r="M53" s="22" t="n">
        <v>87657.99</v>
      </c>
      <c r="N53" s="23" t="n">
        <v>0.0464824000426252</v>
      </c>
    </row>
    <row r="54" customFormat="false" ht="24" hidden="false" customHeight="true" outlineLevel="0" collapsed="false">
      <c r="A54" s="14" t="s">
        <v>151</v>
      </c>
      <c r="B54" s="15" t="s">
        <v>152</v>
      </c>
      <c r="C54" s="14" t="s">
        <v>41</v>
      </c>
      <c r="D54" s="14" t="s">
        <v>153</v>
      </c>
      <c r="E54" s="16" t="s">
        <v>27</v>
      </c>
      <c r="F54" s="15" t="n">
        <v>7782.68</v>
      </c>
      <c r="G54" s="17" t="n">
        <v>0.48</v>
      </c>
      <c r="H54" s="17" t="n">
        <v>0.03</v>
      </c>
      <c r="I54" s="17" t="n">
        <v>0.56</v>
      </c>
      <c r="J54" s="17" t="n">
        <v>0.59</v>
      </c>
      <c r="K54" s="17" t="n">
        <v>233.4804</v>
      </c>
      <c r="L54" s="17" t="n">
        <v>4358.2996</v>
      </c>
      <c r="M54" s="17" t="n">
        <v>4591.78</v>
      </c>
      <c r="N54" s="18" t="n">
        <v>0.00243488305935062</v>
      </c>
    </row>
    <row r="55" customFormat="false" ht="39" hidden="false" customHeight="true" outlineLevel="0" collapsed="false">
      <c r="A55" s="19" t="s">
        <v>154</v>
      </c>
      <c r="B55" s="20" t="s">
        <v>155</v>
      </c>
      <c r="C55" s="19" t="s">
        <v>30</v>
      </c>
      <c r="D55" s="19" t="s">
        <v>156</v>
      </c>
      <c r="E55" s="21" t="s">
        <v>150</v>
      </c>
      <c r="F55" s="20" t="n">
        <v>3502.21</v>
      </c>
      <c r="G55" s="22" t="n">
        <v>4.13</v>
      </c>
      <c r="H55" s="22" t="n">
        <v>0</v>
      </c>
      <c r="I55" s="22" t="n">
        <v>4.7495</v>
      </c>
      <c r="J55" s="22" t="n">
        <v>4.7495</v>
      </c>
      <c r="K55" s="22" t="n">
        <v>0</v>
      </c>
      <c r="L55" s="22" t="n">
        <v>16600.47</v>
      </c>
      <c r="M55" s="22" t="n">
        <v>16600.47</v>
      </c>
      <c r="N55" s="23" t="n">
        <v>0.00880273078855218</v>
      </c>
    </row>
    <row r="56" customFormat="false" ht="26" hidden="false" customHeight="true" outlineLevel="0" collapsed="false">
      <c r="A56" s="14" t="s">
        <v>157</v>
      </c>
      <c r="B56" s="15" t="s">
        <v>158</v>
      </c>
      <c r="C56" s="14" t="s">
        <v>41</v>
      </c>
      <c r="D56" s="14" t="s">
        <v>159</v>
      </c>
      <c r="E56" s="16" t="s">
        <v>60</v>
      </c>
      <c r="F56" s="15" t="n">
        <v>793.82</v>
      </c>
      <c r="G56" s="17" t="n">
        <v>187.41</v>
      </c>
      <c r="H56" s="17" t="n">
        <v>3.29</v>
      </c>
      <c r="I56" s="17" t="n">
        <v>229.52</v>
      </c>
      <c r="J56" s="17" t="n">
        <v>232.81</v>
      </c>
      <c r="K56" s="17" t="n">
        <v>2611.6678</v>
      </c>
      <c r="L56" s="17" t="n">
        <v>182197.5622</v>
      </c>
      <c r="M56" s="17" t="n">
        <v>184809.23</v>
      </c>
      <c r="N56" s="18" t="n">
        <v>0.0979987855120741</v>
      </c>
    </row>
    <row r="57" customFormat="false" ht="26" hidden="false" customHeight="true" outlineLevel="0" collapsed="false">
      <c r="A57" s="19" t="s">
        <v>160</v>
      </c>
      <c r="B57" s="20" t="s">
        <v>161</v>
      </c>
      <c r="C57" s="19" t="s">
        <v>30</v>
      </c>
      <c r="D57" s="19" t="s">
        <v>162</v>
      </c>
      <c r="E57" s="21" t="s">
        <v>60</v>
      </c>
      <c r="F57" s="20" t="n">
        <v>50.19</v>
      </c>
      <c r="G57" s="22" t="n">
        <v>5044.97</v>
      </c>
      <c r="H57" s="22" t="n">
        <v>0</v>
      </c>
      <c r="I57" s="22" t="n">
        <v>5801.7155</v>
      </c>
      <c r="J57" s="22" t="n">
        <v>5801.7155</v>
      </c>
      <c r="K57" s="22" t="n">
        <v>0</v>
      </c>
      <c r="L57" s="22" t="n">
        <v>291187.82</v>
      </c>
      <c r="M57" s="22" t="n">
        <v>291187.82</v>
      </c>
      <c r="N57" s="23" t="n">
        <v>0.154408157622368</v>
      </c>
    </row>
    <row r="58" customFormat="false" ht="26" hidden="false" customHeight="true" outlineLevel="0" collapsed="false">
      <c r="A58" s="14" t="s">
        <v>163</v>
      </c>
      <c r="B58" s="15" t="s">
        <v>164</v>
      </c>
      <c r="C58" s="14" t="s">
        <v>25</v>
      </c>
      <c r="D58" s="14" t="s">
        <v>165</v>
      </c>
      <c r="E58" s="16" t="s">
        <v>56</v>
      </c>
      <c r="F58" s="15" t="n">
        <v>311.3</v>
      </c>
      <c r="G58" s="17" t="n">
        <v>9.78</v>
      </c>
      <c r="H58" s="17" t="n">
        <v>1.33</v>
      </c>
      <c r="I58" s="17" t="n">
        <v>10.81</v>
      </c>
      <c r="J58" s="17" t="n">
        <v>12.14</v>
      </c>
      <c r="K58" s="17" t="n">
        <v>414.029</v>
      </c>
      <c r="L58" s="17" t="n">
        <v>3365.151</v>
      </c>
      <c r="M58" s="17" t="n">
        <v>3779.18</v>
      </c>
      <c r="N58" s="18" t="n">
        <v>0.00200398567880793</v>
      </c>
    </row>
    <row r="59" customFormat="false" ht="24" hidden="false" customHeight="true" outlineLevel="0" collapsed="false">
      <c r="A59" s="14" t="s">
        <v>166</v>
      </c>
      <c r="B59" s="15" t="s">
        <v>167</v>
      </c>
      <c r="C59" s="14" t="s">
        <v>41</v>
      </c>
      <c r="D59" s="14" t="s">
        <v>168</v>
      </c>
      <c r="E59" s="16" t="s">
        <v>64</v>
      </c>
      <c r="F59" s="15" t="n">
        <v>6350.52</v>
      </c>
      <c r="G59" s="17" t="n">
        <v>2.21</v>
      </c>
      <c r="H59" s="17" t="n">
        <v>0</v>
      </c>
      <c r="I59" s="17" t="n">
        <v>2.74</v>
      </c>
      <c r="J59" s="17" t="n">
        <v>2.74</v>
      </c>
      <c r="K59" s="17" t="n">
        <v>0</v>
      </c>
      <c r="L59" s="17" t="n">
        <v>17400.42</v>
      </c>
      <c r="M59" s="17" t="n">
        <v>17400.42</v>
      </c>
      <c r="N59" s="18" t="n">
        <v>0.0092269202539289</v>
      </c>
    </row>
    <row r="60" customFormat="false" ht="24" hidden="false" customHeight="true" outlineLevel="0" collapsed="false">
      <c r="A60" s="14" t="s">
        <v>169</v>
      </c>
      <c r="B60" s="15" t="s">
        <v>167</v>
      </c>
      <c r="C60" s="14" t="s">
        <v>41</v>
      </c>
      <c r="D60" s="14" t="s">
        <v>170</v>
      </c>
      <c r="E60" s="16" t="s">
        <v>64</v>
      </c>
      <c r="F60" s="15" t="n">
        <v>7110.4</v>
      </c>
      <c r="G60" s="17" t="n">
        <v>2.21</v>
      </c>
      <c r="H60" s="17" t="n">
        <v>0</v>
      </c>
      <c r="I60" s="17" t="n">
        <v>2.74</v>
      </c>
      <c r="J60" s="17" t="n">
        <v>2.74</v>
      </c>
      <c r="K60" s="17" t="n">
        <v>0</v>
      </c>
      <c r="L60" s="17" t="n">
        <v>19482.49</v>
      </c>
      <c r="M60" s="17" t="n">
        <v>19482.49</v>
      </c>
      <c r="N60" s="18" t="n">
        <v>0.0103309794578503</v>
      </c>
    </row>
    <row r="61" customFormat="false" ht="24" hidden="false" customHeight="true" outlineLevel="0" collapsed="false">
      <c r="A61" s="10" t="s">
        <v>171</v>
      </c>
      <c r="B61" s="10"/>
      <c r="C61" s="10"/>
      <c r="D61" s="10" t="s">
        <v>172</v>
      </c>
      <c r="E61" s="10"/>
      <c r="F61" s="11"/>
      <c r="G61" s="11"/>
      <c r="H61" s="10"/>
      <c r="I61" s="10"/>
      <c r="J61" s="10"/>
      <c r="K61" s="10"/>
      <c r="L61" s="10"/>
      <c r="M61" s="12" t="n">
        <v>68297.07</v>
      </c>
      <c r="N61" s="13" t="n">
        <v>0.0362158855054648</v>
      </c>
    </row>
    <row r="62" customFormat="false" ht="26" hidden="false" customHeight="true" outlineLevel="0" collapsed="false">
      <c r="A62" s="14" t="s">
        <v>173</v>
      </c>
      <c r="B62" s="15" t="s">
        <v>174</v>
      </c>
      <c r="C62" s="14" t="s">
        <v>25</v>
      </c>
      <c r="D62" s="14" t="s">
        <v>175</v>
      </c>
      <c r="E62" s="16" t="s">
        <v>27</v>
      </c>
      <c r="F62" s="15" t="n">
        <v>3273.72</v>
      </c>
      <c r="G62" s="17" t="n">
        <v>1.71</v>
      </c>
      <c r="H62" s="17" t="n">
        <v>1.55</v>
      </c>
      <c r="I62" s="17" t="n">
        <v>0.57</v>
      </c>
      <c r="J62" s="17" t="n">
        <v>2.12</v>
      </c>
      <c r="K62" s="17" t="n">
        <v>5074.266</v>
      </c>
      <c r="L62" s="17" t="n">
        <v>1866.014</v>
      </c>
      <c r="M62" s="17" t="n">
        <v>6940.28</v>
      </c>
      <c r="N62" s="18" t="n">
        <v>0.00368022209233672</v>
      </c>
    </row>
    <row r="63" customFormat="false" ht="26" hidden="false" customHeight="true" outlineLevel="0" collapsed="false">
      <c r="A63" s="14" t="s">
        <v>176</v>
      </c>
      <c r="B63" s="15" t="s">
        <v>177</v>
      </c>
      <c r="C63" s="14" t="s">
        <v>25</v>
      </c>
      <c r="D63" s="14" t="s">
        <v>178</v>
      </c>
      <c r="E63" s="16" t="s">
        <v>109</v>
      </c>
      <c r="F63" s="15" t="n">
        <v>2182.48</v>
      </c>
      <c r="G63" s="17" t="n">
        <v>6.81</v>
      </c>
      <c r="H63" s="17" t="n">
        <v>2.69</v>
      </c>
      <c r="I63" s="17" t="n">
        <v>5.77</v>
      </c>
      <c r="J63" s="17" t="n">
        <v>8.46</v>
      </c>
      <c r="K63" s="17" t="n">
        <v>5870.8712</v>
      </c>
      <c r="L63" s="17" t="n">
        <v>12592.9088</v>
      </c>
      <c r="M63" s="17" t="n">
        <v>18463.78</v>
      </c>
      <c r="N63" s="18" t="n">
        <v>0.00979078813305008</v>
      </c>
    </row>
    <row r="64" customFormat="false" ht="26" hidden="false" customHeight="true" outlineLevel="0" collapsed="false">
      <c r="A64" s="14" t="s">
        <v>179</v>
      </c>
      <c r="B64" s="15" t="s">
        <v>177</v>
      </c>
      <c r="C64" s="14" t="s">
        <v>25</v>
      </c>
      <c r="D64" s="14" t="s">
        <v>180</v>
      </c>
      <c r="E64" s="16" t="s">
        <v>109</v>
      </c>
      <c r="F64" s="15" t="n">
        <v>2182.48</v>
      </c>
      <c r="G64" s="17" t="n">
        <v>6.81</v>
      </c>
      <c r="H64" s="17" t="n">
        <v>2.69</v>
      </c>
      <c r="I64" s="17" t="n">
        <v>5.77</v>
      </c>
      <c r="J64" s="17" t="n">
        <v>8.46</v>
      </c>
      <c r="K64" s="17" t="n">
        <v>5870.8712</v>
      </c>
      <c r="L64" s="17" t="n">
        <v>12592.9088</v>
      </c>
      <c r="M64" s="17" t="n">
        <v>18463.78</v>
      </c>
      <c r="N64" s="18" t="n">
        <v>0.00979078813305008</v>
      </c>
    </row>
    <row r="65" customFormat="false" ht="24" hidden="false" customHeight="true" outlineLevel="0" collapsed="false">
      <c r="A65" s="14" t="s">
        <v>181</v>
      </c>
      <c r="B65" s="15" t="s">
        <v>182</v>
      </c>
      <c r="C65" s="14" t="s">
        <v>41</v>
      </c>
      <c r="D65" s="14" t="s">
        <v>183</v>
      </c>
      <c r="E65" s="16" t="s">
        <v>52</v>
      </c>
      <c r="F65" s="15" t="n">
        <v>109</v>
      </c>
      <c r="G65" s="17" t="n">
        <v>33.61</v>
      </c>
      <c r="H65" s="17" t="n">
        <v>5.2</v>
      </c>
      <c r="I65" s="17" t="n">
        <v>36.55</v>
      </c>
      <c r="J65" s="17" t="n">
        <v>41.75</v>
      </c>
      <c r="K65" s="17" t="n">
        <v>566.8</v>
      </c>
      <c r="L65" s="17" t="n">
        <v>3983.95</v>
      </c>
      <c r="M65" s="17" t="n">
        <v>4550.75</v>
      </c>
      <c r="N65" s="18" t="n">
        <v>0.00241312608233404</v>
      </c>
    </row>
    <row r="66" customFormat="false" ht="24" hidden="false" customHeight="true" outlineLevel="0" collapsed="false">
      <c r="A66" s="14" t="s">
        <v>184</v>
      </c>
      <c r="B66" s="15" t="s">
        <v>182</v>
      </c>
      <c r="C66" s="14" t="s">
        <v>41</v>
      </c>
      <c r="D66" s="14" t="s">
        <v>185</v>
      </c>
      <c r="E66" s="16" t="s">
        <v>52</v>
      </c>
      <c r="F66" s="15" t="n">
        <v>218</v>
      </c>
      <c r="G66" s="17" t="n">
        <v>33.61</v>
      </c>
      <c r="H66" s="17" t="n">
        <v>5.2</v>
      </c>
      <c r="I66" s="17" t="n">
        <v>36.55</v>
      </c>
      <c r="J66" s="17" t="n">
        <v>41.75</v>
      </c>
      <c r="K66" s="17" t="n">
        <v>1133.6</v>
      </c>
      <c r="L66" s="17" t="n">
        <v>7967.9</v>
      </c>
      <c r="M66" s="17" t="n">
        <v>9101.5</v>
      </c>
      <c r="N66" s="18" t="n">
        <v>0.00482625216466809</v>
      </c>
    </row>
    <row r="67" customFormat="false" ht="39" hidden="false" customHeight="true" outlineLevel="0" collapsed="false">
      <c r="A67" s="14" t="s">
        <v>186</v>
      </c>
      <c r="B67" s="15" t="s">
        <v>187</v>
      </c>
      <c r="C67" s="14" t="s">
        <v>41</v>
      </c>
      <c r="D67" s="14" t="s">
        <v>188</v>
      </c>
      <c r="E67" s="16" t="s">
        <v>52</v>
      </c>
      <c r="F67" s="15" t="n">
        <v>1</v>
      </c>
      <c r="G67" s="17" t="n">
        <v>459.11</v>
      </c>
      <c r="H67" s="17" t="n">
        <v>21.29</v>
      </c>
      <c r="I67" s="17" t="n">
        <v>549.06</v>
      </c>
      <c r="J67" s="17" t="n">
        <v>570.35</v>
      </c>
      <c r="K67" s="17" t="n">
        <v>21.29</v>
      </c>
      <c r="L67" s="17" t="n">
        <v>549.06</v>
      </c>
      <c r="M67" s="17" t="n">
        <v>570.35</v>
      </c>
      <c r="N67" s="18" t="n">
        <v>0.000302439479439482</v>
      </c>
    </row>
    <row r="68" customFormat="false" ht="39" hidden="false" customHeight="true" outlineLevel="0" collapsed="false">
      <c r="A68" s="14" t="s">
        <v>189</v>
      </c>
      <c r="B68" s="15" t="s">
        <v>190</v>
      </c>
      <c r="C68" s="14" t="s">
        <v>41</v>
      </c>
      <c r="D68" s="14" t="s">
        <v>191</v>
      </c>
      <c r="E68" s="16" t="s">
        <v>52</v>
      </c>
      <c r="F68" s="15" t="n">
        <v>1</v>
      </c>
      <c r="G68" s="17" t="n">
        <v>481.47</v>
      </c>
      <c r="H68" s="17" t="n">
        <v>63.89</v>
      </c>
      <c r="I68" s="17" t="n">
        <v>534.24</v>
      </c>
      <c r="J68" s="17" t="n">
        <v>598.13</v>
      </c>
      <c r="K68" s="17" t="n">
        <v>63.89</v>
      </c>
      <c r="L68" s="17" t="n">
        <v>534.24</v>
      </c>
      <c r="M68" s="17" t="n">
        <v>598.13</v>
      </c>
      <c r="N68" s="18" t="n">
        <v>0.00031717037930593</v>
      </c>
    </row>
    <row r="69" customFormat="false" ht="39" hidden="false" customHeight="true" outlineLevel="0" collapsed="false">
      <c r="A69" s="14" t="s">
        <v>192</v>
      </c>
      <c r="B69" s="15" t="s">
        <v>193</v>
      </c>
      <c r="C69" s="14" t="s">
        <v>41</v>
      </c>
      <c r="D69" s="14" t="s">
        <v>194</v>
      </c>
      <c r="E69" s="16" t="s">
        <v>52</v>
      </c>
      <c r="F69" s="15" t="n">
        <v>10</v>
      </c>
      <c r="G69" s="17" t="n">
        <v>492.45</v>
      </c>
      <c r="H69" s="17" t="n">
        <v>22.84</v>
      </c>
      <c r="I69" s="17" t="n">
        <v>588.93</v>
      </c>
      <c r="J69" s="17" t="n">
        <v>611.77</v>
      </c>
      <c r="K69" s="17" t="n">
        <v>228.4</v>
      </c>
      <c r="L69" s="17" t="n">
        <v>5889.3</v>
      </c>
      <c r="M69" s="17" t="n">
        <v>6117.7</v>
      </c>
      <c r="N69" s="18" t="n">
        <v>0.00324403261745756</v>
      </c>
    </row>
    <row r="70" customFormat="false" ht="39" hidden="false" customHeight="true" outlineLevel="0" collapsed="false">
      <c r="A70" s="14" t="s">
        <v>195</v>
      </c>
      <c r="B70" s="15" t="s">
        <v>196</v>
      </c>
      <c r="C70" s="14" t="s">
        <v>41</v>
      </c>
      <c r="D70" s="14" t="s">
        <v>197</v>
      </c>
      <c r="E70" s="16" t="s">
        <v>52</v>
      </c>
      <c r="F70" s="15" t="n">
        <v>10</v>
      </c>
      <c r="G70" s="17" t="n">
        <v>281</v>
      </c>
      <c r="H70" s="17" t="n">
        <v>49.26</v>
      </c>
      <c r="I70" s="17" t="n">
        <v>299.82</v>
      </c>
      <c r="J70" s="17" t="n">
        <v>349.08</v>
      </c>
      <c r="K70" s="17" t="n">
        <v>492.6</v>
      </c>
      <c r="L70" s="17" t="n">
        <v>2998.2</v>
      </c>
      <c r="M70" s="17" t="n">
        <v>3490.8</v>
      </c>
      <c r="N70" s="18" t="n">
        <v>0.00185106642382282</v>
      </c>
    </row>
    <row r="71" customFormat="false" ht="24" hidden="false" customHeight="true" outlineLevel="0" collapsed="false">
      <c r="A71" s="10" t="s">
        <v>198</v>
      </c>
      <c r="B71" s="10"/>
      <c r="C71" s="10"/>
      <c r="D71" s="10" t="s">
        <v>199</v>
      </c>
      <c r="E71" s="10"/>
      <c r="F71" s="11"/>
      <c r="G71" s="11"/>
      <c r="H71" s="10"/>
      <c r="I71" s="10"/>
      <c r="J71" s="10"/>
      <c r="K71" s="10"/>
      <c r="L71" s="10"/>
      <c r="M71" s="12" t="n">
        <v>14749.99</v>
      </c>
      <c r="N71" s="13" t="n">
        <v>0.00782147680781548</v>
      </c>
    </row>
    <row r="72" customFormat="false" ht="24" hidden="false" customHeight="true" outlineLevel="0" collapsed="false">
      <c r="A72" s="14" t="s">
        <v>200</v>
      </c>
      <c r="B72" s="15" t="s">
        <v>201</v>
      </c>
      <c r="C72" s="14" t="s">
        <v>30</v>
      </c>
      <c r="D72" s="14" t="s">
        <v>202</v>
      </c>
      <c r="E72" s="16" t="s">
        <v>27</v>
      </c>
      <c r="F72" s="15" t="n">
        <v>7782.68</v>
      </c>
      <c r="G72" s="17" t="n">
        <v>1.21</v>
      </c>
      <c r="H72" s="17" t="n">
        <v>1.13</v>
      </c>
      <c r="I72" s="17" t="n">
        <v>0.37</v>
      </c>
      <c r="J72" s="17" t="n">
        <v>1.5</v>
      </c>
      <c r="K72" s="17" t="n">
        <v>8794.4284</v>
      </c>
      <c r="L72" s="17" t="n">
        <v>2879.5916</v>
      </c>
      <c r="M72" s="17" t="n">
        <v>11674.02</v>
      </c>
      <c r="N72" s="18" t="n">
        <v>0.00619038227713877</v>
      </c>
    </row>
    <row r="73" customFormat="false" ht="24" hidden="false" customHeight="true" outlineLevel="0" collapsed="false">
      <c r="A73" s="14" t="s">
        <v>203</v>
      </c>
      <c r="B73" s="15" t="s">
        <v>34</v>
      </c>
      <c r="C73" s="14" t="s">
        <v>30</v>
      </c>
      <c r="D73" s="14" t="s">
        <v>204</v>
      </c>
      <c r="E73" s="16" t="s">
        <v>36</v>
      </c>
      <c r="F73" s="15" t="n">
        <v>1</v>
      </c>
      <c r="G73" s="17" t="n">
        <v>2476.03</v>
      </c>
      <c r="H73" s="17" t="n">
        <v>120.82</v>
      </c>
      <c r="I73" s="17" t="n">
        <v>2955.15</v>
      </c>
      <c r="J73" s="17" t="n">
        <v>3075.97</v>
      </c>
      <c r="K73" s="17" t="n">
        <v>120.82</v>
      </c>
      <c r="L73" s="17" t="n">
        <v>2955.15</v>
      </c>
      <c r="M73" s="17" t="n">
        <v>3075.97</v>
      </c>
      <c r="N73" s="18" t="n">
        <v>0.00163109453067671</v>
      </c>
    </row>
    <row r="74" customFormat="false" ht="18" hidden="false" customHeight="false" outlineLevel="0" collapsed="false">
      <c r="A74" s="24"/>
      <c r="B74" s="24"/>
      <c r="C74" s="24"/>
      <c r="D74" s="24"/>
      <c r="E74" s="24"/>
      <c r="F74" s="24"/>
      <c r="G74" s="24"/>
      <c r="H74" s="24"/>
      <c r="I74" s="24"/>
      <c r="J74" s="24" t="s">
        <v>205</v>
      </c>
      <c r="K74" s="24" t="s">
        <v>206</v>
      </c>
      <c r="L74" s="24" t="s">
        <v>207</v>
      </c>
      <c r="M74" s="24" t="s">
        <v>208</v>
      </c>
      <c r="N74" s="24"/>
    </row>
    <row r="75" customFormat="false" ht="18" hidden="false" customHeight="false" outlineLevel="0" collapsed="false">
      <c r="A75" s="25"/>
      <c r="B75" s="25"/>
      <c r="C75" s="25"/>
      <c r="D75" s="25"/>
      <c r="E75" s="25"/>
      <c r="F75" s="25"/>
      <c r="G75" s="25"/>
      <c r="H75" s="25"/>
      <c r="I75" s="25"/>
      <c r="J75" s="25"/>
      <c r="K75" s="25"/>
      <c r="L75" s="25"/>
      <c r="M75" s="25"/>
      <c r="N75" s="25"/>
    </row>
    <row r="76" customFormat="false" ht="18" hidden="false" customHeight="true" outlineLevel="0" collapsed="false">
      <c r="A76" s="26"/>
      <c r="B76" s="26"/>
      <c r="C76" s="26"/>
      <c r="D76" s="27"/>
      <c r="E76" s="24"/>
      <c r="F76" s="24"/>
      <c r="G76" s="24"/>
      <c r="H76" s="24"/>
      <c r="I76" s="24"/>
      <c r="J76" s="5" t="s">
        <v>209</v>
      </c>
      <c r="K76" s="5"/>
      <c r="L76" s="28" t="n">
        <v>1544538.3</v>
      </c>
      <c r="M76" s="28"/>
      <c r="N76" s="28"/>
    </row>
    <row r="77" customFormat="false" ht="18" hidden="false" customHeight="true" outlineLevel="0" collapsed="false">
      <c r="A77" s="26"/>
      <c r="B77" s="26"/>
      <c r="C77" s="26"/>
      <c r="D77" s="27"/>
      <c r="E77" s="24"/>
      <c r="F77" s="24"/>
      <c r="G77" s="24"/>
      <c r="H77" s="24"/>
      <c r="I77" s="24"/>
      <c r="J77" s="5" t="s">
        <v>210</v>
      </c>
      <c r="K77" s="5"/>
      <c r="L77" s="28" t="n">
        <v>341293.54</v>
      </c>
      <c r="M77" s="28"/>
      <c r="N77" s="28"/>
    </row>
    <row r="78" customFormat="false" ht="18" hidden="false" customHeight="true" outlineLevel="0" collapsed="false">
      <c r="A78" s="26"/>
      <c r="B78" s="26"/>
      <c r="C78" s="26"/>
      <c r="D78" s="27"/>
      <c r="E78" s="24"/>
      <c r="F78" s="24"/>
      <c r="G78" s="24"/>
      <c r="H78" s="24"/>
      <c r="I78" s="24"/>
      <c r="J78" s="5" t="s">
        <v>211</v>
      </c>
      <c r="K78" s="5"/>
      <c r="L78" s="28" t="n">
        <v>1885831.84</v>
      </c>
      <c r="M78" s="28"/>
      <c r="N78" s="28"/>
    </row>
    <row r="79" customFormat="false" ht="70" hidden="false" customHeight="true" outlineLevel="0" collapsed="false">
      <c r="A79" s="29" t="s">
        <v>212</v>
      </c>
      <c r="B79" s="29"/>
      <c r="C79" s="29"/>
      <c r="D79" s="29"/>
      <c r="E79" s="29"/>
      <c r="F79" s="29"/>
      <c r="G79" s="29"/>
      <c r="H79" s="29"/>
      <c r="I79" s="29"/>
      <c r="J79" s="29"/>
      <c r="K79" s="29"/>
      <c r="L79" s="29"/>
      <c r="M79" s="29"/>
      <c r="N79" s="29"/>
    </row>
    <row r="1048576" customFormat="false" ht="12.8" hidden="false" customHeight="false" outlineLevel="0" collapsed="false"/>
  </sheetData>
  <mergeCells count="27">
    <mergeCell ref="E1:G1"/>
    <mergeCell ref="H1:J1"/>
    <mergeCell ref="K1:N1"/>
    <mergeCell ref="E2:G2"/>
    <mergeCell ref="H2:J2"/>
    <mergeCell ref="K2:N2"/>
    <mergeCell ref="A3:N3"/>
    <mergeCell ref="A4:A5"/>
    <mergeCell ref="B4:B5"/>
    <mergeCell ref="C4:C5"/>
    <mergeCell ref="D4:D5"/>
    <mergeCell ref="E4:E5"/>
    <mergeCell ref="F4:F5"/>
    <mergeCell ref="G4:G5"/>
    <mergeCell ref="H4:J4"/>
    <mergeCell ref="K4:M4"/>
    <mergeCell ref="N4:N5"/>
    <mergeCell ref="A76:C76"/>
    <mergeCell ref="J76:K76"/>
    <mergeCell ref="L76:N76"/>
    <mergeCell ref="A77:C77"/>
    <mergeCell ref="J77:K77"/>
    <mergeCell ref="L77:N77"/>
    <mergeCell ref="A78:C78"/>
    <mergeCell ref="J78:K78"/>
    <mergeCell ref="L78:N78"/>
    <mergeCell ref="A79:N79"/>
  </mergeCells>
  <printOptions headings="false" gridLines="false" gridLinesSet="true" horizontalCentered="false" verticalCentered="false"/>
  <pageMargins left="0.5" right="0.5" top="1" bottom="1" header="0.5" footer="0.5"/>
  <pageSetup paperSize="9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>&amp;L&amp;11 &amp;C&amp;11 </oddHeader>
    <oddFooter>&amp;L&amp;11 &amp;C&amp;11 </oddFooter>
  </headerFooter>
  <rowBreaks count="2" manualBreakCount="2">
    <brk id="51" man="true" max="16383" min="0"/>
    <brk id="70" man="true" max="16383" min="0"/>
  </rowBreak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E35"/>
  <sheetViews>
    <sheetView showFormulas="false" showGridLines="true" showRowColHeaders="true" showZeros="true" rightToLeft="false" tabSelected="false" showOutlineSymbols="true" defaultGridColor="true" view="pageBreakPreview" topLeftCell="A1" colorId="64" zoomScale="100" zoomScaleNormal="100" zoomScalePageLayoutView="100" workbookViewId="0">
      <selection pane="topLeft" activeCell="D21" activeCellId="0" sqref="D21"/>
    </sheetView>
  </sheetViews>
  <sheetFormatPr defaultColWidth="11.53515625" defaultRowHeight="12.8" zeroHeight="false" outlineLevelRow="0" outlineLevelCol="0"/>
  <cols>
    <col collapsed="false" customWidth="true" hidden="false" outlineLevel="0" max="1" min="1" style="1" width="36.86"/>
    <col collapsed="false" customWidth="true" hidden="false" outlineLevel="0" max="2" min="2" style="1" width="38.71"/>
    <col collapsed="false" customWidth="true" hidden="false" outlineLevel="0" max="3" min="3" style="1" width="21.58"/>
    <col collapsed="false" customWidth="true" hidden="false" outlineLevel="0" max="4" min="4" style="1" width="14.79"/>
    <col collapsed="false" customWidth="true" hidden="false" outlineLevel="0" max="5" min="5" style="1" width="20.44"/>
  </cols>
  <sheetData>
    <row r="1" customFormat="false" ht="20.1" hidden="false" customHeight="true" outlineLevel="0" collapsed="false">
      <c r="A1" s="30" t="s">
        <v>213</v>
      </c>
      <c r="B1" s="30"/>
      <c r="C1" s="30"/>
      <c r="D1" s="30"/>
    </row>
    <row r="2" customFormat="false" ht="12.8" hidden="false" customHeight="false" outlineLevel="0" collapsed="false">
      <c r="A2" s="31" t="s">
        <v>214</v>
      </c>
      <c r="B2" s="31" t="s">
        <v>215</v>
      </c>
      <c r="C2" s="31" t="s">
        <v>216</v>
      </c>
      <c r="D2" s="32" t="s">
        <v>217</v>
      </c>
    </row>
    <row r="3" customFormat="false" ht="57.45" hidden="false" customHeight="false" outlineLevel="0" collapsed="false">
      <c r="A3" s="33" t="s">
        <v>218</v>
      </c>
      <c r="B3" s="33" t="s">
        <v>219</v>
      </c>
      <c r="C3" s="34" t="s">
        <v>220</v>
      </c>
      <c r="D3" s="35" t="n">
        <f aca="false">'Orçamento Sintético'!M8</f>
        <v>135442.88</v>
      </c>
    </row>
    <row r="4" customFormat="false" ht="23.85" hidden="false" customHeight="false" outlineLevel="0" collapsed="false">
      <c r="A4" s="33" t="s">
        <v>221</v>
      </c>
      <c r="B4" s="33" t="s">
        <v>222</v>
      </c>
      <c r="C4" s="34" t="s">
        <v>223</v>
      </c>
      <c r="D4" s="36" t="n">
        <f aca="false">'Orçamento Sintético'!M7+'Orçamento Sintético'!M9</f>
        <v>4732.02</v>
      </c>
    </row>
    <row r="5" customFormat="false" ht="12.8" hidden="false" customHeight="false" outlineLevel="0" collapsed="false">
      <c r="A5" s="33" t="s">
        <v>224</v>
      </c>
      <c r="B5" s="33" t="s">
        <v>225</v>
      </c>
      <c r="C5" s="34" t="s">
        <v>226</v>
      </c>
      <c r="D5" s="36" t="n">
        <f aca="false">TRUNC('Orçamento Sintético'!$M$10*0.2,2)</f>
        <v>86913.02</v>
      </c>
      <c r="E5" s="37"/>
    </row>
    <row r="6" customFormat="false" ht="23.85" hidden="false" customHeight="false" outlineLevel="0" collapsed="false">
      <c r="A6" s="33" t="s">
        <v>227</v>
      </c>
      <c r="B6" s="33" t="s">
        <v>228</v>
      </c>
      <c r="C6" s="34" t="s">
        <v>226</v>
      </c>
      <c r="D6" s="36" t="n">
        <f aca="false">TRUNC('Orçamento Sintético'!$M$10*0.2,2)</f>
        <v>86913.02</v>
      </c>
    </row>
    <row r="7" customFormat="false" ht="23.85" hidden="false" customHeight="false" outlineLevel="0" collapsed="false">
      <c r="A7" s="33" t="s">
        <v>229</v>
      </c>
      <c r="B7" s="33" t="s">
        <v>230</v>
      </c>
      <c r="C7" s="34" t="s">
        <v>226</v>
      </c>
      <c r="D7" s="36" t="n">
        <f aca="false">TRUNC('Orçamento Sintético'!$M$10*0.2,2)</f>
        <v>86913.02</v>
      </c>
    </row>
    <row r="8" customFormat="false" ht="23.85" hidden="false" customHeight="false" outlineLevel="0" collapsed="false">
      <c r="A8" s="33" t="s">
        <v>231</v>
      </c>
      <c r="B8" s="33" t="s">
        <v>232</v>
      </c>
      <c r="C8" s="34" t="s">
        <v>226</v>
      </c>
      <c r="D8" s="36" t="n">
        <f aca="false">TRUNC('Orçamento Sintético'!$M$10*0.2,2)</f>
        <v>86913.02</v>
      </c>
    </row>
    <row r="9" customFormat="false" ht="23.85" hidden="false" customHeight="false" outlineLevel="0" collapsed="false">
      <c r="A9" s="33" t="s">
        <v>233</v>
      </c>
      <c r="B9" s="33" t="s">
        <v>234</v>
      </c>
      <c r="C9" s="34" t="s">
        <v>226</v>
      </c>
      <c r="D9" s="36" t="n">
        <f aca="false">TRUNC('Orçamento Sintético'!$M$10*0.2,2)</f>
        <v>86913.02</v>
      </c>
    </row>
    <row r="10" customFormat="false" ht="12.8" hidden="false" customHeight="false" outlineLevel="0" collapsed="false">
      <c r="A10" s="33" t="s">
        <v>235</v>
      </c>
      <c r="B10" s="33" t="s">
        <v>236</v>
      </c>
      <c r="C10" s="34" t="s">
        <v>237</v>
      </c>
      <c r="D10" s="36" t="n">
        <f aca="false">TRUNC('Orçamento Sintético'!$M$28*0.26,2)</f>
        <v>16637.13</v>
      </c>
    </row>
    <row r="11" customFormat="false" ht="12.8" hidden="false" customHeight="false" outlineLevel="0" collapsed="false">
      <c r="A11" s="33" t="s">
        <v>238</v>
      </c>
      <c r="B11" s="33" t="s">
        <v>239</v>
      </c>
      <c r="C11" s="34" t="s">
        <v>240</v>
      </c>
      <c r="D11" s="36" t="n">
        <f aca="false">TRUNC('Orçamento Sintético'!$M$28*0.18,2)</f>
        <v>11518.01</v>
      </c>
    </row>
    <row r="12" customFormat="false" ht="12.8" hidden="false" customHeight="false" outlineLevel="0" collapsed="false">
      <c r="A12" s="33" t="s">
        <v>241</v>
      </c>
      <c r="B12" s="33" t="s">
        <v>242</v>
      </c>
      <c r="C12" s="34" t="s">
        <v>243</v>
      </c>
      <c r="D12" s="36" t="n">
        <f aca="false">TRUNC('Orçamento Sintético'!$M$28*0.09,2)</f>
        <v>5759</v>
      </c>
    </row>
    <row r="13" customFormat="false" ht="23.85" hidden="false" customHeight="false" outlineLevel="0" collapsed="false">
      <c r="A13" s="33" t="s">
        <v>244</v>
      </c>
      <c r="B13" s="33" t="s">
        <v>245</v>
      </c>
      <c r="C13" s="34" t="s">
        <v>246</v>
      </c>
      <c r="D13" s="36" t="n">
        <f aca="false">TRUNC('Orçamento Sintético'!$M$28*0.47,2)+0.02</f>
        <v>30074.84</v>
      </c>
    </row>
    <row r="14" customFormat="false" ht="23.85" hidden="false" customHeight="false" outlineLevel="0" collapsed="false">
      <c r="A14" s="33" t="s">
        <v>247</v>
      </c>
      <c r="B14" s="33" t="s">
        <v>248</v>
      </c>
      <c r="C14" s="34" t="s">
        <v>249</v>
      </c>
      <c r="D14" s="36" t="n">
        <f aca="false">SUM('Orçamento Sintético'!M43:M45)</f>
        <v>57974.31</v>
      </c>
      <c r="E14" s="37"/>
    </row>
    <row r="15" customFormat="false" ht="23.85" hidden="false" customHeight="false" outlineLevel="0" collapsed="false">
      <c r="A15" s="33" t="s">
        <v>250</v>
      </c>
      <c r="B15" s="33" t="s">
        <v>251</v>
      </c>
      <c r="C15" s="34" t="s">
        <v>252</v>
      </c>
      <c r="D15" s="36" t="n">
        <f aca="false">SUM('Orçamento Sintético'!M46:M48)</f>
        <v>239210.72</v>
      </c>
      <c r="E15" s="37"/>
    </row>
    <row r="16" customFormat="false" ht="23.85" hidden="false" customHeight="false" outlineLevel="0" collapsed="false">
      <c r="A16" s="33" t="s">
        <v>253</v>
      </c>
      <c r="B16" s="33" t="s">
        <v>254</v>
      </c>
      <c r="C16" s="34" t="s">
        <v>255</v>
      </c>
      <c r="D16" s="36" t="n">
        <f aca="false">SUM('Orçamento Sintético'!M49:M53)</f>
        <v>329019.38</v>
      </c>
      <c r="E16" s="37"/>
    </row>
    <row r="17" customFormat="false" ht="23.85" hidden="false" customHeight="false" outlineLevel="0" collapsed="false">
      <c r="A17" s="33" t="s">
        <v>256</v>
      </c>
      <c r="B17" s="33" t="s">
        <v>257</v>
      </c>
      <c r="C17" s="34" t="s">
        <v>258</v>
      </c>
      <c r="D17" s="36" t="n">
        <f aca="false">SUM('Orçamento Sintético'!M54:M60)</f>
        <v>537851.39</v>
      </c>
    </row>
    <row r="18" customFormat="false" ht="12.8" hidden="false" customHeight="false" outlineLevel="0" collapsed="false">
      <c r="A18" s="33" t="s">
        <v>259</v>
      </c>
      <c r="B18" s="33" t="s">
        <v>260</v>
      </c>
      <c r="C18" s="34" t="s">
        <v>261</v>
      </c>
      <c r="D18" s="36" t="n">
        <f aca="false">'Orçamento Sintético'!M61</f>
        <v>68297.07</v>
      </c>
    </row>
    <row r="19" customFormat="false" ht="23.85" hidden="false" customHeight="false" outlineLevel="0" collapsed="false">
      <c r="A19" s="33" t="s">
        <v>262</v>
      </c>
      <c r="B19" s="33" t="s">
        <v>263</v>
      </c>
      <c r="C19" s="34" t="s">
        <v>264</v>
      </c>
      <c r="D19" s="36" t="n">
        <f aca="false">'Orçamento Sintético'!M71</f>
        <v>14749.99</v>
      </c>
    </row>
    <row r="21" customFormat="false" ht="12.8" hidden="false" customHeight="false" outlineLevel="0" collapsed="false">
      <c r="C21" s="38" t="s">
        <v>265</v>
      </c>
      <c r="D21" s="37" t="n">
        <f aca="false">SUM(D3:D19)</f>
        <v>1885831.84</v>
      </c>
    </row>
    <row r="23" customFormat="false" ht="12.8" hidden="false" customHeight="false" outlineLevel="0" collapsed="false">
      <c r="A23" s="1" t="s">
        <v>266</v>
      </c>
    </row>
    <row r="24" customFormat="false" ht="23.85" hidden="false" customHeight="true" outlineLevel="0" collapsed="false">
      <c r="A24" s="39" t="s">
        <v>267</v>
      </c>
      <c r="B24" s="39"/>
      <c r="C24" s="39"/>
      <c r="D24" s="39"/>
    </row>
    <row r="25" customFormat="false" ht="35.05" hidden="false" customHeight="true" outlineLevel="0" collapsed="false">
      <c r="A25" s="39" t="s">
        <v>268</v>
      </c>
      <c r="B25" s="39"/>
      <c r="C25" s="39"/>
      <c r="D25" s="39"/>
    </row>
    <row r="26" customFormat="false" ht="23.85" hidden="false" customHeight="true" outlineLevel="0" collapsed="false">
      <c r="A26" s="39" t="s">
        <v>269</v>
      </c>
      <c r="B26" s="39"/>
      <c r="C26" s="39"/>
      <c r="D26" s="39"/>
    </row>
    <row r="27" customFormat="false" ht="12.8" hidden="false" customHeight="false" outlineLevel="0" collapsed="false">
      <c r="A27" s="40"/>
    </row>
    <row r="28" customFormat="false" ht="12.8" hidden="false" customHeight="false" outlineLevel="0" collapsed="false">
      <c r="A28" s="40"/>
    </row>
    <row r="29" customFormat="false" ht="12.8" hidden="false" customHeight="false" outlineLevel="0" collapsed="false">
      <c r="A29" s="40"/>
    </row>
    <row r="30" customFormat="false" ht="12.8" hidden="false" customHeight="false" outlineLevel="0" collapsed="false">
      <c r="A30" s="40"/>
    </row>
    <row r="31" customFormat="false" ht="12.8" hidden="false" customHeight="false" outlineLevel="0" collapsed="false">
      <c r="A31" s="40"/>
    </row>
    <row r="32" customFormat="false" ht="12.8" hidden="false" customHeight="false" outlineLevel="0" collapsed="false">
      <c r="A32" s="40"/>
    </row>
    <row r="35" customFormat="false" ht="23.85" hidden="false" customHeight="true" outlineLevel="0" collapsed="false">
      <c r="A35" s="41" t="s">
        <v>270</v>
      </c>
      <c r="B35" s="41"/>
      <c r="C35" s="41"/>
      <c r="D35" s="41"/>
    </row>
  </sheetData>
  <mergeCells count="5">
    <mergeCell ref="A1:D1"/>
    <mergeCell ref="A24:D24"/>
    <mergeCell ref="A25:D25"/>
    <mergeCell ref="A26:D26"/>
    <mergeCell ref="A35:D35"/>
  </mergeCells>
  <printOptions headings="false" gridLines="false" gridLinesSet="true" horizontalCentered="false" verticalCentered="false"/>
  <pageMargins left="0.7875" right="0.7875" top="0.7875" bottom="0.7875" header="0.511811023622047" footer="0.511811023622047"/>
  <pageSetup paperSize="9" scale="77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23</TotalTime>
  <Application>LibreOffice/7.6.2.1$Windows_X86_64 LibreOffice_project/56f7684011345957bbf33a7ee678afaf4d2ba333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2026-04-15T17:17:31Z</dcterms:created>
  <dc:creator>axlsx</dc:creator>
  <dc:description/>
  <dc:language>pt-BR</dc:language>
  <cp:lastModifiedBy/>
  <cp:lastPrinted>2026-04-15T14:49:45Z</cp:lastPrinted>
  <dcterms:modified xsi:type="dcterms:W3CDTF">2026-04-15T14:49:58Z</dcterms:modified>
  <cp:revision>3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