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Z:\Prédio Administrativo\Engenharia\Dados Privados\Ionara\1_ANDAMENTO\5_LICITAÇÃO\2024\GETÚLIO VARGAS - 5salas de Aula\1- NOVA LICITAÇÃO\Base\"/>
    </mc:Choice>
  </mc:AlternateContent>
  <xr:revisionPtr revIDLastSave="0" documentId="13_ncr:1_{C308588D-C107-4D33-874E-2397D60795A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rçamento" sheetId="1" r:id="rId1"/>
    <sheet name="Cronograma" sheetId="2" r:id="rId2"/>
    <sheet name="Composições" sheetId="3" r:id="rId3"/>
  </sheets>
  <definedNames>
    <definedName name="_xlnm._FilterDatabase" localSheetId="0" hidden="1">Orçamento!$A$8:$K$8</definedName>
  </definedNames>
  <calcPr calcId="181029"/>
</workbook>
</file>

<file path=xl/calcChain.xml><?xml version="1.0" encoding="utf-8"?>
<calcChain xmlns="http://schemas.openxmlformats.org/spreadsheetml/2006/main">
  <c r="C63" i="2" l="1"/>
  <c r="K518" i="1"/>
  <c r="L475" i="1" s="1"/>
  <c r="K439" i="1"/>
  <c r="L377" i="1" s="1"/>
  <c r="K341" i="1"/>
  <c r="K40" i="1"/>
  <c r="K35" i="1"/>
  <c r="K29" i="1"/>
  <c r="K22" i="1"/>
  <c r="L22" i="1"/>
  <c r="L816" i="1"/>
  <c r="L804" i="1"/>
  <c r="L787" i="1"/>
  <c r="L782" i="1"/>
  <c r="L770" i="1"/>
  <c r="L762" i="1"/>
  <c r="L758" i="1"/>
  <c r="L746" i="1"/>
  <c r="L743" i="1"/>
  <c r="L737" i="1"/>
  <c r="L735" i="1"/>
  <c r="L724" i="1"/>
  <c r="L705" i="1"/>
  <c r="L696" i="1"/>
  <c r="L683" i="1"/>
  <c r="L656" i="1"/>
  <c r="L636" i="1"/>
  <c r="L629" i="1"/>
  <c r="L627" i="1"/>
  <c r="L621" i="1"/>
  <c r="L610" i="1"/>
  <c r="L603" i="1"/>
  <c r="L598" i="1"/>
  <c r="L589" i="1"/>
  <c r="L585" i="1"/>
  <c r="L583" i="1"/>
  <c r="L573" i="1"/>
  <c r="L536" i="1"/>
  <c r="L518" i="1"/>
  <c r="L513" i="1"/>
  <c r="L477" i="1"/>
  <c r="L470" i="1"/>
  <c r="L455" i="1"/>
  <c r="L453" i="1"/>
  <c r="L450" i="1"/>
  <c r="L444" i="1"/>
  <c r="L439" i="1"/>
  <c r="L429" i="1"/>
  <c r="L379" i="1"/>
  <c r="L373" i="1"/>
  <c r="L357" i="1"/>
  <c r="L355" i="1"/>
  <c r="L341" i="1"/>
  <c r="L331" i="1"/>
  <c r="L329" i="1"/>
  <c r="L325" i="1"/>
  <c r="L312" i="1"/>
  <c r="L310" i="1"/>
  <c r="L304" i="1"/>
  <c r="L282" i="1"/>
  <c r="L299" i="1"/>
  <c r="L284" i="1"/>
  <c r="L274" i="1"/>
  <c r="L253" i="1"/>
  <c r="L240" i="1"/>
  <c r="L235" i="1"/>
  <c r="L230" i="1"/>
  <c r="L228" i="1"/>
  <c r="L222" i="1"/>
  <c r="L215" i="1"/>
  <c r="L208" i="1"/>
  <c r="L203" i="1"/>
  <c r="L200" i="1"/>
  <c r="L195" i="1"/>
  <c r="L190" i="1"/>
  <c r="L184" i="1"/>
  <c r="L177" i="1"/>
  <c r="L174" i="1"/>
  <c r="L166" i="1"/>
  <c r="L155" i="1"/>
  <c r="L149" i="1"/>
  <c r="L143" i="1"/>
  <c r="L133" i="1"/>
  <c r="L131" i="1"/>
  <c r="L124" i="1"/>
  <c r="L119" i="1"/>
  <c r="L109" i="1"/>
  <c r="L101" i="1"/>
  <c r="L90" i="1"/>
  <c r="L82" i="1"/>
  <c r="L75" i="1"/>
  <c r="L67" i="1"/>
  <c r="L55" i="1"/>
  <c r="L49" i="1"/>
  <c r="L47" i="1"/>
  <c r="L40" i="1"/>
  <c r="L35" i="1"/>
  <c r="L29" i="1"/>
  <c r="L20" i="1"/>
  <c r="C16" i="2"/>
  <c r="L9" i="1"/>
  <c r="C58" i="2"/>
  <c r="C56" i="2"/>
  <c r="C54" i="2"/>
  <c r="C52" i="2"/>
  <c r="C50" i="2"/>
  <c r="C48" i="2"/>
  <c r="C46" i="2"/>
  <c r="C44" i="2"/>
  <c r="C42" i="2"/>
  <c r="C40" i="2"/>
  <c r="C38" i="2"/>
  <c r="C36" i="2"/>
  <c r="C34" i="2"/>
  <c r="C32" i="2"/>
  <c r="C30" i="2"/>
  <c r="C28" i="2"/>
  <c r="C26" i="2"/>
  <c r="C24" i="2"/>
  <c r="C22" i="2"/>
  <c r="C20" i="2"/>
  <c r="C18" i="2"/>
  <c r="C14" i="2"/>
  <c r="C12" i="2"/>
  <c r="H367" i="3"/>
  <c r="D288" i="3"/>
  <c r="C288" i="3"/>
  <c r="C213" i="3"/>
  <c r="B213" i="3"/>
  <c r="F166" i="3"/>
  <c r="E166" i="3"/>
  <c r="D107" i="3"/>
  <c r="E107" i="3" s="1"/>
  <c r="C107" i="3"/>
  <c r="B107" i="3"/>
  <c r="E86" i="3"/>
  <c r="F86" i="3" s="1"/>
  <c r="G27" i="3"/>
  <c r="G28" i="3" s="1"/>
  <c r="G26" i="3"/>
  <c r="G25" i="3"/>
  <c r="G24" i="3"/>
  <c r="G23" i="3"/>
  <c r="D61" i="2"/>
  <c r="C61" i="2" l="1"/>
</calcChain>
</file>

<file path=xl/sharedStrings.xml><?xml version="1.0" encoding="utf-8"?>
<sst xmlns="http://schemas.openxmlformats.org/spreadsheetml/2006/main" count="3449" uniqueCount="1351">
  <si>
    <t>Item</t>
  </si>
  <si>
    <t>Tipo</t>
  </si>
  <si>
    <t>Banco</t>
  </si>
  <si>
    <t>Código</t>
  </si>
  <si>
    <t>Descrição</t>
  </si>
  <si>
    <t>Un.</t>
  </si>
  <si>
    <t>Qtd.</t>
  </si>
  <si>
    <t>Preço Unit</t>
  </si>
  <si>
    <t>Preço com BDI</t>
  </si>
  <si>
    <t>Total sem BDI</t>
  </si>
  <si>
    <t>Total</t>
  </si>
  <si>
    <t xml:space="preserve"> 1</t>
  </si>
  <si>
    <t>SERVIÇOS PRELIMINARES</t>
  </si>
  <si>
    <t xml:space="preserve"> 1.1</t>
  </si>
  <si>
    <t>Composição</t>
  </si>
  <si>
    <t>Próprio</t>
  </si>
  <si>
    <t>CP403</t>
  </si>
  <si>
    <t>PLACA DE OBRA (PARA CONSTRUCAO CIVIL) EM CHAPA GALVANIZADA *N. 22*, ADESIVADA, DE *2,4 X 1,2* M</t>
  </si>
  <si>
    <t>M²</t>
  </si>
  <si>
    <t xml:space="preserve"> 1.2</t>
  </si>
  <si>
    <t>SINAPI</t>
  </si>
  <si>
    <t>TAPUME COM TELHA METÁLICA. AF_05/2018</t>
  </si>
  <si>
    <t>M2</t>
  </si>
  <si>
    <t xml:space="preserve"> 1.3</t>
  </si>
  <si>
    <t>SEINFRA-CE</t>
  </si>
  <si>
    <t>C2850</t>
  </si>
  <si>
    <t>INSTALAÇÕES PROVISÓRIAS DE LUZ , FORÇA,TELEFONE E LÓGICA</t>
  </si>
  <si>
    <t>UN</t>
  </si>
  <si>
    <t xml:space="preserve"> 1.5</t>
  </si>
  <si>
    <t>EXECUÇÃO DE SANITÁRIO E VESTIÁRIO EM CANTEIRO DE OBRA EM CHAPA DE MADEIRA COMPENSADA, NÃO INCLUSO MOBILIÁRIO. AF_02/2016</t>
  </si>
  <si>
    <t xml:space="preserve"> 1.6</t>
  </si>
  <si>
    <t>EXECUÇÃO DE ESCRITÓRIO EM CANTEIRO DE OBRA EM CHAPA DE MADEIRA COMPENSADA, NÃO INCLUSO MOBILIÁRIO E EQUIPAMENTOS. AF_02/2016</t>
  </si>
  <si>
    <t xml:space="preserve"> 1.7</t>
  </si>
  <si>
    <t>EXECUÇÃO DE DEPÓSITO EM CANTEIRO DE OBRA EM CHAPA DE MADEIRA COMPENSADA, NÃO INCLUSO MOBILIÁRIO. AF_04/2016</t>
  </si>
  <si>
    <t xml:space="preserve"> 1.8</t>
  </si>
  <si>
    <t>C1630</t>
  </si>
  <si>
    <t>LOCAÇÃO DA OBRA - EXECUÇÃO DE GABARITO</t>
  </si>
  <si>
    <t xml:space="preserve"> 1.9</t>
  </si>
  <si>
    <t>LIMPEZA MECANIZADA DE CAMADA VEGETAL, VEGETAÇÃO E PEQUENAS ÁRVORES (DIÂMETRO DE TRONCO MENOR QUE 0,20 M), COM TRATOR DE ESTEIRAS.AF_05/2018</t>
  </si>
  <si>
    <t xml:space="preserve"> 1.10</t>
  </si>
  <si>
    <t>CP401</t>
  </si>
  <si>
    <t>ADMINISTRAÇÃO LOCAL</t>
  </si>
  <si>
    <t>Mês</t>
  </si>
  <si>
    <t xml:space="preserve"> 2</t>
  </si>
  <si>
    <t>MOVIMENTAÇÃO DE TERRA PARA FUNDAÇÕES</t>
  </si>
  <si>
    <t xml:space="preserve"> 2.1</t>
  </si>
  <si>
    <t>EDIFICAÇÃO</t>
  </si>
  <si>
    <t xml:space="preserve"> 2.1.1</t>
  </si>
  <si>
    <t>ESCAVAÇÃO MECANIZADA PARA BLOCO DE COROAMENTO OU SAPATA COM RETROESCAVADEIRA (INCLUINDO ESCAVAÇÃO PARA COLOCAÇÃO DE FÔRMAS). AF_06/2017</t>
  </si>
  <si>
    <t>M3</t>
  </si>
  <si>
    <t xml:space="preserve"> 2.1.2</t>
  </si>
  <si>
    <t>ATERRO MECANIZADO DE VALA COM RETROESCAVADEIRA (CAPACIDADE DA CAÇAMBA DA RETRO: 0,26 M³ / POTÊNCIA: 88 HP), LARGURA DE 0,8 A 1,5 M, PROFUNDIDADE DE 1,5 A 3,0 M, COM SOLO ARGILO-ARENOSO. AF_05/2016</t>
  </si>
  <si>
    <t xml:space="preserve"> 2.1.3</t>
  </si>
  <si>
    <t>PREPARO DE FUNDO DE VALA COM LARGURA MAIOR OU IGUAL A 1,5 M E MENOR QUE 2,5 M (ACERTO DO SOLO NATURAL). AF_08/2020</t>
  </si>
  <si>
    <t xml:space="preserve"> 2.1.4</t>
  </si>
  <si>
    <t>REATERRO MECANIZADO DE VALA COM RETROESCAVADEIRA (CAPACIDADE DA CAÇAMBA DA RETRO: 0,26 M³ / POTÊNCIA: 88 HP), LARGURA DE 0,8 A 1,5 M, PROFUNDIDADE DE 1,5 A 3,0 M, COM SOLO (SEM SUBSTITUIÇÃO) DE 1ª CATEGORIA EM LOCAIS COM BAIXO NÍVEL DE INTERFERÊNCIA. AF_04/2016</t>
  </si>
  <si>
    <t xml:space="preserve"> 2.1.5</t>
  </si>
  <si>
    <t>ESCAVAÇÃO MECANIZADA PARA VIGA BALDRAME COM MINI-ESCAVADEIRA (INCLUINDO ESCAVAÇÃO PARA COLOCAÇÃO DE FÔRMAS). AF_06/2017</t>
  </si>
  <si>
    <t xml:space="preserve"> 2.2</t>
  </si>
  <si>
    <t>RESERVATÓRIO</t>
  </si>
  <si>
    <t xml:space="preserve"> 2.2.1</t>
  </si>
  <si>
    <t xml:space="preserve"> 2.2.2</t>
  </si>
  <si>
    <t xml:space="preserve"> 2.2.3</t>
  </si>
  <si>
    <t xml:space="preserve"> 2.2.4</t>
  </si>
  <si>
    <t xml:space="preserve"> 2.3</t>
  </si>
  <si>
    <t>ESTRUTURA METÁLICA</t>
  </si>
  <si>
    <t xml:space="preserve"> 2.3.1</t>
  </si>
  <si>
    <t xml:space="preserve"> 2.3.2</t>
  </si>
  <si>
    <t xml:space="preserve"> 2.3.3</t>
  </si>
  <si>
    <t xml:space="preserve"> 2.4</t>
  </si>
  <si>
    <t>MURO</t>
  </si>
  <si>
    <t xml:space="preserve"> 2.4.1</t>
  </si>
  <si>
    <t xml:space="preserve"> 2.4.2</t>
  </si>
  <si>
    <t xml:space="preserve"> 2.4.3</t>
  </si>
  <si>
    <t xml:space="preserve"> 2.4.4</t>
  </si>
  <si>
    <t xml:space="preserve"> 2.4.5</t>
  </si>
  <si>
    <t xml:space="preserve"> 3</t>
  </si>
  <si>
    <t>FUNDAÇÕES</t>
  </si>
  <si>
    <t xml:space="preserve"> 3.1</t>
  </si>
  <si>
    <t>CONCRETO ARMADO PARA FUNDAÇÕES - ESTACAS</t>
  </si>
  <si>
    <t xml:space="preserve"> 3.1.1</t>
  </si>
  <si>
    <t>ESTACA ESCAVADA MECANICAMENTE, SEM FLUIDO ESTABILIZANTE, COM 40CM DE DIÂMETRO, CONCRETO LANÇADO POR CAMINHÃO BETONEIRA (EXCLUSIVE MOBILIZAÇÃO E DESMOBILIZAÇÃO). AF_01/2020</t>
  </si>
  <si>
    <t>M</t>
  </si>
  <si>
    <t xml:space="preserve"> 3.1.2</t>
  </si>
  <si>
    <t xml:space="preserve"> 3.1.3</t>
  </si>
  <si>
    <t xml:space="preserve"> 3.1.4</t>
  </si>
  <si>
    <t xml:space="preserve"> 3.2</t>
  </si>
  <si>
    <t>CONCRETO ARMADO PARA FUNDAÇÕES - BLOCOS</t>
  </si>
  <si>
    <t xml:space="preserve"> 3.2.1</t>
  </si>
  <si>
    <t>LASTRO DE CONCRETO MAGRO, APLICADO EM BLOCOS DE COROAMENTO OU SAPATAS, ESPESSURA DE 5 CM. AF_08/2017</t>
  </si>
  <si>
    <t xml:space="preserve"> 3.2.2</t>
  </si>
  <si>
    <t>FABRICAÇÃO, MONTAGEM E DESMONTAGEM DE FÔRMA PARA BLOCO DE COROAMENTO, EM MADEIRA SERRADA, E=25 MM, 4 UTILIZAÇÕES. AF_06/2017</t>
  </si>
  <si>
    <t xml:space="preserve"> 3.2.3</t>
  </si>
  <si>
    <t>ARMAÇÃO DE BLOCO, VIGA BALDRAME OU SAPATA UTILIZANDO AÇO CA-50 DE 6,3 MM - MONTAGEM. AF_06/2017</t>
  </si>
  <si>
    <t>KG</t>
  </si>
  <si>
    <t xml:space="preserve"> 3.2.4</t>
  </si>
  <si>
    <t>ARMAÇÃO DE BLOCO, VIGA BALDRAME OU SAPATA UTILIZANDO AÇO CA-50 DE 8 MM - MONTAGEM. AF_06/2017</t>
  </si>
  <si>
    <t xml:space="preserve"> 3.2.5</t>
  </si>
  <si>
    <t>ARMAÇÃO DE BLOCO, VIGA BALDRAME OU SAPATA UTILIZANDO AÇO CA-50 DE 10 MM - MONTAGEM. AF_06/2017</t>
  </si>
  <si>
    <t xml:space="preserve"> 3.2.6</t>
  </si>
  <si>
    <t>ARMAÇÃO DE BLOCO, VIGA BALDRAME OU SAPATA UTILIZANDO AÇO CA-50 DE 12,5 MM - MONTAGEM. AF_06/2017</t>
  </si>
  <si>
    <t xml:space="preserve"> 3.2.7</t>
  </si>
  <si>
    <t>ARMAÇÃO DE BLOCO, VIGA BALDRAME OU SAPATA UTILIZANDO AÇO CA-50 DE 16 MM - MONTAGEM. AF_06/2017</t>
  </si>
  <si>
    <t xml:space="preserve"> 3.2.8</t>
  </si>
  <si>
    <t>ARMAÇÃO DE BLOCO, VIGA BALDRAME OU SAPATA UTILIZANDO AÇO CA-50 DE 20 MM - MONTAGEM. AF_06/2017</t>
  </si>
  <si>
    <t xml:space="preserve"> 3.2.9</t>
  </si>
  <si>
    <t>ARMAÇÃO DE ESTRUTURAS DIVERSAS DE CONCRETO ARMADO, EXCETO VIGAS, PILARES, LAJES E FUNDAÇÕES, UTILIZANDO AÇO CA-60 DE 5,0 MM - MONTAGEM. AF_06/2022</t>
  </si>
  <si>
    <t xml:space="preserve"> 3.2.10</t>
  </si>
  <si>
    <t>CONCRETAGEM DE BLOCOS DE COROAMENTO E VIGAS BALDRAMES, FCK 30 MPA, COM USO DE BOMBA – LANÇAMENTO, ADENSAMENTO E ACABAMENTO. AF_06/2017</t>
  </si>
  <si>
    <t xml:space="preserve"> 3.3</t>
  </si>
  <si>
    <t>CONCRETO ARMADO PARA FUNDAÇÕES - BLOCOS - MURO</t>
  </si>
  <si>
    <t xml:space="preserve"> 3.3.1</t>
  </si>
  <si>
    <t xml:space="preserve"> 3.3.2</t>
  </si>
  <si>
    <t xml:space="preserve"> 3.3.3</t>
  </si>
  <si>
    <t xml:space="preserve"> 3.3.4</t>
  </si>
  <si>
    <t xml:space="preserve"> 3.3.5</t>
  </si>
  <si>
    <t>ARMAÇÃO DE BLOCO, VIGA BALDRAME E SAPATA UTILIZANDO AÇO CA-60 DE 5 MM - MONTAGEM. AF_06/2017</t>
  </si>
  <si>
    <t xml:space="preserve"> 3.3.6</t>
  </si>
  <si>
    <t xml:space="preserve"> 3.4</t>
  </si>
  <si>
    <t>CONCRETO ARMADO PARA FUNDAÇÕES - BLOCOS - RESERVATÓRIO</t>
  </si>
  <si>
    <t xml:space="preserve"> 3.4.1</t>
  </si>
  <si>
    <t xml:space="preserve"> 3.4.2</t>
  </si>
  <si>
    <t xml:space="preserve"> 3.4.3</t>
  </si>
  <si>
    <t xml:space="preserve"> 3.4.4</t>
  </si>
  <si>
    <t xml:space="preserve"> 3.4.5</t>
  </si>
  <si>
    <t xml:space="preserve"> 3.5</t>
  </si>
  <si>
    <t>CONCRETO ARMADO PARA FUNDAÇÕES - BLOCOS - METÁLICA</t>
  </si>
  <si>
    <t xml:space="preserve"> 3.5.1</t>
  </si>
  <si>
    <t xml:space="preserve"> 3.5.2</t>
  </si>
  <si>
    <t xml:space="preserve"> 3.5.3</t>
  </si>
  <si>
    <t xml:space="preserve"> 3.5.4</t>
  </si>
  <si>
    <t xml:space="preserve"> 3.5.5</t>
  </si>
  <si>
    <t xml:space="preserve"> 3.5.6</t>
  </si>
  <si>
    <t xml:space="preserve"> 3.6</t>
  </si>
  <si>
    <t>CONCRETO ARMADO PARA FUNDAÇÕES - VIGAS BALDRAMES</t>
  </si>
  <si>
    <t xml:space="preserve"> 3.6.1</t>
  </si>
  <si>
    <t xml:space="preserve"> 3.6.2</t>
  </si>
  <si>
    <t>CONCRETO MAGRO PARA LASTRO, TRAÇO 1:4,5:4,5 (EM MASSA SECA DE CIMENTO/ AREIA MÉDIA/ BRITA 1) - PREPARO MECÂNICO COM BETONEIRA 600 L. AF_05/2021</t>
  </si>
  <si>
    <t xml:space="preserve"> 3.6.3</t>
  </si>
  <si>
    <t>FABRICAÇÃO, MONTAGEM E DESMONTAGEM DE FÔRMA PARA VIGA BALDRAME, EM MADEIRA SERRADA, E=25 MM, 4 UTILIZAÇÕES. AF_06/2017</t>
  </si>
  <si>
    <t xml:space="preserve"> 3.6.4</t>
  </si>
  <si>
    <t xml:space="preserve"> 3.6.5</t>
  </si>
  <si>
    <t xml:space="preserve"> 3.6.6</t>
  </si>
  <si>
    <t xml:space="preserve"> 3.6.7</t>
  </si>
  <si>
    <t xml:space="preserve"> 3.6.8</t>
  </si>
  <si>
    <t xml:space="preserve"> 3.6.9</t>
  </si>
  <si>
    <t xml:space="preserve"> 3.7</t>
  </si>
  <si>
    <t>CONCRETO ARMADO PARA FUNDAÇÕES - VIGAS BALDRAMES - MURO</t>
  </si>
  <si>
    <t xml:space="preserve"> 3.7.1</t>
  </si>
  <si>
    <t xml:space="preserve"> 3.7.2</t>
  </si>
  <si>
    <t xml:space="preserve"> 3.7.3</t>
  </si>
  <si>
    <t>FABRICAÇÃO, MONTAGEM E DESMONTAGEM DE FÔRMA PARA BLOCO DE COROAMENTO, EM CHAPA DE MADEIRA COMPENSADA RESINADA, E=17 MM, 2 UTILIZAÇÕES. AF_06/2017</t>
  </si>
  <si>
    <t xml:space="preserve"> 3.7.4</t>
  </si>
  <si>
    <t xml:space="preserve"> 3.7.5</t>
  </si>
  <si>
    <t xml:space="preserve"> 3.7.6</t>
  </si>
  <si>
    <t xml:space="preserve"> 3.8</t>
  </si>
  <si>
    <t>CONCRETO ARMADO PARA FUNDAÇÕES - VIGAS BALDRAMES - RESERVATÓRIO</t>
  </si>
  <si>
    <t xml:space="preserve"> 3.8.1</t>
  </si>
  <si>
    <t xml:space="preserve"> 3.8.2</t>
  </si>
  <si>
    <t xml:space="preserve"> 3.8.3</t>
  </si>
  <si>
    <t xml:space="preserve"> 3.8.4</t>
  </si>
  <si>
    <t xml:space="preserve"> 3.8.5</t>
  </si>
  <si>
    <t xml:space="preserve"> 3.8.6</t>
  </si>
  <si>
    <t xml:space="preserve"> 3.8.7</t>
  </si>
  <si>
    <t xml:space="preserve"> 3.8.8</t>
  </si>
  <si>
    <t xml:space="preserve"> 3.9</t>
  </si>
  <si>
    <t>CONCRETO ARMADO - RADIER - RESERVATÓRIO</t>
  </si>
  <si>
    <t xml:space="preserve"> 3.9.1</t>
  </si>
  <si>
    <t>FABRICAÇÃO, MONTAGEM E DESMONTAGEM DE FORMA PARA RADIER, PISO DE CONCRETO OU LAJE SOBRE SOLO, EM MADEIRA SERRADA, 4 UTILIZAÇÕES. AF_09/2021</t>
  </si>
  <si>
    <t xml:space="preserve"> 3.9.2</t>
  </si>
  <si>
    <t xml:space="preserve"> 3.9.3</t>
  </si>
  <si>
    <t>CONCRETAGEM DE RADIER, PISO DE CONCRETO OU LAJE SOBRE SOLO, FCK 30 MPA - LANÇAMENTO, ADENSAMENTO E ACABAMENTO. AF_09/2021</t>
  </si>
  <si>
    <t xml:space="preserve"> 3.10</t>
  </si>
  <si>
    <t>CONCRETO ARMADO PARA FUNDAÇÕES - VIGAS BALDRAMES - METÁLICA</t>
  </si>
  <si>
    <t xml:space="preserve"> 3.10.1</t>
  </si>
  <si>
    <t xml:space="preserve"> 3.10.2</t>
  </si>
  <si>
    <t xml:space="preserve"> 3.10.3</t>
  </si>
  <si>
    <t xml:space="preserve"> 3.10.4</t>
  </si>
  <si>
    <t xml:space="preserve"> 3.10.5</t>
  </si>
  <si>
    <t xml:space="preserve"> 4</t>
  </si>
  <si>
    <t>SUPERESTRUTURA</t>
  </si>
  <si>
    <t xml:space="preserve"> 4.1</t>
  </si>
  <si>
    <t>CONCRETO ARMADO - PILARES</t>
  </si>
  <si>
    <t xml:space="preserve"> 4.1.1</t>
  </si>
  <si>
    <t>MONTAGEM E DESMONTAGEM DE FÔRMA DE PILARES RETANGULARES E ESTRUTURAS SIMILARES, PÉ-DIREITO SIMPLES, EM CHAPA DE MADEIRA COMPENSADA PLASTIFICADA, 18 UTILIZAÇÕES. AF_09/2020</t>
  </si>
  <si>
    <t xml:space="preserve"> 4.1.2</t>
  </si>
  <si>
    <t>CORTE E DOBRA DE AÇO CA-50, DIÂMETRO DE 6,3 MM. AF_06/2022</t>
  </si>
  <si>
    <t xml:space="preserve"> 4.1.3</t>
  </si>
  <si>
    <t>CORTE E DOBRA DE AÇO CA-50, DIÂMETRO DE 10,0 MM. AF_06/2022</t>
  </si>
  <si>
    <t xml:space="preserve"> 4.1.4</t>
  </si>
  <si>
    <t>CORTE E DOBRA DE AÇO CA-50, DIÂMETRO DE 12,5 MM. AF_06/2022</t>
  </si>
  <si>
    <t xml:space="preserve"> 4.1.5</t>
  </si>
  <si>
    <t>CORTE E DOBRA DE AÇO CA-50, DIÂMETRO DE 16,0 MM. AF_06/2022</t>
  </si>
  <si>
    <t xml:space="preserve"> 4.1.6</t>
  </si>
  <si>
    <t>CORTE E DOBRA DE AÇO CA-50, DIÂMETRO DE 20,0 MM. AF_06/2022</t>
  </si>
  <si>
    <t xml:space="preserve"> 4.1.7</t>
  </si>
  <si>
    <t>CORTE E DOBRA DE AÇO CA-60, DIÂMETRO DE 5,0 MM. AF_06/2022</t>
  </si>
  <si>
    <t xml:space="preserve"> 4.1.8</t>
  </si>
  <si>
    <t xml:space="preserve"> 4.2</t>
  </si>
  <si>
    <t>CONCRETO ARMADO - PILARES - MURO</t>
  </si>
  <si>
    <t xml:space="preserve"> 4.2.1</t>
  </si>
  <si>
    <t xml:space="preserve"> 4.2.2</t>
  </si>
  <si>
    <t xml:space="preserve"> 4.2.3</t>
  </si>
  <si>
    <t xml:space="preserve"> 4.2.4</t>
  </si>
  <si>
    <t>CONCRETAGEM DE PILARES, FCK = 25 MPA, COM USO DE BOMBA - LANÇAMENTO, ADENSAMENTO E ACABAMENTO. AF_02/2022</t>
  </si>
  <si>
    <t xml:space="preserve"> 4.3</t>
  </si>
  <si>
    <t>CONCRETO ARMADO - PILARES E VIGAS - RESERVATÓRIO</t>
  </si>
  <si>
    <t xml:space="preserve"> 4.3.1</t>
  </si>
  <si>
    <t xml:space="preserve"> 4.3.2</t>
  </si>
  <si>
    <t xml:space="preserve"> 4.3.3</t>
  </si>
  <si>
    <t xml:space="preserve"> 4.3.4</t>
  </si>
  <si>
    <t xml:space="preserve"> 4.4</t>
  </si>
  <si>
    <t>CONCRETO ARMADO - VIGAS</t>
  </si>
  <si>
    <t xml:space="preserve"> 4.4.1</t>
  </si>
  <si>
    <t>MONTAGEM E DESMONTAGEM DE FÔRMA DE VIGA, ESCORAMENTO COM GARFO DE MADEIRA, PÉ-DIREITO SIMPLES, EM CHAPA DE MADEIRA PLASTIFICADA, 18 UTILIZAÇÕES. AF_09/2020</t>
  </si>
  <si>
    <t xml:space="preserve"> 4.4.2</t>
  </si>
  <si>
    <t xml:space="preserve"> 4.4.3</t>
  </si>
  <si>
    <t>CORTE E DOBRA DE AÇO CA-50, DIÂMETRO DE 8,0 MM. AF_06/2022</t>
  </si>
  <si>
    <t xml:space="preserve"> 4.4.4</t>
  </si>
  <si>
    <t xml:space="preserve"> 4.4.5</t>
  </si>
  <si>
    <t xml:space="preserve"> 4.4.6</t>
  </si>
  <si>
    <t xml:space="preserve"> 4.4.7</t>
  </si>
  <si>
    <t xml:space="preserve"> 4.4.8</t>
  </si>
  <si>
    <t xml:space="preserve"> 4.4.9</t>
  </si>
  <si>
    <t xml:space="preserve"> 4.5</t>
  </si>
  <si>
    <t>CONCRETO ARMADO - VIGAS - MURO</t>
  </si>
  <si>
    <t xml:space="preserve"> 4.5.1</t>
  </si>
  <si>
    <t xml:space="preserve"> 4.5.2</t>
  </si>
  <si>
    <t xml:space="preserve"> 4.5.3</t>
  </si>
  <si>
    <t xml:space="preserve"> 4.5.4</t>
  </si>
  <si>
    <t xml:space="preserve"> 4.5.5</t>
  </si>
  <si>
    <t xml:space="preserve"> 4.5.6</t>
  </si>
  <si>
    <t xml:space="preserve"> 4.6</t>
  </si>
  <si>
    <t>CONCRETO ARMADO PARA VERGAS</t>
  </si>
  <si>
    <t xml:space="preserve"> 4.6.1</t>
  </si>
  <si>
    <t>VERGA PRÉ-MOLDADA PARA PORTAS COM ATÉ 1,5 M DE VÃO. AF_03/2016</t>
  </si>
  <si>
    <t xml:space="preserve"> 4.7</t>
  </si>
  <si>
    <t>CONCRETO ARMADO - PISO PARA QUADRA</t>
  </si>
  <si>
    <t xml:space="preserve"> 4.7.1</t>
  </si>
  <si>
    <t>MONTAGEM E DESMONTAGEM DE FÔRMA DE LAJE MACIÇA, PÉ-DIREITO SIMPLES, EM CHAPA DE MADEIRA COMPENSADA PLASTIFICADA, 10 UTILIZAÇÕES. AF_09/2020</t>
  </si>
  <si>
    <t xml:space="preserve"> 4.7.2</t>
  </si>
  <si>
    <t>C2862</t>
  </si>
  <si>
    <t>LASTRO DE BRITA</t>
  </si>
  <si>
    <t xml:space="preserve"> 4.7.3</t>
  </si>
  <si>
    <t>C1631</t>
  </si>
  <si>
    <t>LONA PLÁSTICA PRETA, P/SERVIÇOS EM COBERTAS</t>
  </si>
  <si>
    <t xml:space="preserve"> 4.7.4</t>
  </si>
  <si>
    <t>ARMAÇÃO PARA EXECUÇÃO DE RADIER, PISO DE CONCRETO OU LAJE SOBRE SOLO, COM USO DE TELA Q-92. AF_09/2021</t>
  </si>
  <si>
    <t xml:space="preserve"> 4.7.5</t>
  </si>
  <si>
    <t>PISO EM CONCRETO 20 MPA PREPARO MECÂNICO, ESPESSURA 7CM. AF_09/2020</t>
  </si>
  <si>
    <t xml:space="preserve"> 4.8</t>
  </si>
  <si>
    <t>CONCRETO ARMADO -LAJE</t>
  </si>
  <si>
    <t xml:space="preserve"> 4.8.1</t>
  </si>
  <si>
    <t>MONTAGEM E DESMONTAGEM DE FÔRMA DE LAJE MACIÇA, PÉ-DIREITO SIMPLES, EM CHAPA DE MADEIRA COMPENSADA PLASTIFICADA, 18 UTILIZAÇÕES. AF_09/2020</t>
  </si>
  <si>
    <t xml:space="preserve"> 4.8.2</t>
  </si>
  <si>
    <t xml:space="preserve"> 4.8.3</t>
  </si>
  <si>
    <t xml:space="preserve"> 4.8.4</t>
  </si>
  <si>
    <t>CONCRETAGEM DE VIGAS E LAJES, FCK=25 MPA, PARA LAJES MACIÇAS OU NERVURADAS COM USO DE BOMBA - LANÇAMENTO, ADENSAMENTO E ACABAMENTO. AF_02/2022</t>
  </si>
  <si>
    <t xml:space="preserve"> 4.9</t>
  </si>
  <si>
    <t>CONCRETO ARMADO - LAJE - MURO</t>
  </si>
  <si>
    <t xml:space="preserve"> 4.9.1</t>
  </si>
  <si>
    <t xml:space="preserve"> 4.9.2</t>
  </si>
  <si>
    <t xml:space="preserve"> 4.9.3</t>
  </si>
  <si>
    <t xml:space="preserve"> 4.10</t>
  </si>
  <si>
    <t>CONCRETO ARMADO - LAJE - RESERVATÓRIO</t>
  </si>
  <si>
    <t xml:space="preserve"> 4.10.1</t>
  </si>
  <si>
    <t xml:space="preserve"> 4.10.2</t>
  </si>
  <si>
    <t xml:space="preserve"> 4.10.3</t>
  </si>
  <si>
    <t xml:space="preserve"> 4.11</t>
  </si>
  <si>
    <t xml:space="preserve"> 4.11.1</t>
  </si>
  <si>
    <t>ESTRUTURA TRELIÇADA DE COBERTURA, TIPO FINK, COM LIGAÇÕES SOLDADAS, INCLUSOS PERFIS METÁLICOS, CHAPAS METÁLICAS, MÃO DE OBRA E TRANSPORTE COM GUINDASTE - FORNECIMENTO E INSTALAÇÃO. AF_01/2020_P</t>
  </si>
  <si>
    <t xml:space="preserve"> 5</t>
  </si>
  <si>
    <t>SEISTEMA DE VEDAÇÃO VERTICAL</t>
  </si>
  <si>
    <t xml:space="preserve"> 5.1</t>
  </si>
  <si>
    <t>ELEMENTOS VAZADOS</t>
  </si>
  <si>
    <t xml:space="preserve"> 5.1.1</t>
  </si>
  <si>
    <t>ALVENARIA DE VEDAÇÃO COM ELEMENTO VAZADO DE CONCRETO (COBOGÓ) DE 7X50X50CM E ARGAMASSA DE ASSENTAMENTO COM PREPARO EM BETONEIRA. AF_05/2020</t>
  </si>
  <si>
    <t xml:space="preserve"> 5.2</t>
  </si>
  <si>
    <t>ALVENARIA DE VEDAÇÃO</t>
  </si>
  <si>
    <t xml:space="preserve"> 5.2.1</t>
  </si>
  <si>
    <t>ALVENARIA DE VEDAÇÃO DE BLOCOS CERÂMICOS FURADOS NA VERTICAL DE 14X19X39 CM (ESPESSURA 14 CM) E ARGAMASSA DE ASSENTAMENTO COM PREPARO EM BETONEIRA. AF_12/2021</t>
  </si>
  <si>
    <t xml:space="preserve"> 5.2.2</t>
  </si>
  <si>
    <t>ALVENARIA DE VEDAÇÃO DE BLOCOS CERÂMICOS FURADOS NA VERTICAL DE 9X19X39 CM (ESPESSURA 9 CM) E ARGAMASSA DE ASSENTAMENTO COM PREPARO EM BETONEIRA. AF_12/2021</t>
  </si>
  <si>
    <t xml:space="preserve"> 5.2.3</t>
  </si>
  <si>
    <t>ALVENARIA DE VEDAÇÃO DE BLOCOS CERÂMICOS FURADOS NA VERTICAL DE 19X19X39 CM (ESPESSURA 19 CM) E ARGAMASSA DE ASSENTAMENTO COM PREPARO EM BETONEIRA. AF_12/2021</t>
  </si>
  <si>
    <t xml:space="preserve"> 5.2.4</t>
  </si>
  <si>
    <t>ALVENARIA DE VEDAÇÃO DE BLOCOS CERÂMICOS FURADOS NA HORIZONTAL DE 9X19X19 CM (ESPESSURA 9 CM) E ARGAMASSA DE ASSENTAMENTO COM PREPARO MANUAL. AF_12/2021</t>
  </si>
  <si>
    <t xml:space="preserve"> 5.2.5</t>
  </si>
  <si>
    <t>FIXAÇÃO (ENCUNHAMENTO) DE ALVENARIA DE VEDAÇÃO COM ARGAMASSA APLICADA COM COLHER. AF_03/2016</t>
  </si>
  <si>
    <t xml:space="preserve"> 5.3</t>
  </si>
  <si>
    <t>DIVISÓRIAS</t>
  </si>
  <si>
    <t xml:space="preserve"> 5.3.1</t>
  </si>
  <si>
    <t>C4070</t>
  </si>
  <si>
    <t>DIVISÓRIA DE GRANITO CINZA E=2cm</t>
  </si>
  <si>
    <t xml:space="preserve"> 5.3.2</t>
  </si>
  <si>
    <t>Insumo</t>
  </si>
  <si>
    <t xml:space="preserve">CHAPA DE LAMINADO MELAMINICO, LISO FOSCO, DE *1,25 X 3,08* M, E = 0,8 MM  </t>
  </si>
  <si>
    <t xml:space="preserve"> 5.3.3</t>
  </si>
  <si>
    <t>PAREDE COM SISTEMA EM CHAPAS DE GESSO PARA DRYWALL, USO INTERNO, COM UMA FACE SIMPLES E ESTRUTURA METÁLICA COM GUIAS SIMPLES, SEM VÃOS. AF_07/2023_PS</t>
  </si>
  <si>
    <t xml:space="preserve"> 5.3.4</t>
  </si>
  <si>
    <t>INSTALAÇÃO DE VIDRO TEMPERADO, E = 10 MM, ENCAIXADO EM PERFIL U. AF_01/2021_P</t>
  </si>
  <si>
    <t xml:space="preserve"> 5.3.5</t>
  </si>
  <si>
    <t xml:space="preserve">PLACA CIMENTICIA LISA E = 10 MM, DE 1,20 X *2,50* M (SEM AMIANTO)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</si>
  <si>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5.4</t>
  </si>
  <si>
    <t>ALVENARIA DE VEDAÇÃO - MURO</t>
  </si>
  <si>
    <t xml:space="preserve"> 5.4.1</t>
  </si>
  <si>
    <t xml:space="preserve"> 5.4.2</t>
  </si>
  <si>
    <t>ALVENARIA DE VEDAÇÃO DE BLOCOS CERÂMICOS FURADOS NA HORIZONTAL DE 9X19X19 CM (ESPESSURA 9 CM) E ARGAMASSA DE ASSENTAMENTO COM PREPARO EM BETONEIRA. AF_12/2021</t>
  </si>
  <si>
    <t xml:space="preserve"> 5.4.3</t>
  </si>
  <si>
    <t>FIXAÇÃO (ENCUNHAMENTO) DE ALVENARIA DE VEDAÇÃO COM ESPUMA DE POLIURETANO EXPANSIVA. AF_03/2016</t>
  </si>
  <si>
    <t xml:space="preserve"> 5.4.4</t>
  </si>
  <si>
    <t xml:space="preserve"> 6</t>
  </si>
  <si>
    <t>ESQUADRIAS</t>
  </si>
  <si>
    <t xml:space="preserve"> 6.1</t>
  </si>
  <si>
    <t>PORTAS DE MADEIRA</t>
  </si>
  <si>
    <t xml:space="preserve"> 6.1.1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</si>
  <si>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</si>
  <si>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 xml:space="preserve"> 6.1.2</t>
  </si>
  <si>
    <t xml:space="preserve"> 6.1.3</t>
  </si>
  <si>
    <t xml:space="preserve"> 6.2</t>
  </si>
  <si>
    <t>FERRAGENS E ACESSÓRIOS</t>
  </si>
  <si>
    <t xml:space="preserve"> 6.2.1</t>
  </si>
  <si>
    <t>TARJETA TIPO LIVRE/OCUPADO PARA PORTA DE BANHEIRO. AF_12/2019</t>
  </si>
  <si>
    <t xml:space="preserve"> 6.2.2</t>
  </si>
  <si>
    <t>I0535</t>
  </si>
  <si>
    <t>CHAPA DE AÇO INOX, N.300</t>
  </si>
  <si>
    <t xml:space="preserve"> 6.2.3</t>
  </si>
  <si>
    <t>BARRA DE APOIO RETA, EM ACO INOX POLIDO, COMPRIMENTO 60CM, FIXADA NA PAREDE - FORNECIMENTO E INSTALAÇÃO. AF_01/2020</t>
  </si>
  <si>
    <t xml:space="preserve"> 6.3</t>
  </si>
  <si>
    <t>PORTAS EM ALUMÍNIO</t>
  </si>
  <si>
    <t xml:space="preserve"> 6.3.1</t>
  </si>
  <si>
    <t>PORTA EM ALUMÍNIO DE ABRIR TIPO VENEZIANA COM GUARNIÇÃO, FIXAÇÃO COM PARAFUSOS - FORNECIMENTO E INSTALAÇÃO. AF_12/2019</t>
  </si>
  <si>
    <t xml:space="preserve"> 6.3.2</t>
  </si>
  <si>
    <t xml:space="preserve"> 6.3.3</t>
  </si>
  <si>
    <t xml:space="preserve"> 6.3.4</t>
  </si>
  <si>
    <t>PORTA DE ALUMÍNIO DE ABRIR COM LAMBRI, COM GUARNIÇÃO, FIXAÇÃO COM PARAFUSOS - FORNECIMENTO E INSTALAÇÃO. AF_12/2019</t>
  </si>
  <si>
    <t xml:space="preserve"> 6.3.5</t>
  </si>
  <si>
    <t xml:space="preserve"> 6.3.6</t>
  </si>
  <si>
    <t>PORTA DE CORRER DE ALUMÍNIO, COM DUAS FOLHAS PARA VIDRO, INCLUSO VIDRO LISO INCOLOR, FECHADURA E PUXADOR, SEM ALIZAR. AF_12/2019</t>
  </si>
  <si>
    <t xml:space="preserve"> 6.3.7</t>
  </si>
  <si>
    <t xml:space="preserve"> 6.3.8</t>
  </si>
  <si>
    <t xml:space="preserve"> 6.3.9</t>
  </si>
  <si>
    <t xml:space="preserve"> 6.3.10</t>
  </si>
  <si>
    <t xml:space="preserve"> 6.3.11</t>
  </si>
  <si>
    <t xml:space="preserve"> 6.5</t>
  </si>
  <si>
    <t>JANELAS DE ALUMÍNIO</t>
  </si>
  <si>
    <t xml:space="preserve"> 6.5.1</t>
  </si>
  <si>
    <t>JANELA DE ALUMÍNIO TIPO MAXIM-AR, COM VIDROS, BATENTE E FERRAGENS. EXCLUSIVE ALIZAR, ACABAMENTO E CONTRAMARCO. FORNECIMENTO E INSTALAÇÃO. AF_12/2019</t>
  </si>
  <si>
    <t xml:space="preserve"> 6.5.2</t>
  </si>
  <si>
    <t>JANELA DE ALUMÍNIO DE CORRER COM 2 FOLHAS PARA VIDROS, COM VIDROS, BATENTE, ACABAMENTO COM ACETATO OU BRILHANTE E FERRAGENS. EXCLUSIVE ALIZAR E CONTRAMARCO. FORNECIMENTO E INSTALAÇÃO. AF_12/2019</t>
  </si>
  <si>
    <t xml:space="preserve"> 6.5.3</t>
  </si>
  <si>
    <t xml:space="preserve"> 6.5.4</t>
  </si>
  <si>
    <t xml:space="preserve"> 6.5.5</t>
  </si>
  <si>
    <t xml:space="preserve"> 6.5.6</t>
  </si>
  <si>
    <t>JANELA FIXA DE ALUMÍNIO PARA VIDRO, COM VIDRO, BATENTE E FERRAGENS. EXCLUSIVE ACABAMENTO, ALIZAR E CONTRAMARCO. FORNECIMENTO E INSTALAÇÃO. AF_12/2019</t>
  </si>
  <si>
    <t xml:space="preserve"> 6.5.7</t>
  </si>
  <si>
    <t xml:space="preserve"> 6.5.8</t>
  </si>
  <si>
    <t xml:space="preserve"> 6.5.9</t>
  </si>
  <si>
    <t xml:space="preserve"> 6.5.10</t>
  </si>
  <si>
    <t xml:space="preserve"> 6.5.11</t>
  </si>
  <si>
    <t xml:space="preserve"> 6.5.12</t>
  </si>
  <si>
    <t xml:space="preserve"> 6.5.13</t>
  </si>
  <si>
    <t xml:space="preserve"> 6.5.14</t>
  </si>
  <si>
    <t xml:space="preserve"> 6.5.15</t>
  </si>
  <si>
    <t xml:space="preserve"> 6.5.16</t>
  </si>
  <si>
    <t>I6219</t>
  </si>
  <si>
    <t>TELA DE NYLON e=3mm RETICULADA DE 5x5cm</t>
  </si>
  <si>
    <t xml:space="preserve"> 6.6</t>
  </si>
  <si>
    <t>VIDROS</t>
  </si>
  <si>
    <t xml:space="preserve"> 6.6.1</t>
  </si>
  <si>
    <t>C4835</t>
  </si>
  <si>
    <t>ESPELHO CRISTAL, ESPESSURA 4MM, COM PARAFUSOS DE FIXAÇÃO, SEM MOLDURA</t>
  </si>
  <si>
    <t xml:space="preserve"> 6.7</t>
  </si>
  <si>
    <t>ESQUADRIA - GERAL</t>
  </si>
  <si>
    <t xml:space="preserve"> 6.7.1</t>
  </si>
  <si>
    <t>C4728</t>
  </si>
  <si>
    <t>CERCA/GRADIL NYLOFOR H=2,43M, MALHA 5 X 20CM - FIO 4,30MM, COM FIXADORES DE POLIAMIDA EM POSTE 40 x 60 MM CHUMBADOS EM BASE DE CONCRETO (EXCLUSIVE ESTA) , REVESTIDOS EM POLIESTER POR PROCESSO DE PINTURA ELETROSTÁTICA (GRADIL E POSTE), NAS CORES VERDE OU BRANCA - FORNECIMENTO E INSTALAÇÃO</t>
  </si>
  <si>
    <t xml:space="preserve"> 6.7.2</t>
  </si>
  <si>
    <t>C4730</t>
  </si>
  <si>
    <t>CERCA/GRADIL NYLOFOR H=1,53M, MALHA 5 X 20CM - FIO 4,30MM, COM FIXADORES DE POLIAMIDA EM POSTE 40 x 60 MM CHUMBADOS EM BASE DE CONCRETO (EXCLUSIVE ESTA) , REVESTIDOS EM POLIESTER POR PROCESSO DE PINTURA ELETROSTÁTICA (GRADIL E POSTE), NAS CORES VERDE OU BRANCA - FORNECIMENTO E INSTALAÇÃO</t>
  </si>
  <si>
    <t xml:space="preserve"> 6.7.3</t>
  </si>
  <si>
    <t xml:space="preserve"> 6.7.4</t>
  </si>
  <si>
    <t>PORTÃO DE ABRIR EM CHAPA DE AÇO CARBONO, GALVANIZADA, INCL.PINTURA (PO1 E PO3)</t>
  </si>
  <si>
    <t>m²</t>
  </si>
  <si>
    <t xml:space="preserve"> 6.7.5</t>
  </si>
  <si>
    <t>PERFIL EM AÇO GALVANIZADO E TELA ONDULADA EM ARAME GALVANIZADO</t>
  </si>
  <si>
    <t xml:space="preserve"> 6.7.6</t>
  </si>
  <si>
    <t>CHAPA DE AÇO CARBONO PERFURADA, GALVANIZADA, INCLUSIVE PINTURA</t>
  </si>
  <si>
    <t xml:space="preserve"> 7</t>
  </si>
  <si>
    <t>SISTEMA DE COBERTURA</t>
  </si>
  <si>
    <t xml:space="preserve"> 7.1</t>
  </si>
  <si>
    <t xml:space="preserve"> 7.1.1</t>
  </si>
  <si>
    <t>C0769</t>
  </si>
  <si>
    <t>CHAPA POLICARBONATO  ALVEOLAR CRISTAL ESP.= 6mm</t>
  </si>
  <si>
    <t xml:space="preserve"> 7.1.2</t>
  </si>
  <si>
    <t>CALHA EM CHAPA DE AÇO GALVANIZADO NÚMERO 24, DESENVOLVIMENTO DE 33 CM, INCLUSO TRANSPORTE VERTICAL. AF_07/2019</t>
  </si>
  <si>
    <t xml:space="preserve"> 7.1.3</t>
  </si>
  <si>
    <t xml:space="preserve"> 7.1.4</t>
  </si>
  <si>
    <t xml:space="preserve"> 7.1.5</t>
  </si>
  <si>
    <t xml:space="preserve"> 7.1.6</t>
  </si>
  <si>
    <t xml:space="preserve"> 7.1.7</t>
  </si>
  <si>
    <t xml:space="preserve"> 7.1.8</t>
  </si>
  <si>
    <t>C1004</t>
  </si>
  <si>
    <t>CUMEEIRA TIPO ONDULINE EM ESTRUTURA METÁLICA</t>
  </si>
  <si>
    <t xml:space="preserve"> 7.1.9</t>
  </si>
  <si>
    <t>RUFO EM CHAPA DE AÇO GALVANIZADO NÚMERO 24, CORTE DE 25 CM, INCLUSO TRANSPORTE VERTICAL. AF_07/2019</t>
  </si>
  <si>
    <t xml:space="preserve"> 7.1.10</t>
  </si>
  <si>
    <t xml:space="preserve"> 7.1.11</t>
  </si>
  <si>
    <t xml:space="preserve"> 7.1.12</t>
  </si>
  <si>
    <t>I2062</t>
  </si>
  <si>
    <t>TELHA TERMOACUSTICA</t>
  </si>
  <si>
    <t xml:space="preserve"> 7.2</t>
  </si>
  <si>
    <t>QUADRA</t>
  </si>
  <si>
    <t xml:space="preserve"> 7.2.1</t>
  </si>
  <si>
    <t>TELHAMENTO COM TELHA DE AÇO/ALUMÍNIO E = 0,5 MM, COM ATÉ 2 ÁGUAS, INCLUSO IÇAMENTO. AF_07/2019</t>
  </si>
  <si>
    <t xml:space="preserve"> 7.2.2</t>
  </si>
  <si>
    <t xml:space="preserve"> 7.2.3</t>
  </si>
  <si>
    <t xml:space="preserve"> 8</t>
  </si>
  <si>
    <t>IMPERMEABILIZAÇÃO</t>
  </si>
  <si>
    <t xml:space="preserve"> 8.1</t>
  </si>
  <si>
    <t>IMPERMEABILIZAÇÃO DE SUPERFÍCIE COM EMULSÃO ASFÁLTICA, 2 DEMÃOS AF_06/2018</t>
  </si>
  <si>
    <t xml:space="preserve"> 8.2</t>
  </si>
  <si>
    <t xml:space="preserve"> 8.3</t>
  </si>
  <si>
    <t xml:space="preserve"> 8.4</t>
  </si>
  <si>
    <t xml:space="preserve"> 9</t>
  </si>
  <si>
    <t>REVESTIMENTOS INTERNOS E EXTERNOS</t>
  </si>
  <si>
    <t xml:space="preserve"> 9.1</t>
  </si>
  <si>
    <t xml:space="preserve"> 9.1.1</t>
  </si>
  <si>
    <t>CHAPISCO APLICADO EM ALVENARIAS E ESTRUTURAS DE CONCRETO INTERNAS, COM COLHER DE PEDREIRO.  ARGAMASSA TRAÇO 1:3 COM PREPARO EM BETONEIRA 400L. AF_06/2014</t>
  </si>
  <si>
    <t xml:space="preserve"> 9.1.2</t>
  </si>
  <si>
    <t xml:space="preserve"> 9.1.3</t>
  </si>
  <si>
    <t>EMBOÇO OU MASSA ÚNICA EM ARGAMASSA TRAÇO 1:2:8, PREPARO MECÂNICO COM BETONEIRA 400 L, APLICADA MANUALMENTE EM PANOS CEGOS DE FACHADA (SEM PRESENÇA DE VÃOS), ESPESSURA DE 25 MM. AF_08/2022</t>
  </si>
  <si>
    <t xml:space="preserve"> 9.1.4</t>
  </si>
  <si>
    <t xml:space="preserve"> 9.1.5</t>
  </si>
  <si>
    <t>REVESTIMENTO CERÂMICO PARA PAREDES INTERNAS COM PLACAS TIPO ESMALTADA EXTRA DE DIMENSÕES 33X45 CM APLICADAS EM AMBIENTES DE ÁREA MAIOR QUE 5 M² NA ALTURA INTEIRA DAS PAREDES. AF_06/2014</t>
  </si>
  <si>
    <t xml:space="preserve"> 9.1.6</t>
  </si>
  <si>
    <t>REVESTIMENTO CERÂMICO PARA PAREDES INTERNAS COM PLACAS TIPO ESMALTADA EXTRA DE DIMENSÕES 20X20 CM APLICADAS EM AMBIENTES DE ÁREA MAIOR QUE 5 M² NA ALTURA INTEIRA DAS PAREDES. AF_06/2014</t>
  </si>
  <si>
    <t xml:space="preserve"> 9.1.7</t>
  </si>
  <si>
    <t>REVESTIMENTO CERÂMICO PARA PAREDES EXTERNAS EM PASTILHAS DE PORCELANA 5 X 5 CM (PLACAS DE 30 X 30 CM), ALINHADAS A PRUMO, APLICADO EM SUPERFÍCIES EXTERNAS DA SACADA. AF_06/2014</t>
  </si>
  <si>
    <t xml:space="preserve"> 9.1.8</t>
  </si>
  <si>
    <t>RODAPÉ EM MADEIRA, ALTURA 7CM, FIXADO COM COLA. AF_09/2020</t>
  </si>
  <si>
    <t xml:space="preserve"> 9.1.9</t>
  </si>
  <si>
    <t>C4294</t>
  </si>
  <si>
    <t>FORRO DE GESSO ACARTONADO ESTRUTURADO - FORNECIMENTO E MONTAGEM</t>
  </si>
  <si>
    <t xml:space="preserve"> 9.1.10</t>
  </si>
  <si>
    <t>C4479</t>
  </si>
  <si>
    <t>FORRO ACÚSTICO EM PLACAS DE FIBRA MINERAL C/PERFIL "T" EM AÇO - FORNECIMENTO E MONTAGEM</t>
  </si>
  <si>
    <t xml:space="preserve"> 9.1.11</t>
  </si>
  <si>
    <t>FORRO DE TELA ONDULADO EM ARAME GALVANIZADO - COR NATURAL</t>
  </si>
  <si>
    <t xml:space="preserve"> 9.2</t>
  </si>
  <si>
    <t>MURETA</t>
  </si>
  <si>
    <t xml:space="preserve"> 9.2.1</t>
  </si>
  <si>
    <t xml:space="preserve"> 9.2.2</t>
  </si>
  <si>
    <t xml:space="preserve"> 10</t>
  </si>
  <si>
    <t>SISTEMAS DE PISOS</t>
  </si>
  <si>
    <t xml:space="preserve"> 10.1</t>
  </si>
  <si>
    <t>PAVIMENTAÇÃO INTERNA</t>
  </si>
  <si>
    <t xml:space="preserve"> 10.1.1</t>
  </si>
  <si>
    <t>CONTRAPISO EM ARGAMASSA TRAÇO 1:4 (CIMENTO E AREIA), PREPARO MECÂNICO COM BETONEIRA 400 L, APLICADO EM ÁREAS SECAS SOBRE LAJE, ADERIDO, ACABAMENTO NÃO REFORÇADO, ESPESSURA 3CM. AF_07/2021</t>
  </si>
  <si>
    <t xml:space="preserve"> 10.1.2</t>
  </si>
  <si>
    <t>CONTRAPISO EM ARGAMASSA TRAÇO 1:4 (CIMENTO E AREIA), PREPARO MECÂNICO COM BETONEIRA 400 L, APLICADO EM ÁREAS SECAS SOBRE LAJE, ADERIDO, ACABAMENTO NÃO REFORÇADO, ESPESSURA 2CM. AF_07/2021</t>
  </si>
  <si>
    <t xml:space="preserve"> 10.1.3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</si>
  <si>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</si>
  <si>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 xml:space="preserve"> 10.1.4</t>
  </si>
  <si>
    <t>REVESTIMENTO CERÂMICO PARA PISO COM PLACAS TIPO ESMALTADA EXTRA DE DIMENSÕES 45X45 CM APLICADA EM AMBIENTES DE ÁREA MAIOR QUE 10 M2. AF_06/2014</t>
  </si>
  <si>
    <t xml:space="preserve"> 10.1.5</t>
  </si>
  <si>
    <t>RODAPÉ CERÂMICO DE 7CM DE ALTURA COM PLACAS TIPO ESMALTADA EXTRA DE DIMENSÕES 45X45CM. AF_06/2014</t>
  </si>
  <si>
    <t xml:space="preserve"> 10.1.6</t>
  </si>
  <si>
    <t>RODAPÉ EM MARMORITE, ALTURA 10CM. AF_09/2020</t>
  </si>
  <si>
    <t xml:space="preserve"> 10.1.7</t>
  </si>
  <si>
    <t>SOLEIRA EM GRANITO, LARGURA 15 CM, ESPESSURA 2,0 CM. AF_09/2020</t>
  </si>
  <si>
    <t xml:space="preserve"> 10.1.8</t>
  </si>
  <si>
    <t xml:space="preserve"> 10.2</t>
  </si>
  <si>
    <t>PAVIMENTAÇÃO EXTERNA</t>
  </si>
  <si>
    <t xml:space="preserve"> 10.2.1</t>
  </si>
  <si>
    <t>CONTRAPISO EM ARGAMASSA TRAÇO 1:4 (CIMENTO E AREIA), PREPARO MECÂNICO COM BETONEIRA 400 L, APLICADO EM ÁREAS SECAS SOBRE LAJE, NÃO ADERIDO, ACABAMENTO NÃO REFORÇADO, ESPESSURA 6CM. AF_07/2021</t>
  </si>
  <si>
    <t xml:space="preserve"> 10.2.2</t>
  </si>
  <si>
    <t>PISO CIMENTADO, TRAÇO 1:3 (CIMENTO E AREIA), ACABAMENTO LISO, ESPESSURA 3,0 CM, PREPARO MECÂNICO DA ARGAMASSA. AF_09/2020</t>
  </si>
  <si>
    <t xml:space="preserve"> 10.2.3</t>
  </si>
  <si>
    <t>EXECUÇÃO DE PASSEIO EM PISO INTERTRAVADO, COM BLOCO RETANGULAR COR NATURAL DE 20 X 10 CM, ESPESSURA 6 CM. AF_12/2015</t>
  </si>
  <si>
    <t xml:space="preserve"> 10.2.4</t>
  </si>
  <si>
    <t>EXECUÇÃO DE PAVIMENTO EM PISO INTERTRAVADO, COM BLOCO PISOGRAMA DE 35 X 25 CM, ESPESSURA 6 CM. AF_12/2015</t>
  </si>
  <si>
    <t xml:space="preserve"> 10.2.5</t>
  </si>
  <si>
    <t>PISO PODOTÁTIL DE ALERTA OU DIRECIONAL, DE BORRACHA, ASSENTADO SOBRE ARGAMASSA. AF_05/2020</t>
  </si>
  <si>
    <t xml:space="preserve"> 10.2.6</t>
  </si>
  <si>
    <t xml:space="preserve"> 10.2.7</t>
  </si>
  <si>
    <t>C3141</t>
  </si>
  <si>
    <t>COLCHÃO DRENANTE DE AREIA ( S/TRANSP)</t>
  </si>
  <si>
    <t xml:space="preserve"> 10.2.8</t>
  </si>
  <si>
    <t>PLANTIO DE GRAMA BATATAIS EM PLACAS. AF_05/2018</t>
  </si>
  <si>
    <t xml:space="preserve"> 10.2.9</t>
  </si>
  <si>
    <t>GUIA (MEIO-FIO) CONCRETO, MOLDADA  IN LOCO  EM TRECHO RETO COM EXTRUSORA, 13 CM BASE X 22 CM ALTURA. AF_06/2016</t>
  </si>
  <si>
    <t xml:space="preserve"> 10.2.10</t>
  </si>
  <si>
    <t xml:space="preserve"> 10.2.11</t>
  </si>
  <si>
    <t>EXECUÇÃO DE PASSEIO (CALÇADA) OU PISO DE CONCRETO COM CONCRETO MOLDADO IN LOCO, USINADO, ACABAMENTO CONVENCIONAL, NÃO ARMADO. AF_08/2022</t>
  </si>
  <si>
    <t xml:space="preserve"> 10.2.12</t>
  </si>
  <si>
    <t>PINTURA DE PISO COM TINTA EPÓXI, APLICAÇÃO MANUAL, 2 DEMÃOS, INCLUSO PRIMER EPÓXI. AF_05/2021</t>
  </si>
  <si>
    <t xml:space="preserve"> 11</t>
  </si>
  <si>
    <t>PINTURAS E ACABAMENTOS</t>
  </si>
  <si>
    <t xml:space="preserve"> 11.1</t>
  </si>
  <si>
    <t xml:space="preserve"> 11.1.1</t>
  </si>
  <si>
    <t>EMASSAMENTO COM MASSA LÁTEX, APLICAÇÃO EM TETO, UMA DEMÃO, LIXAMENTO MANUAL. AF_04/2023</t>
  </si>
  <si>
    <t xml:space="preserve"> 11.1.2</t>
  </si>
  <si>
    <t>EMASSAMENTO COM MASSA LÁTEX, APLICAÇÃO EM PAREDE, DUAS DEMÃOS, LIXAMENTO MANUAL. AF_04/2023</t>
  </si>
  <si>
    <t xml:space="preserve"> 11.1.3</t>
  </si>
  <si>
    <t>APLICAÇÃO MANUAL DE MASSA ACRÍLICA EM PANOS DE FACHADA SEM PRESENÇA DE VÃOS, DE EDIFÍCIOS DE MÚLTIPLOS PAVIMENTOS, DUAS DEMÃOS. AF_05/2017</t>
  </si>
  <si>
    <t xml:space="preserve"> 11.1.4</t>
  </si>
  <si>
    <t>PINTURA LÁTEX ACRÍLICA PREMIUM, APLICAÇÃO MANUAL EM PAREDES, DUAS DEMÃOS. AF_04/2023</t>
  </si>
  <si>
    <t xml:space="preserve"> 11.1.5</t>
  </si>
  <si>
    <t>PINTURA LÁTEX ACRÍLICA PREMIUM, APLICAÇÃO MANUAL EM TETO, DUAS DEMÃOS. AF_04/2023</t>
  </si>
  <si>
    <t xml:space="preserve"> 11.1.6</t>
  </si>
  <si>
    <t xml:space="preserve"> 11.1.7</t>
  </si>
  <si>
    <t xml:space="preserve"> 11.1.8</t>
  </si>
  <si>
    <t>PINTURA TINTA DE ACABAMENTO (PIGMENTADA) ESMALTE SINTÉTICO ACETINADO EM MADEIRA, 2 DEMÃOS. AF_01/2021</t>
  </si>
  <si>
    <t xml:space="preserve"> 11.1.9</t>
  </si>
  <si>
    <t xml:space="preserve"> 11.1.10</t>
  </si>
  <si>
    <t xml:space="preserve"> 11.1.11</t>
  </si>
  <si>
    <t>TEXTURA ACRÍLICA, APLICAÇÃO MANUAL EM PAREDE, UMA DEMÃO. AF_09/2016</t>
  </si>
  <si>
    <t xml:space="preserve"> 11.1.12</t>
  </si>
  <si>
    <t xml:space="preserve"> 11.1.13</t>
  </si>
  <si>
    <t xml:space="preserve"> 11.1.14</t>
  </si>
  <si>
    <t xml:space="preserve"> 11.2</t>
  </si>
  <si>
    <t xml:space="preserve"> 11.2.1</t>
  </si>
  <si>
    <t xml:space="preserve"> 11.2.2</t>
  </si>
  <si>
    <t xml:space="preserve"> 12</t>
  </si>
  <si>
    <t>INSTALAÇÃO HIDRÁULICA</t>
  </si>
  <si>
    <t xml:space="preserve"> 12.1</t>
  </si>
  <si>
    <t>TUBULAÇÕES E CONEXÕES DE PVC RÍGIDO</t>
  </si>
  <si>
    <t xml:space="preserve"> 12.1.1</t>
  </si>
  <si>
    <t>TUBO, PVC, SOLDÁVEL, DN 25MM, INSTALADO EM PRUMADA DE ÁGUA - FORNECIMENTO E INSTALAÇÃO. AF_06/2022</t>
  </si>
  <si>
    <t xml:space="preserve"> 12.1.2</t>
  </si>
  <si>
    <t>TUBO, PVC, SOLDÁVEL, DN 32MM, INSTALADO EM PRUMADA DE ÁGUA - FORNECIMENTO E INSTALAÇÃO. AF_06/2022</t>
  </si>
  <si>
    <t xml:space="preserve"> 12.1.3</t>
  </si>
  <si>
    <t>TUBO, PVC, SOLDÁVEL, DN 50MM, INSTALADO EM PRUMADA DE ÁGUA - FORNECIMENTO E INSTALAÇÃO. AF_06/2022</t>
  </si>
  <si>
    <t xml:space="preserve"> 12.1.4</t>
  </si>
  <si>
    <t>TUBO, PVC, SOLDÁVEL, DN 60MM, INSTALADO EM PRUMADA DE ÁGUA - FORNECIMENTO E INSTALAÇÃO. AF_06/2022</t>
  </si>
  <si>
    <t xml:space="preserve"> 12.1.5</t>
  </si>
  <si>
    <t>TUBO, PVC, SOLDÁVEL, DN 75MM, INSTALADO EM PRUMADA DE ÁGUA - FORNECIMENTO E INSTALAÇÃO. AF_06/2022</t>
  </si>
  <si>
    <t xml:space="preserve"> 12.1.6</t>
  </si>
  <si>
    <t>TUBO, PVC, SOLDÁVEL, DN 85MM, INSTALADO EM PRUMADA DE ÁGUA - FORNECIMENTO E INSTALAÇÃO. AF_06/2022</t>
  </si>
  <si>
    <t xml:space="preserve"> 12.1.7</t>
  </si>
  <si>
    <t>ADAPTADOR COM FLANGE E ANEL DE VEDAÇÃO, PVC, SOLDÁVEL, DN  25 MM X 3/4 , INSTALADO EM RESERVAÇÃO DE ÁGUA DE EDIFICAÇÃO QUE POSSUA RESERVATÓRIO DE FIBRA/FIBROCIMENTO   FORNECIMENTO E INSTALAÇÃO. AF_06/2016</t>
  </si>
  <si>
    <t xml:space="preserve"> 12.1.8</t>
  </si>
  <si>
    <t>ADAPTADOR COM FLANGE E ANEL DE VEDAÇÃO, PVC, SOLDÁVEL, DN 32 MM X 1 , INSTALADO EM RESERVAÇÃO DE ÁGUA DE EDIFICAÇÃO QUE POSSUA RESERVATÓRIO DE FIBRA/FIBROCIMENTO   FORNECIMENTO E INSTALAÇÃO. AF_06/2016</t>
  </si>
  <si>
    <t xml:space="preserve"> 12.1.9</t>
  </si>
  <si>
    <t>ADAPTADOR COM FLANGES LIVRES, PVC, SOLDÁVEL, DN 75 MM X 2 1/2 , INSTALADO EM RESERVAÇÃO DE ÁGUA DE EDIFICAÇÃO QUE POSSUA RESERVATÓRIO DE FIBRA/FIBROCIMENTO   FORNECIMENTO E INSTALAÇÃO. AF_06/2016</t>
  </si>
  <si>
    <t xml:space="preserve"> 12.1.10</t>
  </si>
  <si>
    <t>ADAPTADOR CURTO COM BOLSA E ROSCA PARA REGISTRO, PVC, SOLDÁVEL, DN 25MM X 3/4 , INSTALADO EM RAMAL OU SUB-RAMAL DE ÁGUA - FORNECIMENTO E INSTALAÇÃO. AF_06/2022</t>
  </si>
  <si>
    <t xml:space="preserve"> 12.1.11</t>
  </si>
  <si>
    <t>ADAPTADOR CURTO COM BOLSA E ROSCA PARA REGISTRO, PVC, SOLDÁVEL, DN 32MM X 1 , INSTALADO EM PRUMADA DE ÁGUA - FORNECIMENTO E INSTALAÇÃO. AF_06/2022</t>
  </si>
  <si>
    <t xml:space="preserve"> 12.1.12</t>
  </si>
  <si>
    <t>ADAPTADOR CURTO COM BOLSA E ROSCA PARA REGISTRO, PVC, SOLDÁVEL, DN 50MM X 1.1/2 , INSTALADO EM PRUMADA DE ÁGUA - FORNECIMENTO E INSTALAÇÃO. AF_06/2022</t>
  </si>
  <si>
    <t xml:space="preserve"> 12.1.13</t>
  </si>
  <si>
    <t>ADAPTADOR CURTO COM BOLSA E ROSCA PARA REGISTRO, PVC, SOLDÁVEL, DN 60MM X 2 , INSTALADO EM PRUMADA DE ÁGUA - FORNECIMENTO E INSTALAÇÃO. AF_06/2022</t>
  </si>
  <si>
    <t xml:space="preserve"> 12.1.14</t>
  </si>
  <si>
    <t>BUCHA DE REDUÇÃO LONGA, PVC, SERIE R, ÁGUA PLUVIAL, DN 50 X 40 MM, JUNTA ELÁSTICA, FORNECIDO E INSTALADO EM RAMAL DE ENCAMINHAMENTO. AF_06/2022</t>
  </si>
  <si>
    <t xml:space="preserve"> 12.1.15</t>
  </si>
  <si>
    <t xml:space="preserve"> 12.1.16</t>
  </si>
  <si>
    <t xml:space="preserve"> 12.1.17</t>
  </si>
  <si>
    <t xml:space="preserve"> 12.1.18</t>
  </si>
  <si>
    <t xml:space="preserve"> 12.1.19</t>
  </si>
  <si>
    <t xml:space="preserve"> 12.1.20</t>
  </si>
  <si>
    <t xml:space="preserve"> 12.1.21</t>
  </si>
  <si>
    <t xml:space="preserve"> 12.1.22</t>
  </si>
  <si>
    <t xml:space="preserve"> 12.1.23</t>
  </si>
  <si>
    <t xml:space="preserve"> 12.1.24</t>
  </si>
  <si>
    <t>LUVA DE CORRER, PVC, SOLDÁVEL, DN 60MM, INSTALADO EM PRUMADA DE ÁGUA   FORNECIMENTO E INSTALAÇÃO. AF_06/2022</t>
  </si>
  <si>
    <t xml:space="preserve"> 12.1.25</t>
  </si>
  <si>
    <t>LUVA DE REDUÇÃO, PVC, SOLDÁVEL, DN 32MM X 25MM, INSTALADO EM RAMAL OU SUB-RAMAL DE ÁGUA - FORNECIMENTO E INSTALAÇÃO. AF_06/2022</t>
  </si>
  <si>
    <t xml:space="preserve"> 12.1.26</t>
  </si>
  <si>
    <t>LUVA DE REDUÇÃO, PVC, SOLDÁVEL, DN 60MM X 50MM, INSTALADO EM PRUMADA DE ÁGUA - FORNECIMENTO E INSTALAÇÃO. AF_06/2022</t>
  </si>
  <si>
    <t xml:space="preserve"> 12.1.27</t>
  </si>
  <si>
    <t>LUVA, PVC, SOLDÁVEL, DN 32MM, INSTALADO EM PRUMADA DE ÁGUA - FORNECIMENTO E INSTALAÇÃO. AF_06/2022</t>
  </si>
  <si>
    <t xml:space="preserve"> 12.1.28</t>
  </si>
  <si>
    <t>LUVA, PVC, SOLDÁVEL, DN 60MM, INSTALADO EM PRUMADA DE ÁGUA - FORNECIMENTO E INSTALAÇÃO. AF_06/2022</t>
  </si>
  <si>
    <t xml:space="preserve"> 12.1.29</t>
  </si>
  <si>
    <t>JOELHO 90 GRAUS, PVC, SOLDÁVEL, DN 25MM, INSTALADO EM RAMAL OU SUB-RAMAL DE ÁGUA - FORNECIMENTO E INSTALAÇÃO. AF_06/2022</t>
  </si>
  <si>
    <t xml:space="preserve"> 12.1.30</t>
  </si>
  <si>
    <t>JOELHO 90 GRAUS, PVC, SOLDÁVEL, DN 32MM, INSTALADO EM RAMAL OU SUB-RAMAL DE ÁGUA - FORNECIMENTO E INSTALAÇÃO. AF_06/2022</t>
  </si>
  <si>
    <t xml:space="preserve"> 12.1.31</t>
  </si>
  <si>
    <t>JOELHO 90 GRAUS, PVC, SOLDÁVEL, DN 50MM, INSTALADO EM PRUMADA DE ÁGUA - FORNECIMENTO E INSTALAÇÃO. AF_06/2022</t>
  </si>
  <si>
    <t xml:space="preserve"> 12.1.32</t>
  </si>
  <si>
    <t>JOELHO 90 GRAUS, PVC, SOLDÁVEL, DN 60MM, INSTALADO EM PRUMADA DE ÁGUA - FORNECIMENTO E INSTALAÇÃO. AF_06/2022</t>
  </si>
  <si>
    <t xml:space="preserve"> 12.1.33</t>
  </si>
  <si>
    <t>JOELHO 90 GRAUS, PVC, SOLDÁVEL, DN 85MM, INSTALADO EM PRUMADA DE ÁGUA - FORNECIMENTO E INSTALAÇÃO. AF_06/2022</t>
  </si>
  <si>
    <t xml:space="preserve"> 12.1.34</t>
  </si>
  <si>
    <t>JOELHO 90 GRAUS COM BUCHA DE LATÃO, PVC, SOLDÁVEL, DN 25MM, X 3/4  INSTALADO EM RAMAL OU SUB-RAMAL DE ÁGUA - FORNECIMENTO E INSTALAÇÃO. AF_06/2022</t>
  </si>
  <si>
    <t xml:space="preserve"> 12.1.35</t>
  </si>
  <si>
    <t>JOELHO 90 GRAUS COM BUCHA DE LATÃO, PVC, SOLDÁVEL, DN 25MM, X 1/2  INSTALADO EM RAMAL OU SUB-RAMAL DE ÁGUA - FORNECIMENTO E INSTALAÇÃO. AF_06/2022</t>
  </si>
  <si>
    <t xml:space="preserve"> 12.1.36</t>
  </si>
  <si>
    <t>TE, PVC, SOLDÁVEL, DN 25MM, INSTALADO EM RAMAL DE DISTRIBUIÇÃO DE ÁGUA - FORNECIMENTO E INSTALAÇÃO. AF_06/2022</t>
  </si>
  <si>
    <t xml:space="preserve"> 12.1.37</t>
  </si>
  <si>
    <t>TE, PVC, SOLDÁVEL, DN 32MM, INSTALADO EM RAMAL DE DISTRIBUIÇÃO DE ÁGUA - FORNECIMENTO E INSTALAÇÃO. AF_06/2022</t>
  </si>
  <si>
    <t xml:space="preserve"> 12.1.38</t>
  </si>
  <si>
    <t>TE, PVC, SOLDÁVEL, DN 50MM, INSTALADO EM PRUMADA DE ÁGUA - FORNECIMENTO E INSTALAÇÃO. AF_06/2022</t>
  </si>
  <si>
    <t xml:space="preserve"> 12.1.39</t>
  </si>
  <si>
    <t>TE, PVC, SOLDÁVEL, DN 60MM, INSTALADO EM PRUMADA DE ÁGUA - FORNECIMENTO E INSTALAÇÃO. AF_06/2022</t>
  </si>
  <si>
    <t xml:space="preserve"> 12.1.40</t>
  </si>
  <si>
    <t>TE, PVC, SOLDÁVEL, DN 75MM, INSTALADO EM PRUMADA DE ÁGUA - FORNECIMENTO E INSTALAÇÃO. AF_06/2022</t>
  </si>
  <si>
    <t xml:space="preserve"> 12.1.41</t>
  </si>
  <si>
    <t>TÊ DE REDUÇÃO, PVC, SOLDÁVEL, DN 32MM X 25MM, INSTALADO EM PRUMADA DE ÁGUA - FORNECIMENTO E INSTALAÇÃO. AF_06/2022</t>
  </si>
  <si>
    <t xml:space="preserve"> 12.1.42</t>
  </si>
  <si>
    <t>TÊ DE REDUÇÃO, PVC, SOLDÁVEL, DN 50MM X 25MM, INSTALADO EM PRUMADA DE ÁGUA - FORNECIMENTO E INSTALAÇÃO. AF_06/2022</t>
  </si>
  <si>
    <t xml:space="preserve"> 12.1.43</t>
  </si>
  <si>
    <t>TE DE REDUÇÃO, PVC, SOLDÁVEL, DN 75MM X 50MM, INSTALADO EM PRUMADA DE ÁGUA - FORNECIMENTO E INSTALAÇÃO. AF_06/2022</t>
  </si>
  <si>
    <t xml:space="preserve"> 12.1.44</t>
  </si>
  <si>
    <t xml:space="preserve"> 12.1.45</t>
  </si>
  <si>
    <t>TE DE REDUÇÃO, PVC, SOLDÁVEL, DN 85MM X 60MM, INSTALADO EM PRUMADA DE ÁGUA - FORNECIMENTO E INSTALAÇÃO. AF_06/2022</t>
  </si>
  <si>
    <t xml:space="preserve"> 12.1.46</t>
  </si>
  <si>
    <t xml:space="preserve">TE DE REDUCAO, PVC, SOLDAVEL, 90 GRAUS, 25 MM X 20 MM, PARA AGUA FRIA PREDIAL  </t>
  </si>
  <si>
    <t xml:space="preserve"> 12.1.47</t>
  </si>
  <si>
    <t>UNIÃO, PVC, SOLDÁVEL, DN 25MM, INSTALADO EM PRUMADA DE ÁGUA - FORNECIMENTO E INSTALAÇÃO. AF_06/2022</t>
  </si>
  <si>
    <t xml:space="preserve"> 12.1.48</t>
  </si>
  <si>
    <t>UNIÃO, PVC, SOLDÁVEL, DN 50MM, INSTALADO EM PRUMADA DE ÁGUA - FORNECIMENTO E INSTALAÇÃO. AF_06/2022</t>
  </si>
  <si>
    <t xml:space="preserve"> 12.2</t>
  </si>
  <si>
    <t>TUBULAÇÕES E CONEXÕES - METAIS</t>
  </si>
  <si>
    <t xml:space="preserve"> 12.2.1</t>
  </si>
  <si>
    <t>REGISTRO DE GAVETA BRUTO, LATÃO, ROSCÁVEL, 1" - FORNECIMENTO E INSTALAÇÃO. AF_08/2021</t>
  </si>
  <si>
    <t xml:space="preserve"> 12.2.2</t>
  </si>
  <si>
    <t>REGISTRO DE GAVETA BRUTO, LATÃO, ROSCÁVEL, 1 1/2" - FORNECIMENTO E INSTALAÇÃO. AF_08/2021</t>
  </si>
  <si>
    <t xml:space="preserve"> 12.2.3</t>
  </si>
  <si>
    <t>REGISTRO DE GAVETA BRUTO, LATÃO, ROSCÁVEL, 2" - FORNECIMENTO E INSTALAÇÃO. AF_08/2021</t>
  </si>
  <si>
    <t xml:space="preserve"> 12.2.4</t>
  </si>
  <si>
    <t>REGISTRO DE GAVETA BRUTO, LATÃO, ROSCÁVEL, 1", COM ACABAMENTO E CANOPLA CROMADOS - FORNECIMENTO E INSTALAÇÃO. AF_08/2021</t>
  </si>
  <si>
    <t xml:space="preserve"> 12.2.5</t>
  </si>
  <si>
    <t>REGISTRO DE GAVETA BRUTO, LATÃO, ROSCÁVEL, 1 1/2", COM ACABAMENTO E CANOPLA CROMADOS - FORNECIMENTO E INSTALAÇÃO. AF_08/2021</t>
  </si>
  <si>
    <t xml:space="preserve"> 12.2.6</t>
  </si>
  <si>
    <t>REGISTRO DE GAVETA BRUTO, LATÃO, ROSCÁVEL, 3/4", COM ACABAMENTO E CANOPLA CROMADOS - FORNECIMENTO E INSTALAÇÃO. AF_08/2021</t>
  </si>
  <si>
    <t xml:space="preserve"> 12.2.7</t>
  </si>
  <si>
    <t>REGISTRO DE PRESSÃO BRUTO, LATÃO, ROSCÁVEL, 3/4", COM ACABAMENTO E CANOPLA CROMADOS - FORNECIMENTO E INSTALAÇÃO. AF_08/2021</t>
  </si>
  <si>
    <t xml:space="preserve"> 12.2.8</t>
  </si>
  <si>
    <t>VÁLVULA DE RETENÇÃO HORIZONTAL, DE BRONZE, ROSCÁVEL, 1 1/2"  - FORNECIMENTO E INSTALAÇÃO. AF_08/2021</t>
  </si>
  <si>
    <t xml:space="preserve"> 12.3</t>
  </si>
  <si>
    <t>DIVERSOS</t>
  </si>
  <si>
    <t xml:space="preserve"> 12.3.1</t>
  </si>
  <si>
    <t>BOMBA CENTRÍFUGA, TRIFÁSICA, 1,5 CV OU 1,48 HP, HM 10 A 24 M, Q 6,1 A 21,9 M3/H - FORNECIMENTO E INSTALAÇÃO. AF_12/2020</t>
  </si>
  <si>
    <t xml:space="preserve"> 12.3.2</t>
  </si>
  <si>
    <t>PRESSURIZADOR ROWA - GPR VXM 93T</t>
  </si>
  <si>
    <t>un.</t>
  </si>
  <si>
    <t xml:space="preserve"> 12.3.3</t>
  </si>
  <si>
    <t>CAIXA D´ÁGUA EM POLIETILENO, 2000 LITROS - FORNECIMENTO E INSTALAÇÃO. AF_06/2021</t>
  </si>
  <si>
    <t xml:space="preserve"> 12.4</t>
  </si>
  <si>
    <t>SISTEMA DE REUSO DE ÁGUA</t>
  </si>
  <si>
    <t xml:space="preserve"> 12.4.1</t>
  </si>
  <si>
    <t>NIPLE, EM FERRO GALVANIZADO, CONEXÃO ROSQUEADA, DN 15 (1/2"), INSTALADO EM RAMAIS E SUB-RAMAIS DE GÁS - FORNECIMENTO E INSTALAÇÃO. AF_10/2020</t>
  </si>
  <si>
    <t xml:space="preserve"> 12.4.2</t>
  </si>
  <si>
    <t>CISTERNA MODULAR TECNOTRI OU EQUIVALENTE - 600L</t>
  </si>
  <si>
    <t xml:space="preserve"> 12.4.3</t>
  </si>
  <si>
    <t>SMART FILTRO TECNOTRI OU EQUIVALENTE</t>
  </si>
  <si>
    <t xml:space="preserve"> 12.4.4</t>
  </si>
  <si>
    <t>ENGATE FLEXÍVEL EM PLÁSTICO BRANCO, 1/2” X 30CM - FORNECIMENTO E INSTALAÇÃO. AF_01/2020</t>
  </si>
  <si>
    <t xml:space="preserve"> 12.5</t>
  </si>
  <si>
    <t>CAIXA D´ÁGUA - 40.000L</t>
  </si>
  <si>
    <t xml:space="preserve"> 12.5.1</t>
  </si>
  <si>
    <t>RESERVATÓRIO DE CHAPA DE AÇO CARBONO E SOLDA INTERNA E EXTERNA, COM BOCA DE INSPEÇÃO E SISTEMA DE ANCORAGEM</t>
  </si>
  <si>
    <t xml:space="preserve"> 13</t>
  </si>
  <si>
    <t>DRENAGEM DE ÁGUAS PLUVIAIS</t>
  </si>
  <si>
    <t xml:space="preserve"> 13.1</t>
  </si>
  <si>
    <t>TUBULAÇÕES E CONEXÕES DE PVC</t>
  </si>
  <si>
    <t xml:space="preserve"> 13.1.1</t>
  </si>
  <si>
    <t>TUBO PVC, SÉRIE R, ÁGUA PLUVIAL, DN 100 MM, FORNECIDO E INSTALADO EM CONDUTORES VERTICAIS DE ÁGUAS PLUVIAIS. AF_06/2022</t>
  </si>
  <si>
    <t xml:space="preserve"> 13.1.2</t>
  </si>
  <si>
    <t>TUBO PVC, SÉRIE R, ÁGUA PLUVIAL, DN 150 MM, FORNECIDO E INSTALADO EM CONDUTORES VERTICAIS DE ÁGUAS PLUVIAIS. AF_06/2022</t>
  </si>
  <si>
    <t xml:space="preserve"> 13.1.3</t>
  </si>
  <si>
    <t xml:space="preserve"> 13.1.4</t>
  </si>
  <si>
    <t>TUBO DE PVC CORRUGADO DE DUPLA PAREDE PARA REDE COLETORA DE ESGOTO, DN 200 MM, JUNTA ELÁSTICA - FORNECIMENTO E ASSENTAMENTO. AF_01/2021</t>
  </si>
  <si>
    <t xml:space="preserve"> 13.1.5</t>
  </si>
  <si>
    <t>JOELHO 45 GRAUS, PVC, SERIE R, ÁGUA PLUVIAL, DN 100 MM, JUNTA ELÁSTICA, FORNECIDO E INSTALADO EM CONDUTORES VERTICAIS DE ÁGUAS PLUVIAIS. AF_06/2022</t>
  </si>
  <si>
    <t xml:space="preserve"> 13.1.6</t>
  </si>
  <si>
    <t>JOELHO 45 GRAUS, PVC, SERIE R, ÁGUA PLUVIAL, DN 150 MM, JUNTA ELÁSTICA, FORNECIDO E INSTALADO EM CONDUTORES VERTICAIS DE ÁGUAS PLUVIAIS. AF_06/2022</t>
  </si>
  <si>
    <t xml:space="preserve"> 13.1.7</t>
  </si>
  <si>
    <t>JOELHO 90 GRAUS, PVC, SERIE R, ÁGUA PLUVIAL, DN 100 MM, JUNTA ELÁSTICA, FORNECIDO E INSTALADO EM CONDUTORES VERTICAIS DE ÁGUAS PLUVIAIS. AF_06/2022</t>
  </si>
  <si>
    <t xml:space="preserve"> 13.1.8</t>
  </si>
  <si>
    <t>JOELHO 90 GRAUS, PVC, SERIE R, ÁGUA PLUVIAL, DN 150 MM, JUNTA ELÁSTICA, FORNECIDO E INSTALADO EM CONDUTORES VERTICAIS DE ÁGUAS PLUVIAIS. AF_06/2022</t>
  </si>
  <si>
    <t xml:space="preserve"> 13.1.9</t>
  </si>
  <si>
    <t>JUNÇÃO SIMPLES, PVC, SERIE R, ÁGUA PLUVIAL, DN 100 X 100 MM, JUNTA ELÁSTICA, FORNECIDO E INSTALADO EM RAMAL DE ENCAMINHAMENTO. AF_06/2022</t>
  </si>
  <si>
    <t xml:space="preserve"> 13.1.10</t>
  </si>
  <si>
    <t>JUNÇÃO SIMPLES, PVC, SERIE R, ÁGUA PLUVIAL, DN 150 X 100 MM, JUNTA ELÁSTICA, FORNECIDO E INSTALADO EM CONDUTORES VERTICAIS DE ÁGUAS PLUVIAIS. AF_06/2022</t>
  </si>
  <si>
    <t xml:space="preserve"> 13.1.11</t>
  </si>
  <si>
    <t>LUVA SIMPLES, PVC, SERIE R, ÁGUA PLUVIAL, DN 100 MM, JUNTA ELÁSTICA, FORNECIDO E INSTALADO EM CONDUTORES VERTICAIS DE ÁGUAS PLUVIAIS. AF_06/2022</t>
  </si>
  <si>
    <t xml:space="preserve"> 13.1.12</t>
  </si>
  <si>
    <t>LUVA SIMPLES, PVC, SERIE R, ÁGUA PLUVIAL, DN 150 MM, JUNTA ELÁSTICA, FORNECIDO E INSTALADO EM CONDUTORES VERTICAIS DE ÁGUAS PLUVIAIS. AF_06/2022</t>
  </si>
  <si>
    <t xml:space="preserve"> 13.1.13</t>
  </si>
  <si>
    <t>REDUÇÃO EXCÊNTRICA, PVC, SERIE R, ÁGUA PLUVIAL, DN 150 X 100 MM, JUNTA ELÁSTICA, FORNECIDO E INSTALADO EM CONDUTORES VERTICAIS DE ÁGUAS PLUVIAIS. AF_06/2022</t>
  </si>
  <si>
    <t xml:space="preserve"> 13.2</t>
  </si>
  <si>
    <t>ACESSÓRIOS</t>
  </si>
  <si>
    <t xml:space="preserve"> 13.2.1</t>
  </si>
  <si>
    <t>C1436</t>
  </si>
  <si>
    <t>GRELHA DE FERRO P/ CALHAS E CAIXAS</t>
  </si>
  <si>
    <t xml:space="preserve"> 13.2.2</t>
  </si>
  <si>
    <t>C4843</t>
  </si>
  <si>
    <t>CAIXA EM ALVENARIA TIJOLO FURADO, ESP. = 10cm ( 60x 60x60cm), LASTRO DE BRITA, EXCETO ESCAVAÇÃO E TAMPA</t>
  </si>
  <si>
    <t xml:space="preserve"> 13.2.3</t>
  </si>
  <si>
    <t>POÇO DE INSPEÇÃO CIRCULAR PARA DRENAGEM, EM CONCRETO PRÉ-MOLDADO, DIÂMETRO INTERNO = 0,60 M, PROFUNDIDADE = 0,90 M, EXCLUINDO TAMPÃO. AF_12/2020</t>
  </si>
  <si>
    <t xml:space="preserve"> 14</t>
  </si>
  <si>
    <t>INSTALAÇÃO SANITÁRIA</t>
  </si>
  <si>
    <t xml:space="preserve"> 14.1</t>
  </si>
  <si>
    <t>TUBULAÇÕES E CONEXÕES</t>
  </si>
  <si>
    <t xml:space="preserve"> 14.1.1</t>
  </si>
  <si>
    <t>TUBO PVC, SERIE NORMAL, ESGOTO PREDIAL, DN 40 MM, FORNECIDO E INSTALADO EM RAMAL DE DESCARGA OU RAMAL DE ESGOTO SANITÁRIO. AF_08/2022</t>
  </si>
  <si>
    <t xml:space="preserve"> 14.1.2</t>
  </si>
  <si>
    <t>TUBO PVC, SERIE NORMAL, ESGOTO PREDIAL, DN 50 MM, FORNECIDO E INSTALADO EM RAMAL DE DESCARGA OU RAMAL DE ESGOTO SANITÁRIO. AF_08/2022</t>
  </si>
  <si>
    <t xml:space="preserve"> 14.1.3</t>
  </si>
  <si>
    <t>TUBO PVC, SÉRIE R, ÁGUA PLUVIAL, DN 75 MM, FORNECIDO E INSTALADO EM RAMAL DE ENCAMINHAMENTO. AF_06/2022</t>
  </si>
  <si>
    <t xml:space="preserve"> 14.1.4</t>
  </si>
  <si>
    <t>TUBO PVC, SERIE NORMAL, ESGOTO PREDIAL, DN 100 MM, FORNECIDO E INSTALADO EM RAMAL DE DESCARGA OU RAMAL DE ESGOTO SANITÁRIO. AF_08/2022</t>
  </si>
  <si>
    <t xml:space="preserve"> 14.1.5</t>
  </si>
  <si>
    <t>TUBO PVC, SERIE NORMAL, ESGOTO PREDIAL, DN 150 MM, FORNECIDO E INSTALADO EM SUBCOLETOR AÉREO DE ESGOTO SANITÁRIO. AF_08/2022</t>
  </si>
  <si>
    <t xml:space="preserve"> 14.1.6</t>
  </si>
  <si>
    <t>JOELHO 45 GRAUS, PVC, SERIE NORMAL, ESGOTO PREDIAL, DN 40 MM, JUNTA SOLDÁVEL, FORNECIDO E INSTALADO EM RAMAL DE DESCARGA OU RAMAL DE ESGOTO SANITÁRIO. AF_08/2022</t>
  </si>
  <si>
    <t xml:space="preserve"> 14.1.7</t>
  </si>
  <si>
    <t>JOELHO 45 GRAUS, PVC, SERIE NORMAL, ESGOTO PREDIAL, DN 75 MM, JUNTA ELÁSTICA, FORNECIDO E INSTALADO EM RAMAL DE DESCARGA OU RAMAL DE ESGOTO SANITÁRIO. AF_08/2022</t>
  </si>
  <si>
    <t xml:space="preserve"> 14.1.8</t>
  </si>
  <si>
    <t>JOELHO 45 GRAUS, PVC, SERIE NORMAL, ESGOTO PREDIAL, DN 100 MM, JUNTA ELÁSTICA, FORNECIDO E INSTALADO EM RAMAL DE DESCARGA OU RAMAL DE ESGOTO SANITÁRIO. AF_08/2022</t>
  </si>
  <si>
    <t xml:space="preserve"> 14.1.9</t>
  </si>
  <si>
    <t>JOELHO 90 GRAUS, PVC, SERIE NORMAL, ESGOTO PREDIAL, DN 40 MM, JUNTA SOLDÁVEL, FORNECIDO E INSTALADO EM RAMAL DE DESCARGA OU RAMAL DE ESGOTO SANITÁRIO. AF_08/2022</t>
  </si>
  <si>
    <t xml:space="preserve"> 14.1.10</t>
  </si>
  <si>
    <t>JOELHO 90 GRAUS, PVC, SERIE NORMAL, ESGOTO PREDIAL, DN 50 MM, JUNTA ELÁSTICA, FORNECIDO E INSTALADO EM RAMAL DE DESCARGA OU RAMAL DE ESGOTO SANITÁRIO. AF_08/2022</t>
  </si>
  <si>
    <t xml:space="preserve"> 14.1.11</t>
  </si>
  <si>
    <t>JUNÇÃO SIMPLES, PVC, SERIE NORMAL, ESGOTO PREDIAL, DN 100 X 100 MM, JUNTA ELÁSTICA, FORNECIDO E INSTALADO EM PRUMADA DE ESGOTO SANITÁRIO OU VENTILAÇÃO. AF_08/2022</t>
  </si>
  <si>
    <t xml:space="preserve"> 14.1.12</t>
  </si>
  <si>
    <t xml:space="preserve"> 14.1.13</t>
  </si>
  <si>
    <t xml:space="preserve"> 14.1.14</t>
  </si>
  <si>
    <t>JUNÇÃO SIMPLES, PVC, SERIE NORMAL, ESGOTO PREDIAL, DN 50 X 50 MM, JUNTA ELÁSTICA, FORNECIDO E INSTALADO EM RAMAL DE DESCARGA OU RAMAL DE ESGOTO SANITÁRIO. AF_08/2022</t>
  </si>
  <si>
    <t xml:space="preserve"> 14.1.15</t>
  </si>
  <si>
    <t xml:space="preserve"> 14.1.16</t>
  </si>
  <si>
    <t>JUNÇÃO SIMPLES, PVC, SERIE NORMAL, ESGOTO PREDIAL, DN 75 X 75 MM, JUNTA ELÁSTICA, FORNECIDO E INSTALADO EM RAMAL DE DESCARGA OU RAMAL DE ESGOTO SANITÁRIO. AF_08/2022</t>
  </si>
  <si>
    <t xml:space="preserve"> 14.1.17</t>
  </si>
  <si>
    <t xml:space="preserve"> 14.1.18</t>
  </si>
  <si>
    <t>C0678</t>
  </si>
  <si>
    <t>CAP (TAMPÃO) OU PLUG (BUJÃO) PVC P/ESGOTO D=100mm SOLD.</t>
  </si>
  <si>
    <t xml:space="preserve"> 14.1.19</t>
  </si>
  <si>
    <t xml:space="preserve"> 14.1.20</t>
  </si>
  <si>
    <t>CURVA CURTA 90 GRAUS, PVC, SERIE NORMAL, ESGOTO PREDIAL, DN 40 MM, JUNTA SOLDÁVEL, FORNECIDO E INSTALADO EM RAMAL DE DESCARGA OU RAMAL DE ESGOTO SANITÁRIO. AF_08/2022</t>
  </si>
  <si>
    <t xml:space="preserve"> 14.1.21</t>
  </si>
  <si>
    <t xml:space="preserve"> 14.1.22</t>
  </si>
  <si>
    <t>REDUÇÃO EXCÊNTRICA, PVC, SERIE R, ÁGUA PLUVIAL, DN 100 X 75 MM, JUNTA ELÁSTICA, FORNECIDO E INSTALADO EM RAMAL DE ENCAMINHAMENTO. AF_06/2022</t>
  </si>
  <si>
    <t xml:space="preserve"> 14.1.23</t>
  </si>
  <si>
    <t>REDUÇÃO EXCÊNTRICA, PVC, SERIE R, ÁGUA PLUVIAL, DN 75 X 50 MM, JUNTA ELÁSTICA, FORNECIDO E INSTALADO EM RAMAL DE ENCAMINHAMENTO. AF_06/2022</t>
  </si>
  <si>
    <t xml:space="preserve"> 14.1.24</t>
  </si>
  <si>
    <t>TE, PVC, SERIE NORMAL, ESGOTO PREDIAL, DN 50 X 50 MM, JUNTA ELÁSTICA, FORNECIDO E INSTALADO EM PRUMADA DE ESGOTO SANITÁRIO OU VENTILAÇÃO. AF_08/2022</t>
  </si>
  <si>
    <t xml:space="preserve"> 14.1.25</t>
  </si>
  <si>
    <t>TE, PVC, SERIE NORMAL, ESGOTO PREDIAL, DN 40 X 40 MM, JUNTA SOLDÁVEL, FORNECIDO E INSTALADO EM RAMAL DE DESCARGA OU RAMAL DE ESGOTO SANITÁRIO. AF_08/2022</t>
  </si>
  <si>
    <t xml:space="preserve"> 14.1.26</t>
  </si>
  <si>
    <t>CAIXA SIFONADA, PVC, DN 100 X 100 X 50 MM, JUNTA ELÁSTICA, FORNECIDA E INSTALADA EM RAMAL DE DESCARGA OU EM RAMAL DE ESGOTO SANITÁRIO. AF_08/2022</t>
  </si>
  <si>
    <t xml:space="preserve"> 14.1.27</t>
  </si>
  <si>
    <t>CAIXA SIFONADA, PVC, DN 150 X 185 X 75 MM, JUNTA ELÁSTICA, FORNECIDA E INSTALADA EM RAMAL DE DESCARGA OU EM RAMAL DE ESGOTO SANITÁRIO. AF_08/2022</t>
  </si>
  <si>
    <t xml:space="preserve"> 14.1.28</t>
  </si>
  <si>
    <t>CAIXA SIFONADA, PVC, DN 100 X 100 X 50 MM, FORNECIDA E INSTALADA EM RAMAIS DE ENCAMINHAMENTO DE ÁGUA PLUVIAL. AF_06/2022</t>
  </si>
  <si>
    <t xml:space="preserve"> 14.1.29</t>
  </si>
  <si>
    <t>CAIXA SIFONADA, PVC, DN 150 X 185 X 75 MM, FORNECIDA E INSTALADA EM RAMAIS DE ENCAMINHAMENTO DE ÁGUA PLUVIAL. AF_06/2022</t>
  </si>
  <si>
    <t xml:space="preserve"> 14.1.30</t>
  </si>
  <si>
    <t xml:space="preserve"> 14.1.31</t>
  </si>
  <si>
    <t>C0609</t>
  </si>
  <si>
    <t>CAIXA EM ALVENARIA (60X60X60cm) DE 1/2 TIJOLO COMUM, LASTRO DE CONCRETO E TAMPA DE CONCRETO</t>
  </si>
  <si>
    <t xml:space="preserve"> 14.1.32</t>
  </si>
  <si>
    <t>POÇO DE INSPEÇÃO CIRCULAR PARA ESGOTO, EM CONCRETO PRÉ-MOLDADO, DIÂMETRO INTERNO = 0,60 M, PROFUNDIDADE = 0,90 M, EXCLUINDO TAMPÃO. AF_12/2020</t>
  </si>
  <si>
    <t xml:space="preserve"> 14.1.33</t>
  </si>
  <si>
    <t>SIFÃO DO TIPO FLEXÍVEL EM PVC 1  X 1.1/2  - FORNECIMENTO E INSTALAÇÃO. AF_01/2020</t>
  </si>
  <si>
    <t xml:space="preserve"> 14.1.34</t>
  </si>
  <si>
    <t>JOELHO 45 GRAUS, PVC, SERIE NORMAL, ESGOTO PREDIAL, DN 50 MM, JUNTA ELÁSTICA, FORNECIDO E INSTALADO EM RAMAL DE DESCARGA OU RAMAL DE ESGOTO SANITÁRIO. AF_08/2022</t>
  </si>
  <si>
    <t xml:space="preserve"> 14.2</t>
  </si>
  <si>
    <t>UNIDADE DE TRATAMENTO</t>
  </si>
  <si>
    <t xml:space="preserve"> 14.2.1</t>
  </si>
  <si>
    <t>TANQUE SÉPTICO RETANGULAR, EM ALVENARIA COM BLOCOS DE CONCRETO, DIMENSÕES INTERNAS: 1,6 X 4,6 X H=2,4 M, VOLUME ÚTIL: 14720 L (PARA 105 CONTRIBUINTES). AF_12/2020</t>
  </si>
  <si>
    <t xml:space="preserve"> 14.2.2</t>
  </si>
  <si>
    <t>FILTRO ANAERÓBIO RETANGULAR, EM ALVENARIA COM BLOCOS DE CONCRETO, DIMENSÕES INTERNAS: 1,4 X 3,0 X H=1,67 M, VOLUME ÚTIL: 5040 L (PARA 32 CONTRIBUINTES). AF_12/2020</t>
  </si>
  <si>
    <t xml:space="preserve"> 14.2.3</t>
  </si>
  <si>
    <t>SUMIDOURO CIRCULAR, EM CONCRETO PRÉ-MOLDADO, DIÂMETRO INTERNO = 2,88 M, ALTURA INTERNA = 3,0 M, ÁREA DE INFILTRAÇÃO: 31,4 M² (PARA 12 CONTRIBUINTES). AF_12/2020</t>
  </si>
  <si>
    <t xml:space="preserve"> 14.3</t>
  </si>
  <si>
    <t>VENTILAÇÃO</t>
  </si>
  <si>
    <t xml:space="preserve"> 14.3.1</t>
  </si>
  <si>
    <t xml:space="preserve"> 14.3.2</t>
  </si>
  <si>
    <t xml:space="preserve"> 14.3.3</t>
  </si>
  <si>
    <t xml:space="preserve"> 14.3.4</t>
  </si>
  <si>
    <t xml:space="preserve"> 14.3.5</t>
  </si>
  <si>
    <t xml:space="preserve"> 14.3.6</t>
  </si>
  <si>
    <t>JOELHO 90 GRAUS, PVC, SERIE NORMAL, ESGOTO PREDIAL, DN 75 MM, JUNTA ELÁSTICA, FORNECIDO E INSTALADO EM RAMAL DE DESCARGA OU RAMAL DE ESGOTO SANITÁRIO. AF_08/2022</t>
  </si>
  <si>
    <t xml:space="preserve"> 14.3.7</t>
  </si>
  <si>
    <t>JUNÇÃO SIMPLES, PVC, SERIE R, ÁGUA PLUVIAL, DN 75 X 75 MM, JUNTA ELÁSTICA, FORNECIDO E INSTALADO EM CONDUTORES VERTICAIS DE ÁGUAS PLUVIAIS. AF_06/2022</t>
  </si>
  <si>
    <t xml:space="preserve"> 14.3.8</t>
  </si>
  <si>
    <t xml:space="preserve"> 14.3.9</t>
  </si>
  <si>
    <t>C4822</t>
  </si>
  <si>
    <t>TERMINAL DE VENTILAÇÃO PVC 50MM</t>
  </si>
  <si>
    <t xml:space="preserve"> 14.3.10</t>
  </si>
  <si>
    <t>C4823</t>
  </si>
  <si>
    <t>TERMINAL DE VENTILACAO PVC 75 MM</t>
  </si>
  <si>
    <t xml:space="preserve"> 14.3.11</t>
  </si>
  <si>
    <t>TÊ, PVC, SERIE R, ÁGUA PLUVIAL, DN 100 X 75 MM, JUNTA ELÁSTICA, FORNECIDO E INSTALADO EM CONDUTORES VERTICAIS DE ÁGUAS PLUVIAIS. AF_06/2022</t>
  </si>
  <si>
    <t xml:space="preserve"> 14.3.12</t>
  </si>
  <si>
    <t xml:space="preserve"> 14.3.13</t>
  </si>
  <si>
    <t>TE, PVC, SERIE NORMAL, ESGOTO PREDIAL, DN 50 X 50 MM, JUNTA ELÁSTICA, FORNECIDO E INSTALADO EM RAMAL DE DESCARGA OU RAMAL DE ESGOTO SANITÁRIO. AF_08/2022</t>
  </si>
  <si>
    <t xml:space="preserve"> 14.3.14</t>
  </si>
  <si>
    <t>TÊ, PVC, SERIE R, ÁGUA PLUVIAL, DN 75 X 75 MM, JUNTA ELÁSTICA, FORNECIDO E INSTALADO EM CONDUTORES VERTICAIS DE ÁGUAS PLUVIAIS. AF_06/2022</t>
  </si>
  <si>
    <t xml:space="preserve"> 14.3.15</t>
  </si>
  <si>
    <t xml:space="preserve"> 14.3.16</t>
  </si>
  <si>
    <t>LUVA SIMPLES, PVC, SERIE NORMAL, ESGOTO PREDIAL, DN 50 MM, JUNTA ELÁSTICA, FORNECIDO E INSTALADO EM RAMAL DE DESCARGA OU RAMAL DE ESGOTO SANITÁRIO. AF_08/2022</t>
  </si>
  <si>
    <t xml:space="preserve"> 15</t>
  </si>
  <si>
    <t>LOUÇAS, ACESSÓRIOS E METAIS</t>
  </si>
  <si>
    <t xml:space="preserve"> 15.1</t>
  </si>
  <si>
    <t>VASO SANITARIO SIFONADO CONVENCIONAL COM LOUÇA BRANCA, INCLUSO CONJUNTO DE LIGAÇÃO PARA BACIA SANITÁRIA AJUSTÁVEL - FORNECIMENTO E INSTALAÇÃO. AF_10/2016</t>
  </si>
  <si>
    <t xml:space="preserve"> 15.2</t>
  </si>
  <si>
    <t>VÁLVULA DE DESCARGA METÁLICA, BASE 1 1/2", ACABAMENTO METALICO CROMADO - FORNECIMENTO E INSTALAÇÃO. AF_08/2021</t>
  </si>
  <si>
    <t xml:space="preserve"> 15.3</t>
  </si>
  <si>
    <t>MICTÓRIO SIFONADO LOUÇA BRANCA – PADRÃO MÉDIO – FORNECIMENTO E INSTALAÇÃO. AF_01/2020</t>
  </si>
  <si>
    <t xml:space="preserve"> 15.4</t>
  </si>
  <si>
    <t>CUBA DE EMBUTIR OVAL EM LOUÇA BRANCA, 35 X 50CM OU EQUIVALENTE, INCLUSO VÁLVULA EM METAL CROMADO E SIFÃO FLEXÍVEL EM PVC - FORNECIMENTO E INSTALAÇÃO. AF_01/2020</t>
  </si>
  <si>
    <t xml:space="preserve"> 15.5</t>
  </si>
  <si>
    <t>CUBA DE EMBUTIR RETANGULAR DE AÇO INOXIDÁVEL, 46 X 30 X 12 CM - FORNECIMENTO E INSTALAÇÃO. AF_01/2020</t>
  </si>
  <si>
    <t xml:space="preserve"> 15.6</t>
  </si>
  <si>
    <t xml:space="preserve"> 15.7</t>
  </si>
  <si>
    <t>CUBA DE EMBUTIR RETANGULAR DE AÇO INOXIDÁVEL, 56 X 33 X 12 CM - FORNECIMENTO E INSTALAÇÃO. AF_01/2020</t>
  </si>
  <si>
    <t xml:space="preserve"> 15.8</t>
  </si>
  <si>
    <t>LAVATÓRIO LOUÇA BRANCA SUSPENSO, 29,5 X 39CM OU EQUIVALENTE, PADRÃO POPULAR - FORNECIMENTO E INSTALAÇÃO. AF_01/2020</t>
  </si>
  <si>
    <t xml:space="preserve"> 15.9</t>
  </si>
  <si>
    <t xml:space="preserve"> 15.10</t>
  </si>
  <si>
    <t xml:space="preserve">LAVATORIO / CUBA DE SOBREPOR, RETANGULAR, DE LOUCA COLORIDA, COM LADRAO, DIMENSOES *52 X 45* CM (L X C)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</si>
  <si>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15.11</t>
  </si>
  <si>
    <t>TANQUE DE LOUÇA BRANCA COM COLUNA, 30L OU EQUIVALENTE - FORNECIMENTO E INSTALAÇÃO. AF_01/2020</t>
  </si>
  <si>
    <t xml:space="preserve"> 15.12</t>
  </si>
  <si>
    <t>CHUVEIRO ELÉTRICO COMUM CORPO PLÁSTICO, TIPO DUCHA – FORNECIMENTO E INSTALAÇÃO. AF_01/2020</t>
  </si>
  <si>
    <t xml:space="preserve"> 15.13</t>
  </si>
  <si>
    <t>PAPELEIRA DE PAREDE EM METAL CROMADO SEM TAMPA, INCLUSO FIXAÇÃO. AF_01/2020</t>
  </si>
  <si>
    <t xml:space="preserve"> 15.14</t>
  </si>
  <si>
    <t>SABONETEIRA PLASTICA TIPO DISPENSER PARA SABONETE LIQUIDO COM RESERVATORIO 800 A 1500 ML, INCLUSO FIXAÇÃO. AF_01/2020</t>
  </si>
  <si>
    <t xml:space="preserve"> 15.15</t>
  </si>
  <si>
    <t>C1151</t>
  </si>
  <si>
    <t>DUCHA P/ WC CROMADO (INSTALADO)</t>
  </si>
  <si>
    <t xml:space="preserve"> 15.16</t>
  </si>
  <si>
    <t>C2507</t>
  </si>
  <si>
    <t>TORNEIRA ELÉTRICA AUTOMÁTICA 220V-2800W (INSTALADO)</t>
  </si>
  <si>
    <t xml:space="preserve"> 15.17</t>
  </si>
  <si>
    <t>TORNEIRA CROMADA DE MESA, 1/2” OU 3/4”, PARA LAVATÓRIO, PADRÃO MÉDIO - FORNECIMENTO E INSTALAÇÃO. AF_01/2020</t>
  </si>
  <si>
    <t xml:space="preserve"> 15.18</t>
  </si>
  <si>
    <t>TORNEIRA CROMADA TUBO MÓVEL, DE PAREDE, 1/2” OU 3/4”, PARA PIA DE COZINHA, PADRÃO MÉDIO - FORNECIMENTO E INSTALAÇÃO. AF_01/2020</t>
  </si>
  <si>
    <t xml:space="preserve"> 15.19</t>
  </si>
  <si>
    <t xml:space="preserve">TORNEIRA METALICA CROMADA DE MESA, PARA LAVATORIO, TEMPORIZADA PRESSAO FECHAMENTO AUTOMATICO, BICA BAIXA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</si>
  <si>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15.20</t>
  </si>
  <si>
    <t xml:space="preserve"> 15.21</t>
  </si>
  <si>
    <t xml:space="preserve"> 15.22</t>
  </si>
  <si>
    <t xml:space="preserve"> 15.23</t>
  </si>
  <si>
    <t xml:space="preserve">CABIDE/GANCHO DE BANHEIRO SIMPLES EM METAL CROMADO  </t>
  </si>
  <si>
    <t xml:space="preserve"> 15.24</t>
  </si>
  <si>
    <t>BARRA DE APOIO RETA, EM ACO INOX POLIDO, COMPRIMENTO 80 CM,  FIXADA NA PAREDE - FORNECIMENTO E INSTALAÇÃO. AF_01/2020</t>
  </si>
  <si>
    <t xml:space="preserve"> 15.25</t>
  </si>
  <si>
    <t>BARRA DE APOIO RETA, EM ACO INOX POLIDO, COMPRIMENTO 70 CM,  FIXADA NA PAREDE - FORNECIMENTO E INSTALAÇÃO. AF_01/2020</t>
  </si>
  <si>
    <t xml:space="preserve"> 15.26</t>
  </si>
  <si>
    <t xml:space="preserve"> 15.27</t>
  </si>
  <si>
    <t>BARRA DE APOIO EM "L", EM ACO INOX POLIDO 70 X 70 CM, FIXADA NA PAREDE - FORNECIMENTO E INSTALACAO. AF_01/2020</t>
  </si>
  <si>
    <t xml:space="preserve"> 15.28</t>
  </si>
  <si>
    <t>BANCO ARTICULADO, EM ACO INOX, PARA PCD, FIXADO NA PAREDE - FORNECIMENTO E INSTALAÇÃO. AF_01/2020</t>
  </si>
  <si>
    <t xml:space="preserve"> 15.29</t>
  </si>
  <si>
    <t>VALVULA DE DESCARGA EM METAL CROMADO PARA MICTORIO COM ACIONAMENTO POR PRESSAO E FECHAMENTO AUTOMATICO</t>
  </si>
  <si>
    <t xml:space="preserve"> 15.30</t>
  </si>
  <si>
    <t>REGISTRO DE PRESSÃO BRUTO, LATÃO, ROSCÁVEL, 1/2", COM ACABAMENTO E CANOPLA CROMADOS - FORNECIMENTO E INSTALAÇÃO. AF_08/2021</t>
  </si>
  <si>
    <t xml:space="preserve"> 15.31</t>
  </si>
  <si>
    <t xml:space="preserve"> 15.32</t>
  </si>
  <si>
    <t>VÁLVULA EM METAL CROMADO 1.1/2” X 1.1/2” PARA TANQUE OU LAVATÓRIO, COM OU SEM LADRÃO - FORNECIMENTO E INSTALAÇÃO. AF_01/2020</t>
  </si>
  <si>
    <t xml:space="preserve"> 15.33</t>
  </si>
  <si>
    <t>VÁLVULA EM METAL CROMADO TIPO AMERICANA 3.1/2” X 1.1/2” PARA PIA - FORNECIMENTO E INSTALAÇÃO. AF_01/2020</t>
  </si>
  <si>
    <t xml:space="preserve"> 15.34</t>
  </si>
  <si>
    <t>ENGATE FLEXÍVEL EM INOX, 1/2  X 40CM - FORNECIMENTO E INSTALAÇÃO. AF_01/2020</t>
  </si>
  <si>
    <t xml:space="preserve"> 15.35</t>
  </si>
  <si>
    <t xml:space="preserve"> 16</t>
  </si>
  <si>
    <t>INSTALAÇÃO DE GÁS COMBUSTÍVEL</t>
  </si>
  <si>
    <t xml:space="preserve"> 16.1</t>
  </si>
  <si>
    <t xml:space="preserve"> 16.2</t>
  </si>
  <si>
    <t>TUBO DE AÇO GALVANIZADO COM COSTURA, CLASSE MÉDIA, CONEXÃO ROSQUEADA, DN 20 (3/4"), INSTALADO EM RAMAIS E SUB-RAMAIS DE GÁS - FORNECIMENTO E INSTALAÇÃO. AF_10/2020</t>
  </si>
  <si>
    <t xml:space="preserve"> 16.3</t>
  </si>
  <si>
    <t>CURVA 90 GRAUS, EM AÇO, CONEXÃO SOLDADA, DN 20 (3/4"), INSTALADO EM RAMAIS E SUB-RAMAIS DE GÁS - FORNECIMENTO E INSTALAÇÃO. AF_10/2020</t>
  </si>
  <si>
    <t xml:space="preserve"> 16.4</t>
  </si>
  <si>
    <t>TÊ, EM AÇO, CONEXÃO SOLDADA, DN 20 (3/4"), INSTALADO EM RAMAIS E SUB-RAMAIS DE GÁS - FORNECIMENTO E INSTALAÇÃO. AF_10/2020</t>
  </si>
  <si>
    <t xml:space="preserve"> 16.5</t>
  </si>
  <si>
    <t>CURVA EM COBRE, DN 15 MM, 45 GRAUS, SEM ANEL DE SOLDA, BOLSA X BOLSA, INSTALADO EM RAMAL DE DISTRIBUIÇÃO DE HIDRÁULICA PREDIAL - FORNECIMENTO E INSTALAÇÃO. AF_04/2022</t>
  </si>
  <si>
    <t xml:space="preserve"> 16.6</t>
  </si>
  <si>
    <t>VÁLVULA DE ESFERA BRUTA, BRONZE, ROSCÁVEL, 3/4'' - FORNECIMENTO E INSTALAÇÃO. AF_08/2021</t>
  </si>
  <si>
    <t xml:space="preserve"> 16.7</t>
  </si>
  <si>
    <t>TUBO DE COBRE CLASSE "I", DN = 3/4 " (22 MM), PARA INSTALACOES INDUSTRIAIS DE ALTA PRESSAO E VAPOR</t>
  </si>
  <si>
    <t xml:space="preserve"> 16.8</t>
  </si>
  <si>
    <t xml:space="preserve"> 17</t>
  </si>
  <si>
    <t>SISTEMA DE PROTEÇÃO CONTRA INCÊNDIO</t>
  </si>
  <si>
    <t xml:space="preserve"> 17.1</t>
  </si>
  <si>
    <t>EXTINTOR</t>
  </si>
  <si>
    <t xml:space="preserve"> 17.1.1</t>
  </si>
  <si>
    <t>EXTINTOR DE INCÊNDIO PORTÁTIL COM CARGA DE PQS DE 6 KG, CLASSE BC - FORNECIMENTO E INSTALAÇÃO. AF_10/2020_P</t>
  </si>
  <si>
    <t xml:space="preserve"> 17.1.2</t>
  </si>
  <si>
    <t>EXTINTOR DE INCÊNDIO PORTÁTIL COM CARGA DE CO2 DE 6 KG, CLASSE BC - FORNECIMENTO E INSTALAÇÃO. AF_10/2020_P</t>
  </si>
  <si>
    <t xml:space="preserve"> 17.2</t>
  </si>
  <si>
    <t>FERRO MALEÁVEL CLASSE 10</t>
  </si>
  <si>
    <t xml:space="preserve"> 17.2.1</t>
  </si>
  <si>
    <t>COTOVELO 90 GRAUS, EM FERRO GALVANIZADO, CONEXÃO ROSQUEADA, DN 65 (2 1/2”), INSTALADO EM RESERVAÇÃO DE ÁGUA DE EDIFICAÇÃO QUE POSSUA RESERVATÓRIO DE FIBRA/FIBROCIMENTO – FORNECIMENTO E INSTALAÇÃO. AF_06/2016</t>
  </si>
  <si>
    <t xml:space="preserve"> 17.2.2</t>
  </si>
  <si>
    <t>CURVA 90 GRAUS, EM AÇO, CONEXÃO SOLDADA, DN 65 (2 1/2"), INSTALADO EM REDE DE ALIMENTAÇÃO PARA HIDRANTE - FORNECIMENTO E INSTALAÇÃO. AF_10/2020</t>
  </si>
  <si>
    <t xml:space="preserve"> 17.2.3</t>
  </si>
  <si>
    <t>NIPLE, EM FERRO GALVANIZADO, DN 65 (2 1/2"), CONEXÃO ROSQUEADA, INSTALADO EM REDE DE ALIMENTAÇÃO PARA HIDRANTE - FORNECIMENTO E INSTALAÇÃO. AF_10/2020</t>
  </si>
  <si>
    <t xml:space="preserve"> 17.2.4</t>
  </si>
  <si>
    <t>TUBO DE AÇO GALVANIZADO COM COSTURA, CLASSE MÉDIA, DN 65 (2 1/2"), CONEXÃO ROSQUEADA, INSTALADO EM REDE DE ALIMENTAÇÃO PARA HIDRANTE - FORNECIMENTO E INSTALAÇÃO. AF_10/2020</t>
  </si>
  <si>
    <t xml:space="preserve"> 17.2.5</t>
  </si>
  <si>
    <t>TÊ, EM FERRO GALVANIZADO, CONEXÃO ROSQUEADA, DN 65 (2 1/2"), INSTALADO EM REDE DE ALIMENTAÇÃO PARA HIDRANTE - FORNECIMENTO E INSTALAÇÃO. AF_10/2020</t>
  </si>
  <si>
    <t xml:space="preserve"> 17.2.6</t>
  </si>
  <si>
    <t>UNIÃO, EM FERRO GALVANIZADO, DN 65 (2 1/2"), CONEXÃO ROSQUEADA, INSTALADO EM REDE DE ALIMENTAÇÃO PARA HIDRANTE - FORNECIMENTO E INSTALAÇÃO. AF_10/2020</t>
  </si>
  <si>
    <t xml:space="preserve"> 17.2.7</t>
  </si>
  <si>
    <t>ADAPTADOR CURTO COM BOLSA E ROSCA PARA REGISTRO, PVC, SOLDÁVEL, DN 50 MM X 1 1/2 , INSTALADO EM RESERVAÇÃO DE ÁGUA DE EDIFICAÇÃO QUE POSSUA RESERVATÓRIO DE FIBRA/FIBROCIMENTO   FORNECIMENTO E INSTALAÇÃO. AF_06/2016</t>
  </si>
  <si>
    <t xml:space="preserve"> 17.3</t>
  </si>
  <si>
    <t>METAIS</t>
  </si>
  <si>
    <t xml:space="preserve"> 17.3.1</t>
  </si>
  <si>
    <t>REGISTRO DE GAVETA BRUTO, LATÃO, ROSCÁVEL, 2 1/2" - FORNECIMENTO E INSTALAÇÃO. AF_08/2021</t>
  </si>
  <si>
    <t xml:space="preserve"> 17.3.2</t>
  </si>
  <si>
    <t>VÁLVULA DE RETENÇÃO HORIZONTAL, DE BRONZE, ROSCÁVEL, 2 1/2" - FORNECIMENTO E INSTALAÇÃO. AF_08/2021</t>
  </si>
  <si>
    <t xml:space="preserve"> 17.3.3</t>
  </si>
  <si>
    <t xml:space="preserve"> 17.4</t>
  </si>
  <si>
    <t>HIDRANTES</t>
  </si>
  <si>
    <t xml:space="preserve"> 17.4.1</t>
  </si>
  <si>
    <t>ABRIGO PARA HIDRANTE, 90X60X17CM, COM REGISTRO GLOBO ANGULAR 45 GRAUS 2 1/2", ADAPTADOR STORZ 2 1/2", MANGUEIRA DE INCÊNDIO 20M, REDUÇÃO 2 1/2" X 1 1/2" E ESGUICHO EM LATÃO 1 1/2" - FORNECIMENTO E INSTALAÇÃO. AF_10/2020</t>
  </si>
  <si>
    <t xml:space="preserve"> 17.4.2</t>
  </si>
  <si>
    <t>TAMPA PARA CAIXA TIPO R1, EM FERRO FUNDIDO, DIMENSÕES INTERNAS: 0,40 X 0,60 M - FORNECIMENTO E INSTALAÇÃO. AF_12/2020</t>
  </si>
  <si>
    <t xml:space="preserve"> 17.4.3</t>
  </si>
  <si>
    <t>TAMPAO COM CORRENTE, EM LATAO, ENGATE RAPIDO 2 1/2", PARA INSTALACAO PREDIAL DE COMBATE A INCENDIO</t>
  </si>
  <si>
    <t xml:space="preserve"> 17.4.4</t>
  </si>
  <si>
    <t>ADAPTADOR HIDRANTE MANGUEIRA 2.1/2"</t>
  </si>
  <si>
    <t xml:space="preserve"> 17.4.5</t>
  </si>
  <si>
    <t>C1456</t>
  </si>
  <si>
    <t>HIDRANTE C/REGISTRO GLOBO ANGULAR  D= 65mm (2 1/2")</t>
  </si>
  <si>
    <t xml:space="preserve"> 17.5</t>
  </si>
  <si>
    <t>ALARME MANUAL</t>
  </si>
  <si>
    <t xml:space="preserve"> 17.5.1</t>
  </si>
  <si>
    <t>CAIXA RETANGULAR 4" X 4" MÉDIA (1,30 M DO PISO), PVC, INSTALADA EM PAREDE - FORNECIMENTO E INSTALAÇÃO. AF_12/2015</t>
  </si>
  <si>
    <t xml:space="preserve"> 17.5.2</t>
  </si>
  <si>
    <t>CAIXA RETANGULAR 4" X 2" MÉDIA (1,30 M DO PISO), PVC, INSTALADA EM PAREDE - FORNECIMENTO E INSTALAÇÃO. AF_12/2015</t>
  </si>
  <si>
    <t xml:space="preserve"> 17.5.3</t>
  </si>
  <si>
    <t>I2167</t>
  </si>
  <si>
    <t>TUBO AÇO GALVANIZADO DE 20MM (3/4')</t>
  </si>
  <si>
    <t xml:space="preserve"> 17.5.4</t>
  </si>
  <si>
    <t>CENTRAL DE ALARME INCENDIO ENDER CIE1060</t>
  </si>
  <si>
    <t>PC</t>
  </si>
  <si>
    <t xml:space="preserve"> 17.5.5</t>
  </si>
  <si>
    <t>ACIONADOR MANUAL ENDERECAVEL AME 521</t>
  </si>
  <si>
    <t xml:space="preserve"> 17.5.6</t>
  </si>
  <si>
    <t>C4042</t>
  </si>
  <si>
    <t>ALARME SONORO/VISUAL, SIRENE 120 dB, COM ACIONADOR MANUAL, ALIMENTAÇÃO 220 VAC - INSTALADO</t>
  </si>
  <si>
    <t xml:space="preserve"> 17.5.7</t>
  </si>
  <si>
    <t>CABO BLINDADO 4VIAS (2X0,75MM+2X1,50MM) P/ALARME DE INCENDIOS</t>
  </si>
  <si>
    <t xml:space="preserve"> 17.5.8</t>
  </si>
  <si>
    <t>I6149</t>
  </si>
  <si>
    <t>CABO DE COBRE ISOLADO 750V MULTIPOLAR 2 X 1,50MM2</t>
  </si>
  <si>
    <t xml:space="preserve"> 17.5.9</t>
  </si>
  <si>
    <t>I9584</t>
  </si>
  <si>
    <t>BOTÃO DE EMERGÊNCIA - COGUMELO</t>
  </si>
  <si>
    <t xml:space="preserve"> 17.6</t>
  </si>
  <si>
    <t>OUTROS</t>
  </si>
  <si>
    <t xml:space="preserve"> 17.6.1</t>
  </si>
  <si>
    <t>LUMINÁRIA DE EMERGÊNCIA, COM 30 LÂMPADAS LED DE 2 W, SEM REATOR - FORNECIMENTO E INSTALAÇÃO. AF_02/2020</t>
  </si>
  <si>
    <t xml:space="preserve"> 17.6.2</t>
  </si>
  <si>
    <t>C1039</t>
  </si>
  <si>
    <t>DEMARCAÇÃO DE PISO À BASE DE EMULSÃO ACRÍLICA</t>
  </si>
  <si>
    <t xml:space="preserve"> 17.6.3</t>
  </si>
  <si>
    <t>BOMBA CENTRÍFUGA, TRIFÁSICA, 3 CV OU 2,96 HP, HM 34 A 40 M, Q 8,6 A 14,8 M3/H - FORNECIMENTO E INSTALAÇÃO. AF_12/2020</t>
  </si>
  <si>
    <t xml:space="preserve"> 17.6.4</t>
  </si>
  <si>
    <t xml:space="preserve">PLACA DE SINALIZACAO DE SEGURANCA CONTRA INCENDIO, FOTOLUMINESCENTE, RETANGULAR, *12 X 40* CM, EM PVC *2* MM ANTI-CHAMAS (SIMBOLOS, CORES E PICTOGRAMAS CONFORME NBR 16820)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</si>
  <si>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18</t>
  </si>
  <si>
    <t>INSTALAÇÃO ELÉTRICA - 220V</t>
  </si>
  <si>
    <t xml:space="preserve"> 18.1</t>
  </si>
  <si>
    <t>CENTRO DE DISTRIBUIÇÃO</t>
  </si>
  <si>
    <t xml:space="preserve"> 18.1.1</t>
  </si>
  <si>
    <t>QUADRO DE DISTRIBUIÇÃO DE ENERGIA EM CHAPA DE AÇO GALVANIZADO, DE EMBUTIR, COM BARRAMENTO TRIFÁSICO, PARA 18 DISJUNTORES DIN 100A - FORNECIMENTO E INSTALAÇÃO. AF_10/2020</t>
  </si>
  <si>
    <t xml:space="preserve"> 18.1.2</t>
  </si>
  <si>
    <t>QUADRO DE DISTRIBUIÇÃO DE ENERGIA EM CHAPA DE AÇO GALVANIZADO, DE EMBUTIR, COM BARRAMENTO TRIFÁSICO, PARA 24 DISJUNTORES DIN 100A - FORNECIMENTO E INSTALAÇÃO. AF_10/2020</t>
  </si>
  <si>
    <t xml:space="preserve"> 18.1.3</t>
  </si>
  <si>
    <t>QUADRO DE DISTRIBUIÇÃO DE ENERGIA EM CHAPA DE AÇO GALVANIZADO, DE EMBUTIR, COM BARRAMENTO TRIFÁSICO, PARA 40 DISJUNTORES DIN 100A - FORNECIMENTO E INSTALAÇÃO. AF_10/2020</t>
  </si>
  <si>
    <t xml:space="preserve"> 18.1.4</t>
  </si>
  <si>
    <t xml:space="preserve"> 18.1.5</t>
  </si>
  <si>
    <t>QUADRO DE MEDIÇÃO GERAL DE ENERGIA PARA 1 MEDIDOR DE SOBREPOR - FORNECIMENTO E INSTALAÇÃO. AF_10/2020</t>
  </si>
  <si>
    <t xml:space="preserve"> 18.2</t>
  </si>
  <si>
    <t>DISJUNTORES</t>
  </si>
  <si>
    <t xml:space="preserve"> 18.2.1</t>
  </si>
  <si>
    <t>DISJUNTOR MONOPOLAR TIPO DIN, CORRENTE NOMINAL DE 10A - FORNECIMENTO E INSTALAÇÃO. AF_10/2020</t>
  </si>
  <si>
    <t xml:space="preserve"> 18.2.2</t>
  </si>
  <si>
    <t>DISJUNTOR MONOPOLAR TIPO DIN, CORRENTE NOMINAL DE 16A - FORNECIMENTO E INSTALAÇÃO. AF_10/2020</t>
  </si>
  <si>
    <t xml:space="preserve"> 18.2.3</t>
  </si>
  <si>
    <t>DISJUNTOR MONOPOLAR TIPO DIN, CORRENTE NOMINAL DE 20A - FORNECIMENTO E INSTALAÇÃO. AF_10/2020</t>
  </si>
  <si>
    <t xml:space="preserve"> 18.2.4</t>
  </si>
  <si>
    <t>DISJUNTOR MONOPOLAR TIPO DIN, CORRENTE NOMINAL DE 25A - FORNECIMENTO E INSTALAÇÃO. AF_10/2020</t>
  </si>
  <si>
    <t xml:space="preserve"> 18.2.5</t>
  </si>
  <si>
    <t>DISJUNTOR MONOPOLAR TIPO DIN, CORRENTE NOMINAL DE 40A - FORNECIMENTO E INSTALAÇÃO. AF_10/2020</t>
  </si>
  <si>
    <t xml:space="preserve"> 18.2.6</t>
  </si>
  <si>
    <t>DISJUNTOR TRIPOLAR TIPO DIN, CORRENTE NOMINAL DE 10A - FORNECIMENTO E INSTALAÇÃO. AF_10/2020</t>
  </si>
  <si>
    <t xml:space="preserve"> 18.2.7</t>
  </si>
  <si>
    <t>DISJUNTOR TRIPOLAR TIPO DIN, CORRENTE NOMINAL DE 16A - FORNECIMENTO E INSTALAÇÃO. AF_10/2020</t>
  </si>
  <si>
    <t xml:space="preserve"> 18.2.8</t>
  </si>
  <si>
    <t>DISJUNTOR TRIPOLAR TIPO DIN, CORRENTE NOMINAL DE 32A - FORNECIMENTO E INSTALAÇÃO. AF_10/2020</t>
  </si>
  <si>
    <t xml:space="preserve"> 18.2.9</t>
  </si>
  <si>
    <t>DISJUNTOR TRIPOLAR TIPO DIN, CORRENTE NOMINAL DE 40A - FORNECIMENTO E INSTALAÇÃO. AF_10/2020</t>
  </si>
  <si>
    <t xml:space="preserve"> 18.2.10</t>
  </si>
  <si>
    <t>DISJUNTOR TRIPOLAR TIPO DIN, CORRENTE NOMINAL DE 50A - FORNECIMENTO E INSTALAÇÃO. AF_10/2020</t>
  </si>
  <si>
    <t xml:space="preserve"> 18.2.11</t>
  </si>
  <si>
    <t xml:space="preserve"> 18.2.12</t>
  </si>
  <si>
    <t>DISJUNTOR TERMOMAGNÉTICO TRIPOLAR , CORRENTE NOMINAL DE 125A - FORNECIMENTO E INSTALAÇÃO. AF_10/2020</t>
  </si>
  <si>
    <t xml:space="preserve"> 18.2.13</t>
  </si>
  <si>
    <t>DISJUNTOR TERMOMAGNÉTICO TRIPOLAR , CORRENTE NOMINAL DE 250A - FORNECIMENTO E INSTALAÇÃO. AF_10/2020</t>
  </si>
  <si>
    <t xml:space="preserve"> 18.2.14</t>
  </si>
  <si>
    <t>C4530</t>
  </si>
  <si>
    <t>DISJUNTOR DIFERENCIAL DR-16A - 40A, 30mA</t>
  </si>
  <si>
    <t xml:space="preserve"> 18.2.15</t>
  </si>
  <si>
    <t xml:space="preserve"> 18.2.16</t>
  </si>
  <si>
    <t xml:space="preserve"> 18.2.17</t>
  </si>
  <si>
    <t>C4562</t>
  </si>
  <si>
    <t>DISPOSITIVO DE PROTEÇÃO CONTRA SURTOS DE TENSÃO - DPS's - 40 KA/440V</t>
  </si>
  <si>
    <t xml:space="preserve"> 18.2.18</t>
  </si>
  <si>
    <t xml:space="preserve"> 18.3</t>
  </si>
  <si>
    <t>ELETROCUTOS E ACESSÓRIOS</t>
  </si>
  <si>
    <t xml:space="preserve"> 18.3.1</t>
  </si>
  <si>
    <t>ELETRODUTO FLEXÍVEL CORRUGADO, PVC, DN 25 MM (3/4"), PARA CIRCUITOS TERMINAIS, INSTALADO EM FORRO - FORNECIMENTO E INSTALAÇÃO. AF_12/2015</t>
  </si>
  <si>
    <t xml:space="preserve"> 18.3.2</t>
  </si>
  <si>
    <t>ELETRODUTO FLEXÍVEL CORRUGADO, PVC, DN 32 MM (1"), PARA CIRCUITOS TERMINAIS, INSTALADO EM FORRO - FORNECIMENTO E INSTALAÇÃO. AF_12/2015</t>
  </si>
  <si>
    <t xml:space="preserve"> 18.3.3</t>
  </si>
  <si>
    <t>ELETRODUTO FLEXÍVEL CORRUGADO, PEAD, DN 40 MM (1 1/4"), PARA CIRCUITOS TERMINAIS, INSTALADO EM PAREDE - FORNECIMENTO E INSTALAÇÃO. AF_12/2015</t>
  </si>
  <si>
    <t xml:space="preserve"> 18.3.4</t>
  </si>
  <si>
    <t>ELETRODUTO RÍGIDO ROSCÁVEL, PVC, DN 20 MM (1/2"), PARA CIRCUITOS TERMINAIS, INSTALADO EM LAJE - FORNECIMENTO E INSTALAÇÃO. AF_12/2015</t>
  </si>
  <si>
    <t xml:space="preserve"> 18.3.5</t>
  </si>
  <si>
    <t>CONDULETE DE ALUMÍNIO, TIPO B, PARA ELETRODUTO DE AÇO GALVANIZADO DN 25 MM (1''), APARENTE - FORNECIMENTO E INSTALAÇÃO. AF_11/2016_P</t>
  </si>
  <si>
    <t xml:space="preserve"> 18.3.6</t>
  </si>
  <si>
    <t>CONDULETE DE ALUMÍNIO, TIPO LR, PARA ELETRODUTO DE AÇO GALVANIZADO DN 32 MM (1 1/4''), APARENTE - FORNECIMENTO E INSTALAÇÃO. AF_11/2016_P</t>
  </si>
  <si>
    <t xml:space="preserve"> 18.3.7</t>
  </si>
  <si>
    <t>CONDULETE DE ALUMÍNIO, TIPO B, PARA ELETRODUTO DE AÇO GALVANIZADO DN 20 MM (3/4''), APARENTE - FORNECIMENTO E INSTALAÇÃO. AF_11/2016_P</t>
  </si>
  <si>
    <t xml:space="preserve"> 18.3.8</t>
  </si>
  <si>
    <t>CAIXA DE PASSAGEM METALICA DE SOBREPOR COM TAMPA PARAFUSADA, DIMENSOES 30 X 30 X 10 CM</t>
  </si>
  <si>
    <t xml:space="preserve"> 18.3.9</t>
  </si>
  <si>
    <t>C0629</t>
  </si>
  <si>
    <t>CAIXA DE PASSAGEM COM TAMPA PARAFUSADA 400X400X150mm</t>
  </si>
  <si>
    <t xml:space="preserve"> 18.3.10</t>
  </si>
  <si>
    <t>CAIXA DE PASSAGEM PARA TELEFONE 15X15X10CM (SOBREPOR), FORNECIMENTO E INSTALACAO. AF_11/2019</t>
  </si>
  <si>
    <t xml:space="preserve"> 18.3.11</t>
  </si>
  <si>
    <t xml:space="preserve"> 18.3.12</t>
  </si>
  <si>
    <t>CAIXA OCTOGONAL 3" X 3", PVC, INSTALADA EM LAJE - FORNECIMENTO E INSTALAÇÃO. AF_12/2015</t>
  </si>
  <si>
    <t xml:space="preserve"> 18.3.13</t>
  </si>
  <si>
    <t>LUVA PARA ELETRODUTO, EM ACO GALVANIZADO ELETROLITICO, DIAMETRO DE 25 MM (1")</t>
  </si>
  <si>
    <t xml:space="preserve"> 18.3.14</t>
  </si>
  <si>
    <t xml:space="preserve"> 18.3.15</t>
  </si>
  <si>
    <t>LUVA PARA ELETRODUTO, EM ACO GALVANIZADO ELETROLITICO, DIAMETRO DE 40 MM (1 1/2")</t>
  </si>
  <si>
    <t xml:space="preserve"> 18.3.16</t>
  </si>
  <si>
    <t>LUVA PARA ELETRODUTO, EM ACO GALVANIZADO ELETROLITICO, DIAMETRO DE 32 MM (1 1/4")</t>
  </si>
  <si>
    <t xml:space="preserve"> 18.3.17</t>
  </si>
  <si>
    <t>LUVA PARA ELETRODUTO, EM ACO GALVANIZADO ELETROLITICO, DIAMETRO DE 15 MM (1/2")</t>
  </si>
  <si>
    <t xml:space="preserve"> 18.3.18</t>
  </si>
  <si>
    <t>LUVA PARA ELETRODUTO, EM ACO GALVANIZADO ELETROLITICO, DIAMETRO DE 50 MM (2")</t>
  </si>
  <si>
    <t xml:space="preserve"> 18.3.19</t>
  </si>
  <si>
    <t>LUVA PARA ELETRODUTO, EM ACO GALVANIZADO ELETROLITICO, DIAMETRO DE 100 MM (4")</t>
  </si>
  <si>
    <t xml:space="preserve"> 18.3.20</t>
  </si>
  <si>
    <t>CONDULETE DE ALUMÍNIO, TIPO T, PARA ELETRODUTO DE AÇO GALVANIZADO DN 20 MM (3/4''), APARENTE - FORNECIMENTO E INSTALAÇÃO. AF_11/2016_P</t>
  </si>
  <si>
    <t xml:space="preserve"> 18.3.21</t>
  </si>
  <si>
    <t xml:space="preserve"> 18.3.22</t>
  </si>
  <si>
    <t>TUBO DE AÇO GALVANIZADO COM COSTURA, CLASSE MÉDIA, DN 40 (1 1/2"), CONEXÃO ROSQUEADA, INSTALADO EM REDE DE ALIMENTAÇÃO PARA HIDRANTE - FORNECIMENTO E INSTALAÇÃO. AF_10/2020</t>
  </si>
  <si>
    <t xml:space="preserve"> 18.3.23</t>
  </si>
  <si>
    <t>TUBO DE AÇO GALVANIZADO COM COSTURA, CLASSE MÉDIA, CONEXÃO RANHURADA, DN 50 (2"), INSTALADO EM PRUMADAS - FORNECIMENTO E INSTALAÇÃO. AF_10/2020</t>
  </si>
  <si>
    <t xml:space="preserve"> 18.3.24</t>
  </si>
  <si>
    <t>TUBO DE AÇO GALVANIZADO COM COSTURA, CLASSE MÉDIA, DN 100 (4"), CONEXÃO ROSQUEADA, INSTALADO EM PRUMADAS - FORNECIMENTO E INSTALAÇÃO. AF_10/2020</t>
  </si>
  <si>
    <t xml:space="preserve"> 18.3.25</t>
  </si>
  <si>
    <t>ENTRADA DE ENERGIA ELÉTRICA, SUBTERRÂNEA, MONOFÁSICA, COM CAIXA DE EMBUTIR, CABO DE 25 MM2 E DISJUNTOR DIN 50A (NÃO INCLUSA MURETA DE ALVENARIA). AF_07/2020_P</t>
  </si>
  <si>
    <t xml:space="preserve"> 18.4</t>
  </si>
  <si>
    <t>CABOS E FIOS (CONDUTORES)</t>
  </si>
  <si>
    <t xml:space="preserve"> 18.4.1</t>
  </si>
  <si>
    <t>CABO DE COBRE FLEXÍVEL ISOLADO, 2,5 MM², ANTI-CHAMA 450/750 V, PARA CIRCUITOS TERMINAIS - FORNECIMENTO E INSTALAÇÃO. AF_12/2015</t>
  </si>
  <si>
    <t xml:space="preserve"> 18.4.2</t>
  </si>
  <si>
    <t>CABO DE COBRE FLEXÍVEL ISOLADO, 4 MM², ANTI-CHAMA 450/750 V, PARA CIRCUITOS TERMINAIS - FORNECIMENTO E INSTALAÇÃO. AF_12/2015</t>
  </si>
  <si>
    <t xml:space="preserve"> 18.4.3</t>
  </si>
  <si>
    <t>CABO DE COBRE FLEXÍVEL ISOLADO, 6 MM², ANTI-CHAMA 450/750 V, PARA CIRCUITOS TERMINAIS - FORNECIMENTO E INSTALAÇÃO. AF_12/2015</t>
  </si>
  <si>
    <t xml:space="preserve"> 18.4.4</t>
  </si>
  <si>
    <t>CABO DE COBRE FLEXÍVEL ISOLADO, 10 MM², ANTI-CHAMA 450/750 V, PARA CIRCUITOS TERMINAIS - FORNECIMENTO E INSTALAÇÃO. AF_12/2015</t>
  </si>
  <si>
    <t xml:space="preserve"> 18.4.5</t>
  </si>
  <si>
    <t>CABO DE COBRE FLEXÍVEL ISOLADO, 4 MM², ANTI-CHAMA 0,6/1,0 KV, PARA CIRCUITOS TERMINAIS - FORNECIMENTO E INSTALAÇÃO. AF_12/2015</t>
  </si>
  <si>
    <t xml:space="preserve"> 18.4.6</t>
  </si>
  <si>
    <t>CABO DE COBRE FLEXÍVEL ISOLADO, 6 MM², ANTI-CHAMA 0,6/1,0 KV, PARA CIRCUITOS TERMINAIS - FORNECIMENTO E INSTALAÇÃO. AF_12/2015</t>
  </si>
  <si>
    <t xml:space="preserve"> 18.4.7</t>
  </si>
  <si>
    <t>CABO DE COBRE FLEXÍVEL ISOLADO, 10 MM², ANTI-CHAMA 0,6/1,0 KV, PARA DISTRIBUIÇÃO - FORNECIMENTO E INSTALAÇÃO. AF_12/2015</t>
  </si>
  <si>
    <t xml:space="preserve"> 18.4.8</t>
  </si>
  <si>
    <t>CABO DE COBRE FLEXÍVEL ISOLADO, 16 MM², ANTI-CHAMA 0,6/1,0 KV, PARA DISTRIBUIÇÃO - FORNECIMENTO E INSTALAÇÃO. AF_12/2015</t>
  </si>
  <si>
    <t xml:space="preserve"> 18.4.9</t>
  </si>
  <si>
    <t>CABO DE COBRE FLEXÍVEL ISOLADO, 25 MM², ANTI-CHAMA 0,6/1,0 KV, PARA REDE ENTERRADA DE DISTRIBUIÇÃO DE ENERGIA ELÉTRICA - FORNECIMENTO E INSTALAÇÃO. AF_12/2021</t>
  </si>
  <si>
    <t xml:space="preserve"> 18.4.10</t>
  </si>
  <si>
    <t>CABO DE COBRE FLEXÍVEL ISOLADO, 50 MM², ANTI-CHAMA 0,6/1,0 KV, PARA REDE ENTERRADA DE DISTRIBUIÇÃO DE ENERGIA ELÉTRICA - FORNECIMENTO E INSTALAÇÃO. AF_12/2021</t>
  </si>
  <si>
    <t xml:space="preserve"> 18.4.11</t>
  </si>
  <si>
    <t>CABO DE COBRE FLEXÍVEL ISOLADO, 95 MM², ANTI-CHAMA 0,6/1,0 KV, PARA REDE ENTERRADA DE DISTRIBUIÇÃO DE ENERGIA ELÉTRICA - FORNECIMENTO E INSTALAÇÃO. AF_12/2021</t>
  </si>
  <si>
    <t xml:space="preserve"> 18.5</t>
  </si>
  <si>
    <t>ELETROCALHAS</t>
  </si>
  <si>
    <t xml:space="preserve"> 18.5.1</t>
  </si>
  <si>
    <t>C1160</t>
  </si>
  <si>
    <t>DUTO PERFURADO - ELETROCALHA DE CHAPA DE AÇO (50X100)mm</t>
  </si>
  <si>
    <t xml:space="preserve"> 18.5.2</t>
  </si>
  <si>
    <t xml:space="preserve"> 18.5.3</t>
  </si>
  <si>
    <t>C1158</t>
  </si>
  <si>
    <t>DUTO PERFURADO - ELETROCALHA CHAPA DE AÇO (50X50)mm</t>
  </si>
  <si>
    <t xml:space="preserve"> 18.5.4</t>
  </si>
  <si>
    <t xml:space="preserve"> 18.5.5</t>
  </si>
  <si>
    <t xml:space="preserve"> 18.5.6</t>
  </si>
  <si>
    <t xml:space="preserve"> 18.5.7</t>
  </si>
  <si>
    <t>C1165</t>
  </si>
  <si>
    <t>DUTO PERFURADO - PERFILADOS CHAPA DE AÇO (38X38)mm</t>
  </si>
  <si>
    <t xml:space="preserve"> 18.6</t>
  </si>
  <si>
    <t>ILUMINAÇÃO E TOMADAS</t>
  </si>
  <si>
    <t xml:space="preserve"> 18.6.1</t>
  </si>
  <si>
    <t>TOMADA MÉDIA DE EMBUTIR (1 MÓDULO), 2P+T 10 A, INCLUINDO SUPORTE E PLACA - FORNECIMENTO E INSTALAÇÃO. AF_12/2015</t>
  </si>
  <si>
    <t xml:space="preserve"> 18.6.2</t>
  </si>
  <si>
    <t>TOMADA MÉDIA DE EMBUTIR (1 MÓDULO), 2P+T 20 A, INCLUINDO SUPORTE E PLACA - FORNECIMENTO E INSTALAÇÃO. AF_12/2015</t>
  </si>
  <si>
    <t xml:space="preserve"> 18.6.3</t>
  </si>
  <si>
    <t>INTERRUPTOR PARALELO (1 MÓDULO) COM 1 TOMADA DE EMBUTIR 2P+T 10 A,  INCLUINDO SUPORTE E PLACA - FORNECIMENTO E INSTALAÇÃO. AF_12/2015</t>
  </si>
  <si>
    <t xml:space="preserve"> 18.6.4</t>
  </si>
  <si>
    <t>INTERRUPTOR SIMPLES (2 MÓDULOS) COM 1 TOMADA DE EMBUTIR 2P+T 10 A,  INCLUINDO SUPORTE E PLACA - FORNECIMENTO E INSTALAÇÃO. AF_12/2015</t>
  </si>
  <si>
    <t xml:space="preserve"> 18.6.5</t>
  </si>
  <si>
    <t>INTERRUPTOR SIMPLES (1 MÓDULO) COM 1 TOMADA DE EMBUTIR 2P+T 10 A,  INCLUINDO SUPORTE E PLACA - FORNECIMENTO E INSTALAÇÃO. AF_12/2015</t>
  </si>
  <si>
    <t xml:space="preserve"> 18.6.6</t>
  </si>
  <si>
    <t>INTERRUPTOR SIMPLES (1 MÓDULO), 10A/250V, INCLUINDO SUPORTE E PLACA - FORNECIMENTO E INSTALAÇÃO. AF_12/2015</t>
  </si>
  <si>
    <t xml:space="preserve"> 18.6.7</t>
  </si>
  <si>
    <t>INTERRUPTOR SIMPLES (2 MÓDULOS), 10A/250V, INCLUINDO SUPORTE E PLACA - FORNECIMENTO E INSTALAÇÃO. AF_12/2015</t>
  </si>
  <si>
    <t xml:space="preserve"> 18.6.8</t>
  </si>
  <si>
    <t>INTERRUPTOR SIMPLES (3 MÓDULOS), 10A/250V, INCLUINDO SUPORTE E PLACA - FORNECIMENTO E INSTALAÇÃO. AF_12/2015</t>
  </si>
  <si>
    <t xml:space="preserve"> 18.6.9</t>
  </si>
  <si>
    <t>INTERRUPTOR PARALELO (3 MÓDULOS), 10A/250V, SEM SUPORTE E SEM PLACA - FORNECIMENTO E INSTALAÇÃO. AF_12/2015</t>
  </si>
  <si>
    <t xml:space="preserve"> 18.6.10</t>
  </si>
  <si>
    <t xml:space="preserve"> 18.6.11</t>
  </si>
  <si>
    <t>C4809</t>
  </si>
  <si>
    <t>LUMINÁRIA DE EMBUTIR, EM LED, CORPO EM ALUMÍNIO E REFLETOR EM ALUMÍNIO ANODIZADO DE ALTO BRILHO, POTÊNCIA MINIMA 40W E MAXIMA DE 50W</t>
  </si>
  <si>
    <t xml:space="preserve"> 18.6.12</t>
  </si>
  <si>
    <t>LUMINÁRIA TIPO CALHA, DE EMBUTIR, COM 2 LÂMPADAS FLUORESCENTES DE 14 W, COM REATOR DE PARTIDA RÁPIDA - FORNECIMENTO E INSTALAÇÃO. AF_02/2020</t>
  </si>
  <si>
    <t xml:space="preserve"> 18.6.13</t>
  </si>
  <si>
    <t xml:space="preserve"> 18.6.14</t>
  </si>
  <si>
    <t>LÂMPADA TUBULAR LED DE 18/20 W, BASE G13 - FORNECIMENTO E INSTALAÇÃO. AF_02/2020_P</t>
  </si>
  <si>
    <t xml:space="preserve"> 18.6.15</t>
  </si>
  <si>
    <t>LUMINÁRIA ARANDELA TIPO TARTARUGA, DE SOBREPOR, COM 1 LÂMPADA LED DE 6 W, SEM REATOR - FORNECIMENTO E INSTALAÇÃO. AF_02/2020</t>
  </si>
  <si>
    <t xml:space="preserve"> 18.6.16</t>
  </si>
  <si>
    <t xml:space="preserve">LUMINARIA LED REFLETOR RETANGULAR BIVOLT, LUZ BRANCA, 50 W </t>
  </si>
  <si>
    <t xml:space="preserve"> 18.6.17</t>
  </si>
  <si>
    <t>C4801</t>
  </si>
  <si>
    <t>BALIZADOR, CORPO DE ALUMÍNIO INJETADO, BORRACHA DE VEDAÇÃO, DIFUSOR EM VIDRO PRENSADO, GRADE FRONTAL DE PROTEÇÃO, COM LAMP. FL. COMPLETA 15W OU 18W</t>
  </si>
  <si>
    <t xml:space="preserve"> 19</t>
  </si>
  <si>
    <t>INSTALAÇÕES DE CLIMATIZAÇÃO</t>
  </si>
  <si>
    <t xml:space="preserve"> 19.1</t>
  </si>
  <si>
    <t>TUBO EM COBRE FLEXÍVEL, DN 3/8", COM ISOLAMENTO, INSTALADO EM RAMAL DE ALIMENTAÇÃO DE AR CONDICIONADO COM CONDENSADORA INDIVIDUAL – FORNECIMENTO E INSTALAÇÃO. AF_12/2015</t>
  </si>
  <si>
    <t xml:space="preserve"> 19.2</t>
  </si>
  <si>
    <t>TUBO EM COBRE FLEXÍVEL, DN 1/4”, COM ISOLAMENTO, INSTALADO EM RAMAL DE ALIMENTAÇÃO DE AR CONDICIONADO COM CONDENSADORA INDIVIDUAL   FORNECIMENTO E INSTALAÇÃO. AF_12/2015</t>
  </si>
  <si>
    <t xml:space="preserve"> 19.3</t>
  </si>
  <si>
    <t xml:space="preserve"> 19.4</t>
  </si>
  <si>
    <t>TUBO EM COBRE FLEXÍVEL, DN 5/8", COM ISOLAMENTO, INSTALADO EM RAMAL DE ALIMENTAÇÃO DE AR CONDICIONADO COM CONDENSADORA INDIVIDUAL – FORNECIMENTO E INSTALAÇÃO. AF_12/2015</t>
  </si>
  <si>
    <t xml:space="preserve"> 19.5</t>
  </si>
  <si>
    <t>TUBO EM COBRE FLEXÍVEL, DN 1/2", COM ISOLAMENTO, INSTALADO EM RAMAL DE ALIMENTAÇÃO DE AR CONDICIONADO COM CONDENSADORA INDIVIDUAL – FORNECIMENTO E INSTALAÇÃO. AF_12/2015</t>
  </si>
  <si>
    <t xml:space="preserve"> 19.6</t>
  </si>
  <si>
    <t>VIGA METÁLICA EM PERFIL LAMINADO OU SOLDADO EM AÇO ESTRUTURAL, COM CONEXÕES PARAFUSADAS, INCLUSOS MÃO DE OBRA, TRANSPORTE E IÇAMENTO UTILIZANDO GUINDASTE - FORNECIMENTO E INSTALAÇÃO. AF_01/2020_P</t>
  </si>
  <si>
    <t xml:space="preserve"> 19.7</t>
  </si>
  <si>
    <t>TUBO, PVC, SOLDÁVEL, DN 25MM, INSTALADO EM DRENO DE AR-CONDICIONADO - FORNECIMENTO E INSTALAÇÃO. AF_08/2022</t>
  </si>
  <si>
    <t xml:space="preserve"> 19.8</t>
  </si>
  <si>
    <t>JOELHO 90 GRAUS, PVC, SOLDÁVEL, DN 25MM, INSTALADO EM DRENO DE AR-CONDICIONADO - FORNECIMENTO E INSTALAÇÃO. AF_08/2022</t>
  </si>
  <si>
    <t xml:space="preserve"> 19.9</t>
  </si>
  <si>
    <t>BUCHA DE REDUCAO DE PVC, SOLDAVEL, LONGA, COM 40 X 25 MM, PARA AGUA FRIA PREDIAL</t>
  </si>
  <si>
    <t xml:space="preserve"> 20</t>
  </si>
  <si>
    <t>INSTALAÇÕES DE CABEAMENTO ESTRUTURADO</t>
  </si>
  <si>
    <t xml:space="preserve"> 20.1</t>
  </si>
  <si>
    <t>EQUIPAMENTOS PASSIVOS</t>
  </si>
  <si>
    <t xml:space="preserve"> 20.1.1</t>
  </si>
  <si>
    <t>PATCH PANEL 24 PORTAS, CATEGORIA 6 - FORNECIMENTO E INSTALAÇÃO. AF_11/2019</t>
  </si>
  <si>
    <t xml:space="preserve"> 20.1.2</t>
  </si>
  <si>
    <t xml:space="preserve"> 20.1.3</t>
  </si>
  <si>
    <t>Switch gerenciável 24 portas gigabit</t>
  </si>
  <si>
    <t xml:space="preserve"> 20.1.4</t>
  </si>
  <si>
    <t>C3764</t>
  </si>
  <si>
    <t>RACK FECHADO 24 U'S, 670mm, PROFUNDIDADE PADRÃO 19"</t>
  </si>
  <si>
    <t xml:space="preserve"> 20.2</t>
  </si>
  <si>
    <t>CABOS EM PAR TRANÇADO</t>
  </si>
  <si>
    <t xml:space="preserve"> 20.2.1</t>
  </si>
  <si>
    <t>C4533</t>
  </si>
  <si>
    <t>CABO LÓGICO 4 PARES, CATEGORIA 6 - UTP</t>
  </si>
  <si>
    <t xml:space="preserve"> 20.3</t>
  </si>
  <si>
    <t>ACESSÓRIOS PARA ELETRODUTOS</t>
  </si>
  <si>
    <t xml:space="preserve"> 20.3.1</t>
  </si>
  <si>
    <t>TOMADA DE REDE RJ45 - FORNECIMENTO E INSTALAÇÃO. AF_11/2019</t>
  </si>
  <si>
    <t xml:space="preserve"> 20.3.2</t>
  </si>
  <si>
    <t xml:space="preserve"> 20.3.3</t>
  </si>
  <si>
    <t xml:space="preserve"> 20.3.4</t>
  </si>
  <si>
    <t xml:space="preserve"> 20.3.5</t>
  </si>
  <si>
    <t xml:space="preserve"> 20.3.6</t>
  </si>
  <si>
    <t>C1708</t>
  </si>
  <si>
    <t>LUVA P/ELETRODUTO PVC ROSC. D= 20mm (1/2")</t>
  </si>
  <si>
    <t xml:space="preserve"> 20.3.7</t>
  </si>
  <si>
    <t xml:space="preserve"> 20.3.8</t>
  </si>
  <si>
    <t xml:space="preserve"> 20.3.9</t>
  </si>
  <si>
    <t xml:space="preserve"> 20.3.10</t>
  </si>
  <si>
    <t>LUVA PARA ELETRODUTO, EM ACO GALVANIZADO ELETROLITICO, DIAMETRO DE 65 MM (2 1/2")</t>
  </si>
  <si>
    <t xml:space="preserve"> 20.4</t>
  </si>
  <si>
    <t>ACESSÓRIOS PARA TELEFONIA</t>
  </si>
  <si>
    <t xml:space="preserve"> 20.4.1</t>
  </si>
  <si>
    <t>C0390</t>
  </si>
  <si>
    <t>BLOCO TELEFÔNICO DE LIGAÇÃO INTERNA BLI - 10</t>
  </si>
  <si>
    <t xml:space="preserve"> 20.4.2</t>
  </si>
  <si>
    <t>I0237</t>
  </si>
  <si>
    <t>BLOCO DE LIGAÇÃO INTERNO BLI - 10</t>
  </si>
  <si>
    <t xml:space="preserve"> 20.5</t>
  </si>
  <si>
    <t>CAIXAS E ACESSÓRIOS</t>
  </si>
  <si>
    <t xml:space="preserve"> 20.5.1</t>
  </si>
  <si>
    <t xml:space="preserve"> 20.5.2</t>
  </si>
  <si>
    <t xml:space="preserve"> 20.5.3</t>
  </si>
  <si>
    <t>C4836</t>
  </si>
  <si>
    <t>CAIXA EM ALVENARIA TIJOLO FURADO, ESP. = 10cm ( 30x 30x40cm), FUNDO DE CONCRETO, EXCETO ESCAVAÇÃO E TAMPA</t>
  </si>
  <si>
    <t xml:space="preserve"> 20.5.4</t>
  </si>
  <si>
    <t>C4837</t>
  </si>
  <si>
    <t>CAIXA EM ALVENARIA TIJOLO FURADO, ESP. = 10cm ( 40x 40x60cm), FUNDO DE CONCRETO, EXCETO ESCAVAÇÃO E TAMPA</t>
  </si>
  <si>
    <t xml:space="preserve"> 20.5.5</t>
  </si>
  <si>
    <t>C4842</t>
  </si>
  <si>
    <t>CAIXA EM ALVENARIA TIJOLO FURADO, ESP. = 10cm ( 40x 40x60cm), LASTRO DE BRITA, EXCETO ESCAVAÇÃO E TAMPA</t>
  </si>
  <si>
    <t xml:space="preserve"> 20.5.6</t>
  </si>
  <si>
    <t xml:space="preserve"> 20.6</t>
  </si>
  <si>
    <t>ELETRODUTOS E ACESSÓRIOS</t>
  </si>
  <si>
    <t xml:space="preserve"> 20.6.1</t>
  </si>
  <si>
    <t xml:space="preserve"> 20.6.2</t>
  </si>
  <si>
    <t xml:space="preserve"> 20.6.3</t>
  </si>
  <si>
    <t xml:space="preserve"> 20.6.4</t>
  </si>
  <si>
    <t xml:space="preserve"> 20.6.5</t>
  </si>
  <si>
    <t xml:space="preserve"> 20.6.6</t>
  </si>
  <si>
    <t xml:space="preserve"> 20.6.7</t>
  </si>
  <si>
    <t xml:space="preserve"> 20.6.8</t>
  </si>
  <si>
    <t xml:space="preserve"> 20.6.9</t>
  </si>
  <si>
    <t xml:space="preserve"> 20.6.10</t>
  </si>
  <si>
    <t>TUBO DE AÇO GALVANIZADO COM COSTURA, CLASSE MÉDIA, DN 65 (2 1/2"), CONEXÃO ROSQUEADA, INSTALADO EM PRUMADAS - FORNECIMENTO E INSTALAÇÃO. AF_10/2020</t>
  </si>
  <si>
    <t xml:space="preserve"> 21</t>
  </si>
  <si>
    <t>SISTEMA DE EXAUSTÃO MECÂNICA</t>
  </si>
  <si>
    <t xml:space="preserve"> 21.1</t>
  </si>
  <si>
    <t>Coifa Industrial 1800x1300 mm</t>
  </si>
  <si>
    <t xml:space="preserve"> 21.2</t>
  </si>
  <si>
    <t>Duto exaustor 200x300 mm - Chapa Inox preto #18</t>
  </si>
  <si>
    <t>m</t>
  </si>
  <si>
    <t xml:space="preserve"> 21.3</t>
  </si>
  <si>
    <t>EXAUSTOR CENTRÍFUGO EC11-N TRIFÁSICO</t>
  </si>
  <si>
    <t xml:space="preserve"> 22</t>
  </si>
  <si>
    <t>SISTEMA DE PROTEÇÃO CONTRA DESCARGAS ATMOSFÉRICAS (SPDA)</t>
  </si>
  <si>
    <t xml:space="preserve"> 22.1</t>
  </si>
  <si>
    <t>CAPTOR TIPO FRANKLIN PARA SPDA - FORNECIMENTO E INSTALAÇÃO. AF_12/2017</t>
  </si>
  <si>
    <t xml:space="preserve"> 22.2</t>
  </si>
  <si>
    <t>C3478</t>
  </si>
  <si>
    <t>VERGALHÃO ROSCA TOTAL DE 3/8"</t>
  </si>
  <si>
    <t xml:space="preserve"> 22.3</t>
  </si>
  <si>
    <t>SUPORTE ISOLADOR PARA CORDOALHA DE COBRE - FORNECIMENTO E INSTALAÇÃO. AF_12/2017</t>
  </si>
  <si>
    <t xml:space="preserve"> 22.4</t>
  </si>
  <si>
    <t>ABRAÇADEIRA DE FIXAÇÃO DE BRAÇOS DE LUMINÁRIAS DE 2" - FORNECIMENTO E INSTALAÇÃO. AF_08/2020</t>
  </si>
  <si>
    <t xml:space="preserve"> 22.5</t>
  </si>
  <si>
    <t xml:space="preserve"> 22.6</t>
  </si>
  <si>
    <t>ESCAVAÇÃO MANUAL DE VALA COM PROFUNDIDADE MENOR OU IGUAL A 1,30 M. AF_02/2021</t>
  </si>
  <si>
    <t xml:space="preserve"> 22.7</t>
  </si>
  <si>
    <t>REATERRO MANUAL DE VALAS COM COMPACTAÇÃO MECANIZADA. AF_04/2016</t>
  </si>
  <si>
    <t xml:space="preserve"> 22.8</t>
  </si>
  <si>
    <t>HASTE DE ATERRAMENTO 5/8  PARA SPDA - FORNECIMENTO E INSTALAÇÃO. AF_12/2017</t>
  </si>
  <si>
    <t xml:space="preserve"> 22.9</t>
  </si>
  <si>
    <t>TUBO, PPR, DN 75, CLASSE PN 12,  INSTALADO EM PRUMADA DE ÁGUA   FORNECIMENTO E INSTALAÇÃO. AF_08/2022</t>
  </si>
  <si>
    <t xml:space="preserve"> 22.10</t>
  </si>
  <si>
    <t>CORDOALHA DE COBRE NU 50 MM², NÃO ENTERRADA, COM ISOLADOR - FORNECIMENTO E INSTALAÇÃO. AF_12/2017</t>
  </si>
  <si>
    <t xml:space="preserve"> 22.11</t>
  </si>
  <si>
    <t>CAIXA DE INSPEÇÃO PARA ATERRAMENTO, CIRCULAR, EM POLIETILENO, DIÂMETRO INTERNO = 0,3 M. AF_12/2020</t>
  </si>
  <si>
    <t xml:space="preserve"> 22.12</t>
  </si>
  <si>
    <t>C2457</t>
  </si>
  <si>
    <t>TERMINAL DE PRESSÃO P/ CABOS ATÉ 35MM2</t>
  </si>
  <si>
    <t xml:space="preserve"> 22.13</t>
  </si>
  <si>
    <t>C3909</t>
  </si>
  <si>
    <t>SOLDA EXOTÉRMICA</t>
  </si>
  <si>
    <t xml:space="preserve"> 22.14</t>
  </si>
  <si>
    <t>CONJUNTO DE ESTAIAMENTO SPDA 1,5m X 2"</t>
  </si>
  <si>
    <t xml:space="preserve"> 22.15</t>
  </si>
  <si>
    <t>I9160</t>
  </si>
  <si>
    <t>CAIXA DE EQUIPOTENCIALIZAÇÃO 40X40X15, COM BARRAMENTO PARA NEUTRO</t>
  </si>
  <si>
    <t xml:space="preserve"> 23</t>
  </si>
  <si>
    <t>SERVIÇOS COMPLEMENTARES</t>
  </si>
  <si>
    <t xml:space="preserve"> 23.1</t>
  </si>
  <si>
    <t>C0864</t>
  </si>
  <si>
    <t>CONJUNTO DE MASTRO P/ TRÊS BANDEIRAS E PEDESTAL</t>
  </si>
  <si>
    <t xml:space="preserve"> 23.2</t>
  </si>
  <si>
    <t>C4068</t>
  </si>
  <si>
    <t>BANCADA DE GRANITO CINZA E=2cm</t>
  </si>
  <si>
    <t xml:space="preserve"> 23.3</t>
  </si>
  <si>
    <t xml:space="preserve"> 23.4</t>
  </si>
  <si>
    <t xml:space="preserve"> 23.5</t>
  </si>
  <si>
    <t>PEITORIL LINEAR EM GRANITO OU MÁRMORE, L = 15CM, COMPRIMENTO DE ATÉ 2M, ASSENTADO COM ARGAMASSA 1:6 COM ADITIVO. AF_11/2020</t>
  </si>
  <si>
    <t xml:space="preserve"> 23.6</t>
  </si>
  <si>
    <t>SUPORTE MÃO FRANCESA EM AÇO, ABAS IGUAIS 30 CM, CAPACIDADE MINIMA 60 KG, BRANCO - FORNECIMENTO E INSTALAÇÃO. AF_01/2020</t>
  </si>
  <si>
    <t xml:space="preserve"> 23.7</t>
  </si>
  <si>
    <t>ESCANINHO MDF LAMINADO MELAMINICO E:1,8CM</t>
  </si>
  <si>
    <t xml:space="preserve"> 23.8</t>
  </si>
  <si>
    <t>C0361</t>
  </si>
  <si>
    <t>BANCO EM ALVENARIA, TAMPO EM CONCRETO, C/ENCOSTO H=80cm (PINTADO)</t>
  </si>
  <si>
    <t xml:space="preserve"> 23.9</t>
  </si>
  <si>
    <t>BANCO EM ALVENARIA REVESTIDO COM PASTILHA CERÂMICA</t>
  </si>
  <si>
    <t xml:space="preserve"> 23.10</t>
  </si>
  <si>
    <t>BICICLETÁRIO 1,50m</t>
  </si>
  <si>
    <t xml:space="preserve"> 24</t>
  </si>
  <si>
    <t>SERVIÇOS FINAIS</t>
  </si>
  <si>
    <t xml:space="preserve"> 24.1</t>
  </si>
  <si>
    <t>LIMPEZA DE PISO CERÂMICO OU PORCELANATO COM PANO ÚMIDO. AF_04/2019</t>
  </si>
  <si>
    <t xml:space="preserve"> 24.3</t>
  </si>
  <si>
    <t xml:space="preserve">PLACA DE INAUGURACAO METALICA, *40* CM X *60* CM  </t>
  </si>
  <si>
    <t>Total do BDI</t>
  </si>
  <si>
    <t>Ministério da Educação</t>
  </si>
  <si>
    <r>
      <t>Obra</t>
    </r>
    <r>
      <rPr>
        <sz val="10"/>
        <rFont val="Arial"/>
        <family val="2"/>
      </rPr>
      <t>: Projeto Padrão FNDE - 5 salas</t>
    </r>
  </si>
  <si>
    <r>
      <t>Município</t>
    </r>
    <r>
      <rPr>
        <sz val="10"/>
        <rFont val="Arial"/>
        <family val="2"/>
      </rPr>
      <t>:</t>
    </r>
  </si>
  <si>
    <t>Planejamento</t>
  </si>
  <si>
    <t>ITEM</t>
  </si>
  <si>
    <t>DESCRIÇÃO DOS SERVIÇOS</t>
  </si>
  <si>
    <t>VALOR (R$)</t>
  </si>
  <si>
    <t>% ITEM</t>
  </si>
  <si>
    <t xml:space="preserve">SERVIÇOS PRELIMINARES </t>
  </si>
  <si>
    <t>MOVIMENTO DE TERRAS PARA FUNDAÇÕES</t>
  </si>
  <si>
    <t xml:space="preserve">FUNDAÇÕES </t>
  </si>
  <si>
    <t xml:space="preserve">SUPERESTRUTURA </t>
  </si>
  <si>
    <t>SISTEMA DE VEDAÇÃO VERTICAL</t>
  </si>
  <si>
    <t xml:space="preserve">ESQUADRIAS </t>
  </si>
  <si>
    <t xml:space="preserve">SISTEMAS DE COBERTURA </t>
  </si>
  <si>
    <t xml:space="preserve">IMPERMEABILIZAÇÃO </t>
  </si>
  <si>
    <t>SISTEMAS DE PISOS INTERNOS E EXTERNOS</t>
  </si>
  <si>
    <t xml:space="preserve">PINTURA </t>
  </si>
  <si>
    <t xml:space="preserve">INSTALAÇÃO HIDRÁULICA </t>
  </si>
  <si>
    <t xml:space="preserve">INSTALAÇÃO SANITÁRIA </t>
  </si>
  <si>
    <t xml:space="preserve">LOUÇAS E METAIS </t>
  </si>
  <si>
    <t>INSTALAÇÕES ELÉTRICAS - 220V</t>
  </si>
  <si>
    <t>INSTALAÇÕES DE REDE ESTRUTURADA</t>
  </si>
  <si>
    <t>SISTEMA DE PROTEÇÃO CONTRA DESC. ATMOSFÉRICAS</t>
  </si>
  <si>
    <t>Ionara Magalhães</t>
  </si>
  <si>
    <t>Eng° Civil - CREA/RS 180.285/D</t>
  </si>
  <si>
    <t>Descrição do Serviço</t>
  </si>
  <si>
    <t>12.5</t>
  </si>
  <si>
    <t>Caixa D´água - 40.000,00Litros</t>
  </si>
  <si>
    <t>6.7.1</t>
  </si>
  <si>
    <t>Portão de abrir aço carbono chapa perfurada, inclusive pintura</t>
  </si>
  <si>
    <t>sinapi</t>
  </si>
  <si>
    <t>descrição</t>
  </si>
  <si>
    <t>Qtdade</t>
  </si>
  <si>
    <t>Und</t>
  </si>
  <si>
    <t>R$</t>
  </si>
  <si>
    <t>1.</t>
  </si>
  <si>
    <t>Internet</t>
  </si>
  <si>
    <t>METALON 40X60</t>
  </si>
  <si>
    <t>TELA PERFURADA</t>
  </si>
  <si>
    <t>SOLDADOR (HORISTA)</t>
  </si>
  <si>
    <t>h</t>
  </si>
  <si>
    <t>FECHADURA DE SOBREPOR PARA PORTAO</t>
  </si>
  <si>
    <t>und</t>
  </si>
  <si>
    <r>
      <t xml:space="preserve">BDI Padrão: </t>
    </r>
    <r>
      <rPr>
        <b/>
        <sz val="13"/>
        <color rgb="FF000000"/>
        <rFont val="Calibri"/>
        <family val="2"/>
      </rPr>
      <t>31,250%</t>
    </r>
  </si>
  <si>
    <t>Obra: FNDE - 5 salas - opção 220V (EMEF Getúlio Vargas)</t>
  </si>
  <si>
    <t xml:space="preserve">Município de </t>
  </si>
  <si>
    <t>Planilha Orçamentária - Ministério da Educação</t>
  </si>
  <si>
    <t>Unidade federativa: DISTRITO FEDERAL</t>
  </si>
  <si>
    <t>Arroio do Meio-RS</t>
  </si>
  <si>
    <t>Data Preço: DEZEMBRO/2023 (com desoneração)</t>
  </si>
  <si>
    <t>SEINFRA: CE 10/2023
    SINAPI: RS 12/2023
(Desonerado)</t>
  </si>
  <si>
    <t>Valores Totais</t>
  </si>
  <si>
    <r>
      <t xml:space="preserve">BDI Padrão: </t>
    </r>
    <r>
      <rPr>
        <b/>
        <sz val="12"/>
        <color rgb="FF000000"/>
        <rFont val="Calibri"/>
        <family val="2"/>
      </rPr>
      <t>31,250%</t>
    </r>
  </si>
  <si>
    <t xml:space="preserve"> 7.1.13</t>
  </si>
  <si>
    <t>Ionara D. Magalhães Stein</t>
  </si>
  <si>
    <t>Arroio do Meio - 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</si>
</sst>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* #,##0.00_-;\-&quot;R$&quot;* #,##0.00_-;_-&quot;R$&quot;* &quot;-&quot;??_-;_-@_-"/>
    <numFmt numFmtId="43" formatCode="_-* #,##0.00_-;\-* #,##0.00_-;_-* &quot;-&quot;??_-;_-@_-"/>
    <numFmt numFmtId="164" formatCode="_(* #,##0.00_);_(* \(#,##0.00\);_(* &quot;-&quot;??_);_(@_)"/>
  </numFmts>
  <fonts count="22" x14ac:knownFonts="1">
    <font>
      <sz val="11"/>
      <color rgb="FF000000"/>
      <name val="Calibri"/>
    </font>
    <font>
      <sz val="12"/>
      <color rgb="FF000000"/>
      <name val="Calibri"/>
    </font>
    <font>
      <b/>
      <sz val="12"/>
      <color rgb="FF000000"/>
      <name val="Calibri"/>
    </font>
    <font>
      <sz val="11"/>
      <color rgb="FF000000"/>
      <name val="Calibri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9"/>
      <name val="Arial"/>
      <family val="2"/>
    </font>
    <font>
      <sz val="9"/>
      <name val="Calibri"/>
      <family val="2"/>
      <scheme val="minor"/>
    </font>
    <font>
      <b/>
      <sz val="11"/>
      <color rgb="FF000000"/>
      <name val="Arial"/>
      <family val="2"/>
    </font>
    <font>
      <sz val="13"/>
      <color rgb="FF000000"/>
      <name val="Calibri"/>
      <family val="2"/>
    </font>
    <font>
      <b/>
      <sz val="13"/>
      <color rgb="FF000000"/>
      <name val="Calibri"/>
      <family val="2"/>
    </font>
    <font>
      <b/>
      <sz val="14"/>
      <color rgb="FF000000"/>
      <name val="Calibri"/>
      <family val="2"/>
    </font>
    <font>
      <b/>
      <u/>
      <sz val="20"/>
      <color rgb="FF000000"/>
      <name val="Calibri"/>
      <family val="2"/>
    </font>
    <font>
      <b/>
      <sz val="16"/>
      <color rgb="FF000000"/>
      <name val="Calibri"/>
      <family val="2"/>
    </font>
    <font>
      <b/>
      <sz val="15"/>
      <color rgb="FF000000"/>
      <name val="Calibri"/>
      <family val="2"/>
    </font>
    <font>
      <sz val="11"/>
      <color rgb="FFFF0000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theme="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D5D5D5"/>
        <bgColor rgb="FF000000"/>
      </patternFill>
    </fill>
    <fill>
      <patternFill patternType="solid">
        <fgColor rgb="FFC7C7C7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indexed="64"/>
      </top>
      <bottom style="double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medium">
        <color indexed="64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rgb="FF000000"/>
      </right>
      <top style="thin">
        <color indexed="64"/>
      </top>
      <bottom style="double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rgb="FF000000"/>
      </right>
      <top style="hair">
        <color rgb="FF000000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rgb="FF000000"/>
      </right>
      <top style="medium">
        <color indexed="64"/>
      </top>
      <bottom/>
      <diagonal/>
    </border>
    <border>
      <left style="hair">
        <color rgb="FF000000"/>
      </left>
      <right style="hair">
        <color rgb="FF000000"/>
      </right>
      <top style="medium">
        <color indexed="64"/>
      </top>
      <bottom/>
      <diagonal/>
    </border>
    <border>
      <left style="hair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indexed="64"/>
      </right>
      <top/>
      <bottom/>
      <diagonal/>
    </border>
  </borders>
  <cellStyleXfs count="8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198">
    <xf numFmtId="0" fontId="0" fillId="0" borderId="0" xfId="0"/>
    <xf numFmtId="0" fontId="0" fillId="2" borderId="0" xfId="0" applyFill="1"/>
    <xf numFmtId="4" fontId="0" fillId="0" borderId="0" xfId="0" applyNumberFormat="1"/>
    <xf numFmtId="0" fontId="0" fillId="0" borderId="0" xfId="0" applyAlignment="1">
      <alignment wrapText="1"/>
    </xf>
    <xf numFmtId="0" fontId="4" fillId="0" borderId="0" xfId="3"/>
    <xf numFmtId="0" fontId="4" fillId="0" borderId="0" xfId="3" applyAlignment="1">
      <alignment vertical="center"/>
    </xf>
    <xf numFmtId="0" fontId="4" fillId="0" borderId="0" xfId="3" applyAlignment="1">
      <alignment horizontal="left" vertical="center"/>
    </xf>
    <xf numFmtId="0" fontId="4" fillId="0" borderId="0" xfId="3" applyAlignment="1">
      <alignment horizontal="center" vertical="center"/>
    </xf>
    <xf numFmtId="164" fontId="4" fillId="0" borderId="0" xfId="4" applyFont="1" applyBorder="1" applyAlignment="1">
      <alignment horizontal="center" vertical="center"/>
    </xf>
    <xf numFmtId="0" fontId="5" fillId="0" borderId="1" xfId="3" applyFont="1" applyBorder="1" applyAlignment="1">
      <alignment vertical="center"/>
    </xf>
    <xf numFmtId="0" fontId="5" fillId="0" borderId="2" xfId="3" applyFont="1" applyBorder="1" applyAlignment="1">
      <alignment vertical="center"/>
    </xf>
    <xf numFmtId="0" fontId="4" fillId="0" borderId="2" xfId="3" applyBorder="1" applyAlignment="1">
      <alignment horizontal="left" vertical="center"/>
    </xf>
    <xf numFmtId="0" fontId="4" fillId="0" borderId="2" xfId="3" applyBorder="1" applyAlignment="1">
      <alignment horizontal="center" vertical="center"/>
    </xf>
    <xf numFmtId="164" fontId="4" fillId="0" borderId="2" xfId="4" applyFont="1" applyBorder="1" applyAlignment="1">
      <alignment horizontal="center" vertical="center"/>
    </xf>
    <xf numFmtId="0" fontId="4" fillId="0" borderId="2" xfId="3" applyBorder="1" applyAlignment="1">
      <alignment vertical="center"/>
    </xf>
    <xf numFmtId="0" fontId="4" fillId="0" borderId="2" xfId="3" applyBorder="1"/>
    <xf numFmtId="0" fontId="4" fillId="0" borderId="3" xfId="3" applyBorder="1"/>
    <xf numFmtId="0" fontId="5" fillId="0" borderId="7" xfId="3" applyFont="1" applyBorder="1" applyAlignment="1">
      <alignment vertical="center"/>
    </xf>
    <xf numFmtId="0" fontId="5" fillId="0" borderId="0" xfId="3" applyFont="1" applyAlignment="1">
      <alignment vertical="center"/>
    </xf>
    <xf numFmtId="164" fontId="5" fillId="0" borderId="0" xfId="4" applyFont="1" applyBorder="1" applyAlignment="1">
      <alignment horizontal="center" vertical="center"/>
    </xf>
    <xf numFmtId="9" fontId="4" fillId="0" borderId="0" xfId="3" applyNumberFormat="1" applyAlignment="1">
      <alignment vertical="center"/>
    </xf>
    <xf numFmtId="0" fontId="4" fillId="0" borderId="8" xfId="3" applyBorder="1"/>
    <xf numFmtId="0" fontId="5" fillId="0" borderId="4" xfId="3" applyFont="1" applyBorder="1" applyAlignment="1">
      <alignment vertical="center"/>
    </xf>
    <xf numFmtId="0" fontId="5" fillId="0" borderId="5" xfId="3" applyFont="1" applyBorder="1" applyAlignment="1">
      <alignment vertical="center"/>
    </xf>
    <xf numFmtId="0" fontId="4" fillId="0" borderId="5" xfId="3" applyBorder="1" applyAlignment="1">
      <alignment horizontal="left" vertical="center"/>
    </xf>
    <xf numFmtId="0" fontId="4" fillId="0" borderId="5" xfId="3" applyBorder="1" applyAlignment="1">
      <alignment horizontal="center" vertical="center"/>
    </xf>
    <xf numFmtId="164" fontId="5" fillId="0" borderId="5" xfId="4" applyFont="1" applyBorder="1" applyAlignment="1">
      <alignment horizontal="center" vertical="center"/>
    </xf>
    <xf numFmtId="0" fontId="4" fillId="0" borderId="5" xfId="3" applyBorder="1" applyAlignment="1">
      <alignment vertical="center"/>
    </xf>
    <xf numFmtId="0" fontId="4" fillId="0" borderId="5" xfId="3" applyBorder="1"/>
    <xf numFmtId="0" fontId="4" fillId="0" borderId="6" xfId="3" applyBorder="1"/>
    <xf numFmtId="0" fontId="4" fillId="0" borderId="0" xfId="5"/>
    <xf numFmtId="0" fontId="4" fillId="6" borderId="12" xfId="5" applyFill="1" applyBorder="1" applyAlignment="1">
      <alignment horizontal="center"/>
    </xf>
    <xf numFmtId="0" fontId="4" fillId="6" borderId="13" xfId="5" applyFill="1" applyBorder="1" applyAlignment="1">
      <alignment horizontal="center"/>
    </xf>
    <xf numFmtId="0" fontId="4" fillId="6" borderId="14" xfId="5" applyFill="1" applyBorder="1" applyAlignment="1">
      <alignment horizontal="center"/>
    </xf>
    <xf numFmtId="0" fontId="4" fillId="0" borderId="15" xfId="5" applyBorder="1"/>
    <xf numFmtId="0" fontId="4" fillId="0" borderId="16" xfId="5" applyBorder="1" applyAlignment="1">
      <alignment horizontal="center"/>
    </xf>
    <xf numFmtId="0" fontId="4" fillId="0" borderId="16" xfId="5" applyBorder="1"/>
    <xf numFmtId="0" fontId="4" fillId="0" borderId="17" xfId="5" applyBorder="1"/>
    <xf numFmtId="0" fontId="4" fillId="0" borderId="18" xfId="5" applyBorder="1" applyAlignment="1">
      <alignment horizontal="center"/>
    </xf>
    <xf numFmtId="49" fontId="5" fillId="6" borderId="19" xfId="5" applyNumberFormat="1" applyFont="1" applyFill="1" applyBorder="1"/>
    <xf numFmtId="164" fontId="0" fillId="0" borderId="19" xfId="4" applyFont="1" applyBorder="1" applyAlignment="1">
      <alignment horizontal="center"/>
    </xf>
    <xf numFmtId="10" fontId="0" fillId="0" borderId="19" xfId="6" applyNumberFormat="1" applyFont="1" applyBorder="1" applyAlignment="1">
      <alignment horizontal="center"/>
    </xf>
    <xf numFmtId="10" fontId="4" fillId="7" borderId="19" xfId="6" applyNumberFormat="1" applyFont="1" applyFill="1" applyBorder="1"/>
    <xf numFmtId="10" fontId="0" fillId="0" borderId="19" xfId="6" applyNumberFormat="1" applyFont="1" applyBorder="1"/>
    <xf numFmtId="0" fontId="4" fillId="0" borderId="19" xfId="5" applyBorder="1"/>
    <xf numFmtId="0" fontId="4" fillId="0" borderId="20" xfId="5" applyBorder="1"/>
    <xf numFmtId="10" fontId="4" fillId="0" borderId="19" xfId="5" applyNumberFormat="1" applyBorder="1"/>
    <xf numFmtId="0" fontId="5" fillId="0" borderId="19" xfId="5" applyFont="1" applyBorder="1"/>
    <xf numFmtId="164" fontId="4" fillId="0" borderId="19" xfId="5" applyNumberFormat="1" applyBorder="1"/>
    <xf numFmtId="0" fontId="5" fillId="6" borderId="19" xfId="5" applyFont="1" applyFill="1" applyBorder="1"/>
    <xf numFmtId="9" fontId="4" fillId="7" borderId="19" xfId="6" applyFont="1" applyFill="1" applyBorder="1"/>
    <xf numFmtId="9" fontId="4" fillId="8" borderId="19" xfId="6" applyFont="1" applyFill="1" applyBorder="1"/>
    <xf numFmtId="9" fontId="0" fillId="0" borderId="19" xfId="6" applyFont="1" applyFill="1" applyBorder="1"/>
    <xf numFmtId="9" fontId="0" fillId="0" borderId="20" xfId="6" applyFont="1" applyBorder="1"/>
    <xf numFmtId="9" fontId="0" fillId="0" borderId="19" xfId="6" applyFont="1" applyBorder="1"/>
    <xf numFmtId="9" fontId="4" fillId="0" borderId="19" xfId="6" applyFont="1" applyFill="1" applyBorder="1"/>
    <xf numFmtId="164" fontId="4" fillId="0" borderId="20" xfId="5" applyNumberFormat="1" applyBorder="1"/>
    <xf numFmtId="0" fontId="5" fillId="9" borderId="19" xfId="5" applyFont="1" applyFill="1" applyBorder="1" applyAlignment="1">
      <alignment vertical="center"/>
    </xf>
    <xf numFmtId="9" fontId="7" fillId="7" borderId="19" xfId="6" applyFont="1" applyFill="1" applyBorder="1"/>
    <xf numFmtId="43" fontId="4" fillId="0" borderId="19" xfId="5" applyNumberFormat="1" applyBorder="1"/>
    <xf numFmtId="43" fontId="4" fillId="0" borderId="20" xfId="5" applyNumberFormat="1" applyBorder="1"/>
    <xf numFmtId="0" fontId="5" fillId="6" borderId="19" xfId="5" applyFont="1" applyFill="1" applyBorder="1" applyAlignment="1">
      <alignment vertical="center"/>
    </xf>
    <xf numFmtId="9" fontId="4" fillId="7" borderId="20" xfId="6" applyFont="1" applyFill="1" applyBorder="1"/>
    <xf numFmtId="164" fontId="4" fillId="8" borderId="19" xfId="5" applyNumberFormat="1" applyFill="1" applyBorder="1"/>
    <xf numFmtId="9" fontId="0" fillId="0" borderId="20" xfId="6" applyFont="1" applyFill="1" applyBorder="1"/>
    <xf numFmtId="164" fontId="0" fillId="0" borderId="19" xfId="4" applyFont="1" applyBorder="1"/>
    <xf numFmtId="0" fontId="4" fillId="0" borderId="19" xfId="5" applyBorder="1" applyAlignment="1">
      <alignment horizontal="center"/>
    </xf>
    <xf numFmtId="9" fontId="4" fillId="0" borderId="19" xfId="2" applyFont="1" applyFill="1" applyBorder="1"/>
    <xf numFmtId="9" fontId="4" fillId="7" borderId="19" xfId="2" applyFont="1" applyFill="1" applyBorder="1"/>
    <xf numFmtId="0" fontId="5" fillId="6" borderId="19" xfId="5" applyFont="1" applyFill="1" applyBorder="1" applyAlignment="1">
      <alignment vertical="center" wrapText="1"/>
    </xf>
    <xf numFmtId="9" fontId="4" fillId="7" borderId="19" xfId="5" applyNumberFormat="1" applyFill="1" applyBorder="1"/>
    <xf numFmtId="9" fontId="4" fillId="7" borderId="20" xfId="2" applyFont="1" applyFill="1" applyBorder="1"/>
    <xf numFmtId="9" fontId="4" fillId="0" borderId="19" xfId="2" applyFont="1" applyBorder="1"/>
    <xf numFmtId="9" fontId="4" fillId="0" borderId="20" xfId="2" applyFont="1" applyFill="1" applyBorder="1"/>
    <xf numFmtId="164" fontId="0" fillId="0" borderId="0" xfId="4" applyFont="1"/>
    <xf numFmtId="0" fontId="4" fillId="0" borderId="21" xfId="5" applyBorder="1"/>
    <xf numFmtId="164" fontId="5" fillId="6" borderId="12" xfId="4" applyFont="1" applyFill="1" applyBorder="1"/>
    <xf numFmtId="10" fontId="5" fillId="6" borderId="13" xfId="5" applyNumberFormat="1" applyFont="1" applyFill="1" applyBorder="1"/>
    <xf numFmtId="164" fontId="4" fillId="0" borderId="19" xfId="7" applyFont="1" applyBorder="1"/>
    <xf numFmtId="164" fontId="4" fillId="0" borderId="19" xfId="7" applyFont="1" applyFill="1" applyBorder="1"/>
    <xf numFmtId="0" fontId="0" fillId="0" borderId="22" xfId="0" applyBorder="1"/>
    <xf numFmtId="10" fontId="10" fillId="0" borderId="22" xfId="5" applyNumberFormat="1" applyFont="1" applyBorder="1" applyAlignment="1">
      <alignment vertical="center"/>
    </xf>
    <xf numFmtId="0" fontId="10" fillId="0" borderId="22" xfId="5" applyFont="1" applyBorder="1" applyAlignment="1">
      <alignment vertical="center"/>
    </xf>
    <xf numFmtId="0" fontId="11" fillId="0" borderId="0" xfId="0" applyFont="1"/>
    <xf numFmtId="44" fontId="0" fillId="0" borderId="0" xfId="1" applyFont="1"/>
    <xf numFmtId="44" fontId="0" fillId="10" borderId="0" xfId="0" applyNumberFormat="1" applyFill="1"/>
    <xf numFmtId="44" fontId="0" fillId="0" borderId="0" xfId="0" applyNumberFormat="1"/>
    <xf numFmtId="164" fontId="5" fillId="0" borderId="1" xfId="7" applyFont="1" applyFill="1" applyBorder="1" applyAlignment="1">
      <alignment vertical="center"/>
    </xf>
    <xf numFmtId="0" fontId="0" fillId="2" borderId="2" xfId="0" applyFill="1" applyBorder="1" applyAlignment="1">
      <alignment horizontal="center"/>
    </xf>
    <xf numFmtId="0" fontId="12" fillId="2" borderId="2" xfId="0" applyFont="1" applyFill="1" applyBorder="1"/>
    <xf numFmtId="44" fontId="0" fillId="2" borderId="2" xfId="1" applyFont="1" applyFill="1" applyBorder="1"/>
    <xf numFmtId="44" fontId="0" fillId="2" borderId="3" xfId="1" applyFont="1" applyFill="1" applyBorder="1"/>
    <xf numFmtId="44" fontId="0" fillId="2" borderId="0" xfId="1" applyFont="1" applyFill="1" applyBorder="1"/>
    <xf numFmtId="44" fontId="0" fillId="2" borderId="8" xfId="1" applyFont="1" applyFill="1" applyBorder="1"/>
    <xf numFmtId="0" fontId="0" fillId="0" borderId="7" xfId="0" applyBorder="1"/>
    <xf numFmtId="44" fontId="5" fillId="0" borderId="0" xfId="1" applyFont="1" applyFill="1" applyBorder="1" applyAlignment="1">
      <alignment vertical="center"/>
    </xf>
    <xf numFmtId="44" fontId="0" fillId="2" borderId="0" xfId="1" applyFont="1" applyFill="1" applyBorder="1" applyAlignment="1"/>
    <xf numFmtId="0" fontId="0" fillId="2" borderId="4" xfId="0" applyFill="1" applyBorder="1" applyAlignment="1">
      <alignment horizontal="right"/>
    </xf>
    <xf numFmtId="0" fontId="0" fillId="2" borderId="5" xfId="0" applyFill="1" applyBorder="1"/>
    <xf numFmtId="0" fontId="0" fillId="2" borderId="5" xfId="0" applyFill="1" applyBorder="1" applyAlignment="1">
      <alignment horizontal="center"/>
    </xf>
    <xf numFmtId="44" fontId="0" fillId="2" borderId="5" xfId="1" applyFont="1" applyFill="1" applyBorder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2" fillId="2" borderId="0" xfId="0" applyFont="1" applyFill="1"/>
    <xf numFmtId="0" fontId="0" fillId="0" borderId="23" xfId="0" applyBorder="1"/>
    <xf numFmtId="0" fontId="0" fillId="0" borderId="23" xfId="0" applyBorder="1" applyAlignment="1">
      <alignment wrapText="1"/>
    </xf>
    <xf numFmtId="4" fontId="0" fillId="0" borderId="23" xfId="0" applyNumberFormat="1" applyBorder="1"/>
    <xf numFmtId="0" fontId="1" fillId="5" borderId="23" xfId="0" applyFont="1" applyFill="1" applyBorder="1"/>
    <xf numFmtId="0" fontId="1" fillId="5" borderId="23" xfId="0" applyFont="1" applyFill="1" applyBorder="1" applyAlignment="1">
      <alignment wrapText="1"/>
    </xf>
    <xf numFmtId="4" fontId="1" fillId="5" borderId="23" xfId="0" applyNumberFormat="1" applyFont="1" applyFill="1" applyBorder="1"/>
    <xf numFmtId="0" fontId="0" fillId="0" borderId="24" xfId="0" applyBorder="1"/>
    <xf numFmtId="0" fontId="0" fillId="0" borderId="24" xfId="0" applyBorder="1" applyAlignment="1">
      <alignment wrapText="1"/>
    </xf>
    <xf numFmtId="4" fontId="0" fillId="0" borderId="24" xfId="0" applyNumberFormat="1" applyBorder="1"/>
    <xf numFmtId="0" fontId="0" fillId="0" borderId="26" xfId="0" applyBorder="1"/>
    <xf numFmtId="0" fontId="0" fillId="0" borderId="26" xfId="0" applyBorder="1" applyAlignment="1">
      <alignment wrapText="1"/>
    </xf>
    <xf numFmtId="4" fontId="0" fillId="0" borderId="26" xfId="0" applyNumberFormat="1" applyBorder="1"/>
    <xf numFmtId="0" fontId="1" fillId="4" borderId="25" xfId="0" applyFont="1" applyFill="1" applyBorder="1"/>
    <xf numFmtId="0" fontId="1" fillId="4" borderId="25" xfId="0" applyFont="1" applyFill="1" applyBorder="1" applyAlignment="1">
      <alignment wrapText="1"/>
    </xf>
    <xf numFmtId="4" fontId="1" fillId="4" borderId="25" xfId="0" applyNumberFormat="1" applyFont="1" applyFill="1" applyBorder="1"/>
    <xf numFmtId="4" fontId="2" fillId="0" borderId="0" xfId="0" applyNumberFormat="1" applyFont="1"/>
    <xf numFmtId="4" fontId="14" fillId="0" borderId="9" xfId="0" applyNumberFormat="1" applyFont="1" applyBorder="1"/>
    <xf numFmtId="4" fontId="14" fillId="0" borderId="10" xfId="0" applyNumberFormat="1" applyFont="1" applyBorder="1"/>
    <xf numFmtId="44" fontId="0" fillId="2" borderId="0" xfId="1" applyFont="1" applyFill="1"/>
    <xf numFmtId="44" fontId="14" fillId="0" borderId="11" xfId="1" applyFont="1" applyBorder="1"/>
    <xf numFmtId="4" fontId="2" fillId="0" borderId="7" xfId="0" applyNumberFormat="1" applyFont="1" applyBorder="1"/>
    <xf numFmtId="44" fontId="2" fillId="0" borderId="8" xfId="1" applyFont="1" applyBorder="1"/>
    <xf numFmtId="4" fontId="0" fillId="0" borderId="7" xfId="0" applyNumberFormat="1" applyBorder="1"/>
    <xf numFmtId="44" fontId="0" fillId="0" borderId="8" xfId="1" applyFont="1" applyBorder="1"/>
    <xf numFmtId="0" fontId="0" fillId="0" borderId="27" xfId="0" applyBorder="1"/>
    <xf numFmtId="44" fontId="0" fillId="0" borderId="28" xfId="1" applyFont="1" applyBorder="1"/>
    <xf numFmtId="0" fontId="0" fillId="0" borderId="29" xfId="0" applyBorder="1"/>
    <xf numFmtId="44" fontId="0" fillId="0" borderId="30" xfId="1" applyFont="1" applyBorder="1"/>
    <xf numFmtId="0" fontId="0" fillId="0" borderId="31" xfId="0" applyBorder="1"/>
    <xf numFmtId="44" fontId="0" fillId="0" borderId="32" xfId="1" applyFont="1" applyBorder="1"/>
    <xf numFmtId="0" fontId="1" fillId="4" borderId="33" xfId="0" applyFont="1" applyFill="1" applyBorder="1"/>
    <xf numFmtId="44" fontId="1" fillId="4" borderId="34" xfId="1" applyFont="1" applyFill="1" applyBorder="1"/>
    <xf numFmtId="0" fontId="1" fillId="5" borderId="29" xfId="0" applyFont="1" applyFill="1" applyBorder="1"/>
    <xf numFmtId="44" fontId="1" fillId="5" borderId="30" xfId="1" applyFont="1" applyFill="1" applyBorder="1"/>
    <xf numFmtId="0" fontId="0" fillId="0" borderId="35" xfId="0" applyBorder="1"/>
    <xf numFmtId="0" fontId="0" fillId="0" borderId="36" xfId="0" applyBorder="1"/>
    <xf numFmtId="0" fontId="0" fillId="0" borderId="36" xfId="0" applyBorder="1" applyAlignment="1">
      <alignment wrapText="1"/>
    </xf>
    <xf numFmtId="4" fontId="0" fillId="0" borderId="36" xfId="0" applyNumberFormat="1" applyBorder="1"/>
    <xf numFmtId="44" fontId="0" fillId="0" borderId="37" xfId="1" applyFont="1" applyBorder="1"/>
    <xf numFmtId="0" fontId="0" fillId="3" borderId="38" xfId="0" applyFill="1" applyBorder="1"/>
    <xf numFmtId="0" fontId="0" fillId="3" borderId="39" xfId="0" applyFill="1" applyBorder="1"/>
    <xf numFmtId="44" fontId="0" fillId="3" borderId="40" xfId="1" applyFont="1" applyFill="1" applyBorder="1"/>
    <xf numFmtId="0" fontId="1" fillId="5" borderId="41" xfId="0" applyFont="1" applyFill="1" applyBorder="1"/>
    <xf numFmtId="0" fontId="1" fillId="5" borderId="42" xfId="0" applyFont="1" applyFill="1" applyBorder="1"/>
    <xf numFmtId="0" fontId="1" fillId="5" borderId="42" xfId="0" applyFont="1" applyFill="1" applyBorder="1" applyAlignment="1">
      <alignment wrapText="1"/>
    </xf>
    <xf numFmtId="4" fontId="1" fillId="5" borderId="42" xfId="0" applyNumberFormat="1" applyFont="1" applyFill="1" applyBorder="1"/>
    <xf numFmtId="44" fontId="1" fillId="5" borderId="43" xfId="1" applyFont="1" applyFill="1" applyBorder="1"/>
    <xf numFmtId="0" fontId="0" fillId="0" borderId="44" xfId="0" applyBorder="1"/>
    <xf numFmtId="0" fontId="0" fillId="0" borderId="45" xfId="0" applyBorder="1"/>
    <xf numFmtId="0" fontId="0" fillId="0" borderId="45" xfId="0" applyBorder="1" applyAlignment="1">
      <alignment wrapText="1"/>
    </xf>
    <xf numFmtId="4" fontId="0" fillId="0" borderId="45" xfId="0" applyNumberFormat="1" applyBorder="1"/>
    <xf numFmtId="44" fontId="0" fillId="0" borderId="46" xfId="1" applyFont="1" applyBorder="1"/>
    <xf numFmtId="44" fontId="18" fillId="0" borderId="0" xfId="0" applyNumberFormat="1" applyFont="1"/>
    <xf numFmtId="44" fontId="19" fillId="2" borderId="8" xfId="1" applyFont="1" applyFill="1" applyBorder="1"/>
    <xf numFmtId="44" fontId="19" fillId="2" borderId="5" xfId="1" applyFont="1" applyFill="1" applyBorder="1"/>
    <xf numFmtId="44" fontId="19" fillId="2" borderId="6" xfId="1" applyFont="1" applyFill="1" applyBorder="1"/>
    <xf numFmtId="0" fontId="8" fillId="0" borderId="29" xfId="0" applyFont="1" applyBorder="1"/>
    <xf numFmtId="10" fontId="10" fillId="0" borderId="0" xfId="5" applyNumberFormat="1" applyFont="1" applyAlignment="1">
      <alignment vertical="center"/>
    </xf>
    <xf numFmtId="0" fontId="10" fillId="0" borderId="0" xfId="5" applyFont="1" applyAlignment="1">
      <alignment vertical="center"/>
    </xf>
    <xf numFmtId="164" fontId="9" fillId="6" borderId="13" xfId="5" applyNumberFormat="1" applyFont="1" applyFill="1" applyBorder="1"/>
    <xf numFmtId="164" fontId="9" fillId="6" borderId="13" xfId="7" applyFont="1" applyFill="1" applyBorder="1"/>
    <xf numFmtId="164" fontId="4" fillId="0" borderId="0" xfId="5" applyNumberFormat="1"/>
    <xf numFmtId="0" fontId="4" fillId="0" borderId="0" xfId="5" applyAlignment="1">
      <alignment horizontal="center"/>
    </xf>
    <xf numFmtId="164" fontId="5" fillId="0" borderId="0" xfId="4" applyFont="1" applyFill="1" applyBorder="1"/>
    <xf numFmtId="10" fontId="5" fillId="0" borderId="0" xfId="5" applyNumberFormat="1" applyFont="1"/>
    <xf numFmtId="164" fontId="4" fillId="0" borderId="0" xfId="7" applyFont="1" applyFill="1" applyBorder="1"/>
    <xf numFmtId="44" fontId="19" fillId="2" borderId="0" xfId="1" applyFont="1" applyFill="1" applyBorder="1" applyAlignment="1">
      <alignment vertical="center" wrapText="1"/>
    </xf>
    <xf numFmtId="44" fontId="19" fillId="2" borderId="0" xfId="1" applyFont="1" applyFill="1" applyBorder="1" applyAlignment="1"/>
    <xf numFmtId="0" fontId="17" fillId="2" borderId="7" xfId="0" applyFont="1" applyFill="1" applyBorder="1" applyAlignment="1">
      <alignment horizontal="center"/>
    </xf>
    <xf numFmtId="0" fontId="17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5" fillId="2" borderId="2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6" fillId="2" borderId="0" xfId="0" applyFont="1" applyFill="1" applyAlignment="1">
      <alignment horizontal="center"/>
    </xf>
    <xf numFmtId="0" fontId="8" fillId="0" borderId="0" xfId="0" applyFont="1" applyAlignment="1">
      <alignment horizontal="center" wrapText="1"/>
    </xf>
    <xf numFmtId="44" fontId="19" fillId="2" borderId="0" xfId="1" applyFont="1" applyFill="1" applyBorder="1" applyAlignment="1">
      <alignment horizontal="fill" vertical="center" wrapText="1"/>
    </xf>
    <xf numFmtId="44" fontId="19" fillId="2" borderId="8" xfId="1" applyFont="1" applyFill="1" applyBorder="1" applyAlignment="1">
      <alignment horizontal="fill" vertical="center" wrapText="1"/>
    </xf>
    <xf numFmtId="0" fontId="5" fillId="0" borderId="0" xfId="5" applyFont="1" applyAlignment="1">
      <alignment horizontal="center" wrapText="1"/>
    </xf>
    <xf numFmtId="0" fontId="9" fillId="0" borderId="0" xfId="5" applyFont="1" applyAlignment="1">
      <alignment horizontal="center" vertical="top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5" fillId="0" borderId="5" xfId="3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4" fillId="6" borderId="9" xfId="5" applyFill="1" applyBorder="1" applyAlignment="1">
      <alignment horizontal="center"/>
    </xf>
    <xf numFmtId="0" fontId="4" fillId="6" borderId="11" xfId="5" applyFill="1" applyBorder="1" applyAlignment="1">
      <alignment horizontal="center"/>
    </xf>
    <xf numFmtId="0" fontId="21" fillId="0" borderId="0" xfId="0" applyFont="1" applyFill="1"/>
    <xf numFmtId="44" fontId="21" fillId="0" borderId="0" xfId="0" applyNumberFormat="1" applyFont="1" applyFill="1"/>
  </cellXfs>
  <cellStyles count="8">
    <cellStyle name="Moeda" xfId="1" builtinId="4"/>
    <cellStyle name="Normal" xfId="0" builtinId="0"/>
    <cellStyle name="Normal 11 2" xfId="3" xr:uid="{E98EFDDA-5647-4D6E-ADA0-8374EE4AFC38}"/>
    <cellStyle name="Normal 2" xfId="5" xr:uid="{A2F29754-D2DE-4B97-8A82-2D4FE37A2EEE}"/>
    <cellStyle name="Porcentagem" xfId="2" builtinId="5"/>
    <cellStyle name="Porcentagem 2" xfId="6" xr:uid="{278F8593-A800-40CD-ADD1-0216F125E983}"/>
    <cellStyle name="Vírgula 2 2" xfId="4" xr:uid="{739684F1-BAAE-4CAC-824A-BCD9FF968633}"/>
    <cellStyle name="Vírgula 4" xfId="7" xr:uid="{BAAE5AD3-568A-4EED-AED5-FA7E793142CD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13" Type="http://schemas.openxmlformats.org/officeDocument/2006/relationships/image" Target="../media/image16.png"/><Relationship Id="rId18" Type="http://schemas.openxmlformats.org/officeDocument/2006/relationships/image" Target="../media/image21.png"/><Relationship Id="rId3" Type="http://schemas.openxmlformats.org/officeDocument/2006/relationships/image" Target="../media/image6.png"/><Relationship Id="rId21" Type="http://schemas.openxmlformats.org/officeDocument/2006/relationships/image" Target="../media/image24.png"/><Relationship Id="rId7" Type="http://schemas.openxmlformats.org/officeDocument/2006/relationships/image" Target="../media/image10.png"/><Relationship Id="rId12" Type="http://schemas.openxmlformats.org/officeDocument/2006/relationships/image" Target="../media/image15.png"/><Relationship Id="rId17" Type="http://schemas.openxmlformats.org/officeDocument/2006/relationships/image" Target="../media/image20.png"/><Relationship Id="rId2" Type="http://schemas.openxmlformats.org/officeDocument/2006/relationships/image" Target="../media/image5.png"/><Relationship Id="rId16" Type="http://schemas.openxmlformats.org/officeDocument/2006/relationships/image" Target="../media/image19.png"/><Relationship Id="rId20" Type="http://schemas.openxmlformats.org/officeDocument/2006/relationships/image" Target="../media/image23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11" Type="http://schemas.openxmlformats.org/officeDocument/2006/relationships/image" Target="../media/image14.png"/><Relationship Id="rId5" Type="http://schemas.openxmlformats.org/officeDocument/2006/relationships/image" Target="../media/image8.png"/><Relationship Id="rId15" Type="http://schemas.openxmlformats.org/officeDocument/2006/relationships/image" Target="../media/image18.png"/><Relationship Id="rId23" Type="http://schemas.openxmlformats.org/officeDocument/2006/relationships/image" Target="../media/image26.png"/><Relationship Id="rId10" Type="http://schemas.openxmlformats.org/officeDocument/2006/relationships/image" Target="../media/image13.png"/><Relationship Id="rId19" Type="http://schemas.openxmlformats.org/officeDocument/2006/relationships/image" Target="../media/image22.png"/><Relationship Id="rId4" Type="http://schemas.openxmlformats.org/officeDocument/2006/relationships/image" Target="../media/image7.png"/><Relationship Id="rId9" Type="http://schemas.openxmlformats.org/officeDocument/2006/relationships/image" Target="../media/image12.png"/><Relationship Id="rId14" Type="http://schemas.openxmlformats.org/officeDocument/2006/relationships/image" Target="../media/image17.png"/><Relationship Id="rId22" Type="http://schemas.openxmlformats.org/officeDocument/2006/relationships/image" Target="../media/image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447940</xdr:colOff>
      <xdr:row>1</xdr:row>
      <xdr:rowOff>184334</xdr:rowOff>
    </xdr:from>
    <xdr:ext cx="1184916" cy="411701"/>
    <xdr:pic>
      <xdr:nvPicPr>
        <xdr:cNvPr id="6" name="Picture 4">
          <a:extLst>
            <a:ext uri="{FF2B5EF4-FFF2-40B4-BE49-F238E27FC236}">
              <a16:creationId xmlns:a16="http://schemas.microsoft.com/office/drawing/2014/main" id="{68C9822A-9646-40FA-BFC6-66071A8D04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01690" y="238763"/>
          <a:ext cx="1184916" cy="4117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7</xdr:col>
      <xdr:colOff>134976</xdr:colOff>
      <xdr:row>1</xdr:row>
      <xdr:rowOff>188415</xdr:rowOff>
    </xdr:from>
    <xdr:to>
      <xdr:col>8</xdr:col>
      <xdr:colOff>482676</xdr:colOff>
      <xdr:row>2</xdr:row>
      <xdr:rowOff>217714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FA2E49A3-44E3-4556-92A6-1F71A472DF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17869" y="242844"/>
          <a:ext cx="1218557" cy="423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344261</xdr:colOff>
      <xdr:row>1</xdr:row>
      <xdr:rowOff>78921</xdr:rowOff>
    </xdr:from>
    <xdr:to>
      <xdr:col>1</xdr:col>
      <xdr:colOff>507353</xdr:colOff>
      <xdr:row>3</xdr:row>
      <xdr:rowOff>27214</xdr:rowOff>
    </xdr:to>
    <xdr:pic>
      <xdr:nvPicPr>
        <xdr:cNvPr id="8" name="Imagem 1" descr="C:\Users\niviaf\AppData\Local\Microsoft\Windows\INetCache\Content.Outlook\7234QJGH\brasao do municipio sem fundo (004).png">
          <a:extLst>
            <a:ext uri="{FF2B5EF4-FFF2-40B4-BE49-F238E27FC236}">
              <a16:creationId xmlns:a16="http://schemas.microsoft.com/office/drawing/2014/main" id="{E56CDE06-6902-4ADB-8F77-FBFBA7EA57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261" y="133350"/>
          <a:ext cx="965913" cy="1118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313205</xdr:colOff>
      <xdr:row>0</xdr:row>
      <xdr:rowOff>219075</xdr:rowOff>
    </xdr:from>
    <xdr:to>
      <xdr:col>26</xdr:col>
      <xdr:colOff>314886</xdr:colOff>
      <xdr:row>1</xdr:row>
      <xdr:rowOff>400050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2FC202B8-6B69-477F-83AF-C249527B76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68558" y="219075"/>
          <a:ext cx="1323975" cy="4050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289613</xdr:colOff>
      <xdr:row>0</xdr:row>
      <xdr:rowOff>209609</xdr:rowOff>
    </xdr:from>
    <xdr:to>
      <xdr:col>27</xdr:col>
      <xdr:colOff>351345</xdr:colOff>
      <xdr:row>1</xdr:row>
      <xdr:rowOff>362009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54FBFD99-9569-4289-B294-587FEE3073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7260" y="209609"/>
          <a:ext cx="722879" cy="3765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30494</xdr:colOff>
      <xdr:row>0</xdr:row>
      <xdr:rowOff>33617</xdr:rowOff>
    </xdr:from>
    <xdr:to>
      <xdr:col>1</xdr:col>
      <xdr:colOff>67234</xdr:colOff>
      <xdr:row>1</xdr:row>
      <xdr:rowOff>622433</xdr:rowOff>
    </xdr:to>
    <xdr:pic>
      <xdr:nvPicPr>
        <xdr:cNvPr id="3" name="Imagem 1" descr="C:\Users\niviaf\AppData\Local\Microsoft\Windows\INetCache\Content.Outlook\7234QJGH\brasao do municipio sem fundo (004).png">
          <a:extLst>
            <a:ext uri="{FF2B5EF4-FFF2-40B4-BE49-F238E27FC236}">
              <a16:creationId xmlns:a16="http://schemas.microsoft.com/office/drawing/2014/main" id="{EF541AD1-C577-4B39-B10A-D2B5378C82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94" y="33617"/>
          <a:ext cx="731505" cy="8129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523875</xdr:colOff>
      <xdr:row>1</xdr:row>
      <xdr:rowOff>152400</xdr:rowOff>
    </xdr:from>
    <xdr:to>
      <xdr:col>17</xdr:col>
      <xdr:colOff>107271</xdr:colOff>
      <xdr:row>14</xdr:row>
      <xdr:rowOff>162273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92B3AE5-4C6A-43C0-AC19-B4200DB236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67700" y="333375"/>
          <a:ext cx="6022296" cy="2495898"/>
        </a:xfrm>
        <a:prstGeom prst="rect">
          <a:avLst/>
        </a:prstGeom>
      </xdr:spPr>
    </xdr:pic>
    <xdr:clientData/>
  </xdr:twoCellAnchor>
  <xdr:twoCellAnchor editAs="oneCell">
    <xdr:from>
      <xdr:col>7</xdr:col>
      <xdr:colOff>381329</xdr:colOff>
      <xdr:row>18</xdr:row>
      <xdr:rowOff>19050</xdr:rowOff>
    </xdr:from>
    <xdr:to>
      <xdr:col>11</xdr:col>
      <xdr:colOff>259161</xdr:colOff>
      <xdr:row>37</xdr:row>
      <xdr:rowOff>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B47FC52-2CD3-4D3C-AA6F-0E37C3C08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25154" y="3286125"/>
          <a:ext cx="2659132" cy="3686175"/>
        </a:xfrm>
        <a:prstGeom prst="rect">
          <a:avLst/>
        </a:prstGeom>
      </xdr:spPr>
    </xdr:pic>
    <xdr:clientData/>
  </xdr:twoCellAnchor>
  <xdr:twoCellAnchor editAs="oneCell">
    <xdr:from>
      <xdr:col>11</xdr:col>
      <xdr:colOff>628651</xdr:colOff>
      <xdr:row>18</xdr:row>
      <xdr:rowOff>19051</xdr:rowOff>
    </xdr:from>
    <xdr:to>
      <xdr:col>16</xdr:col>
      <xdr:colOff>476251</xdr:colOff>
      <xdr:row>37</xdr:row>
      <xdr:rowOff>75866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A4791EE7-B670-4C89-AE37-7B2AEC07C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82376" y="3286126"/>
          <a:ext cx="2914650" cy="3762040"/>
        </a:xfrm>
        <a:prstGeom prst="rect">
          <a:avLst/>
        </a:prstGeom>
      </xdr:spPr>
    </xdr:pic>
    <xdr:clientData/>
  </xdr:twoCellAnchor>
  <xdr:twoCellAnchor editAs="oneCell">
    <xdr:from>
      <xdr:col>6</xdr:col>
      <xdr:colOff>485775</xdr:colOff>
      <xdr:row>39</xdr:row>
      <xdr:rowOff>161925</xdr:rowOff>
    </xdr:from>
    <xdr:to>
      <xdr:col>16</xdr:col>
      <xdr:colOff>280445</xdr:colOff>
      <xdr:row>65</xdr:row>
      <xdr:rowOff>153090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1DCB1B6C-C415-4393-AEB4-AE57AA05B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353300" y="7229475"/>
          <a:ext cx="6500270" cy="4944165"/>
        </a:xfrm>
        <a:prstGeom prst="rect">
          <a:avLst/>
        </a:prstGeom>
      </xdr:spPr>
    </xdr:pic>
    <xdr:clientData/>
  </xdr:twoCellAnchor>
  <xdr:twoCellAnchor editAs="oneCell">
    <xdr:from>
      <xdr:col>1</xdr:col>
      <xdr:colOff>317266</xdr:colOff>
      <xdr:row>86</xdr:row>
      <xdr:rowOff>73498</xdr:rowOff>
    </xdr:from>
    <xdr:to>
      <xdr:col>5</xdr:col>
      <xdr:colOff>712304</xdr:colOff>
      <xdr:row>103</xdr:row>
      <xdr:rowOff>176821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8EC1ACEF-AE93-4D43-BD40-51071132D0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03066" y="15646873"/>
          <a:ext cx="5814763" cy="3341823"/>
        </a:xfrm>
        <a:prstGeom prst="rect">
          <a:avLst/>
        </a:prstGeom>
      </xdr:spPr>
    </xdr:pic>
    <xdr:clientData/>
  </xdr:twoCellAnchor>
  <xdr:twoCellAnchor editAs="oneCell">
    <xdr:from>
      <xdr:col>1</xdr:col>
      <xdr:colOff>444841</xdr:colOff>
      <xdr:row>66</xdr:row>
      <xdr:rowOff>140805</xdr:rowOff>
    </xdr:from>
    <xdr:to>
      <xdr:col>4</xdr:col>
      <xdr:colOff>828262</xdr:colOff>
      <xdr:row>82</xdr:row>
      <xdr:rowOff>28081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706625A2-0359-4063-9380-FF8324A1B6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30641" y="12094680"/>
          <a:ext cx="4926846" cy="2935276"/>
        </a:xfrm>
        <a:prstGeom prst="rect">
          <a:avLst/>
        </a:prstGeom>
      </xdr:spPr>
    </xdr:pic>
    <xdr:clientData/>
  </xdr:twoCellAnchor>
  <xdr:twoCellAnchor editAs="oneCell">
    <xdr:from>
      <xdr:col>6</xdr:col>
      <xdr:colOff>539305</xdr:colOff>
      <xdr:row>86</xdr:row>
      <xdr:rowOff>99391</xdr:rowOff>
    </xdr:from>
    <xdr:to>
      <xdr:col>12</xdr:col>
      <xdr:colOff>133081</xdr:colOff>
      <xdr:row>103</xdr:row>
      <xdr:rowOff>57133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D35CE27C-E548-4B85-AE8F-06F14A3EDA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406830" y="15672766"/>
          <a:ext cx="3860976" cy="3196242"/>
        </a:xfrm>
        <a:prstGeom prst="rect">
          <a:avLst/>
        </a:prstGeom>
      </xdr:spPr>
    </xdr:pic>
    <xdr:clientData/>
  </xdr:twoCellAnchor>
  <xdr:twoCellAnchor editAs="oneCell">
    <xdr:from>
      <xdr:col>12</xdr:col>
      <xdr:colOff>339548</xdr:colOff>
      <xdr:row>88</xdr:row>
      <xdr:rowOff>33131</xdr:rowOff>
    </xdr:from>
    <xdr:to>
      <xdr:col>21</xdr:col>
      <xdr:colOff>151369</xdr:colOff>
      <xdr:row>104</xdr:row>
      <xdr:rowOff>37285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021D79E5-EABC-4E80-A6C9-B816B81CB2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1779073" y="15968456"/>
          <a:ext cx="5298221" cy="3052154"/>
        </a:xfrm>
        <a:prstGeom prst="rect">
          <a:avLst/>
        </a:prstGeom>
      </xdr:spPr>
    </xdr:pic>
    <xdr:clientData/>
  </xdr:twoCellAnchor>
  <xdr:twoCellAnchor editAs="oneCell">
    <xdr:from>
      <xdr:col>0</xdr:col>
      <xdr:colOff>388239</xdr:colOff>
      <xdr:row>106</xdr:row>
      <xdr:rowOff>182217</xdr:rowOff>
    </xdr:from>
    <xdr:to>
      <xdr:col>4</xdr:col>
      <xdr:colOff>94394</xdr:colOff>
      <xdr:row>119</xdr:row>
      <xdr:rowOff>172211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AC5AFA69-D0BD-4AA3-A1B6-1654643088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88239" y="19375092"/>
          <a:ext cx="4859180" cy="2476019"/>
        </a:xfrm>
        <a:prstGeom prst="rect">
          <a:avLst/>
        </a:prstGeom>
      </xdr:spPr>
    </xdr:pic>
    <xdr:clientData/>
  </xdr:twoCellAnchor>
  <xdr:twoCellAnchor editAs="oneCell">
    <xdr:from>
      <xdr:col>4</xdr:col>
      <xdr:colOff>579782</xdr:colOff>
      <xdr:row>106</xdr:row>
      <xdr:rowOff>114584</xdr:rowOff>
    </xdr:from>
    <xdr:to>
      <xdr:col>10</xdr:col>
      <xdr:colOff>182467</xdr:colOff>
      <xdr:row>119</xdr:row>
      <xdr:rowOff>162521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F3F1AD90-DB22-49CD-B1C9-C7EDEEC06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809007" y="19307459"/>
          <a:ext cx="4288985" cy="2533962"/>
        </a:xfrm>
        <a:prstGeom prst="rect">
          <a:avLst/>
        </a:prstGeom>
      </xdr:spPr>
    </xdr:pic>
    <xdr:clientData/>
  </xdr:twoCellAnchor>
  <xdr:twoCellAnchor editAs="oneCell">
    <xdr:from>
      <xdr:col>0</xdr:col>
      <xdr:colOff>372717</xdr:colOff>
      <xdr:row>120</xdr:row>
      <xdr:rowOff>158383</xdr:rowOff>
    </xdr:from>
    <xdr:to>
      <xdr:col>5</xdr:col>
      <xdr:colOff>218862</xdr:colOff>
      <xdr:row>137</xdr:row>
      <xdr:rowOff>134560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E52C0086-C448-4720-ACC1-C131471E2E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72717" y="21884908"/>
          <a:ext cx="5875470" cy="3214677"/>
        </a:xfrm>
        <a:prstGeom prst="rect">
          <a:avLst/>
        </a:prstGeom>
      </xdr:spPr>
    </xdr:pic>
    <xdr:clientData/>
  </xdr:twoCellAnchor>
  <xdr:twoCellAnchor editAs="oneCell">
    <xdr:from>
      <xdr:col>0</xdr:col>
      <xdr:colOff>513522</xdr:colOff>
      <xdr:row>139</xdr:row>
      <xdr:rowOff>157369</xdr:rowOff>
    </xdr:from>
    <xdr:to>
      <xdr:col>2</xdr:col>
      <xdr:colOff>2113698</xdr:colOff>
      <xdr:row>162</xdr:row>
      <xdr:rowOff>32900</xdr:rowOff>
    </xdr:to>
    <xdr:pic>
      <xdr:nvPicPr>
        <xdr:cNvPr id="13" name="Imagem 12">
          <a:extLst>
            <a:ext uri="{FF2B5EF4-FFF2-40B4-BE49-F238E27FC236}">
              <a16:creationId xmlns:a16="http://schemas.microsoft.com/office/drawing/2014/main" id="{D9996960-91A6-40F1-9494-3EF5625882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13522" y="25322419"/>
          <a:ext cx="2790801" cy="425703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165</xdr:row>
      <xdr:rowOff>0</xdr:rowOff>
    </xdr:from>
    <xdr:to>
      <xdr:col>3</xdr:col>
      <xdr:colOff>671927</xdr:colOff>
      <xdr:row>180</xdr:row>
      <xdr:rowOff>161522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id="{603479F6-8F5A-429A-A471-14EB5FB331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85800" y="29870400"/>
          <a:ext cx="4453352" cy="302854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184</xdr:row>
      <xdr:rowOff>0</xdr:rowOff>
    </xdr:from>
    <xdr:to>
      <xdr:col>2</xdr:col>
      <xdr:colOff>2030432</xdr:colOff>
      <xdr:row>209</xdr:row>
      <xdr:rowOff>6468</xdr:rowOff>
    </xdr:to>
    <xdr:pic>
      <xdr:nvPicPr>
        <xdr:cNvPr id="15" name="Imagem 14">
          <a:extLst>
            <a:ext uri="{FF2B5EF4-FFF2-40B4-BE49-F238E27FC236}">
              <a16:creationId xmlns:a16="http://schemas.microsoft.com/office/drawing/2014/main" id="{C869F43F-51E4-401F-8B17-1A38B23C19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85800" y="33308925"/>
          <a:ext cx="2611457" cy="4768968"/>
        </a:xfrm>
        <a:prstGeom prst="rect">
          <a:avLst/>
        </a:prstGeom>
      </xdr:spPr>
    </xdr:pic>
    <xdr:clientData/>
  </xdr:twoCellAnchor>
  <xdr:twoCellAnchor editAs="oneCell">
    <xdr:from>
      <xdr:col>0</xdr:col>
      <xdr:colOff>646044</xdr:colOff>
      <xdr:row>213</xdr:row>
      <xdr:rowOff>41414</xdr:rowOff>
    </xdr:from>
    <xdr:to>
      <xdr:col>6</xdr:col>
      <xdr:colOff>145333</xdr:colOff>
      <xdr:row>232</xdr:row>
      <xdr:rowOff>124110</xdr:rowOff>
    </xdr:to>
    <xdr:pic>
      <xdr:nvPicPr>
        <xdr:cNvPr id="16" name="Imagem 15">
          <a:extLst>
            <a:ext uri="{FF2B5EF4-FFF2-40B4-BE49-F238E27FC236}">
              <a16:creationId xmlns:a16="http://schemas.microsoft.com/office/drawing/2014/main" id="{BE022253-5792-43AE-BADE-54CFA36470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46044" y="38598614"/>
          <a:ext cx="6328714" cy="3702196"/>
        </a:xfrm>
        <a:prstGeom prst="rect">
          <a:avLst/>
        </a:prstGeom>
      </xdr:spPr>
    </xdr:pic>
    <xdr:clientData/>
  </xdr:twoCellAnchor>
  <xdr:twoCellAnchor editAs="oneCell">
    <xdr:from>
      <xdr:col>2</xdr:col>
      <xdr:colOff>132523</xdr:colOff>
      <xdr:row>234</xdr:row>
      <xdr:rowOff>92025</xdr:rowOff>
    </xdr:from>
    <xdr:to>
      <xdr:col>5</xdr:col>
      <xdr:colOff>474391</xdr:colOff>
      <xdr:row>245</xdr:row>
      <xdr:rowOff>126083</xdr:rowOff>
    </xdr:to>
    <xdr:pic>
      <xdr:nvPicPr>
        <xdr:cNvPr id="17" name="Imagem 16">
          <a:extLst>
            <a:ext uri="{FF2B5EF4-FFF2-40B4-BE49-F238E27FC236}">
              <a16:creationId xmlns:a16="http://schemas.microsoft.com/office/drawing/2014/main" id="{7C5243CF-6CA1-4A63-B444-3AD387E0CB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399348" y="42449700"/>
          <a:ext cx="5180568" cy="2129558"/>
        </a:xfrm>
        <a:prstGeom prst="rect">
          <a:avLst/>
        </a:prstGeom>
      </xdr:spPr>
    </xdr:pic>
    <xdr:clientData/>
  </xdr:twoCellAnchor>
  <xdr:twoCellAnchor editAs="oneCell">
    <xdr:from>
      <xdr:col>2</xdr:col>
      <xdr:colOff>33130</xdr:colOff>
      <xdr:row>248</xdr:row>
      <xdr:rowOff>101296</xdr:rowOff>
    </xdr:from>
    <xdr:to>
      <xdr:col>6</xdr:col>
      <xdr:colOff>349595</xdr:colOff>
      <xdr:row>264</xdr:row>
      <xdr:rowOff>154750</xdr:rowOff>
    </xdr:to>
    <xdr:pic>
      <xdr:nvPicPr>
        <xdr:cNvPr id="18" name="Imagem 17">
          <a:extLst>
            <a:ext uri="{FF2B5EF4-FFF2-40B4-BE49-F238E27FC236}">
              <a16:creationId xmlns:a16="http://schemas.microsoft.com/office/drawing/2014/main" id="{940B4ECF-7526-48FC-BD5C-1B4032117C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299955" y="44992621"/>
          <a:ext cx="5917165" cy="3101454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267</xdr:row>
      <xdr:rowOff>182217</xdr:rowOff>
    </xdr:from>
    <xdr:to>
      <xdr:col>7</xdr:col>
      <xdr:colOff>601063</xdr:colOff>
      <xdr:row>284</xdr:row>
      <xdr:rowOff>84095</xdr:rowOff>
    </xdr:to>
    <xdr:pic>
      <xdr:nvPicPr>
        <xdr:cNvPr id="19" name="Imagem 18">
          <a:extLst>
            <a:ext uri="{FF2B5EF4-FFF2-40B4-BE49-F238E27FC236}">
              <a16:creationId xmlns:a16="http://schemas.microsoft.com/office/drawing/2014/main" id="{BD64DC3D-7B81-4B36-A758-47821DFD48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266825" y="48512067"/>
          <a:ext cx="7078063" cy="3140378"/>
        </a:xfrm>
        <a:prstGeom prst="rect">
          <a:avLst/>
        </a:prstGeom>
      </xdr:spPr>
    </xdr:pic>
    <xdr:clientData/>
  </xdr:twoCellAnchor>
  <xdr:twoCellAnchor editAs="oneCell">
    <xdr:from>
      <xdr:col>2</xdr:col>
      <xdr:colOff>66570</xdr:colOff>
      <xdr:row>288</xdr:row>
      <xdr:rowOff>49697</xdr:rowOff>
    </xdr:from>
    <xdr:to>
      <xdr:col>7</xdr:col>
      <xdr:colOff>74046</xdr:colOff>
      <xdr:row>309</xdr:row>
      <xdr:rowOff>298</xdr:rowOff>
    </xdr:to>
    <xdr:pic>
      <xdr:nvPicPr>
        <xdr:cNvPr id="20" name="Imagem 19">
          <a:extLst>
            <a:ext uri="{FF2B5EF4-FFF2-40B4-BE49-F238E27FC236}">
              <a16:creationId xmlns:a16="http://schemas.microsoft.com/office/drawing/2014/main" id="{276AF661-2FCA-40C8-B750-F5A9E0B59E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333395" y="52180022"/>
          <a:ext cx="6484476" cy="3951101"/>
        </a:xfrm>
        <a:prstGeom prst="rect">
          <a:avLst/>
        </a:prstGeom>
      </xdr:spPr>
    </xdr:pic>
    <xdr:clientData/>
  </xdr:twoCellAnchor>
  <xdr:twoCellAnchor editAs="oneCell">
    <xdr:from>
      <xdr:col>1</xdr:col>
      <xdr:colOff>546651</xdr:colOff>
      <xdr:row>311</xdr:row>
      <xdr:rowOff>173802</xdr:rowOff>
    </xdr:from>
    <xdr:to>
      <xdr:col>8</xdr:col>
      <xdr:colOff>482964</xdr:colOff>
      <xdr:row>329</xdr:row>
      <xdr:rowOff>31199</xdr:rowOff>
    </xdr:to>
    <xdr:pic>
      <xdr:nvPicPr>
        <xdr:cNvPr id="21" name="Imagem 20">
          <a:extLst>
            <a:ext uri="{FF2B5EF4-FFF2-40B4-BE49-F238E27FC236}">
              <a16:creationId xmlns:a16="http://schemas.microsoft.com/office/drawing/2014/main" id="{38C27BB9-9FE6-4F5D-B650-E8D5C34181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232451" y="56466552"/>
          <a:ext cx="7946838" cy="3286397"/>
        </a:xfrm>
        <a:prstGeom prst="rect">
          <a:avLst/>
        </a:prstGeom>
      </xdr:spPr>
    </xdr:pic>
    <xdr:clientData/>
  </xdr:twoCellAnchor>
  <xdr:twoCellAnchor editAs="oneCell">
    <xdr:from>
      <xdr:col>1</xdr:col>
      <xdr:colOff>575712</xdr:colOff>
      <xdr:row>334</xdr:row>
      <xdr:rowOff>49696</xdr:rowOff>
    </xdr:from>
    <xdr:to>
      <xdr:col>6</xdr:col>
      <xdr:colOff>229161</xdr:colOff>
      <xdr:row>347</xdr:row>
      <xdr:rowOff>147017</xdr:rowOff>
    </xdr:to>
    <xdr:pic>
      <xdr:nvPicPr>
        <xdr:cNvPr id="22" name="Imagem 21">
          <a:extLst>
            <a:ext uri="{FF2B5EF4-FFF2-40B4-BE49-F238E27FC236}">
              <a16:creationId xmlns:a16="http://schemas.microsoft.com/office/drawing/2014/main" id="{E6C6D811-8BA0-4A0E-A86D-73A331FAE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261512" y="60504871"/>
          <a:ext cx="5835174" cy="2583346"/>
        </a:xfrm>
        <a:prstGeom prst="rect">
          <a:avLst/>
        </a:prstGeom>
      </xdr:spPr>
    </xdr:pic>
    <xdr:clientData/>
  </xdr:twoCellAnchor>
  <xdr:twoCellAnchor editAs="oneCell">
    <xdr:from>
      <xdr:col>2</xdr:col>
      <xdr:colOff>149458</xdr:colOff>
      <xdr:row>349</xdr:row>
      <xdr:rowOff>173935</xdr:rowOff>
    </xdr:from>
    <xdr:to>
      <xdr:col>6</xdr:col>
      <xdr:colOff>158670</xdr:colOff>
      <xdr:row>367</xdr:row>
      <xdr:rowOff>46501</xdr:rowOff>
    </xdr:to>
    <xdr:pic>
      <xdr:nvPicPr>
        <xdr:cNvPr id="23" name="Imagem 22">
          <a:extLst>
            <a:ext uri="{FF2B5EF4-FFF2-40B4-BE49-F238E27FC236}">
              <a16:creationId xmlns:a16="http://schemas.microsoft.com/office/drawing/2014/main" id="{8ED24476-7D73-4817-955D-8172849E74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416283" y="63343735"/>
          <a:ext cx="5609912" cy="3339666"/>
        </a:xfrm>
        <a:prstGeom prst="rect">
          <a:avLst/>
        </a:prstGeom>
      </xdr:spPr>
    </xdr:pic>
    <xdr:clientData/>
  </xdr:twoCellAnchor>
  <xdr:twoCellAnchor editAs="oneCell">
    <xdr:from>
      <xdr:col>6</xdr:col>
      <xdr:colOff>223631</xdr:colOff>
      <xdr:row>349</xdr:row>
      <xdr:rowOff>140805</xdr:rowOff>
    </xdr:from>
    <xdr:to>
      <xdr:col>15</xdr:col>
      <xdr:colOff>127150</xdr:colOff>
      <xdr:row>361</xdr:row>
      <xdr:rowOff>163078</xdr:rowOff>
    </xdr:to>
    <xdr:pic>
      <xdr:nvPicPr>
        <xdr:cNvPr id="24" name="Imagem 23">
          <a:extLst>
            <a:ext uri="{FF2B5EF4-FFF2-40B4-BE49-F238E27FC236}">
              <a16:creationId xmlns:a16="http://schemas.microsoft.com/office/drawing/2014/main" id="{977A33FE-C3AD-4CE1-B622-5D9A5D2F9B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7091156" y="63310605"/>
          <a:ext cx="5999519" cy="23082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31"/>
  <sheetViews>
    <sheetView tabSelected="1" zoomScale="70" zoomScaleNormal="70" workbookViewId="0">
      <pane ySplit="8" topLeftCell="A9" activePane="bottomLeft" state="frozen"/>
      <selection pane="bottomLeft" sqref="A1:XFD1048576"/>
    </sheetView>
  </sheetViews>
  <sheetFormatPr defaultRowHeight="15" x14ac:dyDescent="0.25"/>
  <cols>
    <col min="1" max="1" width="12" customWidth="1"/>
    <col min="2" max="4" width="13" customWidth="1"/>
    <col min="5" max="5" width="80" customWidth="1"/>
    <col min="6" max="7" width="10" customWidth="1"/>
    <col min="8" max="8" width="13" customWidth="1"/>
    <col min="9" max="10" width="17" customWidth="1"/>
    <col min="11" max="11" width="23.5703125" style="84" customWidth="1"/>
    <col min="12" max="12" width="19.28515625" style="196" customWidth="1"/>
    <col min="13" max="13" width="19.42578125" customWidth="1"/>
  </cols>
  <sheetData>
    <row r="1" spans="1:15" ht="5.0999999999999996" customHeight="1" thickBot="1" x14ac:dyDescent="0.35">
      <c r="A1" s="87"/>
      <c r="B1" s="88"/>
      <c r="C1" s="88"/>
      <c r="D1" s="89"/>
      <c r="E1" s="88"/>
      <c r="F1" s="88"/>
      <c r="G1" s="90"/>
      <c r="H1" s="90" t="s">
        <v>1338</v>
      </c>
      <c r="I1" s="90"/>
      <c r="J1" s="91"/>
      <c r="K1" s="122"/>
    </row>
    <row r="2" spans="1:15" ht="31.5" customHeight="1" x14ac:dyDescent="0.25">
      <c r="A2" s="174"/>
      <c r="B2" s="175"/>
      <c r="C2" s="88"/>
      <c r="D2" s="176" t="s">
        <v>1339</v>
      </c>
      <c r="E2" s="176"/>
      <c r="F2" s="176"/>
      <c r="G2" s="90"/>
      <c r="H2" s="90"/>
      <c r="I2" s="90"/>
      <c r="J2" s="90"/>
      <c r="K2" s="91"/>
    </row>
    <row r="3" spans="1:15" ht="60.75" customHeight="1" x14ac:dyDescent="0.3">
      <c r="A3" s="94"/>
      <c r="B3" s="102"/>
      <c r="C3" s="102"/>
      <c r="D3" s="103"/>
      <c r="E3" s="102"/>
      <c r="F3" s="102"/>
      <c r="G3" s="92"/>
      <c r="H3" s="95" t="s">
        <v>1344</v>
      </c>
      <c r="I3" s="96"/>
      <c r="J3" s="96"/>
      <c r="K3" s="93"/>
    </row>
    <row r="4" spans="1:15" ht="27.75" customHeight="1" x14ac:dyDescent="0.35">
      <c r="A4" s="177" t="s">
        <v>1340</v>
      </c>
      <c r="B4" s="178"/>
      <c r="C4" s="102"/>
      <c r="D4" s="179" t="s">
        <v>1341</v>
      </c>
      <c r="E4" s="179"/>
      <c r="F4" s="179"/>
      <c r="G4" s="92"/>
      <c r="H4" s="170" t="s">
        <v>1342</v>
      </c>
      <c r="I4" s="171"/>
      <c r="J4" s="171"/>
      <c r="K4" s="157"/>
    </row>
    <row r="5" spans="1:15" ht="27" customHeight="1" x14ac:dyDescent="0.3">
      <c r="A5" s="172" t="s">
        <v>1343</v>
      </c>
      <c r="B5" s="173"/>
      <c r="C5" s="102"/>
      <c r="D5" s="1"/>
      <c r="E5" s="102"/>
      <c r="F5" s="102"/>
      <c r="G5" s="92"/>
      <c r="H5" s="181" t="s">
        <v>1345</v>
      </c>
      <c r="I5" s="181"/>
      <c r="J5" s="181"/>
      <c r="K5" s="182"/>
      <c r="M5" s="180"/>
      <c r="N5" s="180"/>
      <c r="O5" s="180"/>
    </row>
    <row r="6" spans="1:15" ht="15" customHeight="1" thickBot="1" x14ac:dyDescent="0.3">
      <c r="A6" s="97"/>
      <c r="B6" s="98"/>
      <c r="C6" s="99"/>
      <c r="D6" s="98"/>
      <c r="E6" s="99"/>
      <c r="F6" s="98"/>
      <c r="G6" s="100"/>
      <c r="H6" s="158" t="s">
        <v>1347</v>
      </c>
      <c r="I6" s="158"/>
      <c r="J6" s="158"/>
      <c r="K6" s="159"/>
    </row>
    <row r="7" spans="1:15" ht="27.75" customHeight="1" thickBo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22"/>
    </row>
    <row r="8" spans="1:15" ht="20.100000000000001" customHeight="1" x14ac:dyDescent="0.25">
      <c r="A8" s="143" t="s">
        <v>0</v>
      </c>
      <c r="B8" s="144" t="s">
        <v>1</v>
      </c>
      <c r="C8" s="144" t="s">
        <v>2</v>
      </c>
      <c r="D8" s="144" t="s">
        <v>3</v>
      </c>
      <c r="E8" s="144" t="s">
        <v>4</v>
      </c>
      <c r="F8" s="144" t="s">
        <v>5</v>
      </c>
      <c r="G8" s="144" t="s">
        <v>6</v>
      </c>
      <c r="H8" s="144" t="s">
        <v>7</v>
      </c>
      <c r="I8" s="144" t="s">
        <v>8</v>
      </c>
      <c r="J8" s="144" t="s">
        <v>9</v>
      </c>
      <c r="K8" s="145" t="s">
        <v>10</v>
      </c>
    </row>
    <row r="9" spans="1:15" ht="24.95" customHeight="1" thickBot="1" x14ac:dyDescent="0.3">
      <c r="A9" s="134" t="s">
        <v>11</v>
      </c>
      <c r="B9" s="116"/>
      <c r="C9" s="116"/>
      <c r="D9" s="116"/>
      <c r="E9" s="117" t="s">
        <v>12</v>
      </c>
      <c r="F9" s="116"/>
      <c r="G9" s="116"/>
      <c r="H9" s="118"/>
      <c r="I9" s="118"/>
      <c r="J9" s="118"/>
      <c r="K9" s="135">
        <v>352095.96</v>
      </c>
      <c r="L9" s="197">
        <f>SUM(K11:K19)</f>
        <v>352095.95999999996</v>
      </c>
    </row>
    <row r="10" spans="1:15" ht="15.75" thickTop="1" x14ac:dyDescent="0.25">
      <c r="A10" s="128"/>
      <c r="B10" s="110"/>
      <c r="C10" s="110"/>
      <c r="D10" s="110"/>
      <c r="E10" s="111"/>
      <c r="F10" s="110"/>
      <c r="G10" s="110"/>
      <c r="H10" s="112"/>
      <c r="I10" s="112"/>
      <c r="J10" s="112"/>
      <c r="K10" s="129"/>
    </row>
    <row r="11" spans="1:15" ht="30" x14ac:dyDescent="0.25">
      <c r="A11" s="130" t="s">
        <v>13</v>
      </c>
      <c r="B11" s="104" t="s">
        <v>14</v>
      </c>
      <c r="C11" s="104" t="s">
        <v>15</v>
      </c>
      <c r="D11" s="104" t="s">
        <v>16</v>
      </c>
      <c r="E11" s="105" t="s">
        <v>17</v>
      </c>
      <c r="F11" s="104" t="s">
        <v>18</v>
      </c>
      <c r="G11" s="104">
        <v>10</v>
      </c>
      <c r="H11" s="106">
        <v>345.55</v>
      </c>
      <c r="I11" s="106">
        <v>453.53</v>
      </c>
      <c r="J11" s="106">
        <v>3455.5</v>
      </c>
      <c r="K11" s="131">
        <v>4535.3</v>
      </c>
    </row>
    <row r="12" spans="1:15" x14ac:dyDescent="0.25">
      <c r="A12" s="130" t="s">
        <v>19</v>
      </c>
      <c r="B12" s="104" t="s">
        <v>14</v>
      </c>
      <c r="C12" s="104" t="s">
        <v>20</v>
      </c>
      <c r="D12" s="104">
        <v>98459</v>
      </c>
      <c r="E12" s="105" t="s">
        <v>21</v>
      </c>
      <c r="F12" s="104" t="s">
        <v>22</v>
      </c>
      <c r="G12" s="104">
        <v>616</v>
      </c>
      <c r="H12" s="106">
        <v>80.02</v>
      </c>
      <c r="I12" s="106">
        <v>105.02</v>
      </c>
      <c r="J12" s="106">
        <v>49292.32</v>
      </c>
      <c r="K12" s="131">
        <v>64692.32</v>
      </c>
    </row>
    <row r="13" spans="1:15" x14ac:dyDescent="0.25">
      <c r="A13" s="130" t="s">
        <v>23</v>
      </c>
      <c r="B13" s="104" t="s">
        <v>14</v>
      </c>
      <c r="C13" s="104" t="s">
        <v>24</v>
      </c>
      <c r="D13" s="104" t="s">
        <v>25</v>
      </c>
      <c r="E13" s="105" t="s">
        <v>26</v>
      </c>
      <c r="F13" s="104" t="s">
        <v>27</v>
      </c>
      <c r="G13" s="104">
        <v>1</v>
      </c>
      <c r="H13" s="106">
        <v>1676.69</v>
      </c>
      <c r="I13" s="106">
        <v>2200.65</v>
      </c>
      <c r="J13" s="106">
        <v>1676.69</v>
      </c>
      <c r="K13" s="131">
        <v>2200.65</v>
      </c>
    </row>
    <row r="14" spans="1:15" ht="30" x14ac:dyDescent="0.25">
      <c r="A14" s="130" t="s">
        <v>28</v>
      </c>
      <c r="B14" s="104" t="s">
        <v>14</v>
      </c>
      <c r="C14" s="104" t="s">
        <v>20</v>
      </c>
      <c r="D14" s="104">
        <v>93212</v>
      </c>
      <c r="E14" s="105" t="s">
        <v>29</v>
      </c>
      <c r="F14" s="104" t="s">
        <v>22</v>
      </c>
      <c r="G14" s="104">
        <v>2.52</v>
      </c>
      <c r="H14" s="106">
        <v>978.96</v>
      </c>
      <c r="I14" s="106">
        <v>1284.8800000000001</v>
      </c>
      <c r="J14" s="106">
        <v>2466.9699999999998</v>
      </c>
      <c r="K14" s="131">
        <v>3237.89</v>
      </c>
    </row>
    <row r="15" spans="1:15" ht="30" x14ac:dyDescent="0.25">
      <c r="A15" s="130" t="s">
        <v>30</v>
      </c>
      <c r="B15" s="104" t="s">
        <v>14</v>
      </c>
      <c r="C15" s="104" t="s">
        <v>20</v>
      </c>
      <c r="D15" s="104">
        <v>93207</v>
      </c>
      <c r="E15" s="105" t="s">
        <v>31</v>
      </c>
      <c r="F15" s="104" t="s">
        <v>22</v>
      </c>
      <c r="G15" s="104">
        <v>20</v>
      </c>
      <c r="H15" s="106">
        <v>1131.03</v>
      </c>
      <c r="I15" s="106">
        <v>1484.47</v>
      </c>
      <c r="J15" s="106">
        <v>22620.6</v>
      </c>
      <c r="K15" s="131">
        <v>29689.4</v>
      </c>
    </row>
    <row r="16" spans="1:15" ht="30" x14ac:dyDescent="0.25">
      <c r="A16" s="130" t="s">
        <v>32</v>
      </c>
      <c r="B16" s="104" t="s">
        <v>14</v>
      </c>
      <c r="C16" s="104" t="s">
        <v>20</v>
      </c>
      <c r="D16" s="104">
        <v>93584</v>
      </c>
      <c r="E16" s="105" t="s">
        <v>33</v>
      </c>
      <c r="F16" s="104" t="s">
        <v>22</v>
      </c>
      <c r="G16" s="104">
        <v>20</v>
      </c>
      <c r="H16" s="106">
        <v>855.01</v>
      </c>
      <c r="I16" s="106">
        <v>1122.2</v>
      </c>
      <c r="J16" s="106">
        <v>17100.2</v>
      </c>
      <c r="K16" s="131">
        <v>22444</v>
      </c>
    </row>
    <row r="17" spans="1:12" x14ac:dyDescent="0.25">
      <c r="A17" s="130" t="s">
        <v>34</v>
      </c>
      <c r="B17" s="104" t="s">
        <v>14</v>
      </c>
      <c r="C17" s="104" t="s">
        <v>24</v>
      </c>
      <c r="D17" s="104" t="s">
        <v>35</v>
      </c>
      <c r="E17" s="105" t="s">
        <v>36</v>
      </c>
      <c r="F17" s="104" t="s">
        <v>22</v>
      </c>
      <c r="G17" s="104">
        <v>4800</v>
      </c>
      <c r="H17" s="106">
        <v>7.15</v>
      </c>
      <c r="I17" s="106">
        <v>9.3800000000000008</v>
      </c>
      <c r="J17" s="106">
        <v>34320</v>
      </c>
      <c r="K17" s="131">
        <v>45024</v>
      </c>
    </row>
    <row r="18" spans="1:12" ht="30" x14ac:dyDescent="0.25">
      <c r="A18" s="130" t="s">
        <v>37</v>
      </c>
      <c r="B18" s="104" t="s">
        <v>14</v>
      </c>
      <c r="C18" s="104" t="s">
        <v>20</v>
      </c>
      <c r="D18" s="104">
        <v>98525</v>
      </c>
      <c r="E18" s="105" t="s">
        <v>38</v>
      </c>
      <c r="F18" s="104" t="s">
        <v>22</v>
      </c>
      <c r="G18" s="104">
        <v>4800</v>
      </c>
      <c r="H18" s="106">
        <v>0.43</v>
      </c>
      <c r="I18" s="106">
        <v>0.56000000000000005</v>
      </c>
      <c r="J18" s="106">
        <v>2064</v>
      </c>
      <c r="K18" s="131">
        <v>2688</v>
      </c>
    </row>
    <row r="19" spans="1:12" x14ac:dyDescent="0.25">
      <c r="A19" s="132" t="s">
        <v>39</v>
      </c>
      <c r="B19" s="113" t="s">
        <v>14</v>
      </c>
      <c r="C19" s="113" t="s">
        <v>15</v>
      </c>
      <c r="D19" s="113" t="s">
        <v>40</v>
      </c>
      <c r="E19" s="114" t="s">
        <v>41</v>
      </c>
      <c r="F19" s="113" t="s">
        <v>42</v>
      </c>
      <c r="G19" s="113">
        <v>24</v>
      </c>
      <c r="H19" s="115">
        <v>5637.6</v>
      </c>
      <c r="I19" s="115">
        <v>7399.35</v>
      </c>
      <c r="J19" s="115">
        <v>135302.39999999999</v>
      </c>
      <c r="K19" s="133">
        <v>177584.4</v>
      </c>
    </row>
    <row r="20" spans="1:12" ht="24.95" customHeight="1" thickBot="1" x14ac:dyDescent="0.3">
      <c r="A20" s="134" t="s">
        <v>43</v>
      </c>
      <c r="B20" s="116"/>
      <c r="C20" s="116"/>
      <c r="D20" s="116"/>
      <c r="E20" s="117" t="s">
        <v>44</v>
      </c>
      <c r="F20" s="116"/>
      <c r="G20" s="116"/>
      <c r="H20" s="118"/>
      <c r="I20" s="118"/>
      <c r="J20" s="118"/>
      <c r="K20" s="135">
        <v>68937.899999999994</v>
      </c>
      <c r="L20" s="197">
        <f>K22+K29+K35+K40</f>
        <v>68937.900000000009</v>
      </c>
    </row>
    <row r="21" spans="1:12" ht="15.75" thickTop="1" x14ac:dyDescent="0.25">
      <c r="A21" s="128"/>
      <c r="B21" s="110"/>
      <c r="C21" s="110"/>
      <c r="D21" s="110"/>
      <c r="E21" s="111"/>
      <c r="F21" s="110"/>
      <c r="G21" s="110"/>
      <c r="H21" s="112"/>
      <c r="I21" s="112"/>
      <c r="J21" s="112"/>
      <c r="K21" s="129"/>
    </row>
    <row r="22" spans="1:12" ht="24.95" customHeight="1" x14ac:dyDescent="0.25">
      <c r="A22" s="136" t="s">
        <v>45</v>
      </c>
      <c r="B22" s="107"/>
      <c r="C22" s="107"/>
      <c r="D22" s="107"/>
      <c r="E22" s="108" t="s">
        <v>46</v>
      </c>
      <c r="F22" s="107"/>
      <c r="G22" s="107"/>
      <c r="H22" s="109"/>
      <c r="I22" s="109"/>
      <c r="J22" s="109"/>
      <c r="K22" s="137">
        <f>SUM(K24:K28)</f>
        <v>54741.94</v>
      </c>
      <c r="L22" s="197">
        <f>SUM(K24:K28)</f>
        <v>54741.94</v>
      </c>
    </row>
    <row r="23" spans="1:12" x14ac:dyDescent="0.25">
      <c r="A23" s="130"/>
      <c r="B23" s="104"/>
      <c r="C23" s="104"/>
      <c r="D23" s="104"/>
      <c r="E23" s="105"/>
      <c r="F23" s="104"/>
      <c r="G23" s="104"/>
      <c r="H23" s="106"/>
      <c r="I23" s="106"/>
      <c r="J23" s="106"/>
      <c r="K23" s="131"/>
    </row>
    <row r="24" spans="1:12" ht="45" x14ac:dyDescent="0.25">
      <c r="A24" s="130" t="s">
        <v>47</v>
      </c>
      <c r="B24" s="104" t="s">
        <v>14</v>
      </c>
      <c r="C24" s="104" t="s">
        <v>20</v>
      </c>
      <c r="D24" s="104">
        <v>96521</v>
      </c>
      <c r="E24" s="105" t="s">
        <v>48</v>
      </c>
      <c r="F24" s="104" t="s">
        <v>49</v>
      </c>
      <c r="G24" s="104">
        <v>196.39</v>
      </c>
      <c r="H24" s="106">
        <v>44.75</v>
      </c>
      <c r="I24" s="106">
        <v>58.73</v>
      </c>
      <c r="J24" s="106">
        <v>8788.4500000000007</v>
      </c>
      <c r="K24" s="131">
        <v>11533.98</v>
      </c>
    </row>
    <row r="25" spans="1:12" ht="45" x14ac:dyDescent="0.25">
      <c r="A25" s="130" t="s">
        <v>50</v>
      </c>
      <c r="B25" s="104" t="s">
        <v>14</v>
      </c>
      <c r="C25" s="104" t="s">
        <v>20</v>
      </c>
      <c r="D25" s="104">
        <v>94318</v>
      </c>
      <c r="E25" s="105" t="s">
        <v>51</v>
      </c>
      <c r="F25" s="104" t="s">
        <v>49</v>
      </c>
      <c r="G25" s="104">
        <v>229.63</v>
      </c>
      <c r="H25" s="106">
        <v>63.72</v>
      </c>
      <c r="I25" s="106">
        <v>83.63</v>
      </c>
      <c r="J25" s="106">
        <v>14632.02</v>
      </c>
      <c r="K25" s="131">
        <v>19203.95</v>
      </c>
    </row>
    <row r="26" spans="1:12" ht="30" x14ac:dyDescent="0.25">
      <c r="A26" s="130" t="s">
        <v>52</v>
      </c>
      <c r="B26" s="104" t="s">
        <v>14</v>
      </c>
      <c r="C26" s="104" t="s">
        <v>20</v>
      </c>
      <c r="D26" s="104">
        <v>101617</v>
      </c>
      <c r="E26" s="105" t="s">
        <v>53</v>
      </c>
      <c r="F26" s="104" t="s">
        <v>22</v>
      </c>
      <c r="G26" s="104">
        <v>279.12</v>
      </c>
      <c r="H26" s="106">
        <v>2.85</v>
      </c>
      <c r="I26" s="106">
        <v>3.74</v>
      </c>
      <c r="J26" s="106">
        <v>795.49</v>
      </c>
      <c r="K26" s="131">
        <v>1043.9000000000001</v>
      </c>
    </row>
    <row r="27" spans="1:12" ht="60" x14ac:dyDescent="0.25">
      <c r="A27" s="130" t="s">
        <v>54</v>
      </c>
      <c r="B27" s="104" t="s">
        <v>14</v>
      </c>
      <c r="C27" s="104" t="s">
        <v>20</v>
      </c>
      <c r="D27" s="104">
        <v>93381</v>
      </c>
      <c r="E27" s="105" t="s">
        <v>55</v>
      </c>
      <c r="F27" s="104" t="s">
        <v>49</v>
      </c>
      <c r="G27" s="104">
        <v>326.24</v>
      </c>
      <c r="H27" s="106">
        <v>13.02</v>
      </c>
      <c r="I27" s="106">
        <v>17.079999999999998</v>
      </c>
      <c r="J27" s="106">
        <v>4247.6400000000003</v>
      </c>
      <c r="K27" s="131">
        <v>5572.17</v>
      </c>
    </row>
    <row r="28" spans="1:12" ht="30" x14ac:dyDescent="0.25">
      <c r="A28" s="130" t="s">
        <v>56</v>
      </c>
      <c r="B28" s="104" t="s">
        <v>14</v>
      </c>
      <c r="C28" s="104" t="s">
        <v>20</v>
      </c>
      <c r="D28" s="104">
        <v>96525</v>
      </c>
      <c r="E28" s="105" t="s">
        <v>57</v>
      </c>
      <c r="F28" s="104" t="s">
        <v>49</v>
      </c>
      <c r="G28" s="104">
        <v>276.35000000000002</v>
      </c>
      <c r="H28" s="106">
        <v>47.94</v>
      </c>
      <c r="I28" s="106">
        <v>62.92</v>
      </c>
      <c r="J28" s="106">
        <v>13248.21</v>
      </c>
      <c r="K28" s="131">
        <v>17387.939999999999</v>
      </c>
    </row>
    <row r="29" spans="1:12" ht="24.95" customHeight="1" x14ac:dyDescent="0.25">
      <c r="A29" s="136" t="s">
        <v>58</v>
      </c>
      <c r="B29" s="107"/>
      <c r="C29" s="107"/>
      <c r="D29" s="107"/>
      <c r="E29" s="108" t="s">
        <v>59</v>
      </c>
      <c r="F29" s="107"/>
      <c r="G29" s="107"/>
      <c r="H29" s="109"/>
      <c r="I29" s="109"/>
      <c r="J29" s="109"/>
      <c r="K29" s="137">
        <f>SUM(K31:K34)</f>
        <v>1492.3600000000001</v>
      </c>
      <c r="L29" s="197">
        <f>SUM(K31:K34)</f>
        <v>1492.3600000000001</v>
      </c>
    </row>
    <row r="30" spans="1:12" x14ac:dyDescent="0.25">
      <c r="A30" s="130"/>
      <c r="B30" s="104"/>
      <c r="C30" s="104"/>
      <c r="D30" s="104"/>
      <c r="E30" s="105"/>
      <c r="F30" s="104"/>
      <c r="G30" s="104"/>
      <c r="H30" s="106"/>
      <c r="I30" s="106"/>
      <c r="J30" s="106"/>
      <c r="K30" s="131"/>
    </row>
    <row r="31" spans="1:12" ht="45" x14ac:dyDescent="0.25">
      <c r="A31" s="130" t="s">
        <v>60</v>
      </c>
      <c r="B31" s="104" t="s">
        <v>14</v>
      </c>
      <c r="C31" s="104" t="s">
        <v>20</v>
      </c>
      <c r="D31" s="104">
        <v>96521</v>
      </c>
      <c r="E31" s="105" t="s">
        <v>48</v>
      </c>
      <c r="F31" s="104" t="s">
        <v>49</v>
      </c>
      <c r="G31" s="104">
        <v>8.7100000000000009</v>
      </c>
      <c r="H31" s="106">
        <v>44.75</v>
      </c>
      <c r="I31" s="106">
        <v>58.73</v>
      </c>
      <c r="J31" s="106">
        <v>389.77</v>
      </c>
      <c r="K31" s="131">
        <v>511.53</v>
      </c>
    </row>
    <row r="32" spans="1:12" ht="30" x14ac:dyDescent="0.25">
      <c r="A32" s="130" t="s">
        <v>61</v>
      </c>
      <c r="B32" s="104" t="s">
        <v>14</v>
      </c>
      <c r="C32" s="104" t="s">
        <v>20</v>
      </c>
      <c r="D32" s="104">
        <v>96525</v>
      </c>
      <c r="E32" s="105" t="s">
        <v>57</v>
      </c>
      <c r="F32" s="104" t="s">
        <v>49</v>
      </c>
      <c r="G32" s="104">
        <v>11.47</v>
      </c>
      <c r="H32" s="106">
        <v>47.94</v>
      </c>
      <c r="I32" s="106">
        <v>62.92</v>
      </c>
      <c r="J32" s="106">
        <v>549.87</v>
      </c>
      <c r="K32" s="131">
        <v>721.69</v>
      </c>
    </row>
    <row r="33" spans="1:12" ht="30" x14ac:dyDescent="0.25">
      <c r="A33" s="130" t="s">
        <v>62</v>
      </c>
      <c r="B33" s="104" t="s">
        <v>14</v>
      </c>
      <c r="C33" s="104" t="s">
        <v>20</v>
      </c>
      <c r="D33" s="104">
        <v>101617</v>
      </c>
      <c r="E33" s="105" t="s">
        <v>53</v>
      </c>
      <c r="F33" s="104" t="s">
        <v>22</v>
      </c>
      <c r="G33" s="104">
        <v>20.38</v>
      </c>
      <c r="H33" s="106">
        <v>2.85</v>
      </c>
      <c r="I33" s="106">
        <v>3.74</v>
      </c>
      <c r="J33" s="106">
        <v>58.08</v>
      </c>
      <c r="K33" s="131">
        <v>76.22</v>
      </c>
    </row>
    <row r="34" spans="1:12" ht="60" x14ac:dyDescent="0.25">
      <c r="A34" s="130" t="s">
        <v>63</v>
      </c>
      <c r="B34" s="104" t="s">
        <v>14</v>
      </c>
      <c r="C34" s="104" t="s">
        <v>20</v>
      </c>
      <c r="D34" s="104">
        <v>93381</v>
      </c>
      <c r="E34" s="105" t="s">
        <v>55</v>
      </c>
      <c r="F34" s="104" t="s">
        <v>49</v>
      </c>
      <c r="G34" s="104">
        <v>10.71</v>
      </c>
      <c r="H34" s="106">
        <v>13.02</v>
      </c>
      <c r="I34" s="106">
        <v>17.079999999999998</v>
      </c>
      <c r="J34" s="106">
        <v>139.44</v>
      </c>
      <c r="K34" s="131">
        <v>182.92</v>
      </c>
    </row>
    <row r="35" spans="1:12" ht="24.95" customHeight="1" x14ac:dyDescent="0.25">
      <c r="A35" s="136" t="s">
        <v>64</v>
      </c>
      <c r="B35" s="107"/>
      <c r="C35" s="107"/>
      <c r="D35" s="107"/>
      <c r="E35" s="108" t="s">
        <v>65</v>
      </c>
      <c r="F35" s="107"/>
      <c r="G35" s="107"/>
      <c r="H35" s="109"/>
      <c r="I35" s="109"/>
      <c r="J35" s="109"/>
      <c r="K35" s="137">
        <f>SUM(K37:K39)</f>
        <v>5565.41</v>
      </c>
      <c r="L35" s="197">
        <f>SUM(K37:K39)</f>
        <v>5565.41</v>
      </c>
    </row>
    <row r="36" spans="1:12" ht="17.25" customHeight="1" x14ac:dyDescent="0.25">
      <c r="A36" s="130"/>
      <c r="B36" s="104"/>
      <c r="C36" s="104"/>
      <c r="D36" s="104"/>
      <c r="E36" s="105"/>
      <c r="F36" s="104"/>
      <c r="G36" s="104"/>
      <c r="H36" s="106"/>
      <c r="I36" s="106"/>
      <c r="J36" s="106"/>
      <c r="K36" s="131"/>
    </row>
    <row r="37" spans="1:12" ht="45" x14ac:dyDescent="0.25">
      <c r="A37" s="130" t="s">
        <v>66</v>
      </c>
      <c r="B37" s="104" t="s">
        <v>14</v>
      </c>
      <c r="C37" s="104" t="s">
        <v>20</v>
      </c>
      <c r="D37" s="104">
        <v>96521</v>
      </c>
      <c r="E37" s="105" t="s">
        <v>48</v>
      </c>
      <c r="F37" s="104" t="s">
        <v>49</v>
      </c>
      <c r="G37" s="104">
        <v>79.62</v>
      </c>
      <c r="H37" s="106">
        <v>44.75</v>
      </c>
      <c r="I37" s="106">
        <v>58.73</v>
      </c>
      <c r="J37" s="106">
        <v>3562.99</v>
      </c>
      <c r="K37" s="131">
        <v>4676.08</v>
      </c>
    </row>
    <row r="38" spans="1:12" ht="30" x14ac:dyDescent="0.25">
      <c r="A38" s="130" t="s">
        <v>67</v>
      </c>
      <c r="B38" s="104" t="s">
        <v>14</v>
      </c>
      <c r="C38" s="104" t="s">
        <v>20</v>
      </c>
      <c r="D38" s="104">
        <v>101617</v>
      </c>
      <c r="E38" s="105" t="s">
        <v>53</v>
      </c>
      <c r="F38" s="104" t="s">
        <v>22</v>
      </c>
      <c r="G38" s="104">
        <v>56.03</v>
      </c>
      <c r="H38" s="106">
        <v>2.85</v>
      </c>
      <c r="I38" s="106">
        <v>3.74</v>
      </c>
      <c r="J38" s="106">
        <v>159.68</v>
      </c>
      <c r="K38" s="131">
        <v>209.55</v>
      </c>
    </row>
    <row r="39" spans="1:12" ht="60" x14ac:dyDescent="0.25">
      <c r="A39" s="130" t="s">
        <v>68</v>
      </c>
      <c r="B39" s="104" t="s">
        <v>14</v>
      </c>
      <c r="C39" s="104" t="s">
        <v>20</v>
      </c>
      <c r="D39" s="104">
        <v>93381</v>
      </c>
      <c r="E39" s="105" t="s">
        <v>55</v>
      </c>
      <c r="F39" s="104" t="s">
        <v>49</v>
      </c>
      <c r="G39" s="104">
        <v>39.799999999999997</v>
      </c>
      <c r="H39" s="106">
        <v>13.02</v>
      </c>
      <c r="I39" s="106">
        <v>17.079999999999998</v>
      </c>
      <c r="J39" s="106">
        <v>518.19000000000005</v>
      </c>
      <c r="K39" s="131">
        <v>679.78</v>
      </c>
    </row>
    <row r="40" spans="1:12" ht="24.95" customHeight="1" x14ac:dyDescent="0.25">
      <c r="A40" s="136" t="s">
        <v>69</v>
      </c>
      <c r="B40" s="107"/>
      <c r="C40" s="107"/>
      <c r="D40" s="107"/>
      <c r="E40" s="108" t="s">
        <v>70</v>
      </c>
      <c r="F40" s="107"/>
      <c r="G40" s="107"/>
      <c r="H40" s="109"/>
      <c r="I40" s="109"/>
      <c r="J40" s="109"/>
      <c r="K40" s="137">
        <f>SUM(K42:K46)</f>
        <v>7138.19</v>
      </c>
      <c r="L40" s="197">
        <f>SUM(K42:K46)</f>
        <v>7138.19</v>
      </c>
    </row>
    <row r="41" spans="1:12" x14ac:dyDescent="0.25">
      <c r="A41" s="130"/>
      <c r="B41" s="104"/>
      <c r="C41" s="104"/>
      <c r="D41" s="104"/>
      <c r="E41" s="105"/>
      <c r="F41" s="104"/>
      <c r="G41" s="104"/>
      <c r="H41" s="106"/>
      <c r="I41" s="106"/>
      <c r="J41" s="106"/>
      <c r="K41" s="131"/>
    </row>
    <row r="42" spans="1:12" ht="45" x14ac:dyDescent="0.25">
      <c r="A42" s="130" t="s">
        <v>71</v>
      </c>
      <c r="B42" s="104" t="s">
        <v>14</v>
      </c>
      <c r="C42" s="104" t="s">
        <v>20</v>
      </c>
      <c r="D42" s="104">
        <v>96521</v>
      </c>
      <c r="E42" s="105" t="s">
        <v>48</v>
      </c>
      <c r="F42" s="104" t="s">
        <v>49</v>
      </c>
      <c r="G42" s="104">
        <v>52.34</v>
      </c>
      <c r="H42" s="106">
        <v>44.75</v>
      </c>
      <c r="I42" s="106">
        <v>58.73</v>
      </c>
      <c r="J42" s="106">
        <v>2342.21</v>
      </c>
      <c r="K42" s="131">
        <v>3073.92</v>
      </c>
    </row>
    <row r="43" spans="1:12" ht="45" x14ac:dyDescent="0.25">
      <c r="A43" s="130" t="s">
        <v>72</v>
      </c>
      <c r="B43" s="104" t="s">
        <v>14</v>
      </c>
      <c r="C43" s="104" t="s">
        <v>20</v>
      </c>
      <c r="D43" s="104">
        <v>94318</v>
      </c>
      <c r="E43" s="105" t="s">
        <v>51</v>
      </c>
      <c r="F43" s="104" t="s">
        <v>49</v>
      </c>
      <c r="G43" s="104">
        <v>1.63</v>
      </c>
      <c r="H43" s="106">
        <v>63.72</v>
      </c>
      <c r="I43" s="106">
        <v>83.63</v>
      </c>
      <c r="J43" s="106">
        <v>103.86</v>
      </c>
      <c r="K43" s="131">
        <v>136.31</v>
      </c>
    </row>
    <row r="44" spans="1:12" ht="30" x14ac:dyDescent="0.25">
      <c r="A44" s="130" t="s">
        <v>73</v>
      </c>
      <c r="B44" s="104" t="s">
        <v>14</v>
      </c>
      <c r="C44" s="104" t="s">
        <v>20</v>
      </c>
      <c r="D44" s="104">
        <v>96525</v>
      </c>
      <c r="E44" s="105" t="s">
        <v>57</v>
      </c>
      <c r="F44" s="104" t="s">
        <v>49</v>
      </c>
      <c r="G44" s="104">
        <v>44.46</v>
      </c>
      <c r="H44" s="106">
        <v>47.94</v>
      </c>
      <c r="I44" s="106">
        <v>62.92</v>
      </c>
      <c r="J44" s="106">
        <v>2131.41</v>
      </c>
      <c r="K44" s="131">
        <v>2797.42</v>
      </c>
    </row>
    <row r="45" spans="1:12" ht="60" x14ac:dyDescent="0.25">
      <c r="A45" s="130" t="s">
        <v>74</v>
      </c>
      <c r="B45" s="104" t="s">
        <v>14</v>
      </c>
      <c r="C45" s="104" t="s">
        <v>20</v>
      </c>
      <c r="D45" s="104">
        <v>93381</v>
      </c>
      <c r="E45" s="105" t="s">
        <v>55</v>
      </c>
      <c r="F45" s="104" t="s">
        <v>49</v>
      </c>
      <c r="G45" s="104">
        <v>47.61</v>
      </c>
      <c r="H45" s="106">
        <v>13.02</v>
      </c>
      <c r="I45" s="106">
        <v>17.079999999999998</v>
      </c>
      <c r="J45" s="106">
        <v>619.88</v>
      </c>
      <c r="K45" s="131">
        <v>813.17</v>
      </c>
    </row>
    <row r="46" spans="1:12" ht="30" x14ac:dyDescent="0.25">
      <c r="A46" s="132" t="s">
        <v>75</v>
      </c>
      <c r="B46" s="113" t="s">
        <v>14</v>
      </c>
      <c r="C46" s="113" t="s">
        <v>20</v>
      </c>
      <c r="D46" s="113">
        <v>101617</v>
      </c>
      <c r="E46" s="114" t="s">
        <v>53</v>
      </c>
      <c r="F46" s="113" t="s">
        <v>22</v>
      </c>
      <c r="G46" s="113">
        <v>84.86</v>
      </c>
      <c r="H46" s="115">
        <v>2.85</v>
      </c>
      <c r="I46" s="115">
        <v>3.74</v>
      </c>
      <c r="J46" s="115">
        <v>241.85</v>
      </c>
      <c r="K46" s="133">
        <v>317.37</v>
      </c>
    </row>
    <row r="47" spans="1:12" ht="24.95" customHeight="1" thickBot="1" x14ac:dyDescent="0.3">
      <c r="A47" s="134" t="s">
        <v>76</v>
      </c>
      <c r="B47" s="116"/>
      <c r="C47" s="116"/>
      <c r="D47" s="116"/>
      <c r="E47" s="117" t="s">
        <v>77</v>
      </c>
      <c r="F47" s="116"/>
      <c r="G47" s="116"/>
      <c r="H47" s="118"/>
      <c r="I47" s="118"/>
      <c r="J47" s="118"/>
      <c r="K47" s="135">
        <v>844490.53</v>
      </c>
      <c r="L47" s="197">
        <f>K49+K55+K67+K75+K82+K90+K101+K109+K119+K124</f>
        <v>844490.52999999991</v>
      </c>
    </row>
    <row r="48" spans="1:12" ht="15.75" thickTop="1" x14ac:dyDescent="0.25">
      <c r="A48" s="151"/>
      <c r="B48" s="152"/>
      <c r="C48" s="152"/>
      <c r="D48" s="152"/>
      <c r="E48" s="153"/>
      <c r="F48" s="152"/>
      <c r="G48" s="152"/>
      <c r="H48" s="154"/>
      <c r="I48" s="154"/>
      <c r="J48" s="154"/>
      <c r="K48" s="155"/>
    </row>
    <row r="49" spans="1:12" ht="24.95" customHeight="1" x14ac:dyDescent="0.25">
      <c r="A49" s="146" t="s">
        <v>78</v>
      </c>
      <c r="B49" s="147"/>
      <c r="C49" s="147"/>
      <c r="D49" s="147"/>
      <c r="E49" s="148" t="s">
        <v>79</v>
      </c>
      <c r="F49" s="147"/>
      <c r="G49" s="147"/>
      <c r="H49" s="149"/>
      <c r="I49" s="149"/>
      <c r="J49" s="149"/>
      <c r="K49" s="150">
        <v>186195.87</v>
      </c>
      <c r="L49" s="197">
        <f>SUM(K51:K54)</f>
        <v>186195.87</v>
      </c>
    </row>
    <row r="50" spans="1:12" x14ac:dyDescent="0.25">
      <c r="A50" s="128"/>
      <c r="B50" s="110"/>
      <c r="C50" s="110"/>
      <c r="D50" s="110"/>
      <c r="E50" s="111"/>
      <c r="F50" s="110"/>
      <c r="G50" s="110"/>
      <c r="H50" s="112"/>
      <c r="I50" s="112"/>
      <c r="J50" s="112"/>
      <c r="K50" s="129"/>
    </row>
    <row r="51" spans="1:12" ht="45" x14ac:dyDescent="0.25">
      <c r="A51" s="130" t="s">
        <v>80</v>
      </c>
      <c r="B51" s="104" t="s">
        <v>14</v>
      </c>
      <c r="C51" s="104" t="s">
        <v>20</v>
      </c>
      <c r="D51" s="104">
        <v>100897</v>
      </c>
      <c r="E51" s="105" t="s">
        <v>81</v>
      </c>
      <c r="F51" s="104" t="s">
        <v>82</v>
      </c>
      <c r="G51" s="104">
        <v>672</v>
      </c>
      <c r="H51" s="106">
        <v>120.28</v>
      </c>
      <c r="I51" s="106">
        <v>157.86000000000001</v>
      </c>
      <c r="J51" s="106">
        <v>80828.160000000003</v>
      </c>
      <c r="K51" s="131">
        <v>106081.92</v>
      </c>
    </row>
    <row r="52" spans="1:12" ht="45" x14ac:dyDescent="0.25">
      <c r="A52" s="130" t="s">
        <v>83</v>
      </c>
      <c r="B52" s="104" t="s">
        <v>14</v>
      </c>
      <c r="C52" s="104" t="s">
        <v>20</v>
      </c>
      <c r="D52" s="104">
        <v>100897</v>
      </c>
      <c r="E52" s="105" t="s">
        <v>81</v>
      </c>
      <c r="F52" s="104" t="s">
        <v>82</v>
      </c>
      <c r="G52" s="104">
        <v>196</v>
      </c>
      <c r="H52" s="106">
        <v>120.28</v>
      </c>
      <c r="I52" s="106">
        <v>157.86000000000001</v>
      </c>
      <c r="J52" s="106">
        <v>23574.880000000001</v>
      </c>
      <c r="K52" s="131">
        <v>30940.560000000001</v>
      </c>
    </row>
    <row r="53" spans="1:12" ht="45" x14ac:dyDescent="0.25">
      <c r="A53" s="130" t="s">
        <v>84</v>
      </c>
      <c r="B53" s="104" t="s">
        <v>14</v>
      </c>
      <c r="C53" s="104" t="s">
        <v>20</v>
      </c>
      <c r="D53" s="104">
        <v>100897</v>
      </c>
      <c r="E53" s="105" t="s">
        <v>81</v>
      </c>
      <c r="F53" s="104" t="s">
        <v>82</v>
      </c>
      <c r="G53" s="104">
        <v>42</v>
      </c>
      <c r="H53" s="106">
        <v>120.28</v>
      </c>
      <c r="I53" s="106">
        <v>157.86000000000001</v>
      </c>
      <c r="J53" s="106">
        <v>5051.76</v>
      </c>
      <c r="K53" s="131">
        <v>6630.12</v>
      </c>
    </row>
    <row r="54" spans="1:12" ht="45" x14ac:dyDescent="0.25">
      <c r="A54" s="130" t="s">
        <v>85</v>
      </c>
      <c r="B54" s="104" t="s">
        <v>14</v>
      </c>
      <c r="C54" s="104" t="s">
        <v>20</v>
      </c>
      <c r="D54" s="104">
        <v>100897</v>
      </c>
      <c r="E54" s="105" t="s">
        <v>81</v>
      </c>
      <c r="F54" s="104" t="s">
        <v>82</v>
      </c>
      <c r="G54" s="104">
        <v>269.5</v>
      </c>
      <c r="H54" s="106">
        <v>120.28</v>
      </c>
      <c r="I54" s="106">
        <v>157.86000000000001</v>
      </c>
      <c r="J54" s="106">
        <v>32415.46</v>
      </c>
      <c r="K54" s="131">
        <v>42543.27</v>
      </c>
    </row>
    <row r="55" spans="1:12" ht="24.95" customHeight="1" x14ac:dyDescent="0.25">
      <c r="A55" s="136" t="s">
        <v>86</v>
      </c>
      <c r="B55" s="107"/>
      <c r="C55" s="107"/>
      <c r="D55" s="107"/>
      <c r="E55" s="108" t="s">
        <v>87</v>
      </c>
      <c r="F55" s="107"/>
      <c r="G55" s="107"/>
      <c r="H55" s="109"/>
      <c r="I55" s="109"/>
      <c r="J55" s="109"/>
      <c r="K55" s="137">
        <v>209808.84</v>
      </c>
      <c r="L55" s="197">
        <f>SUM(K57:K66)</f>
        <v>209808.84000000003</v>
      </c>
    </row>
    <row r="56" spans="1:12" x14ac:dyDescent="0.25">
      <c r="A56" s="130"/>
      <c r="B56" s="104"/>
      <c r="C56" s="104"/>
      <c r="D56" s="104"/>
      <c r="E56" s="105"/>
      <c r="F56" s="104"/>
      <c r="G56" s="104"/>
      <c r="H56" s="106"/>
      <c r="I56" s="106"/>
      <c r="J56" s="106"/>
      <c r="K56" s="131"/>
    </row>
    <row r="57" spans="1:12" ht="30" x14ac:dyDescent="0.25">
      <c r="A57" s="130" t="s">
        <v>88</v>
      </c>
      <c r="B57" s="104" t="s">
        <v>14</v>
      </c>
      <c r="C57" s="104" t="s">
        <v>20</v>
      </c>
      <c r="D57" s="104">
        <v>96619</v>
      </c>
      <c r="E57" s="105" t="s">
        <v>89</v>
      </c>
      <c r="F57" s="104" t="s">
        <v>22</v>
      </c>
      <c r="G57" s="104">
        <v>117.16</v>
      </c>
      <c r="H57" s="106">
        <v>30.28</v>
      </c>
      <c r="I57" s="106">
        <v>39.74</v>
      </c>
      <c r="J57" s="106">
        <v>3547.6</v>
      </c>
      <c r="K57" s="131">
        <v>4655.93</v>
      </c>
    </row>
    <row r="58" spans="1:12" ht="30" x14ac:dyDescent="0.25">
      <c r="A58" s="130" t="s">
        <v>90</v>
      </c>
      <c r="B58" s="104" t="s">
        <v>14</v>
      </c>
      <c r="C58" s="104" t="s">
        <v>20</v>
      </c>
      <c r="D58" s="104">
        <v>96534</v>
      </c>
      <c r="E58" s="105" t="s">
        <v>91</v>
      </c>
      <c r="F58" s="104" t="s">
        <v>22</v>
      </c>
      <c r="G58" s="104">
        <v>509.09</v>
      </c>
      <c r="H58" s="106">
        <v>71.98</v>
      </c>
      <c r="I58" s="106">
        <v>94.47</v>
      </c>
      <c r="J58" s="106">
        <v>36644.29</v>
      </c>
      <c r="K58" s="131">
        <v>48093.73</v>
      </c>
    </row>
    <row r="59" spans="1:12" ht="30" x14ac:dyDescent="0.25">
      <c r="A59" s="130" t="s">
        <v>92</v>
      </c>
      <c r="B59" s="104" t="s">
        <v>14</v>
      </c>
      <c r="C59" s="104" t="s">
        <v>20</v>
      </c>
      <c r="D59" s="104">
        <v>96544</v>
      </c>
      <c r="E59" s="105" t="s">
        <v>93</v>
      </c>
      <c r="F59" s="104" t="s">
        <v>94</v>
      </c>
      <c r="G59" s="104">
        <v>461.41</v>
      </c>
      <c r="H59" s="106">
        <v>15.73</v>
      </c>
      <c r="I59" s="106">
        <v>20.64</v>
      </c>
      <c r="J59" s="106">
        <v>7257.97</v>
      </c>
      <c r="K59" s="131">
        <v>9523.5</v>
      </c>
    </row>
    <row r="60" spans="1:12" ht="30" x14ac:dyDescent="0.25">
      <c r="A60" s="130" t="s">
        <v>95</v>
      </c>
      <c r="B60" s="104" t="s">
        <v>14</v>
      </c>
      <c r="C60" s="104" t="s">
        <v>20</v>
      </c>
      <c r="D60" s="104">
        <v>96545</v>
      </c>
      <c r="E60" s="105" t="s">
        <v>96</v>
      </c>
      <c r="F60" s="104" t="s">
        <v>94</v>
      </c>
      <c r="G60" s="104">
        <v>1303.8499999999999</v>
      </c>
      <c r="H60" s="106">
        <v>14.56</v>
      </c>
      <c r="I60" s="106">
        <v>19.11</v>
      </c>
      <c r="J60" s="106">
        <v>18984.05</v>
      </c>
      <c r="K60" s="131">
        <v>24916.57</v>
      </c>
    </row>
    <row r="61" spans="1:12" ht="30" x14ac:dyDescent="0.25">
      <c r="A61" s="130" t="s">
        <v>97</v>
      </c>
      <c r="B61" s="104" t="s">
        <v>14</v>
      </c>
      <c r="C61" s="104" t="s">
        <v>20</v>
      </c>
      <c r="D61" s="104">
        <v>96546</v>
      </c>
      <c r="E61" s="105" t="s">
        <v>98</v>
      </c>
      <c r="F61" s="104" t="s">
        <v>94</v>
      </c>
      <c r="G61" s="104">
        <v>866.35</v>
      </c>
      <c r="H61" s="106">
        <v>12.92</v>
      </c>
      <c r="I61" s="106">
        <v>16.95</v>
      </c>
      <c r="J61" s="106">
        <v>11193.24</v>
      </c>
      <c r="K61" s="131">
        <v>14684.63</v>
      </c>
    </row>
    <row r="62" spans="1:12" ht="30" x14ac:dyDescent="0.25">
      <c r="A62" s="130" t="s">
        <v>99</v>
      </c>
      <c r="B62" s="104" t="s">
        <v>14</v>
      </c>
      <c r="C62" s="104" t="s">
        <v>20</v>
      </c>
      <c r="D62" s="104">
        <v>96547</v>
      </c>
      <c r="E62" s="105" t="s">
        <v>100</v>
      </c>
      <c r="F62" s="104" t="s">
        <v>94</v>
      </c>
      <c r="G62" s="104">
        <v>788.9</v>
      </c>
      <c r="H62" s="106">
        <v>10.87</v>
      </c>
      <c r="I62" s="106">
        <v>14.26</v>
      </c>
      <c r="J62" s="106">
        <v>8575.34</v>
      </c>
      <c r="K62" s="131">
        <v>11249.71</v>
      </c>
    </row>
    <row r="63" spans="1:12" ht="30" x14ac:dyDescent="0.25">
      <c r="A63" s="130" t="s">
        <v>101</v>
      </c>
      <c r="B63" s="104" t="s">
        <v>14</v>
      </c>
      <c r="C63" s="104" t="s">
        <v>20</v>
      </c>
      <c r="D63" s="104">
        <v>96548</v>
      </c>
      <c r="E63" s="105" t="s">
        <v>102</v>
      </c>
      <c r="F63" s="104" t="s">
        <v>94</v>
      </c>
      <c r="G63" s="104">
        <v>681.6</v>
      </c>
      <c r="H63" s="106">
        <v>10.210000000000001</v>
      </c>
      <c r="I63" s="106">
        <v>13.4</v>
      </c>
      <c r="J63" s="106">
        <v>6959.13</v>
      </c>
      <c r="K63" s="131">
        <v>9133.44</v>
      </c>
    </row>
    <row r="64" spans="1:12" ht="30" x14ac:dyDescent="0.25">
      <c r="A64" s="130" t="s">
        <v>103</v>
      </c>
      <c r="B64" s="104" t="s">
        <v>14</v>
      </c>
      <c r="C64" s="104" t="s">
        <v>20</v>
      </c>
      <c r="D64" s="104">
        <v>96549</v>
      </c>
      <c r="E64" s="105" t="s">
        <v>104</v>
      </c>
      <c r="F64" s="104" t="s">
        <v>94</v>
      </c>
      <c r="G64" s="104">
        <v>42.42</v>
      </c>
      <c r="H64" s="106">
        <v>11.29</v>
      </c>
      <c r="I64" s="106">
        <v>14.81</v>
      </c>
      <c r="J64" s="106">
        <v>478.92</v>
      </c>
      <c r="K64" s="131">
        <v>628.24</v>
      </c>
    </row>
    <row r="65" spans="1:12" ht="30" x14ac:dyDescent="0.25">
      <c r="A65" s="130" t="s">
        <v>105</v>
      </c>
      <c r="B65" s="104" t="s">
        <v>14</v>
      </c>
      <c r="C65" s="104" t="s">
        <v>20</v>
      </c>
      <c r="D65" s="104">
        <v>92915</v>
      </c>
      <c r="E65" s="105" t="s">
        <v>106</v>
      </c>
      <c r="F65" s="104" t="s">
        <v>94</v>
      </c>
      <c r="G65" s="104">
        <v>400.05</v>
      </c>
      <c r="H65" s="106">
        <v>16.13</v>
      </c>
      <c r="I65" s="106">
        <v>21.17</v>
      </c>
      <c r="J65" s="106">
        <v>6452.8</v>
      </c>
      <c r="K65" s="131">
        <v>8469.0499999999993</v>
      </c>
    </row>
    <row r="66" spans="1:12" ht="30" x14ac:dyDescent="0.25">
      <c r="A66" s="130" t="s">
        <v>107</v>
      </c>
      <c r="B66" s="104" t="s">
        <v>14</v>
      </c>
      <c r="C66" s="104" t="s">
        <v>20</v>
      </c>
      <c r="D66" s="104">
        <v>96557</v>
      </c>
      <c r="E66" s="105" t="s">
        <v>108</v>
      </c>
      <c r="F66" s="104" t="s">
        <v>49</v>
      </c>
      <c r="G66" s="104">
        <v>91.83</v>
      </c>
      <c r="H66" s="106">
        <v>650.92999999999995</v>
      </c>
      <c r="I66" s="106">
        <v>854.34</v>
      </c>
      <c r="J66" s="106">
        <v>59774.9</v>
      </c>
      <c r="K66" s="131">
        <v>78454.039999999994</v>
      </c>
    </row>
    <row r="67" spans="1:12" ht="24.95" customHeight="1" x14ac:dyDescent="0.25">
      <c r="A67" s="136" t="s">
        <v>109</v>
      </c>
      <c r="B67" s="107"/>
      <c r="C67" s="107"/>
      <c r="D67" s="107"/>
      <c r="E67" s="108" t="s">
        <v>110</v>
      </c>
      <c r="F67" s="107"/>
      <c r="G67" s="107"/>
      <c r="H67" s="109"/>
      <c r="I67" s="109"/>
      <c r="J67" s="109"/>
      <c r="K67" s="137">
        <v>51277.05</v>
      </c>
      <c r="L67" s="197">
        <f>SUM(K69:K74)</f>
        <v>51277.05</v>
      </c>
    </row>
    <row r="68" spans="1:12" x14ac:dyDescent="0.25">
      <c r="A68" s="130"/>
      <c r="B68" s="104"/>
      <c r="C68" s="104"/>
      <c r="D68" s="104"/>
      <c r="E68" s="105"/>
      <c r="F68" s="104"/>
      <c r="G68" s="104"/>
      <c r="H68" s="106"/>
      <c r="I68" s="106"/>
      <c r="J68" s="106"/>
      <c r="K68" s="131"/>
    </row>
    <row r="69" spans="1:12" ht="30" x14ac:dyDescent="0.25">
      <c r="A69" s="130" t="s">
        <v>111</v>
      </c>
      <c r="B69" s="104" t="s">
        <v>14</v>
      </c>
      <c r="C69" s="104" t="s">
        <v>20</v>
      </c>
      <c r="D69" s="104">
        <v>96619</v>
      </c>
      <c r="E69" s="105" t="s">
        <v>89</v>
      </c>
      <c r="F69" s="104" t="s">
        <v>22</v>
      </c>
      <c r="G69" s="104">
        <v>26.81</v>
      </c>
      <c r="H69" s="106">
        <v>30.28</v>
      </c>
      <c r="I69" s="106">
        <v>39.74</v>
      </c>
      <c r="J69" s="106">
        <v>811.8</v>
      </c>
      <c r="K69" s="131">
        <v>1065.42</v>
      </c>
    </row>
    <row r="70" spans="1:12" ht="30" x14ac:dyDescent="0.25">
      <c r="A70" s="130" t="s">
        <v>112</v>
      </c>
      <c r="B70" s="104" t="s">
        <v>14</v>
      </c>
      <c r="C70" s="104" t="s">
        <v>20</v>
      </c>
      <c r="D70" s="104">
        <v>96534</v>
      </c>
      <c r="E70" s="105" t="s">
        <v>91</v>
      </c>
      <c r="F70" s="104" t="s">
        <v>22</v>
      </c>
      <c r="G70" s="104">
        <v>101.48</v>
      </c>
      <c r="H70" s="106">
        <v>71.98</v>
      </c>
      <c r="I70" s="106">
        <v>94.47</v>
      </c>
      <c r="J70" s="106">
        <v>7304.53</v>
      </c>
      <c r="K70" s="131">
        <v>9586.81</v>
      </c>
    </row>
    <row r="71" spans="1:12" ht="30" x14ac:dyDescent="0.25">
      <c r="A71" s="130" t="s">
        <v>113</v>
      </c>
      <c r="B71" s="104" t="s">
        <v>14</v>
      </c>
      <c r="C71" s="104" t="s">
        <v>20</v>
      </c>
      <c r="D71" s="104">
        <v>96544</v>
      </c>
      <c r="E71" s="105" t="s">
        <v>93</v>
      </c>
      <c r="F71" s="104" t="s">
        <v>94</v>
      </c>
      <c r="G71" s="104">
        <v>237.16</v>
      </c>
      <c r="H71" s="106">
        <v>15.73</v>
      </c>
      <c r="I71" s="106">
        <v>20.64</v>
      </c>
      <c r="J71" s="106">
        <v>3730.52</v>
      </c>
      <c r="K71" s="131">
        <v>4894.9799999999996</v>
      </c>
    </row>
    <row r="72" spans="1:12" ht="30" x14ac:dyDescent="0.25">
      <c r="A72" s="130" t="s">
        <v>114</v>
      </c>
      <c r="B72" s="104" t="s">
        <v>14</v>
      </c>
      <c r="C72" s="104" t="s">
        <v>20</v>
      </c>
      <c r="D72" s="104">
        <v>96546</v>
      </c>
      <c r="E72" s="105" t="s">
        <v>98</v>
      </c>
      <c r="F72" s="104" t="s">
        <v>94</v>
      </c>
      <c r="G72" s="104">
        <v>318.52999999999997</v>
      </c>
      <c r="H72" s="106">
        <v>12.92</v>
      </c>
      <c r="I72" s="106">
        <v>16.95</v>
      </c>
      <c r="J72" s="106">
        <v>4115.3999999999996</v>
      </c>
      <c r="K72" s="131">
        <v>5399.08</v>
      </c>
    </row>
    <row r="73" spans="1:12" ht="30" x14ac:dyDescent="0.25">
      <c r="A73" s="130" t="s">
        <v>115</v>
      </c>
      <c r="B73" s="104" t="s">
        <v>14</v>
      </c>
      <c r="C73" s="104" t="s">
        <v>20</v>
      </c>
      <c r="D73" s="104">
        <v>96543</v>
      </c>
      <c r="E73" s="105" t="s">
        <v>116</v>
      </c>
      <c r="F73" s="104" t="s">
        <v>94</v>
      </c>
      <c r="G73" s="104">
        <v>668.44</v>
      </c>
      <c r="H73" s="106">
        <v>16.98</v>
      </c>
      <c r="I73" s="106">
        <v>22.28</v>
      </c>
      <c r="J73" s="106">
        <v>11350.11</v>
      </c>
      <c r="K73" s="131">
        <v>14892.84</v>
      </c>
    </row>
    <row r="74" spans="1:12" ht="30" x14ac:dyDescent="0.25">
      <c r="A74" s="130" t="s">
        <v>117</v>
      </c>
      <c r="B74" s="104" t="s">
        <v>14</v>
      </c>
      <c r="C74" s="104" t="s">
        <v>20</v>
      </c>
      <c r="D74" s="104">
        <v>96557</v>
      </c>
      <c r="E74" s="105" t="s">
        <v>108</v>
      </c>
      <c r="F74" s="104" t="s">
        <v>49</v>
      </c>
      <c r="G74" s="104">
        <v>18.07</v>
      </c>
      <c r="H74" s="106">
        <v>650.92999999999995</v>
      </c>
      <c r="I74" s="106">
        <v>854.34</v>
      </c>
      <c r="J74" s="106">
        <v>11762.3</v>
      </c>
      <c r="K74" s="131">
        <v>15437.92</v>
      </c>
    </row>
    <row r="75" spans="1:12" ht="24.95" customHeight="1" x14ac:dyDescent="0.25">
      <c r="A75" s="136" t="s">
        <v>118</v>
      </c>
      <c r="B75" s="107"/>
      <c r="C75" s="107"/>
      <c r="D75" s="107"/>
      <c r="E75" s="108" t="s">
        <v>119</v>
      </c>
      <c r="F75" s="107"/>
      <c r="G75" s="107"/>
      <c r="H75" s="109"/>
      <c r="I75" s="109"/>
      <c r="J75" s="109"/>
      <c r="K75" s="137">
        <v>6497.98</v>
      </c>
      <c r="L75" s="197">
        <f>SUM(K77:K81)</f>
        <v>6497.9800000000005</v>
      </c>
    </row>
    <row r="76" spans="1:12" x14ac:dyDescent="0.25">
      <c r="A76" s="130"/>
      <c r="B76" s="104"/>
      <c r="C76" s="104"/>
      <c r="D76" s="104"/>
      <c r="E76" s="105"/>
      <c r="F76" s="104"/>
      <c r="G76" s="104"/>
      <c r="H76" s="106"/>
      <c r="I76" s="106"/>
      <c r="J76" s="106"/>
      <c r="K76" s="131"/>
    </row>
    <row r="77" spans="1:12" ht="30" x14ac:dyDescent="0.25">
      <c r="A77" s="130" t="s">
        <v>120</v>
      </c>
      <c r="B77" s="104" t="s">
        <v>14</v>
      </c>
      <c r="C77" s="104" t="s">
        <v>20</v>
      </c>
      <c r="D77" s="104">
        <v>96619</v>
      </c>
      <c r="E77" s="105" t="s">
        <v>89</v>
      </c>
      <c r="F77" s="104" t="s">
        <v>22</v>
      </c>
      <c r="G77" s="104">
        <v>4.32</v>
      </c>
      <c r="H77" s="106">
        <v>30.28</v>
      </c>
      <c r="I77" s="106">
        <v>39.74</v>
      </c>
      <c r="J77" s="106">
        <v>130.80000000000001</v>
      </c>
      <c r="K77" s="131">
        <v>171.67</v>
      </c>
    </row>
    <row r="78" spans="1:12" ht="30" x14ac:dyDescent="0.25">
      <c r="A78" s="130" t="s">
        <v>121</v>
      </c>
      <c r="B78" s="104" t="s">
        <v>14</v>
      </c>
      <c r="C78" s="104" t="s">
        <v>20</v>
      </c>
      <c r="D78" s="104">
        <v>96534</v>
      </c>
      <c r="E78" s="105" t="s">
        <v>91</v>
      </c>
      <c r="F78" s="104" t="s">
        <v>22</v>
      </c>
      <c r="G78" s="104">
        <v>17.28</v>
      </c>
      <c r="H78" s="106">
        <v>71.98</v>
      </c>
      <c r="I78" s="106">
        <v>94.47</v>
      </c>
      <c r="J78" s="106">
        <v>1243.81</v>
      </c>
      <c r="K78" s="131">
        <v>1632.44</v>
      </c>
    </row>
    <row r="79" spans="1:12" ht="30" x14ac:dyDescent="0.25">
      <c r="A79" s="130" t="s">
        <v>122</v>
      </c>
      <c r="B79" s="104" t="s">
        <v>14</v>
      </c>
      <c r="C79" s="104" t="s">
        <v>20</v>
      </c>
      <c r="D79" s="104">
        <v>96545</v>
      </c>
      <c r="E79" s="105" t="s">
        <v>96</v>
      </c>
      <c r="F79" s="104" t="s">
        <v>94</v>
      </c>
      <c r="G79" s="104">
        <v>45.12</v>
      </c>
      <c r="H79" s="106">
        <v>14.56</v>
      </c>
      <c r="I79" s="106">
        <v>19.11</v>
      </c>
      <c r="J79" s="106">
        <v>656.94</v>
      </c>
      <c r="K79" s="131">
        <v>862.24</v>
      </c>
    </row>
    <row r="80" spans="1:12" ht="30" x14ac:dyDescent="0.25">
      <c r="A80" s="130" t="s">
        <v>123</v>
      </c>
      <c r="B80" s="104" t="s">
        <v>14</v>
      </c>
      <c r="C80" s="104" t="s">
        <v>20</v>
      </c>
      <c r="D80" s="104">
        <v>96546</v>
      </c>
      <c r="E80" s="105" t="s">
        <v>98</v>
      </c>
      <c r="F80" s="104" t="s">
        <v>94</v>
      </c>
      <c r="G80" s="104">
        <v>95.51</v>
      </c>
      <c r="H80" s="106">
        <v>12.92</v>
      </c>
      <c r="I80" s="106">
        <v>16.95</v>
      </c>
      <c r="J80" s="106">
        <v>1233.98</v>
      </c>
      <c r="K80" s="131">
        <v>1618.89</v>
      </c>
    </row>
    <row r="81" spans="1:12" ht="30" x14ac:dyDescent="0.25">
      <c r="A81" s="130" t="s">
        <v>124</v>
      </c>
      <c r="B81" s="104" t="s">
        <v>14</v>
      </c>
      <c r="C81" s="104" t="s">
        <v>20</v>
      </c>
      <c r="D81" s="104">
        <v>96557</v>
      </c>
      <c r="E81" s="105" t="s">
        <v>108</v>
      </c>
      <c r="F81" s="104" t="s">
        <v>49</v>
      </c>
      <c r="G81" s="104">
        <v>2.59</v>
      </c>
      <c r="H81" s="106">
        <v>650.92999999999995</v>
      </c>
      <c r="I81" s="106">
        <v>854.34</v>
      </c>
      <c r="J81" s="106">
        <v>1685.9</v>
      </c>
      <c r="K81" s="131">
        <v>2212.7399999999998</v>
      </c>
    </row>
    <row r="82" spans="1:12" ht="24.95" customHeight="1" x14ac:dyDescent="0.25">
      <c r="A82" s="136" t="s">
        <v>125</v>
      </c>
      <c r="B82" s="107"/>
      <c r="C82" s="107"/>
      <c r="D82" s="107"/>
      <c r="E82" s="108" t="s">
        <v>126</v>
      </c>
      <c r="F82" s="107"/>
      <c r="G82" s="107"/>
      <c r="H82" s="109"/>
      <c r="I82" s="109"/>
      <c r="J82" s="109"/>
      <c r="K82" s="137">
        <v>73885.210000000006</v>
      </c>
      <c r="L82" s="197">
        <f>SUM(K84:K89)</f>
        <v>73885.209999999992</v>
      </c>
    </row>
    <row r="83" spans="1:12" x14ac:dyDescent="0.25">
      <c r="A83" s="130"/>
      <c r="B83" s="104"/>
      <c r="C83" s="104"/>
      <c r="D83" s="104"/>
      <c r="E83" s="105"/>
      <c r="F83" s="104"/>
      <c r="G83" s="104"/>
      <c r="H83" s="106"/>
      <c r="I83" s="106"/>
      <c r="J83" s="106"/>
      <c r="K83" s="131"/>
    </row>
    <row r="84" spans="1:12" ht="30" x14ac:dyDescent="0.25">
      <c r="A84" s="130" t="s">
        <v>127</v>
      </c>
      <c r="B84" s="104" t="s">
        <v>14</v>
      </c>
      <c r="C84" s="104" t="s">
        <v>20</v>
      </c>
      <c r="D84" s="104">
        <v>96619</v>
      </c>
      <c r="E84" s="105" t="s">
        <v>89</v>
      </c>
      <c r="F84" s="104" t="s">
        <v>22</v>
      </c>
      <c r="G84" s="104">
        <v>52.67</v>
      </c>
      <c r="H84" s="106">
        <v>30.28</v>
      </c>
      <c r="I84" s="106">
        <v>39.74</v>
      </c>
      <c r="J84" s="106">
        <v>1594.84</v>
      </c>
      <c r="K84" s="131">
        <v>2093.1</v>
      </c>
    </row>
    <row r="85" spans="1:12" ht="30" x14ac:dyDescent="0.25">
      <c r="A85" s="130" t="s">
        <v>128</v>
      </c>
      <c r="B85" s="104" t="s">
        <v>14</v>
      </c>
      <c r="C85" s="104" t="s">
        <v>20</v>
      </c>
      <c r="D85" s="104">
        <v>96534</v>
      </c>
      <c r="E85" s="105" t="s">
        <v>91</v>
      </c>
      <c r="F85" s="104" t="s">
        <v>22</v>
      </c>
      <c r="G85" s="104">
        <v>126.91</v>
      </c>
      <c r="H85" s="106">
        <v>71.98</v>
      </c>
      <c r="I85" s="106">
        <v>94.47</v>
      </c>
      <c r="J85" s="106">
        <v>9134.98</v>
      </c>
      <c r="K85" s="131">
        <v>11989.18</v>
      </c>
    </row>
    <row r="86" spans="1:12" ht="30" x14ac:dyDescent="0.25">
      <c r="A86" s="130" t="s">
        <v>129</v>
      </c>
      <c r="B86" s="104" t="s">
        <v>14</v>
      </c>
      <c r="C86" s="104" t="s">
        <v>20</v>
      </c>
      <c r="D86" s="104">
        <v>96544</v>
      </c>
      <c r="E86" s="105" t="s">
        <v>93</v>
      </c>
      <c r="F86" s="104" t="s">
        <v>94</v>
      </c>
      <c r="G86" s="104">
        <v>349.32</v>
      </c>
      <c r="H86" s="106">
        <v>15.73</v>
      </c>
      <c r="I86" s="106">
        <v>20.64</v>
      </c>
      <c r="J86" s="106">
        <v>5494.8</v>
      </c>
      <c r="K86" s="131">
        <v>7209.96</v>
      </c>
    </row>
    <row r="87" spans="1:12" ht="30" x14ac:dyDescent="0.25">
      <c r="A87" s="130" t="s">
        <v>130</v>
      </c>
      <c r="B87" s="104" t="s">
        <v>14</v>
      </c>
      <c r="C87" s="104" t="s">
        <v>20</v>
      </c>
      <c r="D87" s="104">
        <v>96545</v>
      </c>
      <c r="E87" s="105" t="s">
        <v>96</v>
      </c>
      <c r="F87" s="104" t="s">
        <v>94</v>
      </c>
      <c r="G87" s="104">
        <v>247.84</v>
      </c>
      <c r="H87" s="106">
        <v>14.56</v>
      </c>
      <c r="I87" s="106">
        <v>19.11</v>
      </c>
      <c r="J87" s="106">
        <v>3608.55</v>
      </c>
      <c r="K87" s="131">
        <v>4736.22</v>
      </c>
    </row>
    <row r="88" spans="1:12" ht="30" x14ac:dyDescent="0.25">
      <c r="A88" s="130" t="s">
        <v>131</v>
      </c>
      <c r="B88" s="104" t="s">
        <v>14</v>
      </c>
      <c r="C88" s="104" t="s">
        <v>20</v>
      </c>
      <c r="D88" s="104">
        <v>96546</v>
      </c>
      <c r="E88" s="105" t="s">
        <v>98</v>
      </c>
      <c r="F88" s="104" t="s">
        <v>94</v>
      </c>
      <c r="G88" s="104">
        <v>888.92</v>
      </c>
      <c r="H88" s="106">
        <v>12.92</v>
      </c>
      <c r="I88" s="106">
        <v>16.95</v>
      </c>
      <c r="J88" s="106">
        <v>11484.84</v>
      </c>
      <c r="K88" s="131">
        <v>15067.19</v>
      </c>
    </row>
    <row r="89" spans="1:12" ht="30" x14ac:dyDescent="0.25">
      <c r="A89" s="130" t="s">
        <v>132</v>
      </c>
      <c r="B89" s="104" t="s">
        <v>14</v>
      </c>
      <c r="C89" s="104" t="s">
        <v>20</v>
      </c>
      <c r="D89" s="104">
        <v>96557</v>
      </c>
      <c r="E89" s="105" t="s">
        <v>108</v>
      </c>
      <c r="F89" s="104" t="s">
        <v>49</v>
      </c>
      <c r="G89" s="104">
        <v>38.380000000000003</v>
      </c>
      <c r="H89" s="106">
        <v>650.92999999999995</v>
      </c>
      <c r="I89" s="106">
        <v>854.34</v>
      </c>
      <c r="J89" s="106">
        <v>24982.69</v>
      </c>
      <c r="K89" s="131">
        <v>32789.56</v>
      </c>
    </row>
    <row r="90" spans="1:12" ht="24.95" customHeight="1" x14ac:dyDescent="0.25">
      <c r="A90" s="136" t="s">
        <v>133</v>
      </c>
      <c r="B90" s="107"/>
      <c r="C90" s="107"/>
      <c r="D90" s="107"/>
      <c r="E90" s="108" t="s">
        <v>134</v>
      </c>
      <c r="F90" s="107"/>
      <c r="G90" s="107"/>
      <c r="H90" s="109"/>
      <c r="I90" s="109"/>
      <c r="J90" s="109"/>
      <c r="K90" s="137">
        <v>221223.33</v>
      </c>
      <c r="L90" s="197">
        <f>SUM(K92:K100)</f>
        <v>221223.33000000002</v>
      </c>
    </row>
    <row r="91" spans="1:12" x14ac:dyDescent="0.25">
      <c r="A91" s="130"/>
      <c r="B91" s="104"/>
      <c r="C91" s="104"/>
      <c r="D91" s="104"/>
      <c r="E91" s="105"/>
      <c r="F91" s="104"/>
      <c r="G91" s="104"/>
      <c r="H91" s="106"/>
      <c r="I91" s="106"/>
      <c r="J91" s="106"/>
      <c r="K91" s="131"/>
    </row>
    <row r="92" spans="1:12" ht="30" x14ac:dyDescent="0.25">
      <c r="A92" s="130" t="s">
        <v>135</v>
      </c>
      <c r="B92" s="104" t="s">
        <v>14</v>
      </c>
      <c r="C92" s="104" t="s">
        <v>20</v>
      </c>
      <c r="D92" s="104">
        <v>96619</v>
      </c>
      <c r="E92" s="105" t="s">
        <v>89</v>
      </c>
      <c r="F92" s="104" t="s">
        <v>22</v>
      </c>
      <c r="G92" s="104">
        <v>161.96</v>
      </c>
      <c r="H92" s="106">
        <v>30.28</v>
      </c>
      <c r="I92" s="106">
        <v>39.74</v>
      </c>
      <c r="J92" s="106">
        <v>4904.1400000000003</v>
      </c>
      <c r="K92" s="131">
        <v>6436.29</v>
      </c>
    </row>
    <row r="93" spans="1:12" ht="30" x14ac:dyDescent="0.25">
      <c r="A93" s="130" t="s">
        <v>136</v>
      </c>
      <c r="B93" s="104" t="s">
        <v>14</v>
      </c>
      <c r="C93" s="104" t="s">
        <v>20</v>
      </c>
      <c r="D93" s="104">
        <v>94968</v>
      </c>
      <c r="E93" s="105" t="s">
        <v>137</v>
      </c>
      <c r="F93" s="104" t="s">
        <v>49</v>
      </c>
      <c r="G93" s="104">
        <v>80.209999999999994</v>
      </c>
      <c r="H93" s="106">
        <v>373.52</v>
      </c>
      <c r="I93" s="106">
        <v>490.24</v>
      </c>
      <c r="J93" s="106">
        <v>29960.03</v>
      </c>
      <c r="K93" s="131">
        <v>39322.15</v>
      </c>
    </row>
    <row r="94" spans="1:12" ht="30" x14ac:dyDescent="0.25">
      <c r="A94" s="130" t="s">
        <v>138</v>
      </c>
      <c r="B94" s="104" t="s">
        <v>14</v>
      </c>
      <c r="C94" s="104" t="s">
        <v>20</v>
      </c>
      <c r="D94" s="104">
        <v>96536</v>
      </c>
      <c r="E94" s="105" t="s">
        <v>139</v>
      </c>
      <c r="F94" s="104" t="s">
        <v>22</v>
      </c>
      <c r="G94" s="104">
        <v>844.75</v>
      </c>
      <c r="H94" s="106">
        <v>61.27</v>
      </c>
      <c r="I94" s="106">
        <v>80.41</v>
      </c>
      <c r="J94" s="106">
        <v>51757.83</v>
      </c>
      <c r="K94" s="131">
        <v>67926.34</v>
      </c>
    </row>
    <row r="95" spans="1:12" ht="30" x14ac:dyDescent="0.25">
      <c r="A95" s="130" t="s">
        <v>140</v>
      </c>
      <c r="B95" s="104" t="s">
        <v>14</v>
      </c>
      <c r="C95" s="104" t="s">
        <v>20</v>
      </c>
      <c r="D95" s="104">
        <v>96544</v>
      </c>
      <c r="E95" s="105" t="s">
        <v>93</v>
      </c>
      <c r="F95" s="104" t="s">
        <v>94</v>
      </c>
      <c r="G95" s="104">
        <v>33.840000000000003</v>
      </c>
      <c r="H95" s="106">
        <v>15.73</v>
      </c>
      <c r="I95" s="106">
        <v>20.64</v>
      </c>
      <c r="J95" s="106">
        <v>532.29999999999995</v>
      </c>
      <c r="K95" s="131">
        <v>698.45</v>
      </c>
    </row>
    <row r="96" spans="1:12" ht="30" x14ac:dyDescent="0.25">
      <c r="A96" s="130" t="s">
        <v>141</v>
      </c>
      <c r="B96" s="104" t="s">
        <v>14</v>
      </c>
      <c r="C96" s="104" t="s">
        <v>20</v>
      </c>
      <c r="D96" s="104">
        <v>96546</v>
      </c>
      <c r="E96" s="105" t="s">
        <v>98</v>
      </c>
      <c r="F96" s="104" t="s">
        <v>94</v>
      </c>
      <c r="G96" s="104">
        <v>577.22</v>
      </c>
      <c r="H96" s="106">
        <v>12.92</v>
      </c>
      <c r="I96" s="106">
        <v>16.95</v>
      </c>
      <c r="J96" s="106">
        <v>7457.68</v>
      </c>
      <c r="K96" s="131">
        <v>9783.8700000000008</v>
      </c>
    </row>
    <row r="97" spans="1:12" ht="30" x14ac:dyDescent="0.25">
      <c r="A97" s="130" t="s">
        <v>142</v>
      </c>
      <c r="B97" s="104" t="s">
        <v>14</v>
      </c>
      <c r="C97" s="104" t="s">
        <v>20</v>
      </c>
      <c r="D97" s="104">
        <v>96547</v>
      </c>
      <c r="E97" s="105" t="s">
        <v>100</v>
      </c>
      <c r="F97" s="104" t="s">
        <v>94</v>
      </c>
      <c r="G97" s="104">
        <v>52.39</v>
      </c>
      <c r="H97" s="106">
        <v>10.87</v>
      </c>
      <c r="I97" s="106">
        <v>14.26</v>
      </c>
      <c r="J97" s="106">
        <v>569.47</v>
      </c>
      <c r="K97" s="131">
        <v>747.08</v>
      </c>
    </row>
    <row r="98" spans="1:12" ht="30" x14ac:dyDescent="0.25">
      <c r="A98" s="130" t="s">
        <v>143</v>
      </c>
      <c r="B98" s="104" t="s">
        <v>14</v>
      </c>
      <c r="C98" s="104" t="s">
        <v>20</v>
      </c>
      <c r="D98" s="104">
        <v>96543</v>
      </c>
      <c r="E98" s="105" t="s">
        <v>116</v>
      </c>
      <c r="F98" s="104" t="s">
        <v>94</v>
      </c>
      <c r="G98" s="104">
        <v>699.26</v>
      </c>
      <c r="H98" s="106">
        <v>16.98</v>
      </c>
      <c r="I98" s="106">
        <v>22.28</v>
      </c>
      <c r="J98" s="106">
        <v>11873.43</v>
      </c>
      <c r="K98" s="131">
        <v>15579.51</v>
      </c>
    </row>
    <row r="99" spans="1:12" ht="30" x14ac:dyDescent="0.25">
      <c r="A99" s="130" t="s">
        <v>144</v>
      </c>
      <c r="B99" s="104" t="s">
        <v>14</v>
      </c>
      <c r="C99" s="104" t="s">
        <v>20</v>
      </c>
      <c r="D99" s="104">
        <v>96557</v>
      </c>
      <c r="E99" s="105" t="s">
        <v>108</v>
      </c>
      <c r="F99" s="104" t="s">
        <v>49</v>
      </c>
      <c r="G99" s="104">
        <v>65.16</v>
      </c>
      <c r="H99" s="106">
        <v>650.92999999999995</v>
      </c>
      <c r="I99" s="106">
        <v>854.34</v>
      </c>
      <c r="J99" s="106">
        <v>42414.59</v>
      </c>
      <c r="K99" s="131">
        <v>55668.79</v>
      </c>
    </row>
    <row r="100" spans="1:12" ht="30" x14ac:dyDescent="0.25">
      <c r="A100" s="130" t="s">
        <v>145</v>
      </c>
      <c r="B100" s="104" t="s">
        <v>14</v>
      </c>
      <c r="C100" s="104" t="s">
        <v>20</v>
      </c>
      <c r="D100" s="104">
        <v>96545</v>
      </c>
      <c r="E100" s="105" t="s">
        <v>96</v>
      </c>
      <c r="F100" s="104" t="s">
        <v>94</v>
      </c>
      <c r="G100" s="104">
        <v>1311.4</v>
      </c>
      <c r="H100" s="106">
        <v>14.56</v>
      </c>
      <c r="I100" s="106">
        <v>19.11</v>
      </c>
      <c r="J100" s="106">
        <v>19093.98</v>
      </c>
      <c r="K100" s="131">
        <v>25060.85</v>
      </c>
    </row>
    <row r="101" spans="1:12" ht="24.95" customHeight="1" x14ac:dyDescent="0.25">
      <c r="A101" s="136" t="s">
        <v>146</v>
      </c>
      <c r="B101" s="107"/>
      <c r="C101" s="107"/>
      <c r="D101" s="107"/>
      <c r="E101" s="108" t="s">
        <v>147</v>
      </c>
      <c r="F101" s="107"/>
      <c r="G101" s="107"/>
      <c r="H101" s="109"/>
      <c r="I101" s="109"/>
      <c r="J101" s="109"/>
      <c r="K101" s="137">
        <v>70925.91</v>
      </c>
      <c r="L101" s="197">
        <f>SUM(K103:K108)</f>
        <v>70925.91</v>
      </c>
    </row>
    <row r="102" spans="1:12" x14ac:dyDescent="0.25">
      <c r="A102" s="130"/>
      <c r="B102" s="104"/>
      <c r="C102" s="104"/>
      <c r="D102" s="104"/>
      <c r="E102" s="105"/>
      <c r="F102" s="104"/>
      <c r="G102" s="104"/>
      <c r="H102" s="106"/>
      <c r="I102" s="106"/>
      <c r="J102" s="106"/>
      <c r="K102" s="131"/>
    </row>
    <row r="103" spans="1:12" ht="30" x14ac:dyDescent="0.25">
      <c r="A103" s="130" t="s">
        <v>148</v>
      </c>
      <c r="B103" s="104" t="s">
        <v>14</v>
      </c>
      <c r="C103" s="104" t="s">
        <v>20</v>
      </c>
      <c r="D103" s="104">
        <v>96619</v>
      </c>
      <c r="E103" s="105" t="s">
        <v>89</v>
      </c>
      <c r="F103" s="104" t="s">
        <v>22</v>
      </c>
      <c r="G103" s="104">
        <v>44.46</v>
      </c>
      <c r="H103" s="106">
        <v>30.28</v>
      </c>
      <c r="I103" s="106">
        <v>39.74</v>
      </c>
      <c r="J103" s="106">
        <v>1346.24</v>
      </c>
      <c r="K103" s="131">
        <v>1766.84</v>
      </c>
    </row>
    <row r="104" spans="1:12" ht="30" x14ac:dyDescent="0.25">
      <c r="A104" s="130" t="s">
        <v>149</v>
      </c>
      <c r="B104" s="104" t="s">
        <v>14</v>
      </c>
      <c r="C104" s="104" t="s">
        <v>20</v>
      </c>
      <c r="D104" s="104">
        <v>94968</v>
      </c>
      <c r="E104" s="105" t="s">
        <v>137</v>
      </c>
      <c r="F104" s="104" t="s">
        <v>49</v>
      </c>
      <c r="G104" s="104">
        <v>0.56999999999999995</v>
      </c>
      <c r="H104" s="106">
        <v>373.52</v>
      </c>
      <c r="I104" s="106">
        <v>490.24</v>
      </c>
      <c r="J104" s="106">
        <v>212.9</v>
      </c>
      <c r="K104" s="131">
        <v>279.43</v>
      </c>
    </row>
    <row r="105" spans="1:12" ht="45" x14ac:dyDescent="0.25">
      <c r="A105" s="130" t="s">
        <v>150</v>
      </c>
      <c r="B105" s="104" t="s">
        <v>14</v>
      </c>
      <c r="C105" s="104" t="s">
        <v>20</v>
      </c>
      <c r="D105" s="104">
        <v>96537</v>
      </c>
      <c r="E105" s="105" t="s">
        <v>151</v>
      </c>
      <c r="F105" s="104" t="s">
        <v>22</v>
      </c>
      <c r="G105" s="104">
        <v>177.83</v>
      </c>
      <c r="H105" s="106">
        <v>185.79</v>
      </c>
      <c r="I105" s="106">
        <v>243.84</v>
      </c>
      <c r="J105" s="106">
        <v>33039.03</v>
      </c>
      <c r="K105" s="131">
        <v>43362.06</v>
      </c>
    </row>
    <row r="106" spans="1:12" ht="30" x14ac:dyDescent="0.25">
      <c r="A106" s="130" t="s">
        <v>152</v>
      </c>
      <c r="B106" s="104" t="s">
        <v>14</v>
      </c>
      <c r="C106" s="104" t="s">
        <v>20</v>
      </c>
      <c r="D106" s="104">
        <v>96545</v>
      </c>
      <c r="E106" s="105" t="s">
        <v>96</v>
      </c>
      <c r="F106" s="104" t="s">
        <v>94</v>
      </c>
      <c r="G106" s="104">
        <v>474.53</v>
      </c>
      <c r="H106" s="106">
        <v>14.56</v>
      </c>
      <c r="I106" s="106">
        <v>19.11</v>
      </c>
      <c r="J106" s="106">
        <v>6909.15</v>
      </c>
      <c r="K106" s="131">
        <v>9068.26</v>
      </c>
    </row>
    <row r="107" spans="1:12" ht="30" x14ac:dyDescent="0.25">
      <c r="A107" s="130" t="s">
        <v>153</v>
      </c>
      <c r="B107" s="104" t="s">
        <v>14</v>
      </c>
      <c r="C107" s="104" t="s">
        <v>20</v>
      </c>
      <c r="D107" s="104">
        <v>96543</v>
      </c>
      <c r="E107" s="105" t="s">
        <v>116</v>
      </c>
      <c r="F107" s="104" t="s">
        <v>94</v>
      </c>
      <c r="G107" s="104">
        <v>226.77</v>
      </c>
      <c r="H107" s="106">
        <v>16.98</v>
      </c>
      <c r="I107" s="106">
        <v>22.28</v>
      </c>
      <c r="J107" s="106">
        <v>3850.55</v>
      </c>
      <c r="K107" s="131">
        <v>5052.43</v>
      </c>
    </row>
    <row r="108" spans="1:12" ht="30" x14ac:dyDescent="0.25">
      <c r="A108" s="130" t="s">
        <v>154</v>
      </c>
      <c r="B108" s="104" t="s">
        <v>14</v>
      </c>
      <c r="C108" s="104" t="s">
        <v>20</v>
      </c>
      <c r="D108" s="104">
        <v>96557</v>
      </c>
      <c r="E108" s="105" t="s">
        <v>108</v>
      </c>
      <c r="F108" s="104" t="s">
        <v>49</v>
      </c>
      <c r="G108" s="104">
        <v>13.34</v>
      </c>
      <c r="H108" s="106">
        <v>650.92999999999995</v>
      </c>
      <c r="I108" s="106">
        <v>854.34</v>
      </c>
      <c r="J108" s="106">
        <v>8683.4</v>
      </c>
      <c r="K108" s="131">
        <v>11396.89</v>
      </c>
    </row>
    <row r="109" spans="1:12" ht="24.95" customHeight="1" x14ac:dyDescent="0.25">
      <c r="A109" s="136" t="s">
        <v>155</v>
      </c>
      <c r="B109" s="107"/>
      <c r="C109" s="107"/>
      <c r="D109" s="107"/>
      <c r="E109" s="108" t="s">
        <v>156</v>
      </c>
      <c r="F109" s="107"/>
      <c r="G109" s="107"/>
      <c r="H109" s="109"/>
      <c r="I109" s="109"/>
      <c r="J109" s="109"/>
      <c r="K109" s="137">
        <v>11542.79</v>
      </c>
      <c r="L109" s="197">
        <f>SUM(K111:K118)</f>
        <v>11542.79</v>
      </c>
    </row>
    <row r="110" spans="1:12" x14ac:dyDescent="0.25">
      <c r="A110" s="130"/>
      <c r="B110" s="104"/>
      <c r="C110" s="104"/>
      <c r="D110" s="104"/>
      <c r="E110" s="105"/>
      <c r="F110" s="104"/>
      <c r="G110" s="104"/>
      <c r="H110" s="106"/>
      <c r="I110" s="106"/>
      <c r="J110" s="106"/>
      <c r="K110" s="131"/>
    </row>
    <row r="111" spans="1:12" ht="30" x14ac:dyDescent="0.25">
      <c r="A111" s="130" t="s">
        <v>157</v>
      </c>
      <c r="B111" s="104" t="s">
        <v>14</v>
      </c>
      <c r="C111" s="104" t="s">
        <v>20</v>
      </c>
      <c r="D111" s="104">
        <v>96619</v>
      </c>
      <c r="E111" s="105" t="s">
        <v>89</v>
      </c>
      <c r="F111" s="104" t="s">
        <v>22</v>
      </c>
      <c r="G111" s="104">
        <v>7.65</v>
      </c>
      <c r="H111" s="106">
        <v>30.28</v>
      </c>
      <c r="I111" s="106">
        <v>39.74</v>
      </c>
      <c r="J111" s="106">
        <v>231.64</v>
      </c>
      <c r="K111" s="131">
        <v>304.01</v>
      </c>
    </row>
    <row r="112" spans="1:12" ht="30" x14ac:dyDescent="0.25">
      <c r="A112" s="130" t="s">
        <v>158</v>
      </c>
      <c r="B112" s="104" t="s">
        <v>14</v>
      </c>
      <c r="C112" s="104" t="s">
        <v>20</v>
      </c>
      <c r="D112" s="104">
        <v>96536</v>
      </c>
      <c r="E112" s="105" t="s">
        <v>139</v>
      </c>
      <c r="F112" s="104" t="s">
        <v>22</v>
      </c>
      <c r="G112" s="104">
        <v>45.89</v>
      </c>
      <c r="H112" s="106">
        <v>61.27</v>
      </c>
      <c r="I112" s="106">
        <v>80.41</v>
      </c>
      <c r="J112" s="106">
        <v>2811.68</v>
      </c>
      <c r="K112" s="131">
        <v>3690.01</v>
      </c>
    </row>
    <row r="113" spans="1:12" ht="30" x14ac:dyDescent="0.25">
      <c r="A113" s="130" t="s">
        <v>159</v>
      </c>
      <c r="B113" s="104" t="s">
        <v>14</v>
      </c>
      <c r="C113" s="104" t="s">
        <v>20</v>
      </c>
      <c r="D113" s="104">
        <v>96544</v>
      </c>
      <c r="E113" s="105" t="s">
        <v>93</v>
      </c>
      <c r="F113" s="104" t="s">
        <v>94</v>
      </c>
      <c r="G113" s="104">
        <v>2.92</v>
      </c>
      <c r="H113" s="106">
        <v>15.73</v>
      </c>
      <c r="I113" s="106">
        <v>20.64</v>
      </c>
      <c r="J113" s="106">
        <v>45.93</v>
      </c>
      <c r="K113" s="131">
        <v>60.26</v>
      </c>
    </row>
    <row r="114" spans="1:12" ht="30" x14ac:dyDescent="0.25">
      <c r="A114" s="130" t="s">
        <v>160</v>
      </c>
      <c r="B114" s="104" t="s">
        <v>14</v>
      </c>
      <c r="C114" s="104" t="s">
        <v>20</v>
      </c>
      <c r="D114" s="104">
        <v>96545</v>
      </c>
      <c r="E114" s="105" t="s">
        <v>96</v>
      </c>
      <c r="F114" s="104" t="s">
        <v>94</v>
      </c>
      <c r="G114" s="104">
        <v>5.49</v>
      </c>
      <c r="H114" s="106">
        <v>14.56</v>
      </c>
      <c r="I114" s="106">
        <v>19.11</v>
      </c>
      <c r="J114" s="106">
        <v>79.930000000000007</v>
      </c>
      <c r="K114" s="131">
        <v>104.91</v>
      </c>
    </row>
    <row r="115" spans="1:12" ht="30" x14ac:dyDescent="0.25">
      <c r="A115" s="130" t="s">
        <v>161</v>
      </c>
      <c r="B115" s="104" t="s">
        <v>14</v>
      </c>
      <c r="C115" s="104" t="s">
        <v>20</v>
      </c>
      <c r="D115" s="104">
        <v>96546</v>
      </c>
      <c r="E115" s="105" t="s">
        <v>98</v>
      </c>
      <c r="F115" s="104" t="s">
        <v>94</v>
      </c>
      <c r="G115" s="104">
        <v>132.28</v>
      </c>
      <c r="H115" s="106">
        <v>12.92</v>
      </c>
      <c r="I115" s="106">
        <v>16.95</v>
      </c>
      <c r="J115" s="106">
        <v>1709.05</v>
      </c>
      <c r="K115" s="131">
        <v>2242.14</v>
      </c>
    </row>
    <row r="116" spans="1:12" ht="30" x14ac:dyDescent="0.25">
      <c r="A116" s="130" t="s">
        <v>162</v>
      </c>
      <c r="B116" s="104" t="s">
        <v>14</v>
      </c>
      <c r="C116" s="104" t="s">
        <v>20</v>
      </c>
      <c r="D116" s="104">
        <v>96547</v>
      </c>
      <c r="E116" s="105" t="s">
        <v>100</v>
      </c>
      <c r="F116" s="104" t="s">
        <v>94</v>
      </c>
      <c r="G116" s="104">
        <v>22.53</v>
      </c>
      <c r="H116" s="106">
        <v>10.87</v>
      </c>
      <c r="I116" s="106">
        <v>14.26</v>
      </c>
      <c r="J116" s="106">
        <v>244.9</v>
      </c>
      <c r="K116" s="131">
        <v>321.27</v>
      </c>
    </row>
    <row r="117" spans="1:12" ht="30" x14ac:dyDescent="0.25">
      <c r="A117" s="130" t="s">
        <v>163</v>
      </c>
      <c r="B117" s="104" t="s">
        <v>14</v>
      </c>
      <c r="C117" s="104" t="s">
        <v>20</v>
      </c>
      <c r="D117" s="104">
        <v>96543</v>
      </c>
      <c r="E117" s="105" t="s">
        <v>116</v>
      </c>
      <c r="F117" s="104" t="s">
        <v>94</v>
      </c>
      <c r="G117" s="104">
        <v>40.340000000000003</v>
      </c>
      <c r="H117" s="106">
        <v>16.98</v>
      </c>
      <c r="I117" s="106">
        <v>22.28</v>
      </c>
      <c r="J117" s="106">
        <v>684.97</v>
      </c>
      <c r="K117" s="131">
        <v>898.77</v>
      </c>
    </row>
    <row r="118" spans="1:12" ht="30" x14ac:dyDescent="0.25">
      <c r="A118" s="130" t="s">
        <v>164</v>
      </c>
      <c r="B118" s="104" t="s">
        <v>14</v>
      </c>
      <c r="C118" s="104" t="s">
        <v>20</v>
      </c>
      <c r="D118" s="104">
        <v>96557</v>
      </c>
      <c r="E118" s="105" t="s">
        <v>108</v>
      </c>
      <c r="F118" s="104" t="s">
        <v>49</v>
      </c>
      <c r="G118" s="104">
        <v>4.59</v>
      </c>
      <c r="H118" s="106">
        <v>650.92999999999995</v>
      </c>
      <c r="I118" s="106">
        <v>854.34</v>
      </c>
      <c r="J118" s="106">
        <v>2987.76</v>
      </c>
      <c r="K118" s="131">
        <v>3921.42</v>
      </c>
    </row>
    <row r="119" spans="1:12" ht="24.95" customHeight="1" x14ac:dyDescent="0.25">
      <c r="A119" s="136" t="s">
        <v>165</v>
      </c>
      <c r="B119" s="107"/>
      <c r="C119" s="107"/>
      <c r="D119" s="107"/>
      <c r="E119" s="108" t="s">
        <v>166</v>
      </c>
      <c r="F119" s="107"/>
      <c r="G119" s="107"/>
      <c r="H119" s="109"/>
      <c r="I119" s="109"/>
      <c r="J119" s="109"/>
      <c r="K119" s="137">
        <v>10861.47</v>
      </c>
      <c r="L119" s="197">
        <f>SUM(K121:K123)</f>
        <v>10861.470000000001</v>
      </c>
    </row>
    <row r="120" spans="1:12" x14ac:dyDescent="0.25">
      <c r="A120" s="130"/>
      <c r="B120" s="104"/>
      <c r="C120" s="104"/>
      <c r="D120" s="104"/>
      <c r="E120" s="105"/>
      <c r="F120" s="104"/>
      <c r="G120" s="104"/>
      <c r="H120" s="106"/>
      <c r="I120" s="106"/>
      <c r="J120" s="106"/>
      <c r="K120" s="131"/>
    </row>
    <row r="121" spans="1:12" ht="30" x14ac:dyDescent="0.25">
      <c r="A121" s="130" t="s">
        <v>167</v>
      </c>
      <c r="B121" s="104" t="s">
        <v>14</v>
      </c>
      <c r="C121" s="104" t="s">
        <v>20</v>
      </c>
      <c r="D121" s="104">
        <v>97086</v>
      </c>
      <c r="E121" s="105" t="s">
        <v>168</v>
      </c>
      <c r="F121" s="104" t="s">
        <v>22</v>
      </c>
      <c r="G121" s="104">
        <v>25.01</v>
      </c>
      <c r="H121" s="106">
        <v>106.9</v>
      </c>
      <c r="I121" s="106">
        <v>140.30000000000001</v>
      </c>
      <c r="J121" s="106">
        <v>2673.56</v>
      </c>
      <c r="K121" s="131">
        <v>3508.9</v>
      </c>
    </row>
    <row r="122" spans="1:12" ht="30" x14ac:dyDescent="0.25">
      <c r="A122" s="130" t="s">
        <v>169</v>
      </c>
      <c r="B122" s="104" t="s">
        <v>14</v>
      </c>
      <c r="C122" s="104" t="s">
        <v>20</v>
      </c>
      <c r="D122" s="104">
        <v>96545</v>
      </c>
      <c r="E122" s="105" t="s">
        <v>96</v>
      </c>
      <c r="F122" s="104" t="s">
        <v>94</v>
      </c>
      <c r="G122" s="104">
        <v>266.49</v>
      </c>
      <c r="H122" s="106">
        <v>14.56</v>
      </c>
      <c r="I122" s="106">
        <v>19.11</v>
      </c>
      <c r="J122" s="106">
        <v>3880.09</v>
      </c>
      <c r="K122" s="131">
        <v>5092.62</v>
      </c>
    </row>
    <row r="123" spans="1:12" ht="30" x14ac:dyDescent="0.25">
      <c r="A123" s="130" t="s">
        <v>170</v>
      </c>
      <c r="B123" s="104" t="s">
        <v>14</v>
      </c>
      <c r="C123" s="104" t="s">
        <v>20</v>
      </c>
      <c r="D123" s="104">
        <v>97096</v>
      </c>
      <c r="E123" s="105" t="s">
        <v>171</v>
      </c>
      <c r="F123" s="104" t="s">
        <v>49</v>
      </c>
      <c r="G123" s="104">
        <v>2.87</v>
      </c>
      <c r="H123" s="106">
        <v>599.96</v>
      </c>
      <c r="I123" s="106">
        <v>787.44</v>
      </c>
      <c r="J123" s="106">
        <v>1721.88</v>
      </c>
      <c r="K123" s="131">
        <v>2259.9499999999998</v>
      </c>
    </row>
    <row r="124" spans="1:12" ht="24.95" customHeight="1" x14ac:dyDescent="0.25">
      <c r="A124" s="136" t="s">
        <v>172</v>
      </c>
      <c r="B124" s="107"/>
      <c r="C124" s="107"/>
      <c r="D124" s="107"/>
      <c r="E124" s="108" t="s">
        <v>173</v>
      </c>
      <c r="F124" s="107"/>
      <c r="G124" s="107"/>
      <c r="H124" s="109"/>
      <c r="I124" s="109"/>
      <c r="J124" s="109"/>
      <c r="K124" s="137">
        <v>2272.08</v>
      </c>
      <c r="L124" s="197">
        <f>SUM(K126:K130)</f>
        <v>2272.08</v>
      </c>
    </row>
    <row r="125" spans="1:12" x14ac:dyDescent="0.25">
      <c r="A125" s="130"/>
      <c r="B125" s="104"/>
      <c r="C125" s="104"/>
      <c r="D125" s="104"/>
      <c r="E125" s="105"/>
      <c r="F125" s="104"/>
      <c r="G125" s="104"/>
      <c r="H125" s="106"/>
      <c r="I125" s="106"/>
      <c r="J125" s="106"/>
      <c r="K125" s="131"/>
    </row>
    <row r="126" spans="1:12" ht="30" x14ac:dyDescent="0.25">
      <c r="A126" s="130" t="s">
        <v>174</v>
      </c>
      <c r="B126" s="104" t="s">
        <v>14</v>
      </c>
      <c r="C126" s="104" t="s">
        <v>20</v>
      </c>
      <c r="D126" s="104">
        <v>96619</v>
      </c>
      <c r="E126" s="105" t="s">
        <v>89</v>
      </c>
      <c r="F126" s="104" t="s">
        <v>22</v>
      </c>
      <c r="G126" s="104">
        <v>1.6</v>
      </c>
      <c r="H126" s="106">
        <v>30.28</v>
      </c>
      <c r="I126" s="106">
        <v>39.74</v>
      </c>
      <c r="J126" s="106">
        <v>48.44</v>
      </c>
      <c r="K126" s="131">
        <v>63.58</v>
      </c>
    </row>
    <row r="127" spans="1:12" ht="30" x14ac:dyDescent="0.25">
      <c r="A127" s="130" t="s">
        <v>175</v>
      </c>
      <c r="B127" s="104" t="s">
        <v>14</v>
      </c>
      <c r="C127" s="104" t="s">
        <v>20</v>
      </c>
      <c r="D127" s="104">
        <v>96536</v>
      </c>
      <c r="E127" s="105" t="s">
        <v>139</v>
      </c>
      <c r="F127" s="104" t="s">
        <v>22</v>
      </c>
      <c r="G127" s="104">
        <v>9.6</v>
      </c>
      <c r="H127" s="106">
        <v>61.27</v>
      </c>
      <c r="I127" s="106">
        <v>80.41</v>
      </c>
      <c r="J127" s="106">
        <v>588.19000000000005</v>
      </c>
      <c r="K127" s="131">
        <v>771.93</v>
      </c>
    </row>
    <row r="128" spans="1:12" ht="30" x14ac:dyDescent="0.25">
      <c r="A128" s="130" t="s">
        <v>176</v>
      </c>
      <c r="B128" s="104" t="s">
        <v>14</v>
      </c>
      <c r="C128" s="104" t="s">
        <v>20</v>
      </c>
      <c r="D128" s="104">
        <v>96546</v>
      </c>
      <c r="E128" s="105" t="s">
        <v>98</v>
      </c>
      <c r="F128" s="104" t="s">
        <v>94</v>
      </c>
      <c r="G128" s="104">
        <v>22.46</v>
      </c>
      <c r="H128" s="106">
        <v>12.92</v>
      </c>
      <c r="I128" s="106">
        <v>16.95</v>
      </c>
      <c r="J128" s="106">
        <v>290.18</v>
      </c>
      <c r="K128" s="131">
        <v>380.69</v>
      </c>
    </row>
    <row r="129" spans="1:12" ht="30" x14ac:dyDescent="0.25">
      <c r="A129" s="130" t="s">
        <v>177</v>
      </c>
      <c r="B129" s="104" t="s">
        <v>14</v>
      </c>
      <c r="C129" s="104" t="s">
        <v>20</v>
      </c>
      <c r="D129" s="104">
        <v>96543</v>
      </c>
      <c r="E129" s="105" t="s">
        <v>116</v>
      </c>
      <c r="F129" s="104" t="s">
        <v>94</v>
      </c>
      <c r="G129" s="104">
        <v>10.58</v>
      </c>
      <c r="H129" s="106">
        <v>16.98</v>
      </c>
      <c r="I129" s="106">
        <v>22.28</v>
      </c>
      <c r="J129" s="106">
        <v>179.64</v>
      </c>
      <c r="K129" s="131">
        <v>235.72</v>
      </c>
    </row>
    <row r="130" spans="1:12" ht="30" x14ac:dyDescent="0.25">
      <c r="A130" s="132" t="s">
        <v>178</v>
      </c>
      <c r="B130" s="113" t="s">
        <v>14</v>
      </c>
      <c r="C130" s="113" t="s">
        <v>20</v>
      </c>
      <c r="D130" s="113">
        <v>96557</v>
      </c>
      <c r="E130" s="114" t="s">
        <v>108</v>
      </c>
      <c r="F130" s="113" t="s">
        <v>49</v>
      </c>
      <c r="G130" s="113">
        <v>0.96</v>
      </c>
      <c r="H130" s="115">
        <v>650.92999999999995</v>
      </c>
      <c r="I130" s="115">
        <v>854.34</v>
      </c>
      <c r="J130" s="115">
        <v>624.89</v>
      </c>
      <c r="K130" s="133">
        <v>820.16</v>
      </c>
    </row>
    <row r="131" spans="1:12" ht="24.95" customHeight="1" thickBot="1" x14ac:dyDescent="0.3">
      <c r="A131" s="134" t="s">
        <v>179</v>
      </c>
      <c r="B131" s="116"/>
      <c r="C131" s="116"/>
      <c r="D131" s="116"/>
      <c r="E131" s="117" t="s">
        <v>180</v>
      </c>
      <c r="F131" s="116"/>
      <c r="G131" s="116"/>
      <c r="H131" s="118"/>
      <c r="I131" s="118"/>
      <c r="J131" s="118"/>
      <c r="K131" s="135">
        <v>2162635.86</v>
      </c>
      <c r="L131" s="197">
        <f>K133+K143+K149+K155+K166+K174+K177+K184+K190+K195+K200</f>
        <v>2162635.8600000003</v>
      </c>
    </row>
    <row r="132" spans="1:12" ht="15.75" thickTop="1" x14ac:dyDescent="0.25">
      <c r="A132" s="128"/>
      <c r="B132" s="110"/>
      <c r="C132" s="110"/>
      <c r="D132" s="110"/>
      <c r="E132" s="111"/>
      <c r="F132" s="110"/>
      <c r="G132" s="110"/>
      <c r="H132" s="112"/>
      <c r="I132" s="112"/>
      <c r="J132" s="112"/>
      <c r="K132" s="129"/>
    </row>
    <row r="133" spans="1:12" ht="24.95" customHeight="1" x14ac:dyDescent="0.25">
      <c r="A133" s="136" t="s">
        <v>181</v>
      </c>
      <c r="B133" s="107"/>
      <c r="C133" s="107"/>
      <c r="D133" s="107"/>
      <c r="E133" s="108" t="s">
        <v>182</v>
      </c>
      <c r="F133" s="107"/>
      <c r="G133" s="107"/>
      <c r="H133" s="109"/>
      <c r="I133" s="109"/>
      <c r="J133" s="109"/>
      <c r="K133" s="137">
        <v>191563.01</v>
      </c>
      <c r="L133" s="197">
        <f>SUM(K135:K142)</f>
        <v>191563.01</v>
      </c>
    </row>
    <row r="134" spans="1:12" x14ac:dyDescent="0.25">
      <c r="A134" s="130"/>
      <c r="B134" s="104"/>
      <c r="C134" s="104"/>
      <c r="D134" s="104"/>
      <c r="E134" s="105"/>
      <c r="F134" s="104"/>
      <c r="G134" s="104"/>
      <c r="H134" s="106"/>
      <c r="I134" s="106"/>
      <c r="J134" s="106"/>
      <c r="K134" s="131"/>
    </row>
    <row r="135" spans="1:12" ht="45" x14ac:dyDescent="0.25">
      <c r="A135" s="130" t="s">
        <v>183</v>
      </c>
      <c r="B135" s="104" t="s">
        <v>14</v>
      </c>
      <c r="C135" s="104" t="s">
        <v>20</v>
      </c>
      <c r="D135" s="104">
        <v>92443</v>
      </c>
      <c r="E135" s="105" t="s">
        <v>184</v>
      </c>
      <c r="F135" s="104" t="s">
        <v>22</v>
      </c>
      <c r="G135" s="104">
        <v>886.58</v>
      </c>
      <c r="H135" s="106">
        <v>52.22</v>
      </c>
      <c r="I135" s="106">
        <v>68.53</v>
      </c>
      <c r="J135" s="106">
        <v>46297.2</v>
      </c>
      <c r="K135" s="131">
        <v>60757.32</v>
      </c>
    </row>
    <row r="136" spans="1:12" x14ac:dyDescent="0.25">
      <c r="A136" s="130" t="s">
        <v>185</v>
      </c>
      <c r="B136" s="104" t="s">
        <v>14</v>
      </c>
      <c r="C136" s="104" t="s">
        <v>20</v>
      </c>
      <c r="D136" s="104">
        <v>92801</v>
      </c>
      <c r="E136" s="105" t="s">
        <v>186</v>
      </c>
      <c r="F136" s="104" t="s">
        <v>94</v>
      </c>
      <c r="G136" s="104">
        <v>3.98</v>
      </c>
      <c r="H136" s="106">
        <v>10.39</v>
      </c>
      <c r="I136" s="106">
        <v>13.63</v>
      </c>
      <c r="J136" s="106">
        <v>41.35</v>
      </c>
      <c r="K136" s="131">
        <v>54.24</v>
      </c>
    </row>
    <row r="137" spans="1:12" x14ac:dyDescent="0.25">
      <c r="A137" s="130" t="s">
        <v>187</v>
      </c>
      <c r="B137" s="104" t="s">
        <v>14</v>
      </c>
      <c r="C137" s="104" t="s">
        <v>20</v>
      </c>
      <c r="D137" s="104">
        <v>92803</v>
      </c>
      <c r="E137" s="105" t="s">
        <v>188</v>
      </c>
      <c r="F137" s="104" t="s">
        <v>94</v>
      </c>
      <c r="G137" s="104">
        <v>1855.71</v>
      </c>
      <c r="H137" s="106">
        <v>9.6199999999999992</v>
      </c>
      <c r="I137" s="106">
        <v>12.62</v>
      </c>
      <c r="J137" s="106">
        <v>17851.93</v>
      </c>
      <c r="K137" s="131">
        <v>23419.06</v>
      </c>
    </row>
    <row r="138" spans="1:12" x14ac:dyDescent="0.25">
      <c r="A138" s="130" t="s">
        <v>189</v>
      </c>
      <c r="B138" s="104" t="s">
        <v>14</v>
      </c>
      <c r="C138" s="104" t="s">
        <v>20</v>
      </c>
      <c r="D138" s="104">
        <v>92804</v>
      </c>
      <c r="E138" s="105" t="s">
        <v>190</v>
      </c>
      <c r="F138" s="104" t="s">
        <v>94</v>
      </c>
      <c r="G138" s="104">
        <v>1436.7</v>
      </c>
      <c r="H138" s="106">
        <v>8.25</v>
      </c>
      <c r="I138" s="106">
        <v>10.82</v>
      </c>
      <c r="J138" s="106">
        <v>11852.77</v>
      </c>
      <c r="K138" s="131">
        <v>15545.09</v>
      </c>
    </row>
    <row r="139" spans="1:12" x14ac:dyDescent="0.25">
      <c r="A139" s="130" t="s">
        <v>191</v>
      </c>
      <c r="B139" s="104" t="s">
        <v>14</v>
      </c>
      <c r="C139" s="104" t="s">
        <v>20</v>
      </c>
      <c r="D139" s="104">
        <v>92805</v>
      </c>
      <c r="E139" s="105" t="s">
        <v>192</v>
      </c>
      <c r="F139" s="104" t="s">
        <v>94</v>
      </c>
      <c r="G139" s="104">
        <v>1561.27</v>
      </c>
      <c r="H139" s="106">
        <v>8.18</v>
      </c>
      <c r="I139" s="106">
        <v>10.73</v>
      </c>
      <c r="J139" s="106">
        <v>12771.18</v>
      </c>
      <c r="K139" s="131">
        <v>16752.419999999998</v>
      </c>
    </row>
    <row r="140" spans="1:12" x14ac:dyDescent="0.25">
      <c r="A140" s="130" t="s">
        <v>193</v>
      </c>
      <c r="B140" s="104" t="s">
        <v>14</v>
      </c>
      <c r="C140" s="104" t="s">
        <v>20</v>
      </c>
      <c r="D140" s="104">
        <v>92806</v>
      </c>
      <c r="E140" s="105" t="s">
        <v>194</v>
      </c>
      <c r="F140" s="104" t="s">
        <v>94</v>
      </c>
      <c r="G140" s="104">
        <v>126.75</v>
      </c>
      <c r="H140" s="106">
        <v>9.66</v>
      </c>
      <c r="I140" s="106">
        <v>12.67</v>
      </c>
      <c r="J140" s="106">
        <v>1224.4000000000001</v>
      </c>
      <c r="K140" s="131">
        <v>1605.92</v>
      </c>
    </row>
    <row r="141" spans="1:12" x14ac:dyDescent="0.25">
      <c r="A141" s="130" t="s">
        <v>195</v>
      </c>
      <c r="B141" s="104" t="s">
        <v>14</v>
      </c>
      <c r="C141" s="104" t="s">
        <v>20</v>
      </c>
      <c r="D141" s="104">
        <v>92800</v>
      </c>
      <c r="E141" s="105" t="s">
        <v>196</v>
      </c>
      <c r="F141" s="104" t="s">
        <v>94</v>
      </c>
      <c r="G141" s="104">
        <v>1550.78</v>
      </c>
      <c r="H141" s="106">
        <v>10.15</v>
      </c>
      <c r="I141" s="106">
        <v>13.32</v>
      </c>
      <c r="J141" s="106">
        <v>15740.41</v>
      </c>
      <c r="K141" s="131">
        <v>20656.38</v>
      </c>
    </row>
    <row r="142" spans="1:12" ht="30" x14ac:dyDescent="0.25">
      <c r="A142" s="130" t="s">
        <v>197</v>
      </c>
      <c r="B142" s="104" t="s">
        <v>14</v>
      </c>
      <c r="C142" s="104" t="s">
        <v>20</v>
      </c>
      <c r="D142" s="104">
        <v>96557</v>
      </c>
      <c r="E142" s="105" t="s">
        <v>108</v>
      </c>
      <c r="F142" s="104" t="s">
        <v>49</v>
      </c>
      <c r="G142" s="104">
        <v>61.77</v>
      </c>
      <c r="H142" s="106">
        <v>650.92999999999995</v>
      </c>
      <c r="I142" s="106">
        <v>854.34</v>
      </c>
      <c r="J142" s="106">
        <v>40207.94</v>
      </c>
      <c r="K142" s="131">
        <v>52772.58</v>
      </c>
    </row>
    <row r="143" spans="1:12" ht="24.95" customHeight="1" x14ac:dyDescent="0.25">
      <c r="A143" s="136" t="s">
        <v>198</v>
      </c>
      <c r="B143" s="107"/>
      <c r="C143" s="107"/>
      <c r="D143" s="107"/>
      <c r="E143" s="108" t="s">
        <v>199</v>
      </c>
      <c r="F143" s="107"/>
      <c r="G143" s="107"/>
      <c r="H143" s="109"/>
      <c r="I143" s="109"/>
      <c r="J143" s="109"/>
      <c r="K143" s="137">
        <v>18993.86</v>
      </c>
      <c r="L143" s="197">
        <f>SUM(K145:K148)</f>
        <v>18993.86</v>
      </c>
    </row>
    <row r="144" spans="1:12" x14ac:dyDescent="0.25">
      <c r="A144" s="130"/>
      <c r="B144" s="104"/>
      <c r="C144" s="104"/>
      <c r="D144" s="104"/>
      <c r="E144" s="105"/>
      <c r="F144" s="104"/>
      <c r="G144" s="104"/>
      <c r="H144" s="106"/>
      <c r="I144" s="106"/>
      <c r="J144" s="106"/>
      <c r="K144" s="131"/>
    </row>
    <row r="145" spans="1:12" ht="45" x14ac:dyDescent="0.25">
      <c r="A145" s="130" t="s">
        <v>200</v>
      </c>
      <c r="B145" s="104" t="s">
        <v>14</v>
      </c>
      <c r="C145" s="104" t="s">
        <v>20</v>
      </c>
      <c r="D145" s="104">
        <v>92443</v>
      </c>
      <c r="E145" s="105" t="s">
        <v>184</v>
      </c>
      <c r="F145" s="104" t="s">
        <v>22</v>
      </c>
      <c r="G145" s="104">
        <v>96.16</v>
      </c>
      <c r="H145" s="106">
        <v>52.22</v>
      </c>
      <c r="I145" s="106">
        <v>68.53</v>
      </c>
      <c r="J145" s="106">
        <v>5021.47</v>
      </c>
      <c r="K145" s="131">
        <v>6589.84</v>
      </c>
    </row>
    <row r="146" spans="1:12" x14ac:dyDescent="0.25">
      <c r="A146" s="130" t="s">
        <v>201</v>
      </c>
      <c r="B146" s="104" t="s">
        <v>14</v>
      </c>
      <c r="C146" s="104" t="s">
        <v>20</v>
      </c>
      <c r="D146" s="104">
        <v>92803</v>
      </c>
      <c r="E146" s="105" t="s">
        <v>188</v>
      </c>
      <c r="F146" s="104" t="s">
        <v>94</v>
      </c>
      <c r="G146" s="104">
        <v>536.77</v>
      </c>
      <c r="H146" s="106">
        <v>9.6199999999999992</v>
      </c>
      <c r="I146" s="106">
        <v>12.62</v>
      </c>
      <c r="J146" s="106">
        <v>5163.72</v>
      </c>
      <c r="K146" s="131">
        <v>6774.03</v>
      </c>
    </row>
    <row r="147" spans="1:12" x14ac:dyDescent="0.25">
      <c r="A147" s="130" t="s">
        <v>202</v>
      </c>
      <c r="B147" s="104" t="s">
        <v>14</v>
      </c>
      <c r="C147" s="104" t="s">
        <v>20</v>
      </c>
      <c r="D147" s="104">
        <v>92800</v>
      </c>
      <c r="E147" s="105" t="s">
        <v>196</v>
      </c>
      <c r="F147" s="104" t="s">
        <v>94</v>
      </c>
      <c r="G147" s="104">
        <v>133.16</v>
      </c>
      <c r="H147" s="106">
        <v>10.15</v>
      </c>
      <c r="I147" s="106">
        <v>13.32</v>
      </c>
      <c r="J147" s="106">
        <v>1351.57</v>
      </c>
      <c r="K147" s="131">
        <v>1773.69</v>
      </c>
    </row>
    <row r="148" spans="1:12" ht="30" x14ac:dyDescent="0.25">
      <c r="A148" s="130" t="s">
        <v>203</v>
      </c>
      <c r="B148" s="104" t="s">
        <v>14</v>
      </c>
      <c r="C148" s="104" t="s">
        <v>20</v>
      </c>
      <c r="D148" s="104">
        <v>103672</v>
      </c>
      <c r="E148" s="105" t="s">
        <v>204</v>
      </c>
      <c r="F148" s="104" t="s">
        <v>49</v>
      </c>
      <c r="G148" s="104">
        <v>4.7</v>
      </c>
      <c r="H148" s="106">
        <v>625.14</v>
      </c>
      <c r="I148" s="106">
        <v>820.49</v>
      </c>
      <c r="J148" s="106">
        <v>2938.15</v>
      </c>
      <c r="K148" s="131">
        <v>3856.3</v>
      </c>
    </row>
    <row r="149" spans="1:12" ht="24.95" customHeight="1" x14ac:dyDescent="0.25">
      <c r="A149" s="136" t="s">
        <v>205</v>
      </c>
      <c r="B149" s="107"/>
      <c r="C149" s="107"/>
      <c r="D149" s="107"/>
      <c r="E149" s="108" t="s">
        <v>206</v>
      </c>
      <c r="F149" s="107"/>
      <c r="G149" s="107"/>
      <c r="H149" s="109"/>
      <c r="I149" s="109"/>
      <c r="J149" s="109"/>
      <c r="K149" s="137">
        <v>3361.22</v>
      </c>
      <c r="L149" s="197">
        <f>SUM(K151:K154)</f>
        <v>3361.2200000000003</v>
      </c>
    </row>
    <row r="150" spans="1:12" x14ac:dyDescent="0.25">
      <c r="A150" s="130"/>
      <c r="B150" s="104"/>
      <c r="C150" s="104"/>
      <c r="D150" s="104"/>
      <c r="E150" s="105"/>
      <c r="F150" s="104"/>
      <c r="G150" s="104"/>
      <c r="H150" s="106"/>
      <c r="I150" s="106"/>
      <c r="J150" s="106"/>
      <c r="K150" s="131"/>
    </row>
    <row r="151" spans="1:12" ht="45" x14ac:dyDescent="0.25">
      <c r="A151" s="130" t="s">
        <v>207</v>
      </c>
      <c r="B151" s="104" t="s">
        <v>14</v>
      </c>
      <c r="C151" s="104" t="s">
        <v>20</v>
      </c>
      <c r="D151" s="104">
        <v>92443</v>
      </c>
      <c r="E151" s="105" t="s">
        <v>184</v>
      </c>
      <c r="F151" s="104" t="s">
        <v>22</v>
      </c>
      <c r="G151" s="104">
        <v>16</v>
      </c>
      <c r="H151" s="106">
        <v>52.22</v>
      </c>
      <c r="I151" s="106">
        <v>68.53</v>
      </c>
      <c r="J151" s="106">
        <v>835.52</v>
      </c>
      <c r="K151" s="131">
        <v>1096.48</v>
      </c>
    </row>
    <row r="152" spans="1:12" x14ac:dyDescent="0.25">
      <c r="A152" s="130" t="s">
        <v>208</v>
      </c>
      <c r="B152" s="104" t="s">
        <v>14</v>
      </c>
      <c r="C152" s="104" t="s">
        <v>20</v>
      </c>
      <c r="D152" s="104">
        <v>92803</v>
      </c>
      <c r="E152" s="105" t="s">
        <v>188</v>
      </c>
      <c r="F152" s="104" t="s">
        <v>94</v>
      </c>
      <c r="G152" s="104">
        <v>79.45</v>
      </c>
      <c r="H152" s="106">
        <v>9.6199999999999992</v>
      </c>
      <c r="I152" s="106">
        <v>12.62</v>
      </c>
      <c r="J152" s="106">
        <v>764.3</v>
      </c>
      <c r="K152" s="131">
        <v>1002.65</v>
      </c>
    </row>
    <row r="153" spans="1:12" x14ac:dyDescent="0.25">
      <c r="A153" s="130" t="s">
        <v>209</v>
      </c>
      <c r="B153" s="104" t="s">
        <v>14</v>
      </c>
      <c r="C153" s="104" t="s">
        <v>20</v>
      </c>
      <c r="D153" s="104">
        <v>92800</v>
      </c>
      <c r="E153" s="105" t="s">
        <v>196</v>
      </c>
      <c r="F153" s="104" t="s">
        <v>94</v>
      </c>
      <c r="G153" s="104">
        <v>27.61</v>
      </c>
      <c r="H153" s="106">
        <v>10.15</v>
      </c>
      <c r="I153" s="106">
        <v>13.32</v>
      </c>
      <c r="J153" s="106">
        <v>280.24</v>
      </c>
      <c r="K153" s="131">
        <v>367.76</v>
      </c>
    </row>
    <row r="154" spans="1:12" ht="30" x14ac:dyDescent="0.25">
      <c r="A154" s="130" t="s">
        <v>210</v>
      </c>
      <c r="B154" s="104" t="s">
        <v>14</v>
      </c>
      <c r="C154" s="104" t="s">
        <v>20</v>
      </c>
      <c r="D154" s="104">
        <v>103672</v>
      </c>
      <c r="E154" s="105" t="s">
        <v>204</v>
      </c>
      <c r="F154" s="104" t="s">
        <v>49</v>
      </c>
      <c r="G154" s="104">
        <v>1.0900000000000001</v>
      </c>
      <c r="H154" s="106">
        <v>625.14</v>
      </c>
      <c r="I154" s="106">
        <v>820.49</v>
      </c>
      <c r="J154" s="106">
        <v>681.4</v>
      </c>
      <c r="K154" s="131">
        <v>894.33</v>
      </c>
    </row>
    <row r="155" spans="1:12" ht="24.95" customHeight="1" x14ac:dyDescent="0.25">
      <c r="A155" s="136" t="s">
        <v>211</v>
      </c>
      <c r="B155" s="107"/>
      <c r="C155" s="107"/>
      <c r="D155" s="107"/>
      <c r="E155" s="108" t="s">
        <v>212</v>
      </c>
      <c r="F155" s="107"/>
      <c r="G155" s="107"/>
      <c r="H155" s="109"/>
      <c r="I155" s="109"/>
      <c r="J155" s="109"/>
      <c r="K155" s="137">
        <v>278354.21000000002</v>
      </c>
      <c r="L155" s="197">
        <f>SUM(K157:K165)</f>
        <v>278354.21000000002</v>
      </c>
    </row>
    <row r="156" spans="1:12" x14ac:dyDescent="0.25">
      <c r="A156" s="130"/>
      <c r="B156" s="104"/>
      <c r="C156" s="104"/>
      <c r="D156" s="104"/>
      <c r="E156" s="105"/>
      <c r="F156" s="104"/>
      <c r="G156" s="104"/>
      <c r="H156" s="106"/>
      <c r="I156" s="106"/>
      <c r="J156" s="106"/>
      <c r="K156" s="131"/>
    </row>
    <row r="157" spans="1:12" ht="45" x14ac:dyDescent="0.25">
      <c r="A157" s="130" t="s">
        <v>213</v>
      </c>
      <c r="B157" s="104" t="s">
        <v>14</v>
      </c>
      <c r="C157" s="104" t="s">
        <v>20</v>
      </c>
      <c r="D157" s="104">
        <v>92479</v>
      </c>
      <c r="E157" s="105" t="s">
        <v>214</v>
      </c>
      <c r="F157" s="104" t="s">
        <v>22</v>
      </c>
      <c r="G157" s="104">
        <v>1194.01</v>
      </c>
      <c r="H157" s="106">
        <v>70.53</v>
      </c>
      <c r="I157" s="106">
        <v>92.57</v>
      </c>
      <c r="J157" s="106">
        <v>84213.52</v>
      </c>
      <c r="K157" s="131">
        <v>110529.5</v>
      </c>
    </row>
    <row r="158" spans="1:12" x14ac:dyDescent="0.25">
      <c r="A158" s="130" t="s">
        <v>215</v>
      </c>
      <c r="B158" s="104" t="s">
        <v>14</v>
      </c>
      <c r="C158" s="104" t="s">
        <v>20</v>
      </c>
      <c r="D158" s="104">
        <v>92801</v>
      </c>
      <c r="E158" s="105" t="s">
        <v>186</v>
      </c>
      <c r="F158" s="104" t="s">
        <v>94</v>
      </c>
      <c r="G158" s="104">
        <v>252.6</v>
      </c>
      <c r="H158" s="106">
        <v>10.39</v>
      </c>
      <c r="I158" s="106">
        <v>13.63</v>
      </c>
      <c r="J158" s="106">
        <v>2624.51</v>
      </c>
      <c r="K158" s="131">
        <v>3442.93</v>
      </c>
    </row>
    <row r="159" spans="1:12" x14ac:dyDescent="0.25">
      <c r="A159" s="130" t="s">
        <v>216</v>
      </c>
      <c r="B159" s="104" t="s">
        <v>14</v>
      </c>
      <c r="C159" s="104" t="s">
        <v>20</v>
      </c>
      <c r="D159" s="104">
        <v>92802</v>
      </c>
      <c r="E159" s="105" t="s">
        <v>217</v>
      </c>
      <c r="F159" s="104" t="s">
        <v>94</v>
      </c>
      <c r="G159" s="104">
        <v>1146.06</v>
      </c>
      <c r="H159" s="106">
        <v>10.39</v>
      </c>
      <c r="I159" s="106">
        <v>13.63</v>
      </c>
      <c r="J159" s="106">
        <v>11907.56</v>
      </c>
      <c r="K159" s="131">
        <v>15620.79</v>
      </c>
    </row>
    <row r="160" spans="1:12" x14ac:dyDescent="0.25">
      <c r="A160" s="130" t="s">
        <v>218</v>
      </c>
      <c r="B160" s="104" t="s">
        <v>14</v>
      </c>
      <c r="C160" s="104" t="s">
        <v>20</v>
      </c>
      <c r="D160" s="104">
        <v>92803</v>
      </c>
      <c r="E160" s="105" t="s">
        <v>188</v>
      </c>
      <c r="F160" s="104" t="s">
        <v>94</v>
      </c>
      <c r="G160" s="104">
        <v>1635.22</v>
      </c>
      <c r="H160" s="106">
        <v>9.6199999999999992</v>
      </c>
      <c r="I160" s="106">
        <v>12.62</v>
      </c>
      <c r="J160" s="106">
        <v>15730.81</v>
      </c>
      <c r="K160" s="131">
        <v>20636.47</v>
      </c>
    </row>
    <row r="161" spans="1:12" x14ac:dyDescent="0.25">
      <c r="A161" s="130" t="s">
        <v>219</v>
      </c>
      <c r="B161" s="104" t="s">
        <v>14</v>
      </c>
      <c r="C161" s="104" t="s">
        <v>20</v>
      </c>
      <c r="D161" s="104">
        <v>92804</v>
      </c>
      <c r="E161" s="105" t="s">
        <v>190</v>
      </c>
      <c r="F161" s="104" t="s">
        <v>94</v>
      </c>
      <c r="G161" s="104">
        <v>1699.59</v>
      </c>
      <c r="H161" s="106">
        <v>8.25</v>
      </c>
      <c r="I161" s="106">
        <v>10.82</v>
      </c>
      <c r="J161" s="106">
        <v>14021.61</v>
      </c>
      <c r="K161" s="131">
        <v>18389.560000000001</v>
      </c>
    </row>
    <row r="162" spans="1:12" x14ac:dyDescent="0.25">
      <c r="A162" s="130" t="s">
        <v>220</v>
      </c>
      <c r="B162" s="104" t="s">
        <v>14</v>
      </c>
      <c r="C162" s="104" t="s">
        <v>20</v>
      </c>
      <c r="D162" s="104">
        <v>92805</v>
      </c>
      <c r="E162" s="105" t="s">
        <v>192</v>
      </c>
      <c r="F162" s="104" t="s">
        <v>94</v>
      </c>
      <c r="G162" s="104">
        <v>916.38</v>
      </c>
      <c r="H162" s="106">
        <v>8.18</v>
      </c>
      <c r="I162" s="106">
        <v>10.73</v>
      </c>
      <c r="J162" s="106">
        <v>7495.98</v>
      </c>
      <c r="K162" s="131">
        <v>9832.75</v>
      </c>
    </row>
    <row r="163" spans="1:12" x14ac:dyDescent="0.25">
      <c r="A163" s="130" t="s">
        <v>221</v>
      </c>
      <c r="B163" s="104" t="s">
        <v>14</v>
      </c>
      <c r="C163" s="104" t="s">
        <v>20</v>
      </c>
      <c r="D163" s="104">
        <v>92806</v>
      </c>
      <c r="E163" s="105" t="s">
        <v>194</v>
      </c>
      <c r="F163" s="104" t="s">
        <v>94</v>
      </c>
      <c r="G163" s="104">
        <v>193.83</v>
      </c>
      <c r="H163" s="106">
        <v>9.66</v>
      </c>
      <c r="I163" s="106">
        <v>12.67</v>
      </c>
      <c r="J163" s="106">
        <v>1872.39</v>
      </c>
      <c r="K163" s="131">
        <v>2455.8200000000002</v>
      </c>
    </row>
    <row r="164" spans="1:12" x14ac:dyDescent="0.25">
      <c r="A164" s="130" t="s">
        <v>222</v>
      </c>
      <c r="B164" s="104" t="s">
        <v>14</v>
      </c>
      <c r="C164" s="104" t="s">
        <v>20</v>
      </c>
      <c r="D164" s="104">
        <v>92800</v>
      </c>
      <c r="E164" s="105" t="s">
        <v>196</v>
      </c>
      <c r="F164" s="104" t="s">
        <v>94</v>
      </c>
      <c r="G164" s="104">
        <v>1649.7</v>
      </c>
      <c r="H164" s="106">
        <v>10.15</v>
      </c>
      <c r="I164" s="106">
        <v>13.32</v>
      </c>
      <c r="J164" s="106">
        <v>16744.45</v>
      </c>
      <c r="K164" s="131">
        <v>21974</v>
      </c>
    </row>
    <row r="165" spans="1:12" ht="30" x14ac:dyDescent="0.25">
      <c r="A165" s="130" t="s">
        <v>223</v>
      </c>
      <c r="B165" s="104" t="s">
        <v>14</v>
      </c>
      <c r="C165" s="104" t="s">
        <v>20</v>
      </c>
      <c r="D165" s="104">
        <v>96557</v>
      </c>
      <c r="E165" s="105" t="s">
        <v>108</v>
      </c>
      <c r="F165" s="104" t="s">
        <v>49</v>
      </c>
      <c r="G165" s="104">
        <v>88.34</v>
      </c>
      <c r="H165" s="106">
        <v>650.92999999999995</v>
      </c>
      <c r="I165" s="106">
        <v>854.34</v>
      </c>
      <c r="J165" s="106">
        <v>57503.15</v>
      </c>
      <c r="K165" s="131">
        <v>75472.39</v>
      </c>
    </row>
    <row r="166" spans="1:12" ht="24.95" customHeight="1" x14ac:dyDescent="0.25">
      <c r="A166" s="136" t="s">
        <v>224</v>
      </c>
      <c r="B166" s="107"/>
      <c r="C166" s="107"/>
      <c r="D166" s="107"/>
      <c r="E166" s="108" t="s">
        <v>225</v>
      </c>
      <c r="F166" s="107"/>
      <c r="G166" s="107"/>
      <c r="H166" s="109"/>
      <c r="I166" s="109"/>
      <c r="J166" s="109"/>
      <c r="K166" s="137">
        <v>171567.31</v>
      </c>
      <c r="L166" s="197">
        <f>SUM(K168:K173)</f>
        <v>171567.31</v>
      </c>
    </row>
    <row r="167" spans="1:12" x14ac:dyDescent="0.25">
      <c r="A167" s="130"/>
      <c r="B167" s="104"/>
      <c r="C167" s="104"/>
      <c r="D167" s="104"/>
      <c r="E167" s="105"/>
      <c r="F167" s="104"/>
      <c r="G167" s="104"/>
      <c r="H167" s="106"/>
      <c r="I167" s="106"/>
      <c r="J167" s="106"/>
      <c r="K167" s="131"/>
    </row>
    <row r="168" spans="1:12" ht="45" x14ac:dyDescent="0.25">
      <c r="A168" s="130" t="s">
        <v>226</v>
      </c>
      <c r="B168" s="104" t="s">
        <v>14</v>
      </c>
      <c r="C168" s="104" t="s">
        <v>20</v>
      </c>
      <c r="D168" s="104">
        <v>92479</v>
      </c>
      <c r="E168" s="105" t="s">
        <v>214</v>
      </c>
      <c r="F168" s="104" t="s">
        <v>22</v>
      </c>
      <c r="G168" s="104">
        <v>1055.77</v>
      </c>
      <c r="H168" s="106">
        <v>70.53</v>
      </c>
      <c r="I168" s="106">
        <v>92.57</v>
      </c>
      <c r="J168" s="106">
        <v>74463.45</v>
      </c>
      <c r="K168" s="131">
        <v>97732.62</v>
      </c>
    </row>
    <row r="169" spans="1:12" x14ac:dyDescent="0.25">
      <c r="A169" s="130" t="s">
        <v>227</v>
      </c>
      <c r="B169" s="104" t="s">
        <v>14</v>
      </c>
      <c r="C169" s="104" t="s">
        <v>20</v>
      </c>
      <c r="D169" s="104">
        <v>92802</v>
      </c>
      <c r="E169" s="105" t="s">
        <v>217</v>
      </c>
      <c r="F169" s="104" t="s">
        <v>94</v>
      </c>
      <c r="G169" s="104">
        <v>433.11</v>
      </c>
      <c r="H169" s="106">
        <v>10.39</v>
      </c>
      <c r="I169" s="106">
        <v>13.63</v>
      </c>
      <c r="J169" s="106">
        <v>4500.01</v>
      </c>
      <c r="K169" s="131">
        <v>5903.28</v>
      </c>
    </row>
    <row r="170" spans="1:12" x14ac:dyDescent="0.25">
      <c r="A170" s="130" t="s">
        <v>228</v>
      </c>
      <c r="B170" s="104" t="s">
        <v>14</v>
      </c>
      <c r="C170" s="104" t="s">
        <v>20</v>
      </c>
      <c r="D170" s="104">
        <v>92803</v>
      </c>
      <c r="E170" s="105" t="s">
        <v>188</v>
      </c>
      <c r="F170" s="104" t="s">
        <v>94</v>
      </c>
      <c r="G170" s="104">
        <v>45.49</v>
      </c>
      <c r="H170" s="106">
        <v>9.6199999999999992</v>
      </c>
      <c r="I170" s="106">
        <v>12.62</v>
      </c>
      <c r="J170" s="106">
        <v>437.61</v>
      </c>
      <c r="K170" s="131">
        <v>574.08000000000004</v>
      </c>
    </row>
    <row r="171" spans="1:12" x14ac:dyDescent="0.25">
      <c r="A171" s="130" t="s">
        <v>229</v>
      </c>
      <c r="B171" s="104" t="s">
        <v>14</v>
      </c>
      <c r="C171" s="104" t="s">
        <v>20</v>
      </c>
      <c r="D171" s="104">
        <v>92804</v>
      </c>
      <c r="E171" s="105" t="s">
        <v>190</v>
      </c>
      <c r="F171" s="104" t="s">
        <v>94</v>
      </c>
      <c r="G171" s="104">
        <v>3.47</v>
      </c>
      <c r="H171" s="106">
        <v>8.25</v>
      </c>
      <c r="I171" s="106">
        <v>10.82</v>
      </c>
      <c r="J171" s="106">
        <v>28.62</v>
      </c>
      <c r="K171" s="131">
        <v>37.54</v>
      </c>
    </row>
    <row r="172" spans="1:12" x14ac:dyDescent="0.25">
      <c r="A172" s="130" t="s">
        <v>230</v>
      </c>
      <c r="B172" s="104" t="s">
        <v>14</v>
      </c>
      <c r="C172" s="104" t="s">
        <v>20</v>
      </c>
      <c r="D172" s="104">
        <v>92800</v>
      </c>
      <c r="E172" s="105" t="s">
        <v>196</v>
      </c>
      <c r="F172" s="104" t="s">
        <v>94</v>
      </c>
      <c r="G172" s="104">
        <v>226.89</v>
      </c>
      <c r="H172" s="106">
        <v>10.15</v>
      </c>
      <c r="I172" s="106">
        <v>13.32</v>
      </c>
      <c r="J172" s="106">
        <v>2302.9299999999998</v>
      </c>
      <c r="K172" s="131">
        <v>3022.17</v>
      </c>
    </row>
    <row r="173" spans="1:12" ht="30" x14ac:dyDescent="0.25">
      <c r="A173" s="130" t="s">
        <v>231</v>
      </c>
      <c r="B173" s="104" t="s">
        <v>14</v>
      </c>
      <c r="C173" s="104" t="s">
        <v>20</v>
      </c>
      <c r="D173" s="104">
        <v>96557</v>
      </c>
      <c r="E173" s="105" t="s">
        <v>108</v>
      </c>
      <c r="F173" s="104" t="s">
        <v>49</v>
      </c>
      <c r="G173" s="104">
        <v>75.260000000000005</v>
      </c>
      <c r="H173" s="106">
        <v>650.92999999999995</v>
      </c>
      <c r="I173" s="106">
        <v>854.34</v>
      </c>
      <c r="J173" s="106">
        <v>48988.99</v>
      </c>
      <c r="K173" s="131">
        <v>64297.62</v>
      </c>
    </row>
    <row r="174" spans="1:12" ht="24.95" customHeight="1" x14ac:dyDescent="0.25">
      <c r="A174" s="136" t="s">
        <v>232</v>
      </c>
      <c r="B174" s="107"/>
      <c r="C174" s="107"/>
      <c r="D174" s="107"/>
      <c r="E174" s="108" t="s">
        <v>233</v>
      </c>
      <c r="F174" s="107"/>
      <c r="G174" s="107"/>
      <c r="H174" s="109"/>
      <c r="I174" s="109"/>
      <c r="J174" s="109"/>
      <c r="K174" s="137">
        <v>9167.76</v>
      </c>
      <c r="L174" s="197">
        <f>SUM(K176)</f>
        <v>9167.76</v>
      </c>
    </row>
    <row r="175" spans="1:12" x14ac:dyDescent="0.25">
      <c r="A175" s="130"/>
      <c r="B175" s="104"/>
      <c r="C175" s="104"/>
      <c r="D175" s="104"/>
      <c r="E175" s="105"/>
      <c r="F175" s="104"/>
      <c r="G175" s="104"/>
      <c r="H175" s="106"/>
      <c r="I175" s="106"/>
      <c r="J175" s="106"/>
      <c r="K175" s="131"/>
    </row>
    <row r="176" spans="1:12" x14ac:dyDescent="0.25">
      <c r="A176" s="130" t="s">
        <v>234</v>
      </c>
      <c r="B176" s="104" t="s">
        <v>14</v>
      </c>
      <c r="C176" s="104" t="s">
        <v>20</v>
      </c>
      <c r="D176" s="104">
        <v>93184</v>
      </c>
      <c r="E176" s="105" t="s">
        <v>235</v>
      </c>
      <c r="F176" s="104" t="s">
        <v>82</v>
      </c>
      <c r="G176" s="104">
        <v>238</v>
      </c>
      <c r="H176" s="106">
        <v>29.35</v>
      </c>
      <c r="I176" s="106">
        <v>38.520000000000003</v>
      </c>
      <c r="J176" s="106">
        <v>6985.3</v>
      </c>
      <c r="K176" s="131">
        <v>9167.76</v>
      </c>
    </row>
    <row r="177" spans="1:12" ht="24.95" customHeight="1" x14ac:dyDescent="0.25">
      <c r="A177" s="136" t="s">
        <v>236</v>
      </c>
      <c r="B177" s="107"/>
      <c r="C177" s="107"/>
      <c r="D177" s="107"/>
      <c r="E177" s="108" t="s">
        <v>237</v>
      </c>
      <c r="F177" s="107"/>
      <c r="G177" s="107"/>
      <c r="H177" s="109"/>
      <c r="I177" s="109"/>
      <c r="J177" s="109"/>
      <c r="K177" s="137">
        <v>65687.289999999994</v>
      </c>
      <c r="L177" s="197">
        <f>SUM(K179:K183)</f>
        <v>65687.289999999994</v>
      </c>
    </row>
    <row r="178" spans="1:12" x14ac:dyDescent="0.25">
      <c r="A178" s="130"/>
      <c r="B178" s="104"/>
      <c r="C178" s="104"/>
      <c r="D178" s="104"/>
      <c r="E178" s="105"/>
      <c r="F178" s="104"/>
      <c r="G178" s="104"/>
      <c r="H178" s="106"/>
      <c r="I178" s="106"/>
      <c r="J178" s="106"/>
      <c r="K178" s="131"/>
    </row>
    <row r="179" spans="1:12" ht="30" x14ac:dyDescent="0.25">
      <c r="A179" s="130" t="s">
        <v>238</v>
      </c>
      <c r="B179" s="104" t="s">
        <v>14</v>
      </c>
      <c r="C179" s="104" t="s">
        <v>20</v>
      </c>
      <c r="D179" s="104">
        <v>92526</v>
      </c>
      <c r="E179" s="105" t="s">
        <v>239</v>
      </c>
      <c r="F179" s="104" t="s">
        <v>22</v>
      </c>
      <c r="G179" s="104">
        <v>5.04</v>
      </c>
      <c r="H179" s="106">
        <v>47.14</v>
      </c>
      <c r="I179" s="106">
        <v>61.87</v>
      </c>
      <c r="J179" s="106">
        <v>237.58</v>
      </c>
      <c r="K179" s="131">
        <v>311.82</v>
      </c>
    </row>
    <row r="180" spans="1:12" x14ac:dyDescent="0.25">
      <c r="A180" s="130" t="s">
        <v>240</v>
      </c>
      <c r="B180" s="104" t="s">
        <v>14</v>
      </c>
      <c r="C180" s="104" t="s">
        <v>24</v>
      </c>
      <c r="D180" s="104" t="s">
        <v>241</v>
      </c>
      <c r="E180" s="105" t="s">
        <v>242</v>
      </c>
      <c r="F180" s="104" t="s">
        <v>49</v>
      </c>
      <c r="G180" s="104">
        <v>20.8</v>
      </c>
      <c r="H180" s="106">
        <v>152.49</v>
      </c>
      <c r="I180" s="106">
        <v>200.14</v>
      </c>
      <c r="J180" s="106">
        <v>3171.79</v>
      </c>
      <c r="K180" s="131">
        <v>4162.91</v>
      </c>
    </row>
    <row r="181" spans="1:12" x14ac:dyDescent="0.25">
      <c r="A181" s="130" t="s">
        <v>243</v>
      </c>
      <c r="B181" s="104" t="s">
        <v>14</v>
      </c>
      <c r="C181" s="104" t="s">
        <v>24</v>
      </c>
      <c r="D181" s="104" t="s">
        <v>244</v>
      </c>
      <c r="E181" s="105" t="s">
        <v>245</v>
      </c>
      <c r="F181" s="104" t="s">
        <v>22</v>
      </c>
      <c r="G181" s="104">
        <v>416</v>
      </c>
      <c r="H181" s="106">
        <v>10.37</v>
      </c>
      <c r="I181" s="106">
        <v>13.61</v>
      </c>
      <c r="J181" s="106">
        <v>4313.92</v>
      </c>
      <c r="K181" s="131">
        <v>5661.76</v>
      </c>
    </row>
    <row r="182" spans="1:12" ht="30" x14ac:dyDescent="0.25">
      <c r="A182" s="130" t="s">
        <v>246</v>
      </c>
      <c r="B182" s="104" t="s">
        <v>14</v>
      </c>
      <c r="C182" s="104" t="s">
        <v>20</v>
      </c>
      <c r="D182" s="104">
        <v>97088</v>
      </c>
      <c r="E182" s="105" t="s">
        <v>247</v>
      </c>
      <c r="F182" s="104" t="s">
        <v>94</v>
      </c>
      <c r="G182" s="104">
        <v>615.67999999999995</v>
      </c>
      <c r="H182" s="106">
        <v>15.79</v>
      </c>
      <c r="I182" s="106">
        <v>20.72</v>
      </c>
      <c r="J182" s="106">
        <v>9721.58</v>
      </c>
      <c r="K182" s="131">
        <v>12756.88</v>
      </c>
    </row>
    <row r="183" spans="1:12" x14ac:dyDescent="0.25">
      <c r="A183" s="130" t="s">
        <v>248</v>
      </c>
      <c r="B183" s="104" t="s">
        <v>14</v>
      </c>
      <c r="C183" s="104" t="s">
        <v>20</v>
      </c>
      <c r="D183" s="104">
        <v>101747</v>
      </c>
      <c r="E183" s="105" t="s">
        <v>249</v>
      </c>
      <c r="F183" s="104" t="s">
        <v>22</v>
      </c>
      <c r="G183" s="104">
        <v>416</v>
      </c>
      <c r="H183" s="106">
        <v>78.38</v>
      </c>
      <c r="I183" s="106">
        <v>102.87</v>
      </c>
      <c r="J183" s="106">
        <v>32606.080000000002</v>
      </c>
      <c r="K183" s="131">
        <v>42793.919999999998</v>
      </c>
    </row>
    <row r="184" spans="1:12" ht="24.95" customHeight="1" x14ac:dyDescent="0.25">
      <c r="A184" s="136" t="s">
        <v>250</v>
      </c>
      <c r="B184" s="107"/>
      <c r="C184" s="107"/>
      <c r="D184" s="107"/>
      <c r="E184" s="108" t="s">
        <v>251</v>
      </c>
      <c r="F184" s="107"/>
      <c r="G184" s="107"/>
      <c r="H184" s="109"/>
      <c r="I184" s="109"/>
      <c r="J184" s="109"/>
      <c r="K184" s="137">
        <v>12261</v>
      </c>
      <c r="L184" s="197">
        <f>SUM(K186:K189)</f>
        <v>12261</v>
      </c>
    </row>
    <row r="185" spans="1:12" x14ac:dyDescent="0.25">
      <c r="A185" s="130"/>
      <c r="B185" s="104"/>
      <c r="C185" s="104"/>
      <c r="D185" s="104"/>
      <c r="E185" s="105"/>
      <c r="F185" s="104"/>
      <c r="G185" s="104"/>
      <c r="H185" s="106"/>
      <c r="I185" s="106"/>
      <c r="J185" s="106"/>
      <c r="K185" s="131"/>
    </row>
    <row r="186" spans="1:12" ht="30" x14ac:dyDescent="0.25">
      <c r="A186" s="130" t="s">
        <v>252</v>
      </c>
      <c r="B186" s="104" t="s">
        <v>14</v>
      </c>
      <c r="C186" s="104" t="s">
        <v>20</v>
      </c>
      <c r="D186" s="104">
        <v>92538</v>
      </c>
      <c r="E186" s="105" t="s">
        <v>253</v>
      </c>
      <c r="F186" s="104" t="s">
        <v>22</v>
      </c>
      <c r="G186" s="104">
        <v>98.73</v>
      </c>
      <c r="H186" s="106">
        <v>36.270000000000003</v>
      </c>
      <c r="I186" s="106">
        <v>47.6</v>
      </c>
      <c r="J186" s="106">
        <v>3580.93</v>
      </c>
      <c r="K186" s="131">
        <v>4699.54</v>
      </c>
    </row>
    <row r="187" spans="1:12" x14ac:dyDescent="0.25">
      <c r="A187" s="130" t="s">
        <v>254</v>
      </c>
      <c r="B187" s="104" t="s">
        <v>14</v>
      </c>
      <c r="C187" s="104" t="s">
        <v>20</v>
      </c>
      <c r="D187" s="104">
        <v>92801</v>
      </c>
      <c r="E187" s="105" t="s">
        <v>186</v>
      </c>
      <c r="F187" s="104" t="s">
        <v>94</v>
      </c>
      <c r="G187" s="104">
        <v>6.58</v>
      </c>
      <c r="H187" s="106">
        <v>10.39</v>
      </c>
      <c r="I187" s="106">
        <v>13.63</v>
      </c>
      <c r="J187" s="106">
        <v>68.36</v>
      </c>
      <c r="K187" s="131">
        <v>89.68</v>
      </c>
    </row>
    <row r="188" spans="1:12" x14ac:dyDescent="0.25">
      <c r="A188" s="130" t="s">
        <v>255</v>
      </c>
      <c r="B188" s="104" t="s">
        <v>14</v>
      </c>
      <c r="C188" s="104" t="s">
        <v>20</v>
      </c>
      <c r="D188" s="104">
        <v>92800</v>
      </c>
      <c r="E188" s="105" t="s">
        <v>196</v>
      </c>
      <c r="F188" s="104" t="s">
        <v>94</v>
      </c>
      <c r="G188" s="104">
        <v>106.96</v>
      </c>
      <c r="H188" s="106">
        <v>10.15</v>
      </c>
      <c r="I188" s="106">
        <v>13.32</v>
      </c>
      <c r="J188" s="106">
        <v>1085.6400000000001</v>
      </c>
      <c r="K188" s="131">
        <v>1424.7</v>
      </c>
    </row>
    <row r="189" spans="1:12" ht="30" x14ac:dyDescent="0.25">
      <c r="A189" s="130" t="s">
        <v>256</v>
      </c>
      <c r="B189" s="104" t="s">
        <v>14</v>
      </c>
      <c r="C189" s="104" t="s">
        <v>20</v>
      </c>
      <c r="D189" s="104">
        <v>103675</v>
      </c>
      <c r="E189" s="105" t="s">
        <v>257</v>
      </c>
      <c r="F189" s="104" t="s">
        <v>49</v>
      </c>
      <c r="G189" s="104">
        <v>7.37</v>
      </c>
      <c r="H189" s="106">
        <v>625.15</v>
      </c>
      <c r="I189" s="106">
        <v>820.5</v>
      </c>
      <c r="J189" s="106">
        <v>4607.3500000000004</v>
      </c>
      <c r="K189" s="131">
        <v>6047.08</v>
      </c>
    </row>
    <row r="190" spans="1:12" ht="24.95" customHeight="1" x14ac:dyDescent="0.25">
      <c r="A190" s="136" t="s">
        <v>258</v>
      </c>
      <c r="B190" s="107"/>
      <c r="C190" s="107"/>
      <c r="D190" s="107"/>
      <c r="E190" s="108" t="s">
        <v>259</v>
      </c>
      <c r="F190" s="107"/>
      <c r="G190" s="107"/>
      <c r="H190" s="109"/>
      <c r="I190" s="109"/>
      <c r="J190" s="109"/>
      <c r="K190" s="137">
        <v>1411.77</v>
      </c>
      <c r="L190" s="197">
        <f>SUM(K192:K194)</f>
        <v>1411.77</v>
      </c>
    </row>
    <row r="191" spans="1:12" x14ac:dyDescent="0.25">
      <c r="A191" s="130"/>
      <c r="B191" s="104"/>
      <c r="C191" s="104"/>
      <c r="D191" s="104"/>
      <c r="E191" s="105"/>
      <c r="F191" s="104"/>
      <c r="G191" s="104"/>
      <c r="H191" s="106"/>
      <c r="I191" s="106"/>
      <c r="J191" s="106"/>
      <c r="K191" s="131"/>
    </row>
    <row r="192" spans="1:12" ht="30" x14ac:dyDescent="0.25">
      <c r="A192" s="130" t="s">
        <v>260</v>
      </c>
      <c r="B192" s="104" t="s">
        <v>14</v>
      </c>
      <c r="C192" s="104" t="s">
        <v>20</v>
      </c>
      <c r="D192" s="104">
        <v>92538</v>
      </c>
      <c r="E192" s="105" t="s">
        <v>253</v>
      </c>
      <c r="F192" s="104" t="s">
        <v>22</v>
      </c>
      <c r="G192" s="104">
        <v>10.45</v>
      </c>
      <c r="H192" s="106">
        <v>36.270000000000003</v>
      </c>
      <c r="I192" s="106">
        <v>47.6</v>
      </c>
      <c r="J192" s="106">
        <v>379.02</v>
      </c>
      <c r="K192" s="131">
        <v>497.42</v>
      </c>
    </row>
    <row r="193" spans="1:12" x14ac:dyDescent="0.25">
      <c r="A193" s="130" t="s">
        <v>261</v>
      </c>
      <c r="B193" s="104" t="s">
        <v>14</v>
      </c>
      <c r="C193" s="104" t="s">
        <v>20</v>
      </c>
      <c r="D193" s="104">
        <v>92800</v>
      </c>
      <c r="E193" s="105" t="s">
        <v>196</v>
      </c>
      <c r="F193" s="104" t="s">
        <v>94</v>
      </c>
      <c r="G193" s="104">
        <v>18.75</v>
      </c>
      <c r="H193" s="106">
        <v>10.15</v>
      </c>
      <c r="I193" s="106">
        <v>13.32</v>
      </c>
      <c r="J193" s="106">
        <v>190.31</v>
      </c>
      <c r="K193" s="131">
        <v>249.75</v>
      </c>
    </row>
    <row r="194" spans="1:12" ht="30" x14ac:dyDescent="0.25">
      <c r="A194" s="130" t="s">
        <v>262</v>
      </c>
      <c r="B194" s="104" t="s">
        <v>14</v>
      </c>
      <c r="C194" s="104" t="s">
        <v>20</v>
      </c>
      <c r="D194" s="104">
        <v>103675</v>
      </c>
      <c r="E194" s="105" t="s">
        <v>257</v>
      </c>
      <c r="F194" s="104" t="s">
        <v>49</v>
      </c>
      <c r="G194" s="104">
        <v>0.81</v>
      </c>
      <c r="H194" s="106">
        <v>625.15</v>
      </c>
      <c r="I194" s="106">
        <v>820.5</v>
      </c>
      <c r="J194" s="106">
        <v>506.37</v>
      </c>
      <c r="K194" s="131">
        <v>664.6</v>
      </c>
    </row>
    <row r="195" spans="1:12" ht="24.95" customHeight="1" x14ac:dyDescent="0.25">
      <c r="A195" s="136" t="s">
        <v>263</v>
      </c>
      <c r="B195" s="107"/>
      <c r="C195" s="107"/>
      <c r="D195" s="107"/>
      <c r="E195" s="108" t="s">
        <v>264</v>
      </c>
      <c r="F195" s="107"/>
      <c r="G195" s="107"/>
      <c r="H195" s="109"/>
      <c r="I195" s="109"/>
      <c r="J195" s="109"/>
      <c r="K195" s="137">
        <v>1860.15</v>
      </c>
      <c r="L195" s="197">
        <f>SUM(K197:K199)</f>
        <v>1860.1499999999999</v>
      </c>
    </row>
    <row r="196" spans="1:12" x14ac:dyDescent="0.25">
      <c r="A196" s="130"/>
      <c r="B196" s="104"/>
      <c r="C196" s="104"/>
      <c r="D196" s="104"/>
      <c r="E196" s="105"/>
      <c r="F196" s="104"/>
      <c r="G196" s="104"/>
      <c r="H196" s="106"/>
      <c r="I196" s="106"/>
      <c r="J196" s="106"/>
      <c r="K196" s="131"/>
    </row>
    <row r="197" spans="1:12" ht="30" x14ac:dyDescent="0.25">
      <c r="A197" s="130" t="s">
        <v>265</v>
      </c>
      <c r="B197" s="104" t="s">
        <v>14</v>
      </c>
      <c r="C197" s="104" t="s">
        <v>20</v>
      </c>
      <c r="D197" s="104">
        <v>97086</v>
      </c>
      <c r="E197" s="105" t="s">
        <v>168</v>
      </c>
      <c r="F197" s="104" t="s">
        <v>22</v>
      </c>
      <c r="G197" s="104">
        <v>4.51</v>
      </c>
      <c r="H197" s="106">
        <v>106.9</v>
      </c>
      <c r="I197" s="106">
        <v>140.30000000000001</v>
      </c>
      <c r="J197" s="106">
        <v>482.11</v>
      </c>
      <c r="K197" s="131">
        <v>632.75</v>
      </c>
    </row>
    <row r="198" spans="1:12" x14ac:dyDescent="0.25">
      <c r="A198" s="130" t="s">
        <v>266</v>
      </c>
      <c r="B198" s="104" t="s">
        <v>14</v>
      </c>
      <c r="C198" s="104" t="s">
        <v>20</v>
      </c>
      <c r="D198" s="104">
        <v>92802</v>
      </c>
      <c r="E198" s="105" t="s">
        <v>217</v>
      </c>
      <c r="F198" s="104" t="s">
        <v>94</v>
      </c>
      <c r="G198" s="104">
        <v>65.209999999999994</v>
      </c>
      <c r="H198" s="106">
        <v>10.39</v>
      </c>
      <c r="I198" s="106">
        <v>13.63</v>
      </c>
      <c r="J198" s="106">
        <v>677.53</v>
      </c>
      <c r="K198" s="131">
        <v>888.81</v>
      </c>
    </row>
    <row r="199" spans="1:12" ht="30" x14ac:dyDescent="0.25">
      <c r="A199" s="130" t="s">
        <v>267</v>
      </c>
      <c r="B199" s="104" t="s">
        <v>14</v>
      </c>
      <c r="C199" s="104" t="s">
        <v>20</v>
      </c>
      <c r="D199" s="104">
        <v>97096</v>
      </c>
      <c r="E199" s="105" t="s">
        <v>171</v>
      </c>
      <c r="F199" s="104" t="s">
        <v>49</v>
      </c>
      <c r="G199" s="104">
        <v>0.43</v>
      </c>
      <c r="H199" s="106">
        <v>599.96</v>
      </c>
      <c r="I199" s="106">
        <v>787.44</v>
      </c>
      <c r="J199" s="106">
        <v>257.98</v>
      </c>
      <c r="K199" s="131">
        <v>338.59</v>
      </c>
    </row>
    <row r="200" spans="1:12" ht="24.95" customHeight="1" x14ac:dyDescent="0.25">
      <c r="A200" s="136" t="s">
        <v>268</v>
      </c>
      <c r="B200" s="107"/>
      <c r="C200" s="107"/>
      <c r="D200" s="107"/>
      <c r="E200" s="108" t="s">
        <v>65</v>
      </c>
      <c r="F200" s="107"/>
      <c r="G200" s="107"/>
      <c r="H200" s="109"/>
      <c r="I200" s="109"/>
      <c r="J200" s="109"/>
      <c r="K200" s="137">
        <v>1408408.28</v>
      </c>
      <c r="L200" s="197">
        <f>K200</f>
        <v>1408408.28</v>
      </c>
    </row>
    <row r="201" spans="1:12" x14ac:dyDescent="0.25">
      <c r="A201" s="130"/>
      <c r="B201" s="104"/>
      <c r="C201" s="104"/>
      <c r="D201" s="104"/>
      <c r="E201" s="105"/>
      <c r="F201" s="104"/>
      <c r="G201" s="104"/>
      <c r="H201" s="106"/>
      <c r="I201" s="106"/>
      <c r="J201" s="106"/>
      <c r="K201" s="131"/>
    </row>
    <row r="202" spans="1:12" ht="45" x14ac:dyDescent="0.25">
      <c r="A202" s="132" t="s">
        <v>269</v>
      </c>
      <c r="B202" s="113" t="s">
        <v>14</v>
      </c>
      <c r="C202" s="113" t="s">
        <v>20</v>
      </c>
      <c r="D202" s="113">
        <v>100775</v>
      </c>
      <c r="E202" s="114" t="s">
        <v>270</v>
      </c>
      <c r="F202" s="113" t="s">
        <v>94</v>
      </c>
      <c r="G202" s="113">
        <v>61475.7</v>
      </c>
      <c r="H202" s="115">
        <v>17.46</v>
      </c>
      <c r="I202" s="115">
        <v>22.91</v>
      </c>
      <c r="J202" s="115">
        <v>1073365.72</v>
      </c>
      <c r="K202" s="133">
        <v>1408408.28</v>
      </c>
    </row>
    <row r="203" spans="1:12" ht="24.95" customHeight="1" thickBot="1" x14ac:dyDescent="0.3">
      <c r="A203" s="134" t="s">
        <v>271</v>
      </c>
      <c r="B203" s="116"/>
      <c r="C203" s="116"/>
      <c r="D203" s="116"/>
      <c r="E203" s="117" t="s">
        <v>272</v>
      </c>
      <c r="F203" s="116"/>
      <c r="G203" s="116"/>
      <c r="H203" s="118"/>
      <c r="I203" s="118"/>
      <c r="J203" s="118"/>
      <c r="K203" s="135">
        <v>314490.19</v>
      </c>
      <c r="L203" s="197">
        <f>K205+K208+K215+K222</f>
        <v>314490.19</v>
      </c>
    </row>
    <row r="204" spans="1:12" ht="15.75" thickTop="1" x14ac:dyDescent="0.25">
      <c r="A204" s="128"/>
      <c r="B204" s="110"/>
      <c r="C204" s="110"/>
      <c r="D204" s="110"/>
      <c r="E204" s="111"/>
      <c r="F204" s="110"/>
      <c r="G204" s="110"/>
      <c r="H204" s="112"/>
      <c r="I204" s="112"/>
      <c r="J204" s="112"/>
      <c r="K204" s="129"/>
    </row>
    <row r="205" spans="1:12" ht="24.95" customHeight="1" x14ac:dyDescent="0.25">
      <c r="A205" s="136" t="s">
        <v>273</v>
      </c>
      <c r="B205" s="107"/>
      <c r="C205" s="107"/>
      <c r="D205" s="107"/>
      <c r="E205" s="108" t="s">
        <v>274</v>
      </c>
      <c r="F205" s="107"/>
      <c r="G205" s="107"/>
      <c r="H205" s="109"/>
      <c r="I205" s="109"/>
      <c r="J205" s="109"/>
      <c r="K205" s="137">
        <v>37248.35</v>
      </c>
    </row>
    <row r="206" spans="1:12" x14ac:dyDescent="0.25">
      <c r="A206" s="130"/>
      <c r="B206" s="104"/>
      <c r="C206" s="104"/>
      <c r="D206" s="104"/>
      <c r="E206" s="105"/>
      <c r="F206" s="104"/>
      <c r="G206" s="104"/>
      <c r="H206" s="106"/>
      <c r="I206" s="106"/>
      <c r="J206" s="106"/>
      <c r="K206" s="131"/>
    </row>
    <row r="207" spans="1:12" ht="45" x14ac:dyDescent="0.25">
      <c r="A207" s="130" t="s">
        <v>275</v>
      </c>
      <c r="B207" s="104" t="s">
        <v>14</v>
      </c>
      <c r="C207" s="104" t="s">
        <v>20</v>
      </c>
      <c r="D207" s="104">
        <v>101161</v>
      </c>
      <c r="E207" s="105" t="s">
        <v>276</v>
      </c>
      <c r="F207" s="104" t="s">
        <v>22</v>
      </c>
      <c r="G207" s="104">
        <v>122.25</v>
      </c>
      <c r="H207" s="106">
        <v>232.15</v>
      </c>
      <c r="I207" s="106">
        <v>304.69</v>
      </c>
      <c r="J207" s="106">
        <v>28380.33</v>
      </c>
      <c r="K207" s="131">
        <v>37248.35</v>
      </c>
    </row>
    <row r="208" spans="1:12" ht="24.95" customHeight="1" x14ac:dyDescent="0.25">
      <c r="A208" s="136" t="s">
        <v>277</v>
      </c>
      <c r="B208" s="107"/>
      <c r="C208" s="107"/>
      <c r="D208" s="107"/>
      <c r="E208" s="108" t="s">
        <v>278</v>
      </c>
      <c r="F208" s="107"/>
      <c r="G208" s="107"/>
      <c r="H208" s="109"/>
      <c r="I208" s="109"/>
      <c r="J208" s="109"/>
      <c r="K208" s="137">
        <v>165154.85999999999</v>
      </c>
      <c r="L208" s="197">
        <f>SUM(K210:K214)</f>
        <v>165154.86000000002</v>
      </c>
    </row>
    <row r="209" spans="1:12" x14ac:dyDescent="0.25">
      <c r="A209" s="130"/>
      <c r="B209" s="104"/>
      <c r="C209" s="104"/>
      <c r="D209" s="104"/>
      <c r="E209" s="105"/>
      <c r="F209" s="104"/>
      <c r="G209" s="104"/>
      <c r="H209" s="106"/>
      <c r="I209" s="106"/>
      <c r="J209" s="106"/>
      <c r="K209" s="131"/>
    </row>
    <row r="210" spans="1:12" ht="45" x14ac:dyDescent="0.25">
      <c r="A210" s="130" t="s">
        <v>279</v>
      </c>
      <c r="B210" s="104" t="s">
        <v>14</v>
      </c>
      <c r="C210" s="104" t="s">
        <v>20</v>
      </c>
      <c r="D210" s="104">
        <v>103324</v>
      </c>
      <c r="E210" s="105" t="s">
        <v>280</v>
      </c>
      <c r="F210" s="104" t="s">
        <v>22</v>
      </c>
      <c r="G210" s="104">
        <v>1406.55</v>
      </c>
      <c r="H210" s="106">
        <v>72.19</v>
      </c>
      <c r="I210" s="106">
        <v>94.74</v>
      </c>
      <c r="J210" s="106">
        <v>101538.84</v>
      </c>
      <c r="K210" s="131">
        <v>133256.54</v>
      </c>
    </row>
    <row r="211" spans="1:12" ht="45" x14ac:dyDescent="0.25">
      <c r="A211" s="130" t="s">
        <v>281</v>
      </c>
      <c r="B211" s="104" t="s">
        <v>14</v>
      </c>
      <c r="C211" s="104" t="s">
        <v>20</v>
      </c>
      <c r="D211" s="104">
        <v>103322</v>
      </c>
      <c r="E211" s="105" t="s">
        <v>282</v>
      </c>
      <c r="F211" s="104" t="s">
        <v>22</v>
      </c>
      <c r="G211" s="104">
        <v>345.27</v>
      </c>
      <c r="H211" s="106">
        <v>54.09</v>
      </c>
      <c r="I211" s="106">
        <v>70.989999999999995</v>
      </c>
      <c r="J211" s="106">
        <v>18675.650000000001</v>
      </c>
      <c r="K211" s="131">
        <v>24510.71</v>
      </c>
    </row>
    <row r="212" spans="1:12" ht="45" x14ac:dyDescent="0.25">
      <c r="A212" s="130" t="s">
        <v>283</v>
      </c>
      <c r="B212" s="104" t="s">
        <v>14</v>
      </c>
      <c r="C212" s="104" t="s">
        <v>20</v>
      </c>
      <c r="D212" s="104">
        <v>103326</v>
      </c>
      <c r="E212" s="105" t="s">
        <v>284</v>
      </c>
      <c r="F212" s="104" t="s">
        <v>22</v>
      </c>
      <c r="G212" s="104">
        <v>9.36</v>
      </c>
      <c r="H212" s="106">
        <v>87.01</v>
      </c>
      <c r="I212" s="106">
        <v>114.2</v>
      </c>
      <c r="J212" s="106">
        <v>814.41</v>
      </c>
      <c r="K212" s="131">
        <v>1068.9100000000001</v>
      </c>
    </row>
    <row r="213" spans="1:12" ht="45" x14ac:dyDescent="0.25">
      <c r="A213" s="130" t="s">
        <v>285</v>
      </c>
      <c r="B213" s="104" t="s">
        <v>14</v>
      </c>
      <c r="C213" s="104" t="s">
        <v>20</v>
      </c>
      <c r="D213" s="104">
        <v>103329</v>
      </c>
      <c r="E213" s="105" t="s">
        <v>286</v>
      </c>
      <c r="F213" s="104" t="s">
        <v>22</v>
      </c>
      <c r="G213" s="104">
        <v>6.85</v>
      </c>
      <c r="H213" s="106">
        <v>83.67</v>
      </c>
      <c r="I213" s="106">
        <v>109.81</v>
      </c>
      <c r="J213" s="106">
        <v>573.13</v>
      </c>
      <c r="K213" s="131">
        <v>752.19</v>
      </c>
    </row>
    <row r="214" spans="1:12" ht="30" x14ac:dyDescent="0.25">
      <c r="A214" s="130" t="s">
        <v>287</v>
      </c>
      <c r="B214" s="104" t="s">
        <v>14</v>
      </c>
      <c r="C214" s="104" t="s">
        <v>20</v>
      </c>
      <c r="D214" s="104">
        <v>93201</v>
      </c>
      <c r="E214" s="105" t="s">
        <v>288</v>
      </c>
      <c r="F214" s="104" t="s">
        <v>82</v>
      </c>
      <c r="G214" s="104">
        <v>706.41</v>
      </c>
      <c r="H214" s="106">
        <v>6.01</v>
      </c>
      <c r="I214" s="106">
        <v>7.88</v>
      </c>
      <c r="J214" s="106">
        <v>4245.5200000000004</v>
      </c>
      <c r="K214" s="131">
        <v>5566.51</v>
      </c>
    </row>
    <row r="215" spans="1:12" ht="24.95" customHeight="1" x14ac:dyDescent="0.25">
      <c r="A215" s="136" t="s">
        <v>289</v>
      </c>
      <c r="B215" s="107"/>
      <c r="C215" s="107"/>
      <c r="D215" s="107"/>
      <c r="E215" s="108" t="s">
        <v>290</v>
      </c>
      <c r="F215" s="107"/>
      <c r="G215" s="107"/>
      <c r="H215" s="109"/>
      <c r="I215" s="109"/>
      <c r="J215" s="109"/>
      <c r="K215" s="137">
        <v>47339.56</v>
      </c>
      <c r="L215" s="197">
        <f>SUM(K217:K221)</f>
        <v>47339.560000000005</v>
      </c>
    </row>
    <row r="216" spans="1:12" x14ac:dyDescent="0.25">
      <c r="A216" s="130"/>
      <c r="B216" s="104"/>
      <c r="C216" s="104"/>
      <c r="D216" s="104"/>
      <c r="E216" s="105"/>
      <c r="F216" s="104"/>
      <c r="G216" s="104"/>
      <c r="H216" s="106"/>
      <c r="I216" s="106"/>
      <c r="J216" s="106"/>
      <c r="K216" s="131"/>
    </row>
    <row r="217" spans="1:12" x14ac:dyDescent="0.25">
      <c r="A217" s="130" t="s">
        <v>291</v>
      </c>
      <c r="B217" s="104" t="s">
        <v>14</v>
      </c>
      <c r="C217" s="104" t="s">
        <v>24</v>
      </c>
      <c r="D217" s="104" t="s">
        <v>292</v>
      </c>
      <c r="E217" s="105" t="s">
        <v>293</v>
      </c>
      <c r="F217" s="104" t="s">
        <v>22</v>
      </c>
      <c r="G217" s="104">
        <v>25.54</v>
      </c>
      <c r="H217" s="106">
        <v>472.42</v>
      </c>
      <c r="I217" s="106">
        <v>620.04999999999995</v>
      </c>
      <c r="J217" s="106">
        <v>12065.6</v>
      </c>
      <c r="K217" s="131">
        <v>15836.07</v>
      </c>
    </row>
    <row r="218" spans="1:12" x14ac:dyDescent="0.25">
      <c r="A218" s="130" t="s">
        <v>294</v>
      </c>
      <c r="B218" s="104" t="s">
        <v>295</v>
      </c>
      <c r="C218" s="104" t="s">
        <v>20</v>
      </c>
      <c r="D218" s="104">
        <v>1340</v>
      </c>
      <c r="E218" s="105" t="s">
        <v>296</v>
      </c>
      <c r="F218" s="104" t="s">
        <v>22</v>
      </c>
      <c r="G218" s="104">
        <v>98.62</v>
      </c>
      <c r="H218" s="106">
        <v>89.83</v>
      </c>
      <c r="I218" s="106">
        <v>117.9</v>
      </c>
      <c r="J218" s="106">
        <v>8859.0300000000007</v>
      </c>
      <c r="K218" s="131">
        <v>11627.29</v>
      </c>
    </row>
    <row r="219" spans="1:12" ht="30" x14ac:dyDescent="0.25">
      <c r="A219" s="130" t="s">
        <v>297</v>
      </c>
      <c r="B219" s="104" t="s">
        <v>14</v>
      </c>
      <c r="C219" s="104" t="s">
        <v>20</v>
      </c>
      <c r="D219" s="104">
        <v>96370</v>
      </c>
      <c r="E219" s="105" t="s">
        <v>298</v>
      </c>
      <c r="F219" s="104" t="s">
        <v>22</v>
      </c>
      <c r="G219" s="104">
        <v>48.19</v>
      </c>
      <c r="H219" s="106">
        <v>67.95</v>
      </c>
      <c r="I219" s="106">
        <v>89.18</v>
      </c>
      <c r="J219" s="106">
        <v>3274.51</v>
      </c>
      <c r="K219" s="131">
        <v>4297.58</v>
      </c>
    </row>
    <row r="220" spans="1:12" ht="30" x14ac:dyDescent="0.25">
      <c r="A220" s="130" t="s">
        <v>299</v>
      </c>
      <c r="B220" s="104" t="s">
        <v>14</v>
      </c>
      <c r="C220" s="104" t="s">
        <v>20</v>
      </c>
      <c r="D220" s="104">
        <v>102181</v>
      </c>
      <c r="E220" s="105" t="s">
        <v>300</v>
      </c>
      <c r="F220" s="104" t="s">
        <v>22</v>
      </c>
      <c r="G220" s="104">
        <v>7.2</v>
      </c>
      <c r="H220" s="106">
        <v>385.1</v>
      </c>
      <c r="I220" s="106">
        <v>505.44</v>
      </c>
      <c r="J220" s="106">
        <v>2772.72</v>
      </c>
      <c r="K220" s="131">
        <v>3639.16</v>
      </c>
    </row>
    <row r="221" spans="1:12" x14ac:dyDescent="0.25">
      <c r="A221" s="130" t="s">
        <v>301</v>
      </c>
      <c r="B221" s="104" t="s">
        <v>295</v>
      </c>
      <c r="C221" s="104" t="s">
        <v>20</v>
      </c>
      <c r="D221" s="104">
        <v>11062</v>
      </c>
      <c r="E221" s="105" t="s">
        <v>302</v>
      </c>
      <c r="F221" s="104" t="s">
        <v>22</v>
      </c>
      <c r="G221" s="104">
        <v>168.28</v>
      </c>
      <c r="H221" s="106">
        <v>54.06</v>
      </c>
      <c r="I221" s="106">
        <v>70.95</v>
      </c>
      <c r="J221" s="106">
        <v>9097.2099999999991</v>
      </c>
      <c r="K221" s="131">
        <v>11939.46</v>
      </c>
    </row>
    <row r="222" spans="1:12" ht="24.95" customHeight="1" x14ac:dyDescent="0.25">
      <c r="A222" s="136" t="s">
        <v>303</v>
      </c>
      <c r="B222" s="107"/>
      <c r="C222" s="107"/>
      <c r="D222" s="107"/>
      <c r="E222" s="108" t="s">
        <v>304</v>
      </c>
      <c r="F222" s="107"/>
      <c r="G222" s="107"/>
      <c r="H222" s="109"/>
      <c r="I222" s="109"/>
      <c r="J222" s="109"/>
      <c r="K222" s="137">
        <v>64747.42</v>
      </c>
      <c r="L222" s="197">
        <f>SUM(K224:K227)</f>
        <v>64747.42</v>
      </c>
    </row>
    <row r="223" spans="1:12" x14ac:dyDescent="0.25">
      <c r="A223" s="130"/>
      <c r="B223" s="104"/>
      <c r="C223" s="104"/>
      <c r="D223" s="104"/>
      <c r="E223" s="105"/>
      <c r="F223" s="104"/>
      <c r="G223" s="104"/>
      <c r="H223" s="106"/>
      <c r="I223" s="106"/>
      <c r="J223" s="106"/>
      <c r="K223" s="131"/>
    </row>
    <row r="224" spans="1:12" ht="45" x14ac:dyDescent="0.25">
      <c r="A224" s="130" t="s">
        <v>305</v>
      </c>
      <c r="B224" s="104" t="s">
        <v>14</v>
      </c>
      <c r="C224" s="104" t="s">
        <v>20</v>
      </c>
      <c r="D224" s="104">
        <v>103324</v>
      </c>
      <c r="E224" s="105" t="s">
        <v>280</v>
      </c>
      <c r="F224" s="104" t="s">
        <v>22</v>
      </c>
      <c r="G224" s="104">
        <v>11.6</v>
      </c>
      <c r="H224" s="106">
        <v>72.19</v>
      </c>
      <c r="I224" s="106">
        <v>94.74</v>
      </c>
      <c r="J224" s="106">
        <v>837.4</v>
      </c>
      <c r="K224" s="131">
        <v>1098.98</v>
      </c>
    </row>
    <row r="225" spans="1:12" ht="45" x14ac:dyDescent="0.25">
      <c r="A225" s="130" t="s">
        <v>306</v>
      </c>
      <c r="B225" s="104" t="s">
        <v>14</v>
      </c>
      <c r="C225" s="104" t="s">
        <v>20</v>
      </c>
      <c r="D225" s="104">
        <v>103328</v>
      </c>
      <c r="E225" s="105" t="s">
        <v>307</v>
      </c>
      <c r="F225" s="104" t="s">
        <v>22</v>
      </c>
      <c r="G225" s="104">
        <v>536.48</v>
      </c>
      <c r="H225" s="106">
        <v>82.94</v>
      </c>
      <c r="I225" s="106">
        <v>108.85</v>
      </c>
      <c r="J225" s="106">
        <v>44495.65</v>
      </c>
      <c r="K225" s="131">
        <v>58395.839999999997</v>
      </c>
    </row>
    <row r="226" spans="1:12" ht="30" x14ac:dyDescent="0.25">
      <c r="A226" s="130" t="s">
        <v>308</v>
      </c>
      <c r="B226" s="104" t="s">
        <v>14</v>
      </c>
      <c r="C226" s="104" t="s">
        <v>20</v>
      </c>
      <c r="D226" s="104">
        <v>93203</v>
      </c>
      <c r="E226" s="105" t="s">
        <v>309</v>
      </c>
      <c r="F226" s="104" t="s">
        <v>82</v>
      </c>
      <c r="G226" s="104">
        <v>247.99</v>
      </c>
      <c r="H226" s="106">
        <v>15.38</v>
      </c>
      <c r="I226" s="106">
        <v>20.18</v>
      </c>
      <c r="J226" s="106">
        <v>3814.08</v>
      </c>
      <c r="K226" s="131">
        <v>5004.43</v>
      </c>
    </row>
    <row r="227" spans="1:12" ht="45" x14ac:dyDescent="0.25">
      <c r="A227" s="132" t="s">
        <v>310</v>
      </c>
      <c r="B227" s="113" t="s">
        <v>14</v>
      </c>
      <c r="C227" s="113" t="s">
        <v>20</v>
      </c>
      <c r="D227" s="113">
        <v>103329</v>
      </c>
      <c r="E227" s="114" t="s">
        <v>286</v>
      </c>
      <c r="F227" s="113" t="s">
        <v>22</v>
      </c>
      <c r="G227" s="113">
        <v>2.2599999999999998</v>
      </c>
      <c r="H227" s="115">
        <v>83.67</v>
      </c>
      <c r="I227" s="115">
        <v>109.81</v>
      </c>
      <c r="J227" s="115">
        <v>189.09</v>
      </c>
      <c r="K227" s="133">
        <v>248.17</v>
      </c>
    </row>
    <row r="228" spans="1:12" ht="24.95" customHeight="1" thickBot="1" x14ac:dyDescent="0.3">
      <c r="A228" s="134" t="s">
        <v>311</v>
      </c>
      <c r="B228" s="116"/>
      <c r="C228" s="116"/>
      <c r="D228" s="116"/>
      <c r="E228" s="117" t="s">
        <v>312</v>
      </c>
      <c r="F228" s="116"/>
      <c r="G228" s="116"/>
      <c r="H228" s="118"/>
      <c r="I228" s="118"/>
      <c r="J228" s="118"/>
      <c r="K228" s="135">
        <v>709508.73</v>
      </c>
      <c r="L228" s="197">
        <f>K230+K235+K240+K253+K271+K274</f>
        <v>709508.73</v>
      </c>
    </row>
    <row r="229" spans="1:12" ht="15.75" thickTop="1" x14ac:dyDescent="0.25">
      <c r="A229" s="128"/>
      <c r="B229" s="110"/>
      <c r="C229" s="110"/>
      <c r="D229" s="110"/>
      <c r="E229" s="111"/>
      <c r="F229" s="110"/>
      <c r="G229" s="110"/>
      <c r="H229" s="112"/>
      <c r="I229" s="112"/>
      <c r="J229" s="112"/>
      <c r="K229" s="129"/>
    </row>
    <row r="230" spans="1:12" ht="24.95" customHeight="1" x14ac:dyDescent="0.25">
      <c r="A230" s="136" t="s">
        <v>313</v>
      </c>
      <c r="B230" s="107"/>
      <c r="C230" s="107"/>
      <c r="D230" s="107"/>
      <c r="E230" s="108" t="s">
        <v>314</v>
      </c>
      <c r="F230" s="107"/>
      <c r="G230" s="107"/>
      <c r="H230" s="109"/>
      <c r="I230" s="109"/>
      <c r="J230" s="109"/>
      <c r="K230" s="137">
        <v>38117</v>
      </c>
      <c r="L230" s="197">
        <f>SUM(K232:K234)</f>
        <v>38117</v>
      </c>
    </row>
    <row r="231" spans="1:12" x14ac:dyDescent="0.25">
      <c r="A231" s="130"/>
      <c r="B231" s="104"/>
      <c r="C231" s="104"/>
      <c r="D231" s="104"/>
      <c r="E231" s="105"/>
      <c r="F231" s="104"/>
      <c r="G231" s="104"/>
      <c r="H231" s="106"/>
      <c r="I231" s="106"/>
      <c r="J231" s="106"/>
      <c r="K231" s="131"/>
    </row>
    <row r="232" spans="1:12" ht="60" x14ac:dyDescent="0.25">
      <c r="A232" s="130" t="s">
        <v>315</v>
      </c>
      <c r="B232" s="104" t="s">
        <v>14</v>
      </c>
      <c r="C232" s="104" t="s">
        <v>20</v>
      </c>
      <c r="D232" s="104">
        <v>90844</v>
      </c>
      <c r="E232" s="105" t="s">
        <v>316</v>
      </c>
      <c r="F232" s="104" t="s">
        <v>27</v>
      </c>
      <c r="G232" s="104">
        <v>9</v>
      </c>
      <c r="H232" s="106">
        <v>1452.08</v>
      </c>
      <c r="I232" s="106">
        <v>1905.85</v>
      </c>
      <c r="J232" s="106">
        <v>13068.72</v>
      </c>
      <c r="K232" s="131">
        <v>17152.650000000001</v>
      </c>
    </row>
    <row r="233" spans="1:12" ht="60" x14ac:dyDescent="0.25">
      <c r="A233" s="130" t="s">
        <v>317</v>
      </c>
      <c r="B233" s="104" t="s">
        <v>14</v>
      </c>
      <c r="C233" s="104" t="s">
        <v>20</v>
      </c>
      <c r="D233" s="104">
        <v>90844</v>
      </c>
      <c r="E233" s="105" t="s">
        <v>316</v>
      </c>
      <c r="F233" s="104" t="s">
        <v>27</v>
      </c>
      <c r="G233" s="104">
        <v>6</v>
      </c>
      <c r="H233" s="106">
        <v>1452.08</v>
      </c>
      <c r="I233" s="106">
        <v>1905.85</v>
      </c>
      <c r="J233" s="106">
        <v>8712.48</v>
      </c>
      <c r="K233" s="131">
        <v>11435.1</v>
      </c>
    </row>
    <row r="234" spans="1:12" ht="60" x14ac:dyDescent="0.25">
      <c r="A234" s="130" t="s">
        <v>318</v>
      </c>
      <c r="B234" s="104" t="s">
        <v>14</v>
      </c>
      <c r="C234" s="104" t="s">
        <v>20</v>
      </c>
      <c r="D234" s="104">
        <v>90844</v>
      </c>
      <c r="E234" s="105" t="s">
        <v>316</v>
      </c>
      <c r="F234" s="104" t="s">
        <v>27</v>
      </c>
      <c r="G234" s="104">
        <v>5</v>
      </c>
      <c r="H234" s="106">
        <v>1452.08</v>
      </c>
      <c r="I234" s="106">
        <v>1905.85</v>
      </c>
      <c r="J234" s="106">
        <v>7260.4</v>
      </c>
      <c r="K234" s="131">
        <v>9529.25</v>
      </c>
    </row>
    <row r="235" spans="1:12" ht="24.95" customHeight="1" x14ac:dyDescent="0.25">
      <c r="A235" s="136" t="s">
        <v>319</v>
      </c>
      <c r="B235" s="107"/>
      <c r="C235" s="107"/>
      <c r="D235" s="107"/>
      <c r="E235" s="108" t="s">
        <v>320</v>
      </c>
      <c r="F235" s="107"/>
      <c r="G235" s="107"/>
      <c r="H235" s="109"/>
      <c r="I235" s="109"/>
      <c r="J235" s="109"/>
      <c r="K235" s="137">
        <v>12811.96</v>
      </c>
      <c r="L235" s="197">
        <f>SUM(K237:K239)</f>
        <v>12811.96</v>
      </c>
    </row>
    <row r="236" spans="1:12" x14ac:dyDescent="0.25">
      <c r="A236" s="130"/>
      <c r="B236" s="104"/>
      <c r="C236" s="104"/>
      <c r="D236" s="104"/>
      <c r="E236" s="105"/>
      <c r="F236" s="104"/>
      <c r="G236" s="104"/>
      <c r="H236" s="106"/>
      <c r="I236" s="106"/>
      <c r="J236" s="106"/>
      <c r="K236" s="131"/>
    </row>
    <row r="237" spans="1:12" x14ac:dyDescent="0.25">
      <c r="A237" s="130" t="s">
        <v>321</v>
      </c>
      <c r="B237" s="104" t="s">
        <v>14</v>
      </c>
      <c r="C237" s="104" t="s">
        <v>20</v>
      </c>
      <c r="D237" s="104">
        <v>100705</v>
      </c>
      <c r="E237" s="105" t="s">
        <v>322</v>
      </c>
      <c r="F237" s="104" t="s">
        <v>27</v>
      </c>
      <c r="G237" s="104">
        <v>11</v>
      </c>
      <c r="H237" s="106">
        <v>79.64</v>
      </c>
      <c r="I237" s="106">
        <v>104.52</v>
      </c>
      <c r="J237" s="106">
        <v>876.04</v>
      </c>
      <c r="K237" s="131">
        <v>1149.72</v>
      </c>
    </row>
    <row r="238" spans="1:12" x14ac:dyDescent="0.25">
      <c r="A238" s="130" t="s">
        <v>323</v>
      </c>
      <c r="B238" s="104" t="s">
        <v>295</v>
      </c>
      <c r="C238" s="104" t="s">
        <v>24</v>
      </c>
      <c r="D238" s="104" t="s">
        <v>324</v>
      </c>
      <c r="E238" s="105" t="s">
        <v>325</v>
      </c>
      <c r="F238" s="104" t="s">
        <v>22</v>
      </c>
      <c r="G238" s="104">
        <v>6.4</v>
      </c>
      <c r="H238" s="106">
        <v>1020.08</v>
      </c>
      <c r="I238" s="106">
        <v>1338.85</v>
      </c>
      <c r="J238" s="106">
        <v>6528.51</v>
      </c>
      <c r="K238" s="131">
        <v>8568.64</v>
      </c>
    </row>
    <row r="239" spans="1:12" ht="30" x14ac:dyDescent="0.25">
      <c r="A239" s="130" t="s">
        <v>326</v>
      </c>
      <c r="B239" s="104" t="s">
        <v>14</v>
      </c>
      <c r="C239" s="104" t="s">
        <v>20</v>
      </c>
      <c r="D239" s="104">
        <v>100866</v>
      </c>
      <c r="E239" s="105" t="s">
        <v>327</v>
      </c>
      <c r="F239" s="104" t="s">
        <v>27</v>
      </c>
      <c r="G239" s="104">
        <v>6</v>
      </c>
      <c r="H239" s="106">
        <v>392.84</v>
      </c>
      <c r="I239" s="106">
        <v>515.6</v>
      </c>
      <c r="J239" s="106">
        <v>2357.04</v>
      </c>
      <c r="K239" s="131">
        <v>3093.6</v>
      </c>
    </row>
    <row r="240" spans="1:12" ht="24.95" customHeight="1" x14ac:dyDescent="0.25">
      <c r="A240" s="136" t="s">
        <v>328</v>
      </c>
      <c r="B240" s="107"/>
      <c r="C240" s="107"/>
      <c r="D240" s="107"/>
      <c r="E240" s="108" t="s">
        <v>329</v>
      </c>
      <c r="F240" s="107"/>
      <c r="G240" s="107"/>
      <c r="H240" s="109"/>
      <c r="I240" s="109"/>
      <c r="J240" s="109"/>
      <c r="K240" s="137">
        <v>113304.73</v>
      </c>
      <c r="L240" s="197">
        <f>SUM(K242:K252)</f>
        <v>113304.72999999998</v>
      </c>
    </row>
    <row r="241" spans="1:12" x14ac:dyDescent="0.25">
      <c r="A241" s="130"/>
      <c r="B241" s="104"/>
      <c r="C241" s="104"/>
      <c r="D241" s="104"/>
      <c r="E241" s="105"/>
      <c r="F241" s="104"/>
      <c r="G241" s="104"/>
      <c r="H241" s="106"/>
      <c r="I241" s="106"/>
      <c r="J241" s="106"/>
      <c r="K241" s="131"/>
    </row>
    <row r="242" spans="1:12" ht="30" x14ac:dyDescent="0.25">
      <c r="A242" s="130" t="s">
        <v>330</v>
      </c>
      <c r="B242" s="104" t="s">
        <v>14</v>
      </c>
      <c r="C242" s="104" t="s">
        <v>20</v>
      </c>
      <c r="D242" s="104">
        <v>91341</v>
      </c>
      <c r="E242" s="105" t="s">
        <v>331</v>
      </c>
      <c r="F242" s="104" t="s">
        <v>22</v>
      </c>
      <c r="G242" s="104">
        <v>2</v>
      </c>
      <c r="H242" s="106">
        <v>828.76</v>
      </c>
      <c r="I242" s="106">
        <v>1087.74</v>
      </c>
      <c r="J242" s="106">
        <v>1657.52</v>
      </c>
      <c r="K242" s="131">
        <v>2175.48</v>
      </c>
    </row>
    <row r="243" spans="1:12" ht="30" x14ac:dyDescent="0.25">
      <c r="A243" s="130" t="s">
        <v>332</v>
      </c>
      <c r="B243" s="104" t="s">
        <v>14</v>
      </c>
      <c r="C243" s="104" t="s">
        <v>20</v>
      </c>
      <c r="D243" s="104">
        <v>91341</v>
      </c>
      <c r="E243" s="105" t="s">
        <v>331</v>
      </c>
      <c r="F243" s="104" t="s">
        <v>22</v>
      </c>
      <c r="G243" s="104">
        <v>2</v>
      </c>
      <c r="H243" s="106">
        <v>828.76</v>
      </c>
      <c r="I243" s="106">
        <v>1087.74</v>
      </c>
      <c r="J243" s="106">
        <v>1657.52</v>
      </c>
      <c r="K243" s="131">
        <v>2175.48</v>
      </c>
    </row>
    <row r="244" spans="1:12" ht="30" x14ac:dyDescent="0.25">
      <c r="A244" s="130" t="s">
        <v>333</v>
      </c>
      <c r="B244" s="104" t="s">
        <v>14</v>
      </c>
      <c r="C244" s="104" t="s">
        <v>20</v>
      </c>
      <c r="D244" s="104">
        <v>91341</v>
      </c>
      <c r="E244" s="105" t="s">
        <v>331</v>
      </c>
      <c r="F244" s="104" t="s">
        <v>22</v>
      </c>
      <c r="G244" s="104">
        <v>11.34</v>
      </c>
      <c r="H244" s="106">
        <v>828.76</v>
      </c>
      <c r="I244" s="106">
        <v>1087.74</v>
      </c>
      <c r="J244" s="106">
        <v>9398.1299999999992</v>
      </c>
      <c r="K244" s="131">
        <v>12334.97</v>
      </c>
    </row>
    <row r="245" spans="1:12" ht="30" x14ac:dyDescent="0.25">
      <c r="A245" s="130" t="s">
        <v>334</v>
      </c>
      <c r="B245" s="104" t="s">
        <v>14</v>
      </c>
      <c r="C245" s="104" t="s">
        <v>20</v>
      </c>
      <c r="D245" s="104">
        <v>91338</v>
      </c>
      <c r="E245" s="105" t="s">
        <v>335</v>
      </c>
      <c r="F245" s="104" t="s">
        <v>22</v>
      </c>
      <c r="G245" s="104">
        <v>6.6</v>
      </c>
      <c r="H245" s="106">
        <v>1072.0899999999999</v>
      </c>
      <c r="I245" s="106">
        <v>1407.11</v>
      </c>
      <c r="J245" s="106">
        <v>7075.79</v>
      </c>
      <c r="K245" s="131">
        <v>9286.92</v>
      </c>
    </row>
    <row r="246" spans="1:12" ht="30" x14ac:dyDescent="0.25">
      <c r="A246" s="130" t="s">
        <v>336</v>
      </c>
      <c r="B246" s="104" t="s">
        <v>14</v>
      </c>
      <c r="C246" s="104" t="s">
        <v>20</v>
      </c>
      <c r="D246" s="104">
        <v>91338</v>
      </c>
      <c r="E246" s="105" t="s">
        <v>335</v>
      </c>
      <c r="F246" s="104" t="s">
        <v>22</v>
      </c>
      <c r="G246" s="104">
        <v>6.93</v>
      </c>
      <c r="H246" s="106">
        <v>1072.0899999999999</v>
      </c>
      <c r="I246" s="106">
        <v>1407.11</v>
      </c>
      <c r="J246" s="106">
        <v>7429.58</v>
      </c>
      <c r="K246" s="131">
        <v>9751.27</v>
      </c>
    </row>
    <row r="247" spans="1:12" ht="30" x14ac:dyDescent="0.25">
      <c r="A247" s="130" t="s">
        <v>337</v>
      </c>
      <c r="B247" s="104" t="s">
        <v>14</v>
      </c>
      <c r="C247" s="104" t="s">
        <v>20</v>
      </c>
      <c r="D247" s="104">
        <v>100702</v>
      </c>
      <c r="E247" s="105" t="s">
        <v>338</v>
      </c>
      <c r="F247" s="104" t="s">
        <v>22</v>
      </c>
      <c r="G247" s="104">
        <v>38.76</v>
      </c>
      <c r="H247" s="106">
        <v>600.28</v>
      </c>
      <c r="I247" s="106">
        <v>787.86</v>
      </c>
      <c r="J247" s="106">
        <v>23266.85</v>
      </c>
      <c r="K247" s="131">
        <v>30537.45</v>
      </c>
    </row>
    <row r="248" spans="1:12" ht="30" x14ac:dyDescent="0.25">
      <c r="A248" s="130" t="s">
        <v>339</v>
      </c>
      <c r="B248" s="104" t="s">
        <v>14</v>
      </c>
      <c r="C248" s="104" t="s">
        <v>20</v>
      </c>
      <c r="D248" s="104">
        <v>100702</v>
      </c>
      <c r="E248" s="105" t="s">
        <v>338</v>
      </c>
      <c r="F248" s="104" t="s">
        <v>22</v>
      </c>
      <c r="G248" s="104">
        <v>35.909999999999997</v>
      </c>
      <c r="H248" s="106">
        <v>600.28</v>
      </c>
      <c r="I248" s="106">
        <v>787.86</v>
      </c>
      <c r="J248" s="106">
        <v>21556.05</v>
      </c>
      <c r="K248" s="131">
        <v>28292.05</v>
      </c>
    </row>
    <row r="249" spans="1:12" ht="30" x14ac:dyDescent="0.25">
      <c r="A249" s="130" t="s">
        <v>340</v>
      </c>
      <c r="B249" s="104" t="s">
        <v>14</v>
      </c>
      <c r="C249" s="104" t="s">
        <v>20</v>
      </c>
      <c r="D249" s="104">
        <v>100702</v>
      </c>
      <c r="E249" s="105" t="s">
        <v>338</v>
      </c>
      <c r="F249" s="104" t="s">
        <v>22</v>
      </c>
      <c r="G249" s="104">
        <v>5.99</v>
      </c>
      <c r="H249" s="106">
        <v>600.28</v>
      </c>
      <c r="I249" s="106">
        <v>787.86</v>
      </c>
      <c r="J249" s="106">
        <v>3595.67</v>
      </c>
      <c r="K249" s="131">
        <v>4719.28</v>
      </c>
    </row>
    <row r="250" spans="1:12" ht="30" x14ac:dyDescent="0.25">
      <c r="A250" s="130" t="s">
        <v>341</v>
      </c>
      <c r="B250" s="104" t="s">
        <v>14</v>
      </c>
      <c r="C250" s="104" t="s">
        <v>20</v>
      </c>
      <c r="D250" s="104">
        <v>91341</v>
      </c>
      <c r="E250" s="105" t="s">
        <v>331</v>
      </c>
      <c r="F250" s="104" t="s">
        <v>22</v>
      </c>
      <c r="G250" s="104">
        <v>3.3</v>
      </c>
      <c r="H250" s="106">
        <v>828.76</v>
      </c>
      <c r="I250" s="106">
        <v>1087.74</v>
      </c>
      <c r="J250" s="106">
        <v>2734.9</v>
      </c>
      <c r="K250" s="131">
        <v>3589.54</v>
      </c>
    </row>
    <row r="251" spans="1:12" ht="30" x14ac:dyDescent="0.25">
      <c r="A251" s="130" t="s">
        <v>342</v>
      </c>
      <c r="B251" s="104" t="s">
        <v>14</v>
      </c>
      <c r="C251" s="104" t="s">
        <v>20</v>
      </c>
      <c r="D251" s="104">
        <v>91341</v>
      </c>
      <c r="E251" s="105" t="s">
        <v>331</v>
      </c>
      <c r="F251" s="104" t="s">
        <v>22</v>
      </c>
      <c r="G251" s="104">
        <v>5.52</v>
      </c>
      <c r="H251" s="106">
        <v>828.76</v>
      </c>
      <c r="I251" s="106">
        <v>1087.74</v>
      </c>
      <c r="J251" s="106">
        <v>4574.75</v>
      </c>
      <c r="K251" s="131">
        <v>6004.32</v>
      </c>
    </row>
    <row r="252" spans="1:12" ht="30" x14ac:dyDescent="0.25">
      <c r="A252" s="130" t="s">
        <v>343</v>
      </c>
      <c r="B252" s="104" t="s">
        <v>14</v>
      </c>
      <c r="C252" s="104" t="s">
        <v>20</v>
      </c>
      <c r="D252" s="104">
        <v>91341</v>
      </c>
      <c r="E252" s="105" t="s">
        <v>331</v>
      </c>
      <c r="F252" s="104" t="s">
        <v>22</v>
      </c>
      <c r="G252" s="104">
        <v>4.08</v>
      </c>
      <c r="H252" s="106">
        <v>828.76</v>
      </c>
      <c r="I252" s="106">
        <v>1087.74</v>
      </c>
      <c r="J252" s="106">
        <v>3381.34</v>
      </c>
      <c r="K252" s="131">
        <v>4437.97</v>
      </c>
    </row>
    <row r="253" spans="1:12" ht="24.95" customHeight="1" x14ac:dyDescent="0.25">
      <c r="A253" s="136" t="s">
        <v>344</v>
      </c>
      <c r="B253" s="107"/>
      <c r="C253" s="107"/>
      <c r="D253" s="107"/>
      <c r="E253" s="108" t="s">
        <v>345</v>
      </c>
      <c r="F253" s="107"/>
      <c r="G253" s="107"/>
      <c r="H253" s="109"/>
      <c r="I253" s="109"/>
      <c r="J253" s="109"/>
      <c r="K253" s="137">
        <v>210890.66</v>
      </c>
      <c r="L253" s="197">
        <f>SUM(K255:K270)</f>
        <v>210890.66000000003</v>
      </c>
    </row>
    <row r="254" spans="1:12" x14ac:dyDescent="0.25">
      <c r="A254" s="130"/>
      <c r="B254" s="104"/>
      <c r="C254" s="104"/>
      <c r="D254" s="104"/>
      <c r="E254" s="105"/>
      <c r="F254" s="104"/>
      <c r="G254" s="104"/>
      <c r="H254" s="106"/>
      <c r="I254" s="106"/>
      <c r="J254" s="106"/>
      <c r="K254" s="131"/>
    </row>
    <row r="255" spans="1:12" ht="45" x14ac:dyDescent="0.25">
      <c r="A255" s="130" t="s">
        <v>346</v>
      </c>
      <c r="B255" s="104" t="s">
        <v>14</v>
      </c>
      <c r="C255" s="104" t="s">
        <v>20</v>
      </c>
      <c r="D255" s="104">
        <v>94569</v>
      </c>
      <c r="E255" s="105" t="s">
        <v>347</v>
      </c>
      <c r="F255" s="104" t="s">
        <v>22</v>
      </c>
      <c r="G255" s="104">
        <v>5.46</v>
      </c>
      <c r="H255" s="106">
        <v>791.34</v>
      </c>
      <c r="I255" s="106">
        <v>1038.6300000000001</v>
      </c>
      <c r="J255" s="106">
        <v>4320.71</v>
      </c>
      <c r="K255" s="131">
        <v>5670.91</v>
      </c>
    </row>
    <row r="256" spans="1:12" ht="45" x14ac:dyDescent="0.25">
      <c r="A256" s="130" t="s">
        <v>348</v>
      </c>
      <c r="B256" s="104" t="s">
        <v>14</v>
      </c>
      <c r="C256" s="104" t="s">
        <v>20</v>
      </c>
      <c r="D256" s="104">
        <v>94570</v>
      </c>
      <c r="E256" s="105" t="s">
        <v>349</v>
      </c>
      <c r="F256" s="104" t="s">
        <v>22</v>
      </c>
      <c r="G256" s="104">
        <v>2.1</v>
      </c>
      <c r="H256" s="106">
        <v>413.92</v>
      </c>
      <c r="I256" s="106">
        <v>543.27</v>
      </c>
      <c r="J256" s="106">
        <v>869.23</v>
      </c>
      <c r="K256" s="131">
        <v>1140.8599999999999</v>
      </c>
    </row>
    <row r="257" spans="1:11" ht="45" x14ac:dyDescent="0.25">
      <c r="A257" s="130" t="s">
        <v>350</v>
      </c>
      <c r="B257" s="104" t="s">
        <v>14</v>
      </c>
      <c r="C257" s="104" t="s">
        <v>20</v>
      </c>
      <c r="D257" s="104">
        <v>94570</v>
      </c>
      <c r="E257" s="105" t="s">
        <v>349</v>
      </c>
      <c r="F257" s="104" t="s">
        <v>22</v>
      </c>
      <c r="G257" s="104">
        <v>5.74</v>
      </c>
      <c r="H257" s="106">
        <v>413.92</v>
      </c>
      <c r="I257" s="106">
        <v>543.27</v>
      </c>
      <c r="J257" s="106">
        <v>2375.9</v>
      </c>
      <c r="K257" s="131">
        <v>3118.36</v>
      </c>
    </row>
    <row r="258" spans="1:11" ht="45" x14ac:dyDescent="0.25">
      <c r="A258" s="130" t="s">
        <v>351</v>
      </c>
      <c r="B258" s="104" t="s">
        <v>14</v>
      </c>
      <c r="C258" s="104" t="s">
        <v>20</v>
      </c>
      <c r="D258" s="104">
        <v>94570</v>
      </c>
      <c r="E258" s="105" t="s">
        <v>349</v>
      </c>
      <c r="F258" s="104" t="s">
        <v>22</v>
      </c>
      <c r="G258" s="104">
        <v>10.36</v>
      </c>
      <c r="H258" s="106">
        <v>413.92</v>
      </c>
      <c r="I258" s="106">
        <v>543.27</v>
      </c>
      <c r="J258" s="106">
        <v>4288.21</v>
      </c>
      <c r="K258" s="131">
        <v>5628.27</v>
      </c>
    </row>
    <row r="259" spans="1:11" ht="45" x14ac:dyDescent="0.25">
      <c r="A259" s="130" t="s">
        <v>352</v>
      </c>
      <c r="B259" s="104" t="s">
        <v>14</v>
      </c>
      <c r="C259" s="104" t="s">
        <v>20</v>
      </c>
      <c r="D259" s="104">
        <v>94570</v>
      </c>
      <c r="E259" s="105" t="s">
        <v>349</v>
      </c>
      <c r="F259" s="104" t="s">
        <v>22</v>
      </c>
      <c r="G259" s="104">
        <v>19.43</v>
      </c>
      <c r="H259" s="106">
        <v>413.92</v>
      </c>
      <c r="I259" s="106">
        <v>543.27</v>
      </c>
      <c r="J259" s="106">
        <v>8042.46</v>
      </c>
      <c r="K259" s="131">
        <v>10555.73</v>
      </c>
    </row>
    <row r="260" spans="1:11" ht="45" x14ac:dyDescent="0.25">
      <c r="A260" s="130" t="s">
        <v>353</v>
      </c>
      <c r="B260" s="104" t="s">
        <v>14</v>
      </c>
      <c r="C260" s="104" t="s">
        <v>20</v>
      </c>
      <c r="D260" s="104">
        <v>100674</v>
      </c>
      <c r="E260" s="105" t="s">
        <v>354</v>
      </c>
      <c r="F260" s="104" t="s">
        <v>22</v>
      </c>
      <c r="G260" s="104">
        <v>4.2</v>
      </c>
      <c r="H260" s="106">
        <v>869.58</v>
      </c>
      <c r="I260" s="106">
        <v>1141.32</v>
      </c>
      <c r="J260" s="106">
        <v>3652.23</v>
      </c>
      <c r="K260" s="131">
        <v>4793.54</v>
      </c>
    </row>
    <row r="261" spans="1:11" ht="45" x14ac:dyDescent="0.25">
      <c r="A261" s="130" t="s">
        <v>355</v>
      </c>
      <c r="B261" s="104" t="s">
        <v>14</v>
      </c>
      <c r="C261" s="104" t="s">
        <v>20</v>
      </c>
      <c r="D261" s="104">
        <v>100674</v>
      </c>
      <c r="E261" s="105" t="s">
        <v>354</v>
      </c>
      <c r="F261" s="104" t="s">
        <v>22</v>
      </c>
      <c r="G261" s="104">
        <v>19.32</v>
      </c>
      <c r="H261" s="106">
        <v>869.58</v>
      </c>
      <c r="I261" s="106">
        <v>1141.32</v>
      </c>
      <c r="J261" s="106">
        <v>16800.28</v>
      </c>
      <c r="K261" s="131">
        <v>22050.3</v>
      </c>
    </row>
    <row r="262" spans="1:11" ht="45" x14ac:dyDescent="0.25">
      <c r="A262" s="130" t="s">
        <v>356</v>
      </c>
      <c r="B262" s="104" t="s">
        <v>14</v>
      </c>
      <c r="C262" s="104" t="s">
        <v>20</v>
      </c>
      <c r="D262" s="104">
        <v>100674</v>
      </c>
      <c r="E262" s="105" t="s">
        <v>354</v>
      </c>
      <c r="F262" s="104" t="s">
        <v>22</v>
      </c>
      <c r="G262" s="104">
        <v>20.3</v>
      </c>
      <c r="H262" s="106">
        <v>869.58</v>
      </c>
      <c r="I262" s="106">
        <v>1141.32</v>
      </c>
      <c r="J262" s="106">
        <v>17652.47</v>
      </c>
      <c r="K262" s="131">
        <v>23168.79</v>
      </c>
    </row>
    <row r="263" spans="1:11" ht="45" x14ac:dyDescent="0.25">
      <c r="A263" s="130" t="s">
        <v>357</v>
      </c>
      <c r="B263" s="104" t="s">
        <v>14</v>
      </c>
      <c r="C263" s="104" t="s">
        <v>20</v>
      </c>
      <c r="D263" s="104">
        <v>100674</v>
      </c>
      <c r="E263" s="105" t="s">
        <v>354</v>
      </c>
      <c r="F263" s="104" t="s">
        <v>22</v>
      </c>
      <c r="G263" s="104">
        <v>53.55</v>
      </c>
      <c r="H263" s="106">
        <v>869.58</v>
      </c>
      <c r="I263" s="106">
        <v>1141.32</v>
      </c>
      <c r="J263" s="106">
        <v>46566</v>
      </c>
      <c r="K263" s="131">
        <v>61117.68</v>
      </c>
    </row>
    <row r="264" spans="1:11" ht="45" x14ac:dyDescent="0.25">
      <c r="A264" s="130" t="s">
        <v>358</v>
      </c>
      <c r="B264" s="104" t="s">
        <v>14</v>
      </c>
      <c r="C264" s="104" t="s">
        <v>20</v>
      </c>
      <c r="D264" s="104">
        <v>94569</v>
      </c>
      <c r="E264" s="105" t="s">
        <v>347</v>
      </c>
      <c r="F264" s="104" t="s">
        <v>22</v>
      </c>
      <c r="G264" s="104">
        <v>12.6</v>
      </c>
      <c r="H264" s="106">
        <v>791.34</v>
      </c>
      <c r="I264" s="106">
        <v>1038.6300000000001</v>
      </c>
      <c r="J264" s="106">
        <v>9970.8799999999992</v>
      </c>
      <c r="K264" s="131">
        <v>13086.73</v>
      </c>
    </row>
    <row r="265" spans="1:11" ht="45" x14ac:dyDescent="0.25">
      <c r="A265" s="130" t="s">
        <v>359</v>
      </c>
      <c r="B265" s="104" t="s">
        <v>14</v>
      </c>
      <c r="C265" s="104" t="s">
        <v>20</v>
      </c>
      <c r="D265" s="104">
        <v>94569</v>
      </c>
      <c r="E265" s="105" t="s">
        <v>347</v>
      </c>
      <c r="F265" s="104" t="s">
        <v>22</v>
      </c>
      <c r="G265" s="104">
        <v>2.4</v>
      </c>
      <c r="H265" s="106">
        <v>791.34</v>
      </c>
      <c r="I265" s="106">
        <v>1038.6300000000001</v>
      </c>
      <c r="J265" s="106">
        <v>1899.21</v>
      </c>
      <c r="K265" s="131">
        <v>2492.71</v>
      </c>
    </row>
    <row r="266" spans="1:11" ht="45" x14ac:dyDescent="0.25">
      <c r="A266" s="130" t="s">
        <v>360</v>
      </c>
      <c r="B266" s="104" t="s">
        <v>14</v>
      </c>
      <c r="C266" s="104" t="s">
        <v>20</v>
      </c>
      <c r="D266" s="104">
        <v>94569</v>
      </c>
      <c r="E266" s="105" t="s">
        <v>347</v>
      </c>
      <c r="F266" s="104" t="s">
        <v>22</v>
      </c>
      <c r="G266" s="104">
        <v>20.16</v>
      </c>
      <c r="H266" s="106">
        <v>791.34</v>
      </c>
      <c r="I266" s="106">
        <v>1038.6300000000001</v>
      </c>
      <c r="J266" s="106">
        <v>15953.41</v>
      </c>
      <c r="K266" s="131">
        <v>20938.78</v>
      </c>
    </row>
    <row r="267" spans="1:11" ht="45" x14ac:dyDescent="0.25">
      <c r="A267" s="130" t="s">
        <v>361</v>
      </c>
      <c r="B267" s="104" t="s">
        <v>14</v>
      </c>
      <c r="C267" s="104" t="s">
        <v>20</v>
      </c>
      <c r="D267" s="104">
        <v>94569</v>
      </c>
      <c r="E267" s="105" t="s">
        <v>347</v>
      </c>
      <c r="F267" s="104" t="s">
        <v>22</v>
      </c>
      <c r="G267" s="104">
        <v>3.36</v>
      </c>
      <c r="H267" s="106">
        <v>791.34</v>
      </c>
      <c r="I267" s="106">
        <v>1038.6300000000001</v>
      </c>
      <c r="J267" s="106">
        <v>2658.9</v>
      </c>
      <c r="K267" s="131">
        <v>3489.79</v>
      </c>
    </row>
    <row r="268" spans="1:11" ht="45" x14ac:dyDescent="0.25">
      <c r="A268" s="130" t="s">
        <v>362</v>
      </c>
      <c r="B268" s="104" t="s">
        <v>14</v>
      </c>
      <c r="C268" s="104" t="s">
        <v>20</v>
      </c>
      <c r="D268" s="104">
        <v>94569</v>
      </c>
      <c r="E268" s="105" t="s">
        <v>347</v>
      </c>
      <c r="F268" s="104" t="s">
        <v>22</v>
      </c>
      <c r="G268" s="104">
        <v>15.54</v>
      </c>
      <c r="H268" s="106">
        <v>791.34</v>
      </c>
      <c r="I268" s="106">
        <v>1038.6300000000001</v>
      </c>
      <c r="J268" s="106">
        <v>12297.42</v>
      </c>
      <c r="K268" s="131">
        <v>16140.31</v>
      </c>
    </row>
    <row r="269" spans="1:11" ht="45" x14ac:dyDescent="0.25">
      <c r="A269" s="130" t="s">
        <v>363</v>
      </c>
      <c r="B269" s="104" t="s">
        <v>14</v>
      </c>
      <c r="C269" s="104" t="s">
        <v>20</v>
      </c>
      <c r="D269" s="104">
        <v>94569</v>
      </c>
      <c r="E269" s="105" t="s">
        <v>347</v>
      </c>
      <c r="F269" s="104" t="s">
        <v>22</v>
      </c>
      <c r="G269" s="104">
        <v>16.8</v>
      </c>
      <c r="H269" s="106">
        <v>791.34</v>
      </c>
      <c r="I269" s="106">
        <v>1038.6300000000001</v>
      </c>
      <c r="J269" s="106">
        <v>13294.51</v>
      </c>
      <c r="K269" s="131">
        <v>17448.98</v>
      </c>
    </row>
    <row r="270" spans="1:11" x14ac:dyDescent="0.25">
      <c r="A270" s="130" t="s">
        <v>364</v>
      </c>
      <c r="B270" s="104" t="s">
        <v>295</v>
      </c>
      <c r="C270" s="104" t="s">
        <v>24</v>
      </c>
      <c r="D270" s="104" t="s">
        <v>365</v>
      </c>
      <c r="E270" s="105" t="s">
        <v>366</v>
      </c>
      <c r="F270" s="104" t="s">
        <v>22</v>
      </c>
      <c r="G270" s="104">
        <v>2.73</v>
      </c>
      <c r="H270" s="106">
        <v>13.66</v>
      </c>
      <c r="I270" s="106">
        <v>17.920000000000002</v>
      </c>
      <c r="J270" s="106">
        <v>37.29</v>
      </c>
      <c r="K270" s="131">
        <v>48.92</v>
      </c>
    </row>
    <row r="271" spans="1:11" ht="24.95" customHeight="1" x14ac:dyDescent="0.25">
      <c r="A271" s="136" t="s">
        <v>367</v>
      </c>
      <c r="B271" s="107"/>
      <c r="C271" s="107"/>
      <c r="D271" s="107"/>
      <c r="E271" s="108" t="s">
        <v>368</v>
      </c>
      <c r="F271" s="107"/>
      <c r="G271" s="107"/>
      <c r="H271" s="109"/>
      <c r="I271" s="109"/>
      <c r="J271" s="109"/>
      <c r="K271" s="137">
        <v>4582.04</v>
      </c>
    </row>
    <row r="272" spans="1:11" x14ac:dyDescent="0.25">
      <c r="A272" s="130"/>
      <c r="B272" s="104"/>
      <c r="C272" s="104"/>
      <c r="D272" s="104"/>
      <c r="E272" s="105"/>
      <c r="F272" s="104"/>
      <c r="G272" s="104"/>
      <c r="H272" s="106"/>
      <c r="I272" s="106"/>
      <c r="J272" s="106"/>
      <c r="K272" s="131"/>
    </row>
    <row r="273" spans="1:12" x14ac:dyDescent="0.25">
      <c r="A273" s="130" t="s">
        <v>369</v>
      </c>
      <c r="B273" s="104" t="s">
        <v>14</v>
      </c>
      <c r="C273" s="104" t="s">
        <v>24</v>
      </c>
      <c r="D273" s="104" t="s">
        <v>370</v>
      </c>
      <c r="E273" s="105" t="s">
        <v>371</v>
      </c>
      <c r="F273" s="104" t="s">
        <v>22</v>
      </c>
      <c r="G273" s="104">
        <v>6.65</v>
      </c>
      <c r="H273" s="106">
        <v>524.98</v>
      </c>
      <c r="I273" s="106">
        <v>689.03</v>
      </c>
      <c r="J273" s="106">
        <v>3491.11</v>
      </c>
      <c r="K273" s="131">
        <v>4582.04</v>
      </c>
    </row>
    <row r="274" spans="1:12" ht="24.95" customHeight="1" x14ac:dyDescent="0.25">
      <c r="A274" s="136" t="s">
        <v>372</v>
      </c>
      <c r="B274" s="107"/>
      <c r="C274" s="107"/>
      <c r="D274" s="107"/>
      <c r="E274" s="108" t="s">
        <v>373</v>
      </c>
      <c r="F274" s="107"/>
      <c r="G274" s="107"/>
      <c r="H274" s="109"/>
      <c r="I274" s="109"/>
      <c r="J274" s="109"/>
      <c r="K274" s="137">
        <v>329802.34000000003</v>
      </c>
      <c r="L274" s="197">
        <f>SUM(K276:K281)</f>
        <v>329802.34000000003</v>
      </c>
    </row>
    <row r="275" spans="1:12" x14ac:dyDescent="0.25">
      <c r="A275" s="130"/>
      <c r="B275" s="104"/>
      <c r="C275" s="104"/>
      <c r="D275" s="104"/>
      <c r="E275" s="105"/>
      <c r="F275" s="104"/>
      <c r="G275" s="104"/>
      <c r="H275" s="106"/>
      <c r="I275" s="106"/>
      <c r="J275" s="106"/>
      <c r="K275" s="131"/>
    </row>
    <row r="276" spans="1:12" ht="60" x14ac:dyDescent="0.25">
      <c r="A276" s="130" t="s">
        <v>374</v>
      </c>
      <c r="B276" s="104" t="s">
        <v>14</v>
      </c>
      <c r="C276" s="104" t="s">
        <v>24</v>
      </c>
      <c r="D276" s="104" t="s">
        <v>375</v>
      </c>
      <c r="E276" s="105" t="s">
        <v>376</v>
      </c>
      <c r="F276" s="104" t="s">
        <v>82</v>
      </c>
      <c r="G276" s="104">
        <v>9.92</v>
      </c>
      <c r="H276" s="106">
        <v>402.91</v>
      </c>
      <c r="I276" s="106">
        <v>528.80999999999995</v>
      </c>
      <c r="J276" s="106">
        <v>3996.86</v>
      </c>
      <c r="K276" s="131">
        <v>5245.79</v>
      </c>
    </row>
    <row r="277" spans="1:12" ht="60" x14ac:dyDescent="0.25">
      <c r="A277" s="130" t="s">
        <v>377</v>
      </c>
      <c r="B277" s="104" t="s">
        <v>14</v>
      </c>
      <c r="C277" s="104" t="s">
        <v>24</v>
      </c>
      <c r="D277" s="104" t="s">
        <v>378</v>
      </c>
      <c r="E277" s="105" t="s">
        <v>379</v>
      </c>
      <c r="F277" s="104" t="s">
        <v>82</v>
      </c>
      <c r="G277" s="104">
        <v>34.69</v>
      </c>
      <c r="H277" s="106">
        <v>267.45999999999998</v>
      </c>
      <c r="I277" s="106">
        <v>351.04</v>
      </c>
      <c r="J277" s="106">
        <v>9278.18</v>
      </c>
      <c r="K277" s="131">
        <v>12177.57</v>
      </c>
    </row>
    <row r="278" spans="1:12" ht="60" x14ac:dyDescent="0.25">
      <c r="A278" s="130" t="s">
        <v>380</v>
      </c>
      <c r="B278" s="104" t="s">
        <v>14</v>
      </c>
      <c r="C278" s="104" t="s">
        <v>24</v>
      </c>
      <c r="D278" s="104" t="s">
        <v>378</v>
      </c>
      <c r="E278" s="105" t="s">
        <v>379</v>
      </c>
      <c r="F278" s="104" t="s">
        <v>82</v>
      </c>
      <c r="G278" s="104">
        <v>104.15</v>
      </c>
      <c r="H278" s="106">
        <v>267.45999999999998</v>
      </c>
      <c r="I278" s="106">
        <v>351.04</v>
      </c>
      <c r="J278" s="106">
        <v>27855.95</v>
      </c>
      <c r="K278" s="131">
        <v>36560.81</v>
      </c>
    </row>
    <row r="279" spans="1:12" ht="30" x14ac:dyDescent="0.25">
      <c r="A279" s="130" t="s">
        <v>381</v>
      </c>
      <c r="B279" s="104" t="s">
        <v>295</v>
      </c>
      <c r="C279" s="104" t="s">
        <v>15</v>
      </c>
      <c r="D279" s="104">
        <v>53</v>
      </c>
      <c r="E279" s="105" t="s">
        <v>382</v>
      </c>
      <c r="F279" s="104" t="s">
        <v>383</v>
      </c>
      <c r="G279" s="104">
        <v>10.94</v>
      </c>
      <c r="H279" s="106">
        <v>633.34</v>
      </c>
      <c r="I279" s="106">
        <v>831.25</v>
      </c>
      <c r="J279" s="106">
        <v>6928.73</v>
      </c>
      <c r="K279" s="131">
        <v>9093.8700000000008</v>
      </c>
    </row>
    <row r="280" spans="1:12" x14ac:dyDescent="0.25">
      <c r="A280" s="130" t="s">
        <v>384</v>
      </c>
      <c r="B280" s="104" t="s">
        <v>295</v>
      </c>
      <c r="C280" s="104" t="s">
        <v>15</v>
      </c>
      <c r="D280" s="104">
        <v>54</v>
      </c>
      <c r="E280" s="105" t="s">
        <v>385</v>
      </c>
      <c r="F280" s="104" t="s">
        <v>383</v>
      </c>
      <c r="G280" s="104">
        <v>104.15</v>
      </c>
      <c r="H280" s="106">
        <v>1150</v>
      </c>
      <c r="I280" s="106">
        <v>1509.37</v>
      </c>
      <c r="J280" s="106">
        <v>119772.5</v>
      </c>
      <c r="K280" s="131">
        <v>157200.88</v>
      </c>
    </row>
    <row r="281" spans="1:12" x14ac:dyDescent="0.25">
      <c r="A281" s="132" t="s">
        <v>386</v>
      </c>
      <c r="B281" s="113" t="s">
        <v>295</v>
      </c>
      <c r="C281" s="113" t="s">
        <v>15</v>
      </c>
      <c r="D281" s="113">
        <v>55</v>
      </c>
      <c r="E281" s="114" t="s">
        <v>387</v>
      </c>
      <c r="F281" s="113" t="s">
        <v>383</v>
      </c>
      <c r="G281" s="113">
        <v>151.6</v>
      </c>
      <c r="H281" s="115">
        <v>550.44000000000005</v>
      </c>
      <c r="I281" s="115">
        <v>722.45</v>
      </c>
      <c r="J281" s="115">
        <v>83446.7</v>
      </c>
      <c r="K281" s="133">
        <v>109523.42</v>
      </c>
    </row>
    <row r="282" spans="1:12" ht="24.95" customHeight="1" thickBot="1" x14ac:dyDescent="0.3">
      <c r="A282" s="134" t="s">
        <v>388</v>
      </c>
      <c r="B282" s="116"/>
      <c r="C282" s="116"/>
      <c r="D282" s="116"/>
      <c r="E282" s="117" t="s">
        <v>389</v>
      </c>
      <c r="F282" s="116"/>
      <c r="G282" s="116"/>
      <c r="H282" s="118"/>
      <c r="I282" s="118"/>
      <c r="J282" s="118"/>
      <c r="K282" s="135">
        <v>613469.77</v>
      </c>
      <c r="L282" s="197">
        <f>K284+K299</f>
        <v>613469.77</v>
      </c>
    </row>
    <row r="283" spans="1:12" ht="15.75" thickTop="1" x14ac:dyDescent="0.25">
      <c r="A283" s="128"/>
      <c r="B283" s="110"/>
      <c r="C283" s="110"/>
      <c r="D283" s="110"/>
      <c r="E283" s="111"/>
      <c r="F283" s="110"/>
      <c r="G283" s="110"/>
      <c r="H283" s="112"/>
      <c r="I283" s="112"/>
      <c r="J283" s="112"/>
      <c r="K283" s="129"/>
    </row>
    <row r="284" spans="1:12" ht="24.95" customHeight="1" x14ac:dyDescent="0.25">
      <c r="A284" s="136" t="s">
        <v>390</v>
      </c>
      <c r="B284" s="107"/>
      <c r="C284" s="107"/>
      <c r="D284" s="107"/>
      <c r="E284" s="108" t="s">
        <v>46</v>
      </c>
      <c r="F284" s="107"/>
      <c r="G284" s="107"/>
      <c r="H284" s="109"/>
      <c r="I284" s="109"/>
      <c r="J284" s="109"/>
      <c r="K284" s="137">
        <v>506228.19</v>
      </c>
      <c r="L284" s="197">
        <f>SUM(K286:K298)</f>
        <v>506228.19</v>
      </c>
    </row>
    <row r="285" spans="1:12" x14ac:dyDescent="0.25">
      <c r="A285" s="130"/>
      <c r="B285" s="104"/>
      <c r="C285" s="104"/>
      <c r="D285" s="104"/>
      <c r="E285" s="105"/>
      <c r="F285" s="104"/>
      <c r="G285" s="104"/>
      <c r="H285" s="106"/>
      <c r="I285" s="106"/>
      <c r="J285" s="106"/>
      <c r="K285" s="131"/>
    </row>
    <row r="286" spans="1:12" x14ac:dyDescent="0.25">
      <c r="A286" s="130" t="s">
        <v>391</v>
      </c>
      <c r="B286" s="104" t="s">
        <v>14</v>
      </c>
      <c r="C286" s="104" t="s">
        <v>24</v>
      </c>
      <c r="D286" s="104" t="s">
        <v>392</v>
      </c>
      <c r="E286" s="105" t="s">
        <v>393</v>
      </c>
      <c r="F286" s="104" t="s">
        <v>22</v>
      </c>
      <c r="G286" s="104">
        <v>9.3699999999999992</v>
      </c>
      <c r="H286" s="106">
        <v>130.68</v>
      </c>
      <c r="I286" s="106">
        <v>171.51</v>
      </c>
      <c r="J286" s="106">
        <v>1224.47</v>
      </c>
      <c r="K286" s="131">
        <v>1607.04</v>
      </c>
    </row>
    <row r="287" spans="1:12" ht="30" x14ac:dyDescent="0.25">
      <c r="A287" s="130" t="s">
        <v>394</v>
      </c>
      <c r="B287" s="104" t="s">
        <v>14</v>
      </c>
      <c r="C287" s="104" t="s">
        <v>20</v>
      </c>
      <c r="D287" s="104">
        <v>94227</v>
      </c>
      <c r="E287" s="105" t="s">
        <v>395</v>
      </c>
      <c r="F287" s="104" t="s">
        <v>82</v>
      </c>
      <c r="G287" s="104">
        <v>88.71</v>
      </c>
      <c r="H287" s="106">
        <v>70.14</v>
      </c>
      <c r="I287" s="106">
        <v>92.05</v>
      </c>
      <c r="J287" s="106">
        <v>6222.11</v>
      </c>
      <c r="K287" s="131">
        <v>8165.75</v>
      </c>
    </row>
    <row r="288" spans="1:12" ht="30" x14ac:dyDescent="0.25">
      <c r="A288" s="130" t="s">
        <v>396</v>
      </c>
      <c r="B288" s="104" t="s">
        <v>14</v>
      </c>
      <c r="C288" s="104" t="s">
        <v>20</v>
      </c>
      <c r="D288" s="104">
        <v>94227</v>
      </c>
      <c r="E288" s="105" t="s">
        <v>395</v>
      </c>
      <c r="F288" s="104" t="s">
        <v>82</v>
      </c>
      <c r="G288" s="104">
        <v>64.599999999999994</v>
      </c>
      <c r="H288" s="106">
        <v>70.14</v>
      </c>
      <c r="I288" s="106">
        <v>92.05</v>
      </c>
      <c r="J288" s="106">
        <v>4531.04</v>
      </c>
      <c r="K288" s="131">
        <v>5946.43</v>
      </c>
    </row>
    <row r="289" spans="1:12" ht="30" x14ac:dyDescent="0.25">
      <c r="A289" s="130" t="s">
        <v>397</v>
      </c>
      <c r="B289" s="104" t="s">
        <v>14</v>
      </c>
      <c r="C289" s="104" t="s">
        <v>20</v>
      </c>
      <c r="D289" s="104">
        <v>94227</v>
      </c>
      <c r="E289" s="105" t="s">
        <v>395</v>
      </c>
      <c r="F289" s="104" t="s">
        <v>82</v>
      </c>
      <c r="G289" s="104">
        <v>63.2</v>
      </c>
      <c r="H289" s="106">
        <v>70.14</v>
      </c>
      <c r="I289" s="106">
        <v>92.05</v>
      </c>
      <c r="J289" s="106">
        <v>4432.84</v>
      </c>
      <c r="K289" s="131">
        <v>5817.56</v>
      </c>
    </row>
    <row r="290" spans="1:12" ht="30" x14ac:dyDescent="0.25">
      <c r="A290" s="130" t="s">
        <v>398</v>
      </c>
      <c r="B290" s="104" t="s">
        <v>14</v>
      </c>
      <c r="C290" s="104" t="s">
        <v>20</v>
      </c>
      <c r="D290" s="104">
        <v>94227</v>
      </c>
      <c r="E290" s="105" t="s">
        <v>395</v>
      </c>
      <c r="F290" s="104" t="s">
        <v>82</v>
      </c>
      <c r="G290" s="104">
        <v>20.9</v>
      </c>
      <c r="H290" s="106">
        <v>70.14</v>
      </c>
      <c r="I290" s="106">
        <v>92.05</v>
      </c>
      <c r="J290" s="106">
        <v>1465.92</v>
      </c>
      <c r="K290" s="131">
        <v>1923.84</v>
      </c>
    </row>
    <row r="291" spans="1:12" ht="30" x14ac:dyDescent="0.25">
      <c r="A291" s="130" t="s">
        <v>399</v>
      </c>
      <c r="B291" s="104" t="s">
        <v>14</v>
      </c>
      <c r="C291" s="104" t="s">
        <v>20</v>
      </c>
      <c r="D291" s="104">
        <v>94227</v>
      </c>
      <c r="E291" s="105" t="s">
        <v>395</v>
      </c>
      <c r="F291" s="104" t="s">
        <v>82</v>
      </c>
      <c r="G291" s="104">
        <v>190.78</v>
      </c>
      <c r="H291" s="106">
        <v>70.14</v>
      </c>
      <c r="I291" s="106">
        <v>92.05</v>
      </c>
      <c r="J291" s="106">
        <v>13381.3</v>
      </c>
      <c r="K291" s="131">
        <v>17561.29</v>
      </c>
    </row>
    <row r="292" spans="1:12" ht="30" x14ac:dyDescent="0.25">
      <c r="A292" s="130" t="s">
        <v>400</v>
      </c>
      <c r="B292" s="104" t="s">
        <v>14</v>
      </c>
      <c r="C292" s="104" t="s">
        <v>20</v>
      </c>
      <c r="D292" s="104">
        <v>94227</v>
      </c>
      <c r="E292" s="105" t="s">
        <v>395</v>
      </c>
      <c r="F292" s="104" t="s">
        <v>82</v>
      </c>
      <c r="G292" s="104">
        <v>74.16</v>
      </c>
      <c r="H292" s="106">
        <v>70.14</v>
      </c>
      <c r="I292" s="106">
        <v>92.05</v>
      </c>
      <c r="J292" s="106">
        <v>5201.58</v>
      </c>
      <c r="K292" s="131">
        <v>6826.42</v>
      </c>
    </row>
    <row r="293" spans="1:12" x14ac:dyDescent="0.25">
      <c r="A293" s="130" t="s">
        <v>401</v>
      </c>
      <c r="B293" s="104" t="s">
        <v>14</v>
      </c>
      <c r="C293" s="104" t="s">
        <v>24</v>
      </c>
      <c r="D293" s="104" t="s">
        <v>402</v>
      </c>
      <c r="E293" s="105" t="s">
        <v>403</v>
      </c>
      <c r="F293" s="104" t="s">
        <v>82</v>
      </c>
      <c r="G293" s="104">
        <v>157.49</v>
      </c>
      <c r="H293" s="106">
        <v>71.05</v>
      </c>
      <c r="I293" s="106">
        <v>93.25</v>
      </c>
      <c r="J293" s="106">
        <v>11189.66</v>
      </c>
      <c r="K293" s="131">
        <v>14685.94</v>
      </c>
    </row>
    <row r="294" spans="1:12" ht="30" x14ac:dyDescent="0.25">
      <c r="A294" s="130" t="s">
        <v>404</v>
      </c>
      <c r="B294" s="104" t="s">
        <v>14</v>
      </c>
      <c r="C294" s="104" t="s">
        <v>20</v>
      </c>
      <c r="D294" s="104">
        <v>94231</v>
      </c>
      <c r="E294" s="105" t="s">
        <v>405</v>
      </c>
      <c r="F294" s="104" t="s">
        <v>82</v>
      </c>
      <c r="G294" s="104">
        <v>307.08999999999997</v>
      </c>
      <c r="H294" s="106">
        <v>56.69</v>
      </c>
      <c r="I294" s="106">
        <v>74.400000000000006</v>
      </c>
      <c r="J294" s="106">
        <v>17408.93</v>
      </c>
      <c r="K294" s="131">
        <v>22847.49</v>
      </c>
    </row>
    <row r="295" spans="1:12" ht="30" x14ac:dyDescent="0.25">
      <c r="A295" s="130" t="s">
        <v>406</v>
      </c>
      <c r="B295" s="104" t="s">
        <v>14</v>
      </c>
      <c r="C295" s="104" t="s">
        <v>20</v>
      </c>
      <c r="D295" s="104">
        <v>94231</v>
      </c>
      <c r="E295" s="105" t="s">
        <v>405</v>
      </c>
      <c r="F295" s="104" t="s">
        <v>82</v>
      </c>
      <c r="G295" s="104">
        <v>421.05</v>
      </c>
      <c r="H295" s="106">
        <v>56.69</v>
      </c>
      <c r="I295" s="106">
        <v>74.400000000000006</v>
      </c>
      <c r="J295" s="106">
        <v>23869.32</v>
      </c>
      <c r="K295" s="131">
        <v>31326.12</v>
      </c>
    </row>
    <row r="296" spans="1:12" ht="30" x14ac:dyDescent="0.25">
      <c r="A296" s="130" t="s">
        <v>407</v>
      </c>
      <c r="B296" s="104" t="s">
        <v>14</v>
      </c>
      <c r="C296" s="104" t="s">
        <v>20</v>
      </c>
      <c r="D296" s="104">
        <v>94231</v>
      </c>
      <c r="E296" s="105" t="s">
        <v>405</v>
      </c>
      <c r="F296" s="104" t="s">
        <v>82</v>
      </c>
      <c r="G296" s="104">
        <v>206.8</v>
      </c>
      <c r="H296" s="106">
        <v>56.69</v>
      </c>
      <c r="I296" s="106">
        <v>74.400000000000006</v>
      </c>
      <c r="J296" s="106">
        <v>11723.49</v>
      </c>
      <c r="K296" s="131">
        <v>15385.92</v>
      </c>
    </row>
    <row r="297" spans="1:12" ht="30" x14ac:dyDescent="0.25">
      <c r="A297" s="130" t="s">
        <v>408</v>
      </c>
      <c r="B297" s="104" t="s">
        <v>14</v>
      </c>
      <c r="C297" s="104" t="s">
        <v>20</v>
      </c>
      <c r="D297" s="104">
        <v>94231</v>
      </c>
      <c r="E297" s="105" t="s">
        <v>405</v>
      </c>
      <c r="F297" s="104" t="s">
        <v>82</v>
      </c>
      <c r="G297" s="104">
        <v>268.45999999999998</v>
      </c>
      <c r="H297" s="106">
        <v>56.69</v>
      </c>
      <c r="I297" s="106">
        <v>74.400000000000006</v>
      </c>
      <c r="J297" s="106">
        <v>15218.99</v>
      </c>
      <c r="K297" s="131">
        <v>19973.419999999998</v>
      </c>
    </row>
    <row r="298" spans="1:12" x14ac:dyDescent="0.25">
      <c r="A298" s="160" t="s">
        <v>1348</v>
      </c>
      <c r="B298" s="104" t="s">
        <v>295</v>
      </c>
      <c r="C298" s="104" t="s">
        <v>24</v>
      </c>
      <c r="D298" s="104" t="s">
        <v>409</v>
      </c>
      <c r="E298" s="105" t="s">
        <v>410</v>
      </c>
      <c r="F298" s="104" t="s">
        <v>22</v>
      </c>
      <c r="G298" s="104">
        <v>1858.82</v>
      </c>
      <c r="H298" s="106">
        <v>145.16999999999999</v>
      </c>
      <c r="I298" s="106">
        <v>190.53</v>
      </c>
      <c r="J298" s="106">
        <v>269844.89</v>
      </c>
      <c r="K298" s="131">
        <v>354160.97</v>
      </c>
    </row>
    <row r="299" spans="1:12" ht="24.95" customHeight="1" x14ac:dyDescent="0.25">
      <c r="A299" s="136" t="s">
        <v>411</v>
      </c>
      <c r="B299" s="107"/>
      <c r="C299" s="107"/>
      <c r="D299" s="107"/>
      <c r="E299" s="108" t="s">
        <v>412</v>
      </c>
      <c r="F299" s="107"/>
      <c r="G299" s="107"/>
      <c r="H299" s="109"/>
      <c r="I299" s="109"/>
      <c r="J299" s="109"/>
      <c r="K299" s="137">
        <v>107241.58</v>
      </c>
      <c r="L299" s="197">
        <f>SUM(K301:K303)</f>
        <v>107241.58</v>
      </c>
    </row>
    <row r="300" spans="1:12" x14ac:dyDescent="0.25">
      <c r="A300" s="130"/>
      <c r="B300" s="104"/>
      <c r="C300" s="104"/>
      <c r="D300" s="104"/>
      <c r="E300" s="105"/>
      <c r="F300" s="104"/>
      <c r="G300" s="104"/>
      <c r="H300" s="106"/>
      <c r="I300" s="106"/>
      <c r="J300" s="106"/>
      <c r="K300" s="131"/>
    </row>
    <row r="301" spans="1:12" ht="30" x14ac:dyDescent="0.25">
      <c r="A301" s="130" t="s">
        <v>413</v>
      </c>
      <c r="B301" s="104" t="s">
        <v>14</v>
      </c>
      <c r="C301" s="104" t="s">
        <v>20</v>
      </c>
      <c r="D301" s="104">
        <v>94213</v>
      </c>
      <c r="E301" s="105" t="s">
        <v>414</v>
      </c>
      <c r="F301" s="104" t="s">
        <v>22</v>
      </c>
      <c r="G301" s="104">
        <v>724.81</v>
      </c>
      <c r="H301" s="106">
        <v>58.5</v>
      </c>
      <c r="I301" s="106">
        <v>76.78</v>
      </c>
      <c r="J301" s="106">
        <v>42401.38</v>
      </c>
      <c r="K301" s="131">
        <v>55650.91</v>
      </c>
    </row>
    <row r="302" spans="1:12" x14ac:dyDescent="0.25">
      <c r="A302" s="130" t="s">
        <v>415</v>
      </c>
      <c r="B302" s="104" t="s">
        <v>14</v>
      </c>
      <c r="C302" s="104" t="s">
        <v>24</v>
      </c>
      <c r="D302" s="104" t="s">
        <v>402</v>
      </c>
      <c r="E302" s="105" t="s">
        <v>403</v>
      </c>
      <c r="F302" s="104" t="s">
        <v>82</v>
      </c>
      <c r="G302" s="104">
        <v>32.299999999999997</v>
      </c>
      <c r="H302" s="106">
        <v>71.05</v>
      </c>
      <c r="I302" s="106">
        <v>93.25</v>
      </c>
      <c r="J302" s="106">
        <v>2294.91</v>
      </c>
      <c r="K302" s="131">
        <v>3011.97</v>
      </c>
    </row>
    <row r="303" spans="1:12" ht="30" x14ac:dyDescent="0.25">
      <c r="A303" s="132" t="s">
        <v>416</v>
      </c>
      <c r="B303" s="113" t="s">
        <v>14</v>
      </c>
      <c r="C303" s="113" t="s">
        <v>20</v>
      </c>
      <c r="D303" s="113">
        <v>94213</v>
      </c>
      <c r="E303" s="114" t="s">
        <v>414</v>
      </c>
      <c r="F303" s="113" t="s">
        <v>22</v>
      </c>
      <c r="G303" s="113">
        <v>632.70000000000005</v>
      </c>
      <c r="H303" s="115">
        <v>58.5</v>
      </c>
      <c r="I303" s="115">
        <v>76.78</v>
      </c>
      <c r="J303" s="115">
        <v>37012.949999999997</v>
      </c>
      <c r="K303" s="133">
        <v>48578.7</v>
      </c>
    </row>
    <row r="304" spans="1:12" ht="24.95" customHeight="1" thickBot="1" x14ac:dyDescent="0.3">
      <c r="A304" s="134" t="s">
        <v>417</v>
      </c>
      <c r="B304" s="116"/>
      <c r="C304" s="116"/>
      <c r="D304" s="116"/>
      <c r="E304" s="117" t="s">
        <v>418</v>
      </c>
      <c r="F304" s="116"/>
      <c r="G304" s="116"/>
      <c r="H304" s="118"/>
      <c r="I304" s="118"/>
      <c r="J304" s="118"/>
      <c r="K304" s="135">
        <v>89240.42</v>
      </c>
      <c r="L304" s="197">
        <f>SUM(K306:K309)</f>
        <v>89240.42</v>
      </c>
    </row>
    <row r="305" spans="1:12" ht="15.75" thickTop="1" x14ac:dyDescent="0.25">
      <c r="A305" s="128"/>
      <c r="B305" s="110"/>
      <c r="C305" s="110"/>
      <c r="D305" s="110"/>
      <c r="E305" s="111"/>
      <c r="F305" s="110"/>
      <c r="G305" s="110"/>
      <c r="H305" s="112"/>
      <c r="I305" s="112"/>
      <c r="J305" s="112"/>
      <c r="K305" s="129"/>
    </row>
    <row r="306" spans="1:12" x14ac:dyDescent="0.25">
      <c r="A306" s="130" t="s">
        <v>419</v>
      </c>
      <c r="B306" s="104" t="s">
        <v>14</v>
      </c>
      <c r="C306" s="104" t="s">
        <v>20</v>
      </c>
      <c r="D306" s="104">
        <v>98557</v>
      </c>
      <c r="E306" s="105" t="s">
        <v>420</v>
      </c>
      <c r="F306" s="104" t="s">
        <v>22</v>
      </c>
      <c r="G306" s="104">
        <v>1078.06</v>
      </c>
      <c r="H306" s="106">
        <v>49.82</v>
      </c>
      <c r="I306" s="106">
        <v>65.38</v>
      </c>
      <c r="J306" s="106">
        <v>53708.94</v>
      </c>
      <c r="K306" s="131">
        <v>70483.56</v>
      </c>
    </row>
    <row r="307" spans="1:12" x14ac:dyDescent="0.25">
      <c r="A307" s="130" t="s">
        <v>421</v>
      </c>
      <c r="B307" s="104" t="s">
        <v>14</v>
      </c>
      <c r="C307" s="104" t="s">
        <v>20</v>
      </c>
      <c r="D307" s="104">
        <v>98557</v>
      </c>
      <c r="E307" s="105" t="s">
        <v>420</v>
      </c>
      <c r="F307" s="104" t="s">
        <v>22</v>
      </c>
      <c r="G307" s="104">
        <v>60.03</v>
      </c>
      <c r="H307" s="106">
        <v>49.82</v>
      </c>
      <c r="I307" s="106">
        <v>65.38</v>
      </c>
      <c r="J307" s="106">
        <v>2990.69</v>
      </c>
      <c r="K307" s="131">
        <v>3924.76</v>
      </c>
    </row>
    <row r="308" spans="1:12" x14ac:dyDescent="0.25">
      <c r="A308" s="130" t="s">
        <v>422</v>
      </c>
      <c r="B308" s="104" t="s">
        <v>14</v>
      </c>
      <c r="C308" s="104" t="s">
        <v>20</v>
      </c>
      <c r="D308" s="104">
        <v>98557</v>
      </c>
      <c r="E308" s="105" t="s">
        <v>420</v>
      </c>
      <c r="F308" s="104" t="s">
        <v>22</v>
      </c>
      <c r="G308" s="104">
        <v>197.46</v>
      </c>
      <c r="H308" s="106">
        <v>49.82</v>
      </c>
      <c r="I308" s="106">
        <v>65.38</v>
      </c>
      <c r="J308" s="106">
        <v>9837.4500000000007</v>
      </c>
      <c r="K308" s="131">
        <v>12909.93</v>
      </c>
    </row>
    <row r="309" spans="1:12" x14ac:dyDescent="0.25">
      <c r="A309" s="132" t="s">
        <v>423</v>
      </c>
      <c r="B309" s="113" t="s">
        <v>14</v>
      </c>
      <c r="C309" s="113" t="s">
        <v>20</v>
      </c>
      <c r="D309" s="113">
        <v>98557</v>
      </c>
      <c r="E309" s="114" t="s">
        <v>420</v>
      </c>
      <c r="F309" s="113" t="s">
        <v>22</v>
      </c>
      <c r="G309" s="113">
        <v>29.4</v>
      </c>
      <c r="H309" s="115">
        <v>49.82</v>
      </c>
      <c r="I309" s="115">
        <v>65.38</v>
      </c>
      <c r="J309" s="115">
        <v>1464.7</v>
      </c>
      <c r="K309" s="133">
        <v>1922.17</v>
      </c>
    </row>
    <row r="310" spans="1:12" ht="24.95" customHeight="1" thickBot="1" x14ac:dyDescent="0.3">
      <c r="A310" s="134" t="s">
        <v>424</v>
      </c>
      <c r="B310" s="116"/>
      <c r="C310" s="116"/>
      <c r="D310" s="116"/>
      <c r="E310" s="117" t="s">
        <v>425</v>
      </c>
      <c r="F310" s="116"/>
      <c r="G310" s="116"/>
      <c r="H310" s="118"/>
      <c r="I310" s="118"/>
      <c r="J310" s="118"/>
      <c r="K310" s="135">
        <v>599944.34</v>
      </c>
      <c r="L310" s="197">
        <f>K312+K325</f>
        <v>599944.34000000008</v>
      </c>
    </row>
    <row r="311" spans="1:12" ht="15.75" thickTop="1" x14ac:dyDescent="0.25">
      <c r="A311" s="128"/>
      <c r="B311" s="110"/>
      <c r="C311" s="110"/>
      <c r="D311" s="110"/>
      <c r="E311" s="111"/>
      <c r="F311" s="110"/>
      <c r="G311" s="110"/>
      <c r="H311" s="112"/>
      <c r="I311" s="112"/>
      <c r="J311" s="112"/>
      <c r="K311" s="129"/>
    </row>
    <row r="312" spans="1:12" ht="24.95" customHeight="1" x14ac:dyDescent="0.25">
      <c r="A312" s="136" t="s">
        <v>426</v>
      </c>
      <c r="B312" s="107"/>
      <c r="C312" s="107"/>
      <c r="D312" s="107"/>
      <c r="E312" s="108" t="s">
        <v>46</v>
      </c>
      <c r="F312" s="107"/>
      <c r="G312" s="107"/>
      <c r="H312" s="109"/>
      <c r="I312" s="109"/>
      <c r="J312" s="109"/>
      <c r="K312" s="137">
        <v>529919.52</v>
      </c>
      <c r="L312" s="197">
        <f>SUM(K314:K324)</f>
        <v>529919.52</v>
      </c>
    </row>
    <row r="313" spans="1:12" x14ac:dyDescent="0.25">
      <c r="A313" s="130"/>
      <c r="B313" s="104"/>
      <c r="C313" s="104"/>
      <c r="D313" s="104"/>
      <c r="E313" s="105"/>
      <c r="F313" s="104"/>
      <c r="G313" s="104"/>
      <c r="H313" s="106"/>
      <c r="I313" s="106"/>
      <c r="J313" s="106"/>
      <c r="K313" s="131"/>
    </row>
    <row r="314" spans="1:12" ht="45" x14ac:dyDescent="0.25">
      <c r="A314" s="130" t="s">
        <v>427</v>
      </c>
      <c r="B314" s="104" t="s">
        <v>14</v>
      </c>
      <c r="C314" s="104" t="s">
        <v>20</v>
      </c>
      <c r="D314" s="104">
        <v>87879</v>
      </c>
      <c r="E314" s="105" t="s">
        <v>428</v>
      </c>
      <c r="F314" s="104" t="s">
        <v>22</v>
      </c>
      <c r="G314" s="104">
        <v>2179.6799999999998</v>
      </c>
      <c r="H314" s="106">
        <v>4.22</v>
      </c>
      <c r="I314" s="106">
        <v>5.53</v>
      </c>
      <c r="J314" s="106">
        <v>9198.24</v>
      </c>
      <c r="K314" s="131">
        <v>12053.63</v>
      </c>
    </row>
    <row r="315" spans="1:12" ht="45" x14ac:dyDescent="0.25">
      <c r="A315" s="130" t="s">
        <v>429</v>
      </c>
      <c r="B315" s="104" t="s">
        <v>14</v>
      </c>
      <c r="C315" s="104" t="s">
        <v>20</v>
      </c>
      <c r="D315" s="104">
        <v>87879</v>
      </c>
      <c r="E315" s="105" t="s">
        <v>428</v>
      </c>
      <c r="F315" s="104" t="s">
        <v>22</v>
      </c>
      <c r="G315" s="104">
        <v>1734.95</v>
      </c>
      <c r="H315" s="106">
        <v>4.22</v>
      </c>
      <c r="I315" s="106">
        <v>5.53</v>
      </c>
      <c r="J315" s="106">
        <v>7321.48</v>
      </c>
      <c r="K315" s="131">
        <v>9594.27</v>
      </c>
    </row>
    <row r="316" spans="1:12" ht="45" x14ac:dyDescent="0.25">
      <c r="A316" s="130" t="s">
        <v>430</v>
      </c>
      <c r="B316" s="104" t="s">
        <v>14</v>
      </c>
      <c r="C316" s="104" t="s">
        <v>20</v>
      </c>
      <c r="D316" s="104">
        <v>87792</v>
      </c>
      <c r="E316" s="105" t="s">
        <v>431</v>
      </c>
      <c r="F316" s="104" t="s">
        <v>22</v>
      </c>
      <c r="G316" s="104">
        <v>1119.23</v>
      </c>
      <c r="H316" s="106">
        <v>36.869999999999997</v>
      </c>
      <c r="I316" s="106">
        <v>48.39</v>
      </c>
      <c r="J316" s="106">
        <v>41266.01</v>
      </c>
      <c r="K316" s="131">
        <v>54159.53</v>
      </c>
    </row>
    <row r="317" spans="1:12" ht="45" x14ac:dyDescent="0.25">
      <c r="A317" s="130" t="s">
        <v>432</v>
      </c>
      <c r="B317" s="104" t="s">
        <v>14</v>
      </c>
      <c r="C317" s="104" t="s">
        <v>20</v>
      </c>
      <c r="D317" s="104">
        <v>87792</v>
      </c>
      <c r="E317" s="105" t="s">
        <v>431</v>
      </c>
      <c r="F317" s="104" t="s">
        <v>22</v>
      </c>
      <c r="G317" s="104">
        <v>615.72</v>
      </c>
      <c r="H317" s="106">
        <v>36.869999999999997</v>
      </c>
      <c r="I317" s="106">
        <v>48.39</v>
      </c>
      <c r="J317" s="106">
        <v>22701.59</v>
      </c>
      <c r="K317" s="131">
        <v>29794.69</v>
      </c>
    </row>
    <row r="318" spans="1:12" ht="45" x14ac:dyDescent="0.25">
      <c r="A318" s="130" t="s">
        <v>433</v>
      </c>
      <c r="B318" s="104" t="s">
        <v>14</v>
      </c>
      <c r="C318" s="104" t="s">
        <v>20</v>
      </c>
      <c r="D318" s="104">
        <v>87273</v>
      </c>
      <c r="E318" s="105" t="s">
        <v>434</v>
      </c>
      <c r="F318" s="104" t="s">
        <v>22</v>
      </c>
      <c r="G318" s="104">
        <v>398.09</v>
      </c>
      <c r="H318" s="106">
        <v>64.59</v>
      </c>
      <c r="I318" s="106">
        <v>84.77</v>
      </c>
      <c r="J318" s="106">
        <v>25712.63</v>
      </c>
      <c r="K318" s="131">
        <v>33746.080000000002</v>
      </c>
    </row>
    <row r="319" spans="1:12" ht="45" x14ac:dyDescent="0.25">
      <c r="A319" s="130" t="s">
        <v>435</v>
      </c>
      <c r="B319" s="104" t="s">
        <v>14</v>
      </c>
      <c r="C319" s="104" t="s">
        <v>20</v>
      </c>
      <c r="D319" s="104">
        <v>87265</v>
      </c>
      <c r="E319" s="105" t="s">
        <v>436</v>
      </c>
      <c r="F319" s="104" t="s">
        <v>22</v>
      </c>
      <c r="G319" s="104">
        <v>162.05000000000001</v>
      </c>
      <c r="H319" s="106">
        <v>58.34</v>
      </c>
      <c r="I319" s="106">
        <v>76.569999999999993</v>
      </c>
      <c r="J319" s="106">
        <v>9453.99</v>
      </c>
      <c r="K319" s="131">
        <v>12408.16</v>
      </c>
    </row>
    <row r="320" spans="1:12" ht="45" x14ac:dyDescent="0.25">
      <c r="A320" s="130" t="s">
        <v>437</v>
      </c>
      <c r="B320" s="104" t="s">
        <v>14</v>
      </c>
      <c r="C320" s="104" t="s">
        <v>20</v>
      </c>
      <c r="D320" s="104">
        <v>87244</v>
      </c>
      <c r="E320" s="105" t="s">
        <v>438</v>
      </c>
      <c r="F320" s="104" t="s">
        <v>22</v>
      </c>
      <c r="G320" s="104">
        <v>41.38</v>
      </c>
      <c r="H320" s="106">
        <v>196.02</v>
      </c>
      <c r="I320" s="106">
        <v>257.27</v>
      </c>
      <c r="J320" s="106">
        <v>8111.3</v>
      </c>
      <c r="K320" s="131">
        <v>10645.83</v>
      </c>
    </row>
    <row r="321" spans="1:12" x14ac:dyDescent="0.25">
      <c r="A321" s="130" t="s">
        <v>439</v>
      </c>
      <c r="B321" s="104" t="s">
        <v>14</v>
      </c>
      <c r="C321" s="104" t="s">
        <v>20</v>
      </c>
      <c r="D321" s="104">
        <v>101738</v>
      </c>
      <c r="E321" s="105" t="s">
        <v>440</v>
      </c>
      <c r="F321" s="104" t="s">
        <v>82</v>
      </c>
      <c r="G321" s="104">
        <v>149.4</v>
      </c>
      <c r="H321" s="106">
        <v>29.16</v>
      </c>
      <c r="I321" s="106">
        <v>38.270000000000003</v>
      </c>
      <c r="J321" s="106">
        <v>4356.5</v>
      </c>
      <c r="K321" s="131">
        <v>5717.53</v>
      </c>
    </row>
    <row r="322" spans="1:12" x14ac:dyDescent="0.25">
      <c r="A322" s="130" t="s">
        <v>441</v>
      </c>
      <c r="B322" s="104" t="s">
        <v>14</v>
      </c>
      <c r="C322" s="104" t="s">
        <v>24</v>
      </c>
      <c r="D322" s="104" t="s">
        <v>442</v>
      </c>
      <c r="E322" s="105" t="s">
        <v>443</v>
      </c>
      <c r="F322" s="104" t="s">
        <v>22</v>
      </c>
      <c r="G322" s="104">
        <v>338.11</v>
      </c>
      <c r="H322" s="106">
        <v>71.94</v>
      </c>
      <c r="I322" s="106">
        <v>94.42</v>
      </c>
      <c r="J322" s="106">
        <v>24323.63</v>
      </c>
      <c r="K322" s="131">
        <v>31924.34</v>
      </c>
    </row>
    <row r="323" spans="1:12" ht="30" x14ac:dyDescent="0.25">
      <c r="A323" s="130" t="s">
        <v>444</v>
      </c>
      <c r="B323" s="104" t="s">
        <v>14</v>
      </c>
      <c r="C323" s="104" t="s">
        <v>24</v>
      </c>
      <c r="D323" s="104" t="s">
        <v>445</v>
      </c>
      <c r="E323" s="105" t="s">
        <v>446</v>
      </c>
      <c r="F323" s="104" t="s">
        <v>22</v>
      </c>
      <c r="G323" s="104">
        <v>646.49</v>
      </c>
      <c r="H323" s="106">
        <v>120.58</v>
      </c>
      <c r="I323" s="106">
        <v>158.26</v>
      </c>
      <c r="J323" s="106">
        <v>77953.759999999995</v>
      </c>
      <c r="K323" s="131">
        <v>102313.5</v>
      </c>
    </row>
    <row r="324" spans="1:12" x14ac:dyDescent="0.25">
      <c r="A324" s="130" t="s">
        <v>447</v>
      </c>
      <c r="B324" s="104" t="s">
        <v>295</v>
      </c>
      <c r="C324" s="104" t="s">
        <v>15</v>
      </c>
      <c r="D324" s="104">
        <v>56</v>
      </c>
      <c r="E324" s="105" t="s">
        <v>448</v>
      </c>
      <c r="F324" s="104" t="s">
        <v>383</v>
      </c>
      <c r="G324" s="104">
        <v>254.88</v>
      </c>
      <c r="H324" s="106">
        <v>680.25</v>
      </c>
      <c r="I324" s="106">
        <v>892.82</v>
      </c>
      <c r="J324" s="106">
        <v>173382.12</v>
      </c>
      <c r="K324" s="131">
        <v>227561.96</v>
      </c>
    </row>
    <row r="325" spans="1:12" ht="24.95" customHeight="1" x14ac:dyDescent="0.25">
      <c r="A325" s="136" t="s">
        <v>449</v>
      </c>
      <c r="B325" s="107"/>
      <c r="C325" s="107"/>
      <c r="D325" s="107"/>
      <c r="E325" s="108" t="s">
        <v>450</v>
      </c>
      <c r="F325" s="107"/>
      <c r="G325" s="107"/>
      <c r="H325" s="109"/>
      <c r="I325" s="109"/>
      <c r="J325" s="109"/>
      <c r="K325" s="137">
        <v>70024.820000000007</v>
      </c>
      <c r="L325" s="197">
        <f>SUM(K327:K328)</f>
        <v>70024.820000000007</v>
      </c>
    </row>
    <row r="326" spans="1:12" x14ac:dyDescent="0.25">
      <c r="A326" s="130"/>
      <c r="B326" s="104"/>
      <c r="C326" s="104"/>
      <c r="D326" s="104"/>
      <c r="E326" s="105"/>
      <c r="F326" s="104"/>
      <c r="G326" s="104"/>
      <c r="H326" s="106"/>
      <c r="I326" s="106"/>
      <c r="J326" s="106"/>
      <c r="K326" s="131"/>
    </row>
    <row r="327" spans="1:12" ht="45" x14ac:dyDescent="0.25">
      <c r="A327" s="130" t="s">
        <v>451</v>
      </c>
      <c r="B327" s="104" t="s">
        <v>14</v>
      </c>
      <c r="C327" s="104" t="s">
        <v>20</v>
      </c>
      <c r="D327" s="104">
        <v>87879</v>
      </c>
      <c r="E327" s="105" t="s">
        <v>428</v>
      </c>
      <c r="F327" s="104" t="s">
        <v>22</v>
      </c>
      <c r="G327" s="104">
        <v>1298.68</v>
      </c>
      <c r="H327" s="106">
        <v>4.22</v>
      </c>
      <c r="I327" s="106">
        <v>5.53</v>
      </c>
      <c r="J327" s="106">
        <v>5480.42</v>
      </c>
      <c r="K327" s="131">
        <v>7181.7</v>
      </c>
    </row>
    <row r="328" spans="1:12" ht="45" x14ac:dyDescent="0.25">
      <c r="A328" s="132" t="s">
        <v>452</v>
      </c>
      <c r="B328" s="113" t="s">
        <v>14</v>
      </c>
      <c r="C328" s="113" t="s">
        <v>20</v>
      </c>
      <c r="D328" s="113">
        <v>87792</v>
      </c>
      <c r="E328" s="114" t="s">
        <v>431</v>
      </c>
      <c r="F328" s="113" t="s">
        <v>22</v>
      </c>
      <c r="G328" s="113">
        <v>1298.68</v>
      </c>
      <c r="H328" s="115">
        <v>36.869999999999997</v>
      </c>
      <c r="I328" s="115">
        <v>48.39</v>
      </c>
      <c r="J328" s="115">
        <v>47882.33</v>
      </c>
      <c r="K328" s="133">
        <v>62843.12</v>
      </c>
    </row>
    <row r="329" spans="1:12" ht="24.95" customHeight="1" thickBot="1" x14ac:dyDescent="0.3">
      <c r="A329" s="134" t="s">
        <v>453</v>
      </c>
      <c r="B329" s="116"/>
      <c r="C329" s="116"/>
      <c r="D329" s="116"/>
      <c r="E329" s="117" t="s">
        <v>454</v>
      </c>
      <c r="F329" s="116"/>
      <c r="G329" s="116"/>
      <c r="H329" s="118"/>
      <c r="I329" s="118"/>
      <c r="J329" s="118"/>
      <c r="K329" s="135">
        <v>568468.9</v>
      </c>
      <c r="L329" s="197">
        <f>K331+K341</f>
        <v>568468.9</v>
      </c>
    </row>
    <row r="330" spans="1:12" ht="15.75" thickTop="1" x14ac:dyDescent="0.25">
      <c r="A330" s="128"/>
      <c r="B330" s="110"/>
      <c r="C330" s="110"/>
      <c r="D330" s="110"/>
      <c r="E330" s="111"/>
      <c r="F330" s="110"/>
      <c r="G330" s="110"/>
      <c r="H330" s="112"/>
      <c r="I330" s="112"/>
      <c r="J330" s="112"/>
      <c r="K330" s="129"/>
    </row>
    <row r="331" spans="1:12" ht="24.95" customHeight="1" x14ac:dyDescent="0.25">
      <c r="A331" s="136" t="s">
        <v>455</v>
      </c>
      <c r="B331" s="107"/>
      <c r="C331" s="107"/>
      <c r="D331" s="107"/>
      <c r="E331" s="108" t="s">
        <v>456</v>
      </c>
      <c r="F331" s="107"/>
      <c r="G331" s="107"/>
      <c r="H331" s="109"/>
      <c r="I331" s="109"/>
      <c r="J331" s="109"/>
      <c r="K331" s="137">
        <v>359767.34</v>
      </c>
      <c r="L331" s="197">
        <f>SUM(K333:K340)</f>
        <v>359767.34</v>
      </c>
    </row>
    <row r="332" spans="1:12" x14ac:dyDescent="0.25">
      <c r="A332" s="130"/>
      <c r="B332" s="104"/>
      <c r="C332" s="104"/>
      <c r="D332" s="104"/>
      <c r="E332" s="105"/>
      <c r="F332" s="104"/>
      <c r="G332" s="104"/>
      <c r="H332" s="106"/>
      <c r="I332" s="106"/>
      <c r="J332" s="106"/>
      <c r="K332" s="131"/>
    </row>
    <row r="333" spans="1:12" ht="45" x14ac:dyDescent="0.25">
      <c r="A333" s="130" t="s">
        <v>457</v>
      </c>
      <c r="B333" s="104" t="s">
        <v>14</v>
      </c>
      <c r="C333" s="104" t="s">
        <v>20</v>
      </c>
      <c r="D333" s="104">
        <v>87630</v>
      </c>
      <c r="E333" s="105" t="s">
        <v>458</v>
      </c>
      <c r="F333" s="104" t="s">
        <v>22</v>
      </c>
      <c r="G333" s="104">
        <v>1780.58</v>
      </c>
      <c r="H333" s="106">
        <v>40.47</v>
      </c>
      <c r="I333" s="106">
        <v>53.11</v>
      </c>
      <c r="J333" s="106">
        <v>72060.070000000007</v>
      </c>
      <c r="K333" s="131">
        <v>94566.6</v>
      </c>
    </row>
    <row r="334" spans="1:12" ht="45" x14ac:dyDescent="0.25">
      <c r="A334" s="130" t="s">
        <v>459</v>
      </c>
      <c r="B334" s="104" t="s">
        <v>14</v>
      </c>
      <c r="C334" s="104" t="s">
        <v>20</v>
      </c>
      <c r="D334" s="104">
        <v>87620</v>
      </c>
      <c r="E334" s="105" t="s">
        <v>460</v>
      </c>
      <c r="F334" s="104" t="s">
        <v>22</v>
      </c>
      <c r="G334" s="104">
        <v>256.52999999999997</v>
      </c>
      <c r="H334" s="106">
        <v>31.67</v>
      </c>
      <c r="I334" s="106">
        <v>41.56</v>
      </c>
      <c r="J334" s="106">
        <v>8124.3</v>
      </c>
      <c r="K334" s="131">
        <v>10661.38</v>
      </c>
    </row>
    <row r="335" spans="1:12" ht="60" x14ac:dyDescent="0.25">
      <c r="A335" s="130" t="s">
        <v>461</v>
      </c>
      <c r="B335" s="104" t="s">
        <v>14</v>
      </c>
      <c r="C335" s="104" t="s">
        <v>20</v>
      </c>
      <c r="D335" s="104">
        <v>104162</v>
      </c>
      <c r="E335" s="105" t="s">
        <v>462</v>
      </c>
      <c r="F335" s="104" t="s">
        <v>22</v>
      </c>
      <c r="G335" s="104">
        <v>1780.58</v>
      </c>
      <c r="H335" s="106">
        <v>93.87</v>
      </c>
      <c r="I335" s="106">
        <v>123.2</v>
      </c>
      <c r="J335" s="106">
        <v>167143.04000000001</v>
      </c>
      <c r="K335" s="131">
        <v>219367.45</v>
      </c>
    </row>
    <row r="336" spans="1:12" ht="45" x14ac:dyDescent="0.25">
      <c r="A336" s="130" t="s">
        <v>463</v>
      </c>
      <c r="B336" s="104" t="s">
        <v>14</v>
      </c>
      <c r="C336" s="104" t="s">
        <v>20</v>
      </c>
      <c r="D336" s="104">
        <v>87251</v>
      </c>
      <c r="E336" s="105" t="s">
        <v>464</v>
      </c>
      <c r="F336" s="104" t="s">
        <v>22</v>
      </c>
      <c r="G336" s="104">
        <v>256.23</v>
      </c>
      <c r="H336" s="106">
        <v>48.07</v>
      </c>
      <c r="I336" s="106">
        <v>63.09</v>
      </c>
      <c r="J336" s="106">
        <v>12316.97</v>
      </c>
      <c r="K336" s="131">
        <v>16165.55</v>
      </c>
    </row>
    <row r="337" spans="1:12" ht="30" x14ac:dyDescent="0.25">
      <c r="A337" s="130" t="s">
        <v>465</v>
      </c>
      <c r="B337" s="104" t="s">
        <v>14</v>
      </c>
      <c r="C337" s="104" t="s">
        <v>20</v>
      </c>
      <c r="D337" s="104">
        <v>88649</v>
      </c>
      <c r="E337" s="105" t="s">
        <v>466</v>
      </c>
      <c r="F337" s="104" t="s">
        <v>82</v>
      </c>
      <c r="G337" s="104">
        <v>16.059999999999999</v>
      </c>
      <c r="H337" s="106">
        <v>7.76</v>
      </c>
      <c r="I337" s="106">
        <v>10.18</v>
      </c>
      <c r="J337" s="106">
        <v>124.62</v>
      </c>
      <c r="K337" s="131">
        <v>163.49</v>
      </c>
    </row>
    <row r="338" spans="1:12" x14ac:dyDescent="0.25">
      <c r="A338" s="130" t="s">
        <v>467</v>
      </c>
      <c r="B338" s="104" t="s">
        <v>14</v>
      </c>
      <c r="C338" s="104" t="s">
        <v>20</v>
      </c>
      <c r="D338" s="104">
        <v>101741</v>
      </c>
      <c r="E338" s="105" t="s">
        <v>468</v>
      </c>
      <c r="F338" s="104" t="s">
        <v>82</v>
      </c>
      <c r="G338" s="104">
        <v>391.29</v>
      </c>
      <c r="H338" s="106">
        <v>21.36</v>
      </c>
      <c r="I338" s="106">
        <v>28.03</v>
      </c>
      <c r="J338" s="106">
        <v>8357.9500000000007</v>
      </c>
      <c r="K338" s="131">
        <v>10967.85</v>
      </c>
    </row>
    <row r="339" spans="1:12" x14ac:dyDescent="0.25">
      <c r="A339" s="130" t="s">
        <v>469</v>
      </c>
      <c r="B339" s="104" t="s">
        <v>14</v>
      </c>
      <c r="C339" s="104" t="s">
        <v>20</v>
      </c>
      <c r="D339" s="104">
        <v>98689</v>
      </c>
      <c r="E339" s="105" t="s">
        <v>470</v>
      </c>
      <c r="F339" s="104" t="s">
        <v>82</v>
      </c>
      <c r="G339" s="104">
        <v>12.89</v>
      </c>
      <c r="H339" s="106">
        <v>97.58</v>
      </c>
      <c r="I339" s="106">
        <v>128.07</v>
      </c>
      <c r="J339" s="106">
        <v>1257.8</v>
      </c>
      <c r="K339" s="131">
        <v>1650.82</v>
      </c>
    </row>
    <row r="340" spans="1:12" x14ac:dyDescent="0.25">
      <c r="A340" s="130" t="s">
        <v>471</v>
      </c>
      <c r="B340" s="104" t="s">
        <v>14</v>
      </c>
      <c r="C340" s="104" t="s">
        <v>20</v>
      </c>
      <c r="D340" s="104">
        <v>98689</v>
      </c>
      <c r="E340" s="105" t="s">
        <v>470</v>
      </c>
      <c r="F340" s="104" t="s">
        <v>82</v>
      </c>
      <c r="G340" s="104">
        <v>48.6</v>
      </c>
      <c r="H340" s="106">
        <v>97.58</v>
      </c>
      <c r="I340" s="106">
        <v>128.07</v>
      </c>
      <c r="J340" s="106">
        <v>4742.38</v>
      </c>
      <c r="K340" s="131">
        <v>6224.2</v>
      </c>
    </row>
    <row r="341" spans="1:12" ht="24.95" customHeight="1" x14ac:dyDescent="0.25">
      <c r="A341" s="136" t="s">
        <v>472</v>
      </c>
      <c r="B341" s="107"/>
      <c r="C341" s="107"/>
      <c r="D341" s="107"/>
      <c r="E341" s="108" t="s">
        <v>473</v>
      </c>
      <c r="F341" s="107"/>
      <c r="G341" s="107"/>
      <c r="H341" s="109"/>
      <c r="I341" s="109"/>
      <c r="J341" s="109"/>
      <c r="K341" s="137">
        <f>SUM(K343:K354)</f>
        <v>208701.56</v>
      </c>
      <c r="L341" s="197">
        <f>SUM(K343:K354)</f>
        <v>208701.56</v>
      </c>
    </row>
    <row r="342" spans="1:12" x14ac:dyDescent="0.25">
      <c r="A342" s="130"/>
      <c r="B342" s="104"/>
      <c r="C342" s="104"/>
      <c r="D342" s="104"/>
      <c r="E342" s="105"/>
      <c r="F342" s="104"/>
      <c r="G342" s="104"/>
      <c r="H342" s="106"/>
      <c r="I342" s="106"/>
      <c r="J342" s="106"/>
      <c r="K342" s="131"/>
    </row>
    <row r="343" spans="1:12" ht="45" x14ac:dyDescent="0.25">
      <c r="A343" s="130" t="s">
        <v>474</v>
      </c>
      <c r="B343" s="104" t="s">
        <v>14</v>
      </c>
      <c r="C343" s="104" t="s">
        <v>20</v>
      </c>
      <c r="D343" s="104">
        <v>87700</v>
      </c>
      <c r="E343" s="105" t="s">
        <v>475</v>
      </c>
      <c r="F343" s="104" t="s">
        <v>22</v>
      </c>
      <c r="G343" s="104">
        <v>156.84</v>
      </c>
      <c r="H343" s="106">
        <v>52.4</v>
      </c>
      <c r="I343" s="106">
        <v>68.77</v>
      </c>
      <c r="J343" s="106">
        <v>8218.41</v>
      </c>
      <c r="K343" s="131">
        <v>10785.88</v>
      </c>
    </row>
    <row r="344" spans="1:12" ht="30" x14ac:dyDescent="0.25">
      <c r="A344" s="130" t="s">
        <v>476</v>
      </c>
      <c r="B344" s="104" t="s">
        <v>14</v>
      </c>
      <c r="C344" s="104" t="s">
        <v>20</v>
      </c>
      <c r="D344" s="104">
        <v>98680</v>
      </c>
      <c r="E344" s="105" t="s">
        <v>477</v>
      </c>
      <c r="F344" s="104" t="s">
        <v>22</v>
      </c>
      <c r="G344" s="104">
        <v>157.84</v>
      </c>
      <c r="H344" s="106">
        <v>46.5</v>
      </c>
      <c r="I344" s="106">
        <v>61.03</v>
      </c>
      <c r="J344" s="106">
        <v>7339.56</v>
      </c>
      <c r="K344" s="131">
        <v>9632.9699999999993</v>
      </c>
    </row>
    <row r="345" spans="1:12" ht="30" x14ac:dyDescent="0.25">
      <c r="A345" s="130" t="s">
        <v>478</v>
      </c>
      <c r="B345" s="104" t="s">
        <v>14</v>
      </c>
      <c r="C345" s="104" t="s">
        <v>20</v>
      </c>
      <c r="D345" s="104">
        <v>92396</v>
      </c>
      <c r="E345" s="105" t="s">
        <v>479</v>
      </c>
      <c r="F345" s="104" t="s">
        <v>22</v>
      </c>
      <c r="G345" s="104">
        <v>135.94999999999999</v>
      </c>
      <c r="H345" s="106">
        <v>71.930000000000007</v>
      </c>
      <c r="I345" s="106">
        <v>94.4</v>
      </c>
      <c r="J345" s="106">
        <v>9778.8799999999992</v>
      </c>
      <c r="K345" s="131">
        <v>12833.68</v>
      </c>
    </row>
    <row r="346" spans="1:12" ht="30" x14ac:dyDescent="0.25">
      <c r="A346" s="130" t="s">
        <v>480</v>
      </c>
      <c r="B346" s="104" t="s">
        <v>14</v>
      </c>
      <c r="C346" s="104" t="s">
        <v>20</v>
      </c>
      <c r="D346" s="104">
        <v>92391</v>
      </c>
      <c r="E346" s="105" t="s">
        <v>481</v>
      </c>
      <c r="F346" s="104" t="s">
        <v>22</v>
      </c>
      <c r="G346" s="104">
        <v>95.12</v>
      </c>
      <c r="H346" s="106">
        <v>60.91</v>
      </c>
      <c r="I346" s="106">
        <v>79.94</v>
      </c>
      <c r="J346" s="106">
        <v>5793.75</v>
      </c>
      <c r="K346" s="131">
        <v>7603.89</v>
      </c>
    </row>
    <row r="347" spans="1:12" ht="30" x14ac:dyDescent="0.25">
      <c r="A347" s="130" t="s">
        <v>482</v>
      </c>
      <c r="B347" s="104" t="s">
        <v>14</v>
      </c>
      <c r="C347" s="104" t="s">
        <v>20</v>
      </c>
      <c r="D347" s="104">
        <v>101094</v>
      </c>
      <c r="E347" s="105" t="s">
        <v>483</v>
      </c>
      <c r="F347" s="104" t="s">
        <v>82</v>
      </c>
      <c r="G347" s="104">
        <v>29.5</v>
      </c>
      <c r="H347" s="106">
        <v>164.33</v>
      </c>
      <c r="I347" s="106">
        <v>215.68</v>
      </c>
      <c r="J347" s="106">
        <v>4847.7299999999996</v>
      </c>
      <c r="K347" s="131">
        <v>6362.56</v>
      </c>
    </row>
    <row r="348" spans="1:12" ht="30" x14ac:dyDescent="0.25">
      <c r="A348" s="130" t="s">
        <v>484</v>
      </c>
      <c r="B348" s="104" t="s">
        <v>14</v>
      </c>
      <c r="C348" s="104" t="s">
        <v>20</v>
      </c>
      <c r="D348" s="104">
        <v>101094</v>
      </c>
      <c r="E348" s="105" t="s">
        <v>483</v>
      </c>
      <c r="F348" s="104" t="s">
        <v>82</v>
      </c>
      <c r="G348" s="104">
        <v>81</v>
      </c>
      <c r="H348" s="106">
        <v>164.33</v>
      </c>
      <c r="I348" s="106">
        <v>215.68</v>
      </c>
      <c r="J348" s="106">
        <v>13310.73</v>
      </c>
      <c r="K348" s="131">
        <v>17470.080000000002</v>
      </c>
    </row>
    <row r="349" spans="1:12" x14ac:dyDescent="0.25">
      <c r="A349" s="130" t="s">
        <v>485</v>
      </c>
      <c r="B349" s="104" t="s">
        <v>14</v>
      </c>
      <c r="C349" s="104" t="s">
        <v>24</v>
      </c>
      <c r="D349" s="104" t="s">
        <v>486</v>
      </c>
      <c r="E349" s="105" t="s">
        <v>487</v>
      </c>
      <c r="F349" s="104" t="s">
        <v>49</v>
      </c>
      <c r="G349" s="104">
        <v>13.55</v>
      </c>
      <c r="H349" s="106">
        <v>15.13</v>
      </c>
      <c r="I349" s="106">
        <v>19.850000000000001</v>
      </c>
      <c r="J349" s="106">
        <v>205.01</v>
      </c>
      <c r="K349" s="131">
        <v>268.95999999999998</v>
      </c>
    </row>
    <row r="350" spans="1:12" x14ac:dyDescent="0.25">
      <c r="A350" s="130" t="s">
        <v>488</v>
      </c>
      <c r="B350" s="104" t="s">
        <v>14</v>
      </c>
      <c r="C350" s="104" t="s">
        <v>20</v>
      </c>
      <c r="D350" s="104">
        <v>98504</v>
      </c>
      <c r="E350" s="105" t="s">
        <v>489</v>
      </c>
      <c r="F350" s="104" t="s">
        <v>22</v>
      </c>
      <c r="G350" s="104">
        <v>1006.41</v>
      </c>
      <c r="H350" s="106">
        <v>22.87</v>
      </c>
      <c r="I350" s="106">
        <v>30.01</v>
      </c>
      <c r="J350" s="106">
        <v>23016.59</v>
      </c>
      <c r="K350" s="131">
        <v>30202.36</v>
      </c>
    </row>
    <row r="351" spans="1:12" ht="30" x14ac:dyDescent="0.25">
      <c r="A351" s="130" t="s">
        <v>490</v>
      </c>
      <c r="B351" s="104" t="s">
        <v>14</v>
      </c>
      <c r="C351" s="104" t="s">
        <v>20</v>
      </c>
      <c r="D351" s="104">
        <v>94263</v>
      </c>
      <c r="E351" s="105" t="s">
        <v>491</v>
      </c>
      <c r="F351" s="104" t="s">
        <v>82</v>
      </c>
      <c r="G351" s="104">
        <v>96.52</v>
      </c>
      <c r="H351" s="106">
        <v>32.74</v>
      </c>
      <c r="I351" s="106">
        <v>42.97</v>
      </c>
      <c r="J351" s="106">
        <v>3160.06</v>
      </c>
      <c r="K351" s="131">
        <v>4147.46</v>
      </c>
    </row>
    <row r="352" spans="1:12" ht="30" x14ac:dyDescent="0.25">
      <c r="A352" s="130" t="s">
        <v>492</v>
      </c>
      <c r="B352" s="104" t="s">
        <v>14</v>
      </c>
      <c r="C352" s="104" t="s">
        <v>20</v>
      </c>
      <c r="D352" s="104">
        <v>101094</v>
      </c>
      <c r="E352" s="105" t="s">
        <v>483</v>
      </c>
      <c r="F352" s="104" t="s">
        <v>82</v>
      </c>
      <c r="G352" s="104">
        <v>98.5</v>
      </c>
      <c r="H352" s="106">
        <v>164.33</v>
      </c>
      <c r="I352" s="106">
        <v>215.68</v>
      </c>
      <c r="J352" s="106">
        <v>16186.5</v>
      </c>
      <c r="K352" s="131">
        <v>21244.48</v>
      </c>
    </row>
    <row r="353" spans="1:12" ht="30" x14ac:dyDescent="0.25">
      <c r="A353" s="130" t="s">
        <v>493</v>
      </c>
      <c r="B353" s="104" t="s">
        <v>14</v>
      </c>
      <c r="C353" s="104" t="s">
        <v>20</v>
      </c>
      <c r="D353" s="104">
        <v>94991</v>
      </c>
      <c r="E353" s="105" t="s">
        <v>494</v>
      </c>
      <c r="F353" s="104" t="s">
        <v>49</v>
      </c>
      <c r="G353" s="104">
        <v>57.24</v>
      </c>
      <c r="H353" s="106">
        <v>688.1</v>
      </c>
      <c r="I353" s="106">
        <v>903.13</v>
      </c>
      <c r="J353" s="106">
        <v>39386.839999999997</v>
      </c>
      <c r="K353" s="131">
        <v>51695.16</v>
      </c>
    </row>
    <row r="354" spans="1:12" ht="30" x14ac:dyDescent="0.25">
      <c r="A354" s="132" t="s">
        <v>495</v>
      </c>
      <c r="B354" s="113" t="s">
        <v>14</v>
      </c>
      <c r="C354" s="113" t="s">
        <v>20</v>
      </c>
      <c r="D354" s="113">
        <v>102494</v>
      </c>
      <c r="E354" s="114" t="s">
        <v>496</v>
      </c>
      <c r="F354" s="113" t="s">
        <v>22</v>
      </c>
      <c r="G354" s="113">
        <v>416</v>
      </c>
      <c r="H354" s="115">
        <v>66.77</v>
      </c>
      <c r="I354" s="115">
        <v>87.63</v>
      </c>
      <c r="J354" s="115">
        <v>27776.32</v>
      </c>
      <c r="K354" s="133">
        <v>36454.080000000002</v>
      </c>
    </row>
    <row r="355" spans="1:12" ht="24.95" customHeight="1" thickBot="1" x14ac:dyDescent="0.3">
      <c r="A355" s="134" t="s">
        <v>497</v>
      </c>
      <c r="B355" s="116"/>
      <c r="C355" s="116"/>
      <c r="D355" s="116"/>
      <c r="E355" s="117" t="s">
        <v>498</v>
      </c>
      <c r="F355" s="116"/>
      <c r="G355" s="116"/>
      <c r="H355" s="118"/>
      <c r="I355" s="118"/>
      <c r="J355" s="118"/>
      <c r="K355" s="135">
        <v>116117.47</v>
      </c>
      <c r="L355" s="197">
        <f>K357+K373</f>
        <v>116117.47</v>
      </c>
    </row>
    <row r="356" spans="1:12" ht="15.75" thickTop="1" x14ac:dyDescent="0.25">
      <c r="A356" s="128"/>
      <c r="B356" s="110"/>
      <c r="C356" s="110"/>
      <c r="D356" s="110"/>
      <c r="E356" s="111"/>
      <c r="F356" s="110"/>
      <c r="G356" s="110"/>
      <c r="H356" s="112"/>
      <c r="I356" s="112"/>
      <c r="J356" s="112"/>
      <c r="K356" s="129"/>
    </row>
    <row r="357" spans="1:12" ht="24.95" customHeight="1" x14ac:dyDescent="0.25">
      <c r="A357" s="136" t="s">
        <v>499</v>
      </c>
      <c r="B357" s="107"/>
      <c r="C357" s="107"/>
      <c r="D357" s="107"/>
      <c r="E357" s="108" t="s">
        <v>46</v>
      </c>
      <c r="F357" s="107"/>
      <c r="G357" s="107"/>
      <c r="H357" s="109"/>
      <c r="I357" s="109"/>
      <c r="J357" s="109"/>
      <c r="K357" s="137">
        <v>92299.69</v>
      </c>
      <c r="L357" s="197">
        <f>SUM(K359:K372)</f>
        <v>92299.69</v>
      </c>
    </row>
    <row r="358" spans="1:12" x14ac:dyDescent="0.25">
      <c r="A358" s="130"/>
      <c r="B358" s="104"/>
      <c r="C358" s="104"/>
      <c r="D358" s="104"/>
      <c r="E358" s="105"/>
      <c r="F358" s="104"/>
      <c r="G358" s="104"/>
      <c r="H358" s="106"/>
      <c r="I358" s="106"/>
      <c r="J358" s="106"/>
      <c r="K358" s="131"/>
    </row>
    <row r="359" spans="1:12" ht="30" x14ac:dyDescent="0.25">
      <c r="A359" s="130" t="s">
        <v>500</v>
      </c>
      <c r="B359" s="104" t="s">
        <v>14</v>
      </c>
      <c r="C359" s="104" t="s">
        <v>20</v>
      </c>
      <c r="D359" s="104">
        <v>88494</v>
      </c>
      <c r="E359" s="105" t="s">
        <v>501</v>
      </c>
      <c r="F359" s="104" t="s">
        <v>22</v>
      </c>
      <c r="G359" s="104">
        <v>338.11</v>
      </c>
      <c r="H359" s="106">
        <v>19.28</v>
      </c>
      <c r="I359" s="106">
        <v>25.3</v>
      </c>
      <c r="J359" s="106">
        <v>6518.76</v>
      </c>
      <c r="K359" s="131">
        <v>8554.18</v>
      </c>
    </row>
    <row r="360" spans="1:12" ht="30" x14ac:dyDescent="0.25">
      <c r="A360" s="130" t="s">
        <v>502</v>
      </c>
      <c r="B360" s="104" t="s">
        <v>14</v>
      </c>
      <c r="C360" s="104" t="s">
        <v>20</v>
      </c>
      <c r="D360" s="104">
        <v>88497</v>
      </c>
      <c r="E360" s="105" t="s">
        <v>503</v>
      </c>
      <c r="F360" s="104" t="s">
        <v>22</v>
      </c>
      <c r="G360" s="104">
        <v>895.48</v>
      </c>
      <c r="H360" s="106">
        <v>17.100000000000001</v>
      </c>
      <c r="I360" s="106">
        <v>22.44</v>
      </c>
      <c r="J360" s="106">
        <v>15312.7</v>
      </c>
      <c r="K360" s="131">
        <v>20094.57</v>
      </c>
    </row>
    <row r="361" spans="1:12" ht="30" x14ac:dyDescent="0.25">
      <c r="A361" s="130" t="s">
        <v>504</v>
      </c>
      <c r="B361" s="104" t="s">
        <v>14</v>
      </c>
      <c r="C361" s="104" t="s">
        <v>20</v>
      </c>
      <c r="D361" s="104">
        <v>96132</v>
      </c>
      <c r="E361" s="105" t="s">
        <v>505</v>
      </c>
      <c r="F361" s="104" t="s">
        <v>22</v>
      </c>
      <c r="G361" s="104">
        <v>105.93</v>
      </c>
      <c r="H361" s="106">
        <v>21.49</v>
      </c>
      <c r="I361" s="106">
        <v>28.2</v>
      </c>
      <c r="J361" s="106">
        <v>2276.4299999999998</v>
      </c>
      <c r="K361" s="131">
        <v>2987.22</v>
      </c>
    </row>
    <row r="362" spans="1:12" ht="30" x14ac:dyDescent="0.25">
      <c r="A362" s="130" t="s">
        <v>506</v>
      </c>
      <c r="B362" s="104" t="s">
        <v>14</v>
      </c>
      <c r="C362" s="104" t="s">
        <v>20</v>
      </c>
      <c r="D362" s="104">
        <v>88489</v>
      </c>
      <c r="E362" s="105" t="s">
        <v>507</v>
      </c>
      <c r="F362" s="104" t="s">
        <v>22</v>
      </c>
      <c r="G362" s="104">
        <v>484.46</v>
      </c>
      <c r="H362" s="106">
        <v>13.05</v>
      </c>
      <c r="I362" s="106">
        <v>17.12</v>
      </c>
      <c r="J362" s="106">
        <v>6322.2</v>
      </c>
      <c r="K362" s="131">
        <v>8293.9500000000007</v>
      </c>
    </row>
    <row r="363" spans="1:12" ht="30" x14ac:dyDescent="0.25">
      <c r="A363" s="130" t="s">
        <v>508</v>
      </c>
      <c r="B363" s="104" t="s">
        <v>14</v>
      </c>
      <c r="C363" s="104" t="s">
        <v>20</v>
      </c>
      <c r="D363" s="104">
        <v>88488</v>
      </c>
      <c r="E363" s="105" t="s">
        <v>509</v>
      </c>
      <c r="F363" s="104" t="s">
        <v>22</v>
      </c>
      <c r="G363" s="104">
        <v>338.11</v>
      </c>
      <c r="H363" s="106">
        <v>15.12</v>
      </c>
      <c r="I363" s="106">
        <v>19.84</v>
      </c>
      <c r="J363" s="106">
        <v>5112.22</v>
      </c>
      <c r="K363" s="131">
        <v>6708.1</v>
      </c>
    </row>
    <row r="364" spans="1:12" ht="30" x14ac:dyDescent="0.25">
      <c r="A364" s="130" t="s">
        <v>510</v>
      </c>
      <c r="B364" s="104" t="s">
        <v>14</v>
      </c>
      <c r="C364" s="104" t="s">
        <v>20</v>
      </c>
      <c r="D364" s="104">
        <v>88489</v>
      </c>
      <c r="E364" s="105" t="s">
        <v>507</v>
      </c>
      <c r="F364" s="104" t="s">
        <v>22</v>
      </c>
      <c r="G364" s="104">
        <v>212.58</v>
      </c>
      <c r="H364" s="106">
        <v>13.05</v>
      </c>
      <c r="I364" s="106">
        <v>17.12</v>
      </c>
      <c r="J364" s="106">
        <v>2774.16</v>
      </c>
      <c r="K364" s="131">
        <v>3639.36</v>
      </c>
    </row>
    <row r="365" spans="1:12" ht="30" x14ac:dyDescent="0.25">
      <c r="A365" s="130" t="s">
        <v>511</v>
      </c>
      <c r="B365" s="104" t="s">
        <v>14</v>
      </c>
      <c r="C365" s="104" t="s">
        <v>20</v>
      </c>
      <c r="D365" s="104">
        <v>88489</v>
      </c>
      <c r="E365" s="105" t="s">
        <v>507</v>
      </c>
      <c r="F365" s="104" t="s">
        <v>22</v>
      </c>
      <c r="G365" s="104">
        <v>11.18</v>
      </c>
      <c r="H365" s="106">
        <v>13.05</v>
      </c>
      <c r="I365" s="106">
        <v>17.12</v>
      </c>
      <c r="J365" s="106">
        <v>145.88999999999999</v>
      </c>
      <c r="K365" s="131">
        <v>191.4</v>
      </c>
    </row>
    <row r="366" spans="1:12" ht="30" x14ac:dyDescent="0.25">
      <c r="A366" s="130" t="s">
        <v>512</v>
      </c>
      <c r="B366" s="104" t="s">
        <v>14</v>
      </c>
      <c r="C366" s="104" t="s">
        <v>20</v>
      </c>
      <c r="D366" s="104">
        <v>102219</v>
      </c>
      <c r="E366" s="105" t="s">
        <v>513</v>
      </c>
      <c r="F366" s="104" t="s">
        <v>22</v>
      </c>
      <c r="G366" s="104">
        <v>113.4</v>
      </c>
      <c r="H366" s="106">
        <v>16.11</v>
      </c>
      <c r="I366" s="106">
        <v>21.14</v>
      </c>
      <c r="J366" s="106">
        <v>1826.87</v>
      </c>
      <c r="K366" s="131">
        <v>2397.27</v>
      </c>
    </row>
    <row r="367" spans="1:12" ht="30" x14ac:dyDescent="0.25">
      <c r="A367" s="130" t="s">
        <v>514</v>
      </c>
      <c r="B367" s="104" t="s">
        <v>14</v>
      </c>
      <c r="C367" s="104" t="s">
        <v>20</v>
      </c>
      <c r="D367" s="104">
        <v>102219</v>
      </c>
      <c r="E367" s="105" t="s">
        <v>513</v>
      </c>
      <c r="F367" s="104" t="s">
        <v>22</v>
      </c>
      <c r="G367" s="104">
        <v>16.88</v>
      </c>
      <c r="H367" s="106">
        <v>16.11</v>
      </c>
      <c r="I367" s="106">
        <v>21.14</v>
      </c>
      <c r="J367" s="106">
        <v>271.93</v>
      </c>
      <c r="K367" s="131">
        <v>356.84</v>
      </c>
    </row>
    <row r="368" spans="1:12" ht="30" x14ac:dyDescent="0.25">
      <c r="A368" s="130" t="s">
        <v>515</v>
      </c>
      <c r="B368" s="104" t="s">
        <v>14</v>
      </c>
      <c r="C368" s="104" t="s">
        <v>20</v>
      </c>
      <c r="D368" s="104">
        <v>88489</v>
      </c>
      <c r="E368" s="105" t="s">
        <v>507</v>
      </c>
      <c r="F368" s="104" t="s">
        <v>22</v>
      </c>
      <c r="G368" s="104">
        <v>173.86</v>
      </c>
      <c r="H368" s="106">
        <v>13.05</v>
      </c>
      <c r="I368" s="106">
        <v>17.12</v>
      </c>
      <c r="J368" s="106">
        <v>2268.87</v>
      </c>
      <c r="K368" s="131">
        <v>2976.48</v>
      </c>
    </row>
    <row r="369" spans="1:12" x14ac:dyDescent="0.25">
      <c r="A369" s="130" t="s">
        <v>516</v>
      </c>
      <c r="B369" s="104" t="s">
        <v>14</v>
      </c>
      <c r="C369" s="104" t="s">
        <v>20</v>
      </c>
      <c r="D369" s="104">
        <v>95305</v>
      </c>
      <c r="E369" s="105" t="s">
        <v>517</v>
      </c>
      <c r="F369" s="104" t="s">
        <v>22</v>
      </c>
      <c r="G369" s="104">
        <v>269.72000000000003</v>
      </c>
      <c r="H369" s="106">
        <v>13.98</v>
      </c>
      <c r="I369" s="106">
        <v>18.34</v>
      </c>
      <c r="J369" s="106">
        <v>3770.68</v>
      </c>
      <c r="K369" s="131">
        <v>4946.66</v>
      </c>
    </row>
    <row r="370" spans="1:12" x14ac:dyDescent="0.25">
      <c r="A370" s="130" t="s">
        <v>518</v>
      </c>
      <c r="B370" s="104" t="s">
        <v>14</v>
      </c>
      <c r="C370" s="104" t="s">
        <v>20</v>
      </c>
      <c r="D370" s="104">
        <v>95305</v>
      </c>
      <c r="E370" s="105" t="s">
        <v>517</v>
      </c>
      <c r="F370" s="104" t="s">
        <v>22</v>
      </c>
      <c r="G370" s="104">
        <v>1173.21</v>
      </c>
      <c r="H370" s="106">
        <v>13.98</v>
      </c>
      <c r="I370" s="106">
        <v>18.34</v>
      </c>
      <c r="J370" s="106">
        <v>16401.47</v>
      </c>
      <c r="K370" s="131">
        <v>21516.67</v>
      </c>
    </row>
    <row r="371" spans="1:12" x14ac:dyDescent="0.25">
      <c r="A371" s="130" t="s">
        <v>519</v>
      </c>
      <c r="B371" s="104" t="s">
        <v>14</v>
      </c>
      <c r="C371" s="104" t="s">
        <v>20</v>
      </c>
      <c r="D371" s="104">
        <v>95305</v>
      </c>
      <c r="E371" s="105" t="s">
        <v>517</v>
      </c>
      <c r="F371" s="104" t="s">
        <v>22</v>
      </c>
      <c r="G371" s="104">
        <v>426.58</v>
      </c>
      <c r="H371" s="106">
        <v>13.98</v>
      </c>
      <c r="I371" s="106">
        <v>18.34</v>
      </c>
      <c r="J371" s="106">
        <v>5963.58</v>
      </c>
      <c r="K371" s="131">
        <v>7823.47</v>
      </c>
    </row>
    <row r="372" spans="1:12" ht="30" x14ac:dyDescent="0.25">
      <c r="A372" s="130" t="s">
        <v>520</v>
      </c>
      <c r="B372" s="104" t="s">
        <v>14</v>
      </c>
      <c r="C372" s="104" t="s">
        <v>20</v>
      </c>
      <c r="D372" s="104">
        <v>88489</v>
      </c>
      <c r="E372" s="105" t="s">
        <v>507</v>
      </c>
      <c r="F372" s="104" t="s">
        <v>22</v>
      </c>
      <c r="G372" s="104">
        <v>105.93</v>
      </c>
      <c r="H372" s="106">
        <v>13.05</v>
      </c>
      <c r="I372" s="106">
        <v>17.12</v>
      </c>
      <c r="J372" s="106">
        <v>1382.38</v>
      </c>
      <c r="K372" s="131">
        <v>1813.52</v>
      </c>
    </row>
    <row r="373" spans="1:12" ht="24.95" customHeight="1" x14ac:dyDescent="0.25">
      <c r="A373" s="136" t="s">
        <v>521</v>
      </c>
      <c r="B373" s="107"/>
      <c r="C373" s="107"/>
      <c r="D373" s="107"/>
      <c r="E373" s="108" t="s">
        <v>450</v>
      </c>
      <c r="F373" s="107"/>
      <c r="G373" s="107"/>
      <c r="H373" s="109"/>
      <c r="I373" s="109"/>
      <c r="J373" s="109"/>
      <c r="K373" s="137">
        <v>23817.78</v>
      </c>
      <c r="L373" s="197">
        <f>SUM(K375:K376)</f>
        <v>23817.78</v>
      </c>
    </row>
    <row r="374" spans="1:12" x14ac:dyDescent="0.25">
      <c r="A374" s="130"/>
      <c r="B374" s="104"/>
      <c r="C374" s="104"/>
      <c r="D374" s="104"/>
      <c r="E374" s="105"/>
      <c r="F374" s="104"/>
      <c r="G374" s="104"/>
      <c r="H374" s="106"/>
      <c r="I374" s="106"/>
      <c r="J374" s="106"/>
      <c r="K374" s="131"/>
    </row>
    <row r="375" spans="1:12" x14ac:dyDescent="0.25">
      <c r="A375" s="130" t="s">
        <v>522</v>
      </c>
      <c r="B375" s="104" t="s">
        <v>14</v>
      </c>
      <c r="C375" s="104" t="s">
        <v>20</v>
      </c>
      <c r="D375" s="104">
        <v>95305</v>
      </c>
      <c r="E375" s="105" t="s">
        <v>517</v>
      </c>
      <c r="F375" s="104" t="s">
        <v>22</v>
      </c>
      <c r="G375" s="104">
        <v>1201.4100000000001</v>
      </c>
      <c r="H375" s="106">
        <v>13.98</v>
      </c>
      <c r="I375" s="106">
        <v>18.34</v>
      </c>
      <c r="J375" s="106">
        <v>16795.71</v>
      </c>
      <c r="K375" s="131">
        <v>22033.85</v>
      </c>
    </row>
    <row r="376" spans="1:12" x14ac:dyDescent="0.25">
      <c r="A376" s="132" t="s">
        <v>523</v>
      </c>
      <c r="B376" s="113" t="s">
        <v>14</v>
      </c>
      <c r="C376" s="113" t="s">
        <v>20</v>
      </c>
      <c r="D376" s="113">
        <v>95305</v>
      </c>
      <c r="E376" s="114" t="s">
        <v>517</v>
      </c>
      <c r="F376" s="113" t="s">
        <v>22</v>
      </c>
      <c r="G376" s="113">
        <v>97.27</v>
      </c>
      <c r="H376" s="115">
        <v>13.98</v>
      </c>
      <c r="I376" s="115">
        <v>18.34</v>
      </c>
      <c r="J376" s="115">
        <v>1359.83</v>
      </c>
      <c r="K376" s="133">
        <v>1783.93</v>
      </c>
    </row>
    <row r="377" spans="1:12" ht="24.95" customHeight="1" thickBot="1" x14ac:dyDescent="0.3">
      <c r="A377" s="134" t="s">
        <v>524</v>
      </c>
      <c r="B377" s="116"/>
      <c r="C377" s="116"/>
      <c r="D377" s="116"/>
      <c r="E377" s="117" t="s">
        <v>525</v>
      </c>
      <c r="F377" s="116"/>
      <c r="G377" s="116"/>
      <c r="H377" s="118"/>
      <c r="I377" s="118"/>
      <c r="J377" s="118"/>
      <c r="K377" s="135">
        <v>158234.69</v>
      </c>
      <c r="L377" s="197">
        <f>K379+K429+K439+K444+K450</f>
        <v>158234.69</v>
      </c>
    </row>
    <row r="378" spans="1:12" ht="15.75" thickTop="1" x14ac:dyDescent="0.25">
      <c r="A378" s="128"/>
      <c r="B378" s="110"/>
      <c r="C378" s="110"/>
      <c r="D378" s="110"/>
      <c r="E378" s="111"/>
      <c r="F378" s="110"/>
      <c r="G378" s="110"/>
      <c r="H378" s="112"/>
      <c r="I378" s="112"/>
      <c r="J378" s="112"/>
      <c r="K378" s="129"/>
    </row>
    <row r="379" spans="1:12" ht="24.95" customHeight="1" x14ac:dyDescent="0.25">
      <c r="A379" s="136" t="s">
        <v>526</v>
      </c>
      <c r="B379" s="107"/>
      <c r="C379" s="107"/>
      <c r="D379" s="107"/>
      <c r="E379" s="108" t="s">
        <v>527</v>
      </c>
      <c r="F379" s="107"/>
      <c r="G379" s="107"/>
      <c r="H379" s="109"/>
      <c r="I379" s="109"/>
      <c r="J379" s="109"/>
      <c r="K379" s="137">
        <v>31374.66</v>
      </c>
      <c r="L379" s="197">
        <f>SUM(K381:K428)</f>
        <v>31374.660000000003</v>
      </c>
    </row>
    <row r="380" spans="1:12" x14ac:dyDescent="0.25">
      <c r="A380" s="130"/>
      <c r="B380" s="104"/>
      <c r="C380" s="104"/>
      <c r="D380" s="104"/>
      <c r="E380" s="105"/>
      <c r="F380" s="104"/>
      <c r="G380" s="104"/>
      <c r="H380" s="106"/>
      <c r="I380" s="106"/>
      <c r="J380" s="106"/>
      <c r="K380" s="131"/>
    </row>
    <row r="381" spans="1:12" ht="30" x14ac:dyDescent="0.25">
      <c r="A381" s="130" t="s">
        <v>528</v>
      </c>
      <c r="B381" s="104" t="s">
        <v>14</v>
      </c>
      <c r="C381" s="104" t="s">
        <v>20</v>
      </c>
      <c r="D381" s="104">
        <v>89446</v>
      </c>
      <c r="E381" s="105" t="s">
        <v>529</v>
      </c>
      <c r="F381" s="104" t="s">
        <v>82</v>
      </c>
      <c r="G381" s="104">
        <v>194.5</v>
      </c>
      <c r="H381" s="106">
        <v>5.67</v>
      </c>
      <c r="I381" s="106">
        <v>7.44</v>
      </c>
      <c r="J381" s="106">
        <v>1102.81</v>
      </c>
      <c r="K381" s="131">
        <v>1447.08</v>
      </c>
    </row>
    <row r="382" spans="1:12" ht="30" x14ac:dyDescent="0.25">
      <c r="A382" s="130" t="s">
        <v>530</v>
      </c>
      <c r="B382" s="104" t="s">
        <v>14</v>
      </c>
      <c r="C382" s="104" t="s">
        <v>20</v>
      </c>
      <c r="D382" s="104">
        <v>89447</v>
      </c>
      <c r="E382" s="105" t="s">
        <v>531</v>
      </c>
      <c r="F382" s="104" t="s">
        <v>82</v>
      </c>
      <c r="G382" s="104">
        <v>105.97</v>
      </c>
      <c r="H382" s="106">
        <v>11.38</v>
      </c>
      <c r="I382" s="106">
        <v>14.93</v>
      </c>
      <c r="J382" s="106">
        <v>1205.93</v>
      </c>
      <c r="K382" s="131">
        <v>1582.13</v>
      </c>
    </row>
    <row r="383" spans="1:12" ht="30" x14ac:dyDescent="0.25">
      <c r="A383" s="130" t="s">
        <v>532</v>
      </c>
      <c r="B383" s="104" t="s">
        <v>14</v>
      </c>
      <c r="C383" s="104" t="s">
        <v>20</v>
      </c>
      <c r="D383" s="104">
        <v>89449</v>
      </c>
      <c r="E383" s="105" t="s">
        <v>533</v>
      </c>
      <c r="F383" s="104" t="s">
        <v>82</v>
      </c>
      <c r="G383" s="104">
        <v>148.80000000000001</v>
      </c>
      <c r="H383" s="106">
        <v>19.32</v>
      </c>
      <c r="I383" s="106">
        <v>25.35</v>
      </c>
      <c r="J383" s="106">
        <v>2874.81</v>
      </c>
      <c r="K383" s="131">
        <v>3772.08</v>
      </c>
    </row>
    <row r="384" spans="1:12" ht="30" x14ac:dyDescent="0.25">
      <c r="A384" s="130" t="s">
        <v>534</v>
      </c>
      <c r="B384" s="104" t="s">
        <v>14</v>
      </c>
      <c r="C384" s="104" t="s">
        <v>20</v>
      </c>
      <c r="D384" s="104">
        <v>89450</v>
      </c>
      <c r="E384" s="105" t="s">
        <v>535</v>
      </c>
      <c r="F384" s="104" t="s">
        <v>82</v>
      </c>
      <c r="G384" s="104">
        <v>132.16</v>
      </c>
      <c r="H384" s="106">
        <v>31.04</v>
      </c>
      <c r="I384" s="106">
        <v>40.74</v>
      </c>
      <c r="J384" s="106">
        <v>4102.24</v>
      </c>
      <c r="K384" s="131">
        <v>5384.19</v>
      </c>
    </row>
    <row r="385" spans="1:11" ht="30" x14ac:dyDescent="0.25">
      <c r="A385" s="130" t="s">
        <v>536</v>
      </c>
      <c r="B385" s="104" t="s">
        <v>14</v>
      </c>
      <c r="C385" s="104" t="s">
        <v>20</v>
      </c>
      <c r="D385" s="104">
        <v>89451</v>
      </c>
      <c r="E385" s="105" t="s">
        <v>537</v>
      </c>
      <c r="F385" s="104" t="s">
        <v>82</v>
      </c>
      <c r="G385" s="104">
        <v>44.74</v>
      </c>
      <c r="H385" s="106">
        <v>50.67</v>
      </c>
      <c r="I385" s="106">
        <v>66.5</v>
      </c>
      <c r="J385" s="106">
        <v>2266.9699999999998</v>
      </c>
      <c r="K385" s="131">
        <v>2975.21</v>
      </c>
    </row>
    <row r="386" spans="1:11" ht="30" x14ac:dyDescent="0.25">
      <c r="A386" s="130" t="s">
        <v>538</v>
      </c>
      <c r="B386" s="104" t="s">
        <v>14</v>
      </c>
      <c r="C386" s="104" t="s">
        <v>20</v>
      </c>
      <c r="D386" s="104">
        <v>89452</v>
      </c>
      <c r="E386" s="105" t="s">
        <v>539</v>
      </c>
      <c r="F386" s="104" t="s">
        <v>82</v>
      </c>
      <c r="G386" s="104">
        <v>25.63</v>
      </c>
      <c r="H386" s="106">
        <v>69.86</v>
      </c>
      <c r="I386" s="106">
        <v>91.69</v>
      </c>
      <c r="J386" s="106">
        <v>1790.51</v>
      </c>
      <c r="K386" s="131">
        <v>2350.0100000000002</v>
      </c>
    </row>
    <row r="387" spans="1:11" ht="45" x14ac:dyDescent="0.25">
      <c r="A387" s="130" t="s">
        <v>540</v>
      </c>
      <c r="B387" s="104" t="s">
        <v>14</v>
      </c>
      <c r="C387" s="104" t="s">
        <v>20</v>
      </c>
      <c r="D387" s="104">
        <v>94703</v>
      </c>
      <c r="E387" s="105" t="s">
        <v>541</v>
      </c>
      <c r="F387" s="104" t="s">
        <v>27</v>
      </c>
      <c r="G387" s="104">
        <v>1</v>
      </c>
      <c r="H387" s="106">
        <v>21.75</v>
      </c>
      <c r="I387" s="106">
        <v>28.54</v>
      </c>
      <c r="J387" s="106">
        <v>21.75</v>
      </c>
      <c r="K387" s="131">
        <v>28.54</v>
      </c>
    </row>
    <row r="388" spans="1:11" ht="45" x14ac:dyDescent="0.25">
      <c r="A388" s="130" t="s">
        <v>542</v>
      </c>
      <c r="B388" s="104" t="s">
        <v>14</v>
      </c>
      <c r="C388" s="104" t="s">
        <v>20</v>
      </c>
      <c r="D388" s="104">
        <v>94704</v>
      </c>
      <c r="E388" s="105" t="s">
        <v>543</v>
      </c>
      <c r="F388" s="104" t="s">
        <v>27</v>
      </c>
      <c r="G388" s="104">
        <v>1</v>
      </c>
      <c r="H388" s="106">
        <v>28.56</v>
      </c>
      <c r="I388" s="106">
        <v>37.479999999999997</v>
      </c>
      <c r="J388" s="106">
        <v>28.56</v>
      </c>
      <c r="K388" s="131">
        <v>37.479999999999997</v>
      </c>
    </row>
    <row r="389" spans="1:11" ht="45" x14ac:dyDescent="0.25">
      <c r="A389" s="130" t="s">
        <v>544</v>
      </c>
      <c r="B389" s="104" t="s">
        <v>14</v>
      </c>
      <c r="C389" s="104" t="s">
        <v>20</v>
      </c>
      <c r="D389" s="104">
        <v>94713</v>
      </c>
      <c r="E389" s="105" t="s">
        <v>545</v>
      </c>
      <c r="F389" s="104" t="s">
        <v>27</v>
      </c>
      <c r="G389" s="104">
        <v>1</v>
      </c>
      <c r="H389" s="106">
        <v>256.98</v>
      </c>
      <c r="I389" s="106">
        <v>337.28</v>
      </c>
      <c r="J389" s="106">
        <v>256.98</v>
      </c>
      <c r="K389" s="131">
        <v>337.28</v>
      </c>
    </row>
    <row r="390" spans="1:11" ht="45" x14ac:dyDescent="0.25">
      <c r="A390" s="130" t="s">
        <v>546</v>
      </c>
      <c r="B390" s="104" t="s">
        <v>14</v>
      </c>
      <c r="C390" s="104" t="s">
        <v>20</v>
      </c>
      <c r="D390" s="104">
        <v>89383</v>
      </c>
      <c r="E390" s="105" t="s">
        <v>547</v>
      </c>
      <c r="F390" s="104" t="s">
        <v>27</v>
      </c>
      <c r="G390" s="104">
        <v>58</v>
      </c>
      <c r="H390" s="106">
        <v>6.37</v>
      </c>
      <c r="I390" s="106">
        <v>8.36</v>
      </c>
      <c r="J390" s="106">
        <v>369.46</v>
      </c>
      <c r="K390" s="131">
        <v>484.88</v>
      </c>
    </row>
    <row r="391" spans="1:11" ht="30" x14ac:dyDescent="0.25">
      <c r="A391" s="130" t="s">
        <v>548</v>
      </c>
      <c r="B391" s="104" t="s">
        <v>14</v>
      </c>
      <c r="C391" s="104" t="s">
        <v>20</v>
      </c>
      <c r="D391" s="104">
        <v>89553</v>
      </c>
      <c r="E391" s="105" t="s">
        <v>549</v>
      </c>
      <c r="F391" s="104" t="s">
        <v>27</v>
      </c>
      <c r="G391" s="104">
        <v>14</v>
      </c>
      <c r="H391" s="106">
        <v>5.74</v>
      </c>
      <c r="I391" s="106">
        <v>7.53</v>
      </c>
      <c r="J391" s="106">
        <v>80.36</v>
      </c>
      <c r="K391" s="131">
        <v>105.42</v>
      </c>
    </row>
    <row r="392" spans="1:11" ht="45" x14ac:dyDescent="0.25">
      <c r="A392" s="130" t="s">
        <v>550</v>
      </c>
      <c r="B392" s="104" t="s">
        <v>14</v>
      </c>
      <c r="C392" s="104" t="s">
        <v>20</v>
      </c>
      <c r="D392" s="104">
        <v>89596</v>
      </c>
      <c r="E392" s="105" t="s">
        <v>551</v>
      </c>
      <c r="F392" s="104" t="s">
        <v>27</v>
      </c>
      <c r="G392" s="104">
        <v>38</v>
      </c>
      <c r="H392" s="106">
        <v>10.57</v>
      </c>
      <c r="I392" s="106">
        <v>13.87</v>
      </c>
      <c r="J392" s="106">
        <v>401.66</v>
      </c>
      <c r="K392" s="131">
        <v>527.05999999999995</v>
      </c>
    </row>
    <row r="393" spans="1:11" ht="30" x14ac:dyDescent="0.25">
      <c r="A393" s="130" t="s">
        <v>552</v>
      </c>
      <c r="B393" s="104" t="s">
        <v>14</v>
      </c>
      <c r="C393" s="104" t="s">
        <v>20</v>
      </c>
      <c r="D393" s="104">
        <v>89610</v>
      </c>
      <c r="E393" s="105" t="s">
        <v>553</v>
      </c>
      <c r="F393" s="104" t="s">
        <v>27</v>
      </c>
      <c r="G393" s="104">
        <v>10</v>
      </c>
      <c r="H393" s="106">
        <v>19.989999999999998</v>
      </c>
      <c r="I393" s="106">
        <v>26.23</v>
      </c>
      <c r="J393" s="106">
        <v>199.9</v>
      </c>
      <c r="K393" s="131">
        <v>262.3</v>
      </c>
    </row>
    <row r="394" spans="1:11" ht="30" x14ac:dyDescent="0.25">
      <c r="A394" s="130" t="s">
        <v>554</v>
      </c>
      <c r="B394" s="104" t="s">
        <v>14</v>
      </c>
      <c r="C394" s="104" t="s">
        <v>20</v>
      </c>
      <c r="D394" s="104">
        <v>89546</v>
      </c>
      <c r="E394" s="105" t="s">
        <v>555</v>
      </c>
      <c r="F394" s="104" t="s">
        <v>27</v>
      </c>
      <c r="G394" s="104">
        <v>3</v>
      </c>
      <c r="H394" s="106">
        <v>10.85</v>
      </c>
      <c r="I394" s="106">
        <v>14.24</v>
      </c>
      <c r="J394" s="106">
        <v>32.549999999999997</v>
      </c>
      <c r="K394" s="131">
        <v>42.72</v>
      </c>
    </row>
    <row r="395" spans="1:11" ht="30" x14ac:dyDescent="0.25">
      <c r="A395" s="130" t="s">
        <v>556</v>
      </c>
      <c r="B395" s="104" t="s">
        <v>14</v>
      </c>
      <c r="C395" s="104" t="s">
        <v>20</v>
      </c>
      <c r="D395" s="104">
        <v>89546</v>
      </c>
      <c r="E395" s="105" t="s">
        <v>555</v>
      </c>
      <c r="F395" s="104" t="s">
        <v>27</v>
      </c>
      <c r="G395" s="104">
        <v>7</v>
      </c>
      <c r="H395" s="106">
        <v>10.85</v>
      </c>
      <c r="I395" s="106">
        <v>14.24</v>
      </c>
      <c r="J395" s="106">
        <v>75.95</v>
      </c>
      <c r="K395" s="131">
        <v>99.68</v>
      </c>
    </row>
    <row r="396" spans="1:11" ht="30" x14ac:dyDescent="0.25">
      <c r="A396" s="130" t="s">
        <v>557</v>
      </c>
      <c r="B396" s="104" t="s">
        <v>14</v>
      </c>
      <c r="C396" s="104" t="s">
        <v>20</v>
      </c>
      <c r="D396" s="104">
        <v>89546</v>
      </c>
      <c r="E396" s="105" t="s">
        <v>555</v>
      </c>
      <c r="F396" s="104" t="s">
        <v>27</v>
      </c>
      <c r="G396" s="104">
        <v>1</v>
      </c>
      <c r="H396" s="106">
        <v>10.85</v>
      </c>
      <c r="I396" s="106">
        <v>14.24</v>
      </c>
      <c r="J396" s="106">
        <v>10.85</v>
      </c>
      <c r="K396" s="131">
        <v>14.24</v>
      </c>
    </row>
    <row r="397" spans="1:11" ht="30" x14ac:dyDescent="0.25">
      <c r="A397" s="130" t="s">
        <v>558</v>
      </c>
      <c r="B397" s="104" t="s">
        <v>14</v>
      </c>
      <c r="C397" s="104" t="s">
        <v>20</v>
      </c>
      <c r="D397" s="104">
        <v>89546</v>
      </c>
      <c r="E397" s="105" t="s">
        <v>555</v>
      </c>
      <c r="F397" s="104" t="s">
        <v>27</v>
      </c>
      <c r="G397" s="104">
        <v>2</v>
      </c>
      <c r="H397" s="106">
        <v>10.85</v>
      </c>
      <c r="I397" s="106">
        <v>14.24</v>
      </c>
      <c r="J397" s="106">
        <v>21.7</v>
      </c>
      <c r="K397" s="131">
        <v>28.48</v>
      </c>
    </row>
    <row r="398" spans="1:11" ht="30" x14ac:dyDescent="0.25">
      <c r="A398" s="130" t="s">
        <v>559</v>
      </c>
      <c r="B398" s="104" t="s">
        <v>14</v>
      </c>
      <c r="C398" s="104" t="s">
        <v>20</v>
      </c>
      <c r="D398" s="104">
        <v>89546</v>
      </c>
      <c r="E398" s="105" t="s">
        <v>555</v>
      </c>
      <c r="F398" s="104" t="s">
        <v>27</v>
      </c>
      <c r="G398" s="104">
        <v>7</v>
      </c>
      <c r="H398" s="106">
        <v>10.85</v>
      </c>
      <c r="I398" s="106">
        <v>14.24</v>
      </c>
      <c r="J398" s="106">
        <v>75.95</v>
      </c>
      <c r="K398" s="131">
        <v>99.68</v>
      </c>
    </row>
    <row r="399" spans="1:11" ht="30" x14ac:dyDescent="0.25">
      <c r="A399" s="130" t="s">
        <v>560</v>
      </c>
      <c r="B399" s="104" t="s">
        <v>14</v>
      </c>
      <c r="C399" s="104" t="s">
        <v>20</v>
      </c>
      <c r="D399" s="104">
        <v>89546</v>
      </c>
      <c r="E399" s="105" t="s">
        <v>555</v>
      </c>
      <c r="F399" s="104" t="s">
        <v>27</v>
      </c>
      <c r="G399" s="104">
        <v>1</v>
      </c>
      <c r="H399" s="106">
        <v>10.85</v>
      </c>
      <c r="I399" s="106">
        <v>14.24</v>
      </c>
      <c r="J399" s="106">
        <v>10.85</v>
      </c>
      <c r="K399" s="131">
        <v>14.24</v>
      </c>
    </row>
    <row r="400" spans="1:11" ht="30" x14ac:dyDescent="0.25">
      <c r="A400" s="130" t="s">
        <v>561</v>
      </c>
      <c r="B400" s="104" t="s">
        <v>14</v>
      </c>
      <c r="C400" s="104" t="s">
        <v>20</v>
      </c>
      <c r="D400" s="104">
        <v>89546</v>
      </c>
      <c r="E400" s="105" t="s">
        <v>555</v>
      </c>
      <c r="F400" s="104" t="s">
        <v>27</v>
      </c>
      <c r="G400" s="104">
        <v>7</v>
      </c>
      <c r="H400" s="106">
        <v>10.85</v>
      </c>
      <c r="I400" s="106">
        <v>14.24</v>
      </c>
      <c r="J400" s="106">
        <v>75.95</v>
      </c>
      <c r="K400" s="131">
        <v>99.68</v>
      </c>
    </row>
    <row r="401" spans="1:11" ht="30" x14ac:dyDescent="0.25">
      <c r="A401" s="130" t="s">
        <v>562</v>
      </c>
      <c r="B401" s="104" t="s">
        <v>14</v>
      </c>
      <c r="C401" s="104" t="s">
        <v>20</v>
      </c>
      <c r="D401" s="104">
        <v>89546</v>
      </c>
      <c r="E401" s="105" t="s">
        <v>555</v>
      </c>
      <c r="F401" s="104" t="s">
        <v>27</v>
      </c>
      <c r="G401" s="104">
        <v>3</v>
      </c>
      <c r="H401" s="106">
        <v>10.85</v>
      </c>
      <c r="I401" s="106">
        <v>14.24</v>
      </c>
      <c r="J401" s="106">
        <v>32.549999999999997</v>
      </c>
      <c r="K401" s="131">
        <v>42.72</v>
      </c>
    </row>
    <row r="402" spans="1:11" ht="30" x14ac:dyDescent="0.25">
      <c r="A402" s="130" t="s">
        <v>563</v>
      </c>
      <c r="B402" s="104" t="s">
        <v>14</v>
      </c>
      <c r="C402" s="104" t="s">
        <v>20</v>
      </c>
      <c r="D402" s="104">
        <v>89546</v>
      </c>
      <c r="E402" s="105" t="s">
        <v>555</v>
      </c>
      <c r="F402" s="104" t="s">
        <v>27</v>
      </c>
      <c r="G402" s="104">
        <v>1</v>
      </c>
      <c r="H402" s="106">
        <v>10.85</v>
      </c>
      <c r="I402" s="106">
        <v>14.24</v>
      </c>
      <c r="J402" s="106">
        <v>10.85</v>
      </c>
      <c r="K402" s="131">
        <v>14.24</v>
      </c>
    </row>
    <row r="403" spans="1:11" ht="30" x14ac:dyDescent="0.25">
      <c r="A403" s="130" t="s">
        <v>564</v>
      </c>
      <c r="B403" s="104" t="s">
        <v>14</v>
      </c>
      <c r="C403" s="104" t="s">
        <v>20</v>
      </c>
      <c r="D403" s="104">
        <v>89546</v>
      </c>
      <c r="E403" s="105" t="s">
        <v>555</v>
      </c>
      <c r="F403" s="104" t="s">
        <v>27</v>
      </c>
      <c r="G403" s="104">
        <v>1</v>
      </c>
      <c r="H403" s="106">
        <v>10.85</v>
      </c>
      <c r="I403" s="106">
        <v>14.24</v>
      </c>
      <c r="J403" s="106">
        <v>10.85</v>
      </c>
      <c r="K403" s="131">
        <v>14.24</v>
      </c>
    </row>
    <row r="404" spans="1:11" ht="30" x14ac:dyDescent="0.25">
      <c r="A404" s="130" t="s">
        <v>565</v>
      </c>
      <c r="B404" s="104" t="s">
        <v>14</v>
      </c>
      <c r="C404" s="104" t="s">
        <v>20</v>
      </c>
      <c r="D404" s="104">
        <v>89598</v>
      </c>
      <c r="E404" s="105" t="s">
        <v>566</v>
      </c>
      <c r="F404" s="104" t="s">
        <v>27</v>
      </c>
      <c r="G404" s="104">
        <v>1</v>
      </c>
      <c r="H404" s="106">
        <v>51.62</v>
      </c>
      <c r="I404" s="106">
        <v>67.75</v>
      </c>
      <c r="J404" s="106">
        <v>51.62</v>
      </c>
      <c r="K404" s="131">
        <v>67.75</v>
      </c>
    </row>
    <row r="405" spans="1:11" ht="30" x14ac:dyDescent="0.25">
      <c r="A405" s="130" t="s">
        <v>567</v>
      </c>
      <c r="B405" s="104" t="s">
        <v>14</v>
      </c>
      <c r="C405" s="104" t="s">
        <v>20</v>
      </c>
      <c r="D405" s="104">
        <v>89380</v>
      </c>
      <c r="E405" s="105" t="s">
        <v>568</v>
      </c>
      <c r="F405" s="104" t="s">
        <v>27</v>
      </c>
      <c r="G405" s="104">
        <v>4</v>
      </c>
      <c r="H405" s="106">
        <v>9.9499999999999993</v>
      </c>
      <c r="I405" s="106">
        <v>13.05</v>
      </c>
      <c r="J405" s="106">
        <v>39.799999999999997</v>
      </c>
      <c r="K405" s="131">
        <v>52.2</v>
      </c>
    </row>
    <row r="406" spans="1:11" ht="30" x14ac:dyDescent="0.25">
      <c r="A406" s="130" t="s">
        <v>569</v>
      </c>
      <c r="B406" s="104" t="s">
        <v>14</v>
      </c>
      <c r="C406" s="104" t="s">
        <v>20</v>
      </c>
      <c r="D406" s="104">
        <v>89605</v>
      </c>
      <c r="E406" s="105" t="s">
        <v>570</v>
      </c>
      <c r="F406" s="104" t="s">
        <v>27</v>
      </c>
      <c r="G406" s="104">
        <v>3</v>
      </c>
      <c r="H406" s="106">
        <v>21.15</v>
      </c>
      <c r="I406" s="106">
        <v>27.75</v>
      </c>
      <c r="J406" s="106">
        <v>63.45</v>
      </c>
      <c r="K406" s="131">
        <v>83.25</v>
      </c>
    </row>
    <row r="407" spans="1:11" ht="30" x14ac:dyDescent="0.25">
      <c r="A407" s="130" t="s">
        <v>571</v>
      </c>
      <c r="B407" s="104" t="s">
        <v>14</v>
      </c>
      <c r="C407" s="104" t="s">
        <v>20</v>
      </c>
      <c r="D407" s="104">
        <v>89541</v>
      </c>
      <c r="E407" s="105" t="s">
        <v>572</v>
      </c>
      <c r="F407" s="104" t="s">
        <v>27</v>
      </c>
      <c r="G407" s="104">
        <v>2</v>
      </c>
      <c r="H407" s="106">
        <v>6.42</v>
      </c>
      <c r="I407" s="106">
        <v>8.42</v>
      </c>
      <c r="J407" s="106">
        <v>12.84</v>
      </c>
      <c r="K407" s="131">
        <v>16.84</v>
      </c>
    </row>
    <row r="408" spans="1:11" ht="30" x14ac:dyDescent="0.25">
      <c r="A408" s="130" t="s">
        <v>573</v>
      </c>
      <c r="B408" s="104" t="s">
        <v>14</v>
      </c>
      <c r="C408" s="104" t="s">
        <v>20</v>
      </c>
      <c r="D408" s="104">
        <v>89597</v>
      </c>
      <c r="E408" s="105" t="s">
        <v>574</v>
      </c>
      <c r="F408" s="104" t="s">
        <v>27</v>
      </c>
      <c r="G408" s="104">
        <v>2</v>
      </c>
      <c r="H408" s="106">
        <v>23.24</v>
      </c>
      <c r="I408" s="106">
        <v>30.5</v>
      </c>
      <c r="J408" s="106">
        <v>46.48</v>
      </c>
      <c r="K408" s="131">
        <v>61</v>
      </c>
    </row>
    <row r="409" spans="1:11" ht="30" x14ac:dyDescent="0.25">
      <c r="A409" s="130" t="s">
        <v>575</v>
      </c>
      <c r="B409" s="104" t="s">
        <v>14</v>
      </c>
      <c r="C409" s="104" t="s">
        <v>20</v>
      </c>
      <c r="D409" s="104">
        <v>89362</v>
      </c>
      <c r="E409" s="105" t="s">
        <v>576</v>
      </c>
      <c r="F409" s="104" t="s">
        <v>27</v>
      </c>
      <c r="G409" s="104">
        <v>123</v>
      </c>
      <c r="H409" s="106">
        <v>9.0299999999999994</v>
      </c>
      <c r="I409" s="106">
        <v>11.85</v>
      </c>
      <c r="J409" s="106">
        <v>1110.69</v>
      </c>
      <c r="K409" s="131">
        <v>1457.55</v>
      </c>
    </row>
    <row r="410" spans="1:11" ht="30" x14ac:dyDescent="0.25">
      <c r="A410" s="130" t="s">
        <v>577</v>
      </c>
      <c r="B410" s="104" t="s">
        <v>14</v>
      </c>
      <c r="C410" s="104" t="s">
        <v>20</v>
      </c>
      <c r="D410" s="104">
        <v>89367</v>
      </c>
      <c r="E410" s="105" t="s">
        <v>578</v>
      </c>
      <c r="F410" s="104" t="s">
        <v>27</v>
      </c>
      <c r="G410" s="104">
        <v>53</v>
      </c>
      <c r="H410" s="106">
        <v>12.66</v>
      </c>
      <c r="I410" s="106">
        <v>16.61</v>
      </c>
      <c r="J410" s="106">
        <v>670.98</v>
      </c>
      <c r="K410" s="131">
        <v>880.33</v>
      </c>
    </row>
    <row r="411" spans="1:11" ht="30" x14ac:dyDescent="0.25">
      <c r="A411" s="130" t="s">
        <v>579</v>
      </c>
      <c r="B411" s="104" t="s">
        <v>14</v>
      </c>
      <c r="C411" s="104" t="s">
        <v>20</v>
      </c>
      <c r="D411" s="104">
        <v>89501</v>
      </c>
      <c r="E411" s="105" t="s">
        <v>580</v>
      </c>
      <c r="F411" s="104" t="s">
        <v>27</v>
      </c>
      <c r="G411" s="104">
        <v>60</v>
      </c>
      <c r="H411" s="106">
        <v>14.33</v>
      </c>
      <c r="I411" s="106">
        <v>18.8</v>
      </c>
      <c r="J411" s="106">
        <v>859.8</v>
      </c>
      <c r="K411" s="131">
        <v>1128</v>
      </c>
    </row>
    <row r="412" spans="1:11" ht="30" x14ac:dyDescent="0.25">
      <c r="A412" s="130" t="s">
        <v>581</v>
      </c>
      <c r="B412" s="104" t="s">
        <v>14</v>
      </c>
      <c r="C412" s="104" t="s">
        <v>20</v>
      </c>
      <c r="D412" s="104">
        <v>89505</v>
      </c>
      <c r="E412" s="105" t="s">
        <v>582</v>
      </c>
      <c r="F412" s="104" t="s">
        <v>27</v>
      </c>
      <c r="G412" s="104">
        <v>36</v>
      </c>
      <c r="H412" s="106">
        <v>42.65</v>
      </c>
      <c r="I412" s="106">
        <v>55.97</v>
      </c>
      <c r="J412" s="106">
        <v>1535.4</v>
      </c>
      <c r="K412" s="131">
        <v>2014.92</v>
      </c>
    </row>
    <row r="413" spans="1:11" ht="30" x14ac:dyDescent="0.25">
      <c r="A413" s="130" t="s">
        <v>583</v>
      </c>
      <c r="B413" s="104" t="s">
        <v>14</v>
      </c>
      <c r="C413" s="104" t="s">
        <v>20</v>
      </c>
      <c r="D413" s="104">
        <v>89521</v>
      </c>
      <c r="E413" s="105" t="s">
        <v>584</v>
      </c>
      <c r="F413" s="104" t="s">
        <v>27</v>
      </c>
      <c r="G413" s="104">
        <v>10</v>
      </c>
      <c r="H413" s="106">
        <v>128.84</v>
      </c>
      <c r="I413" s="106">
        <v>169.1</v>
      </c>
      <c r="J413" s="106">
        <v>1288.4000000000001</v>
      </c>
      <c r="K413" s="131">
        <v>1691</v>
      </c>
    </row>
    <row r="414" spans="1:11" ht="30" x14ac:dyDescent="0.25">
      <c r="A414" s="130" t="s">
        <v>585</v>
      </c>
      <c r="B414" s="104" t="s">
        <v>14</v>
      </c>
      <c r="C414" s="104" t="s">
        <v>20</v>
      </c>
      <c r="D414" s="104">
        <v>89366</v>
      </c>
      <c r="E414" s="105" t="s">
        <v>586</v>
      </c>
      <c r="F414" s="104" t="s">
        <v>27</v>
      </c>
      <c r="G414" s="104">
        <v>10</v>
      </c>
      <c r="H414" s="106">
        <v>16.41</v>
      </c>
      <c r="I414" s="106">
        <v>21.53</v>
      </c>
      <c r="J414" s="106">
        <v>164.1</v>
      </c>
      <c r="K414" s="131">
        <v>215.3</v>
      </c>
    </row>
    <row r="415" spans="1:11" ht="30" x14ac:dyDescent="0.25">
      <c r="A415" s="130" t="s">
        <v>587</v>
      </c>
      <c r="B415" s="104" t="s">
        <v>14</v>
      </c>
      <c r="C415" s="104" t="s">
        <v>20</v>
      </c>
      <c r="D415" s="104">
        <v>90373</v>
      </c>
      <c r="E415" s="105" t="s">
        <v>588</v>
      </c>
      <c r="F415" s="104" t="s">
        <v>27</v>
      </c>
      <c r="G415" s="104">
        <v>50</v>
      </c>
      <c r="H415" s="106">
        <v>12.96</v>
      </c>
      <c r="I415" s="106">
        <v>17.010000000000002</v>
      </c>
      <c r="J415" s="106">
        <v>648</v>
      </c>
      <c r="K415" s="131">
        <v>850.5</v>
      </c>
    </row>
    <row r="416" spans="1:11" ht="30" x14ac:dyDescent="0.25">
      <c r="A416" s="130" t="s">
        <v>589</v>
      </c>
      <c r="B416" s="104" t="s">
        <v>14</v>
      </c>
      <c r="C416" s="104" t="s">
        <v>20</v>
      </c>
      <c r="D416" s="104">
        <v>89440</v>
      </c>
      <c r="E416" s="105" t="s">
        <v>590</v>
      </c>
      <c r="F416" s="104" t="s">
        <v>27</v>
      </c>
      <c r="G416" s="104">
        <v>22</v>
      </c>
      <c r="H416" s="106">
        <v>11.5</v>
      </c>
      <c r="I416" s="106">
        <v>15.09</v>
      </c>
      <c r="J416" s="106">
        <v>253</v>
      </c>
      <c r="K416" s="131">
        <v>331.98</v>
      </c>
    </row>
    <row r="417" spans="1:12" ht="30" x14ac:dyDescent="0.25">
      <c r="A417" s="130" t="s">
        <v>591</v>
      </c>
      <c r="B417" s="104" t="s">
        <v>14</v>
      </c>
      <c r="C417" s="104" t="s">
        <v>20</v>
      </c>
      <c r="D417" s="104">
        <v>89443</v>
      </c>
      <c r="E417" s="105" t="s">
        <v>592</v>
      </c>
      <c r="F417" s="104" t="s">
        <v>27</v>
      </c>
      <c r="G417" s="104">
        <v>3</v>
      </c>
      <c r="H417" s="106">
        <v>16.55</v>
      </c>
      <c r="I417" s="106">
        <v>21.72</v>
      </c>
      <c r="J417" s="106">
        <v>49.65</v>
      </c>
      <c r="K417" s="131">
        <v>65.16</v>
      </c>
    </row>
    <row r="418" spans="1:12" ht="30" x14ac:dyDescent="0.25">
      <c r="A418" s="130" t="s">
        <v>593</v>
      </c>
      <c r="B418" s="104" t="s">
        <v>14</v>
      </c>
      <c r="C418" s="104" t="s">
        <v>20</v>
      </c>
      <c r="D418" s="104">
        <v>89625</v>
      </c>
      <c r="E418" s="105" t="s">
        <v>594</v>
      </c>
      <c r="F418" s="104" t="s">
        <v>27</v>
      </c>
      <c r="G418" s="104">
        <v>16</v>
      </c>
      <c r="H418" s="106">
        <v>22.87</v>
      </c>
      <c r="I418" s="106">
        <v>30.01</v>
      </c>
      <c r="J418" s="106">
        <v>365.92</v>
      </c>
      <c r="K418" s="131">
        <v>480.16</v>
      </c>
    </row>
    <row r="419" spans="1:12" ht="30" x14ac:dyDescent="0.25">
      <c r="A419" s="130" t="s">
        <v>595</v>
      </c>
      <c r="B419" s="104" t="s">
        <v>14</v>
      </c>
      <c r="C419" s="104" t="s">
        <v>20</v>
      </c>
      <c r="D419" s="104">
        <v>89628</v>
      </c>
      <c r="E419" s="105" t="s">
        <v>596</v>
      </c>
      <c r="F419" s="104" t="s">
        <v>27</v>
      </c>
      <c r="G419" s="104">
        <v>14</v>
      </c>
      <c r="H419" s="106">
        <v>49.14</v>
      </c>
      <c r="I419" s="106">
        <v>64.489999999999995</v>
      </c>
      <c r="J419" s="106">
        <v>687.96</v>
      </c>
      <c r="K419" s="131">
        <v>902.86</v>
      </c>
    </row>
    <row r="420" spans="1:12" ht="30" x14ac:dyDescent="0.25">
      <c r="A420" s="130" t="s">
        <v>597</v>
      </c>
      <c r="B420" s="104" t="s">
        <v>14</v>
      </c>
      <c r="C420" s="104" t="s">
        <v>20</v>
      </c>
      <c r="D420" s="104">
        <v>89629</v>
      </c>
      <c r="E420" s="105" t="s">
        <v>598</v>
      </c>
      <c r="F420" s="104" t="s">
        <v>27</v>
      </c>
      <c r="G420" s="104">
        <v>1</v>
      </c>
      <c r="H420" s="106">
        <v>83.23</v>
      </c>
      <c r="I420" s="106">
        <v>109.23</v>
      </c>
      <c r="J420" s="106">
        <v>83.23</v>
      </c>
      <c r="K420" s="131">
        <v>109.23</v>
      </c>
    </row>
    <row r="421" spans="1:12" ht="30" x14ac:dyDescent="0.25">
      <c r="A421" s="130" t="s">
        <v>599</v>
      </c>
      <c r="B421" s="104" t="s">
        <v>14</v>
      </c>
      <c r="C421" s="104" t="s">
        <v>20</v>
      </c>
      <c r="D421" s="104">
        <v>89622</v>
      </c>
      <c r="E421" s="105" t="s">
        <v>600</v>
      </c>
      <c r="F421" s="104" t="s">
        <v>27</v>
      </c>
      <c r="G421" s="104">
        <v>3</v>
      </c>
      <c r="H421" s="106">
        <v>14.23</v>
      </c>
      <c r="I421" s="106">
        <v>18.670000000000002</v>
      </c>
      <c r="J421" s="106">
        <v>42.69</v>
      </c>
      <c r="K421" s="131">
        <v>56.01</v>
      </c>
    </row>
    <row r="422" spans="1:12" ht="30" x14ac:dyDescent="0.25">
      <c r="A422" s="130" t="s">
        <v>601</v>
      </c>
      <c r="B422" s="104" t="s">
        <v>14</v>
      </c>
      <c r="C422" s="104" t="s">
        <v>20</v>
      </c>
      <c r="D422" s="104">
        <v>89627</v>
      </c>
      <c r="E422" s="105" t="s">
        <v>602</v>
      </c>
      <c r="F422" s="104" t="s">
        <v>27</v>
      </c>
      <c r="G422" s="104">
        <v>13</v>
      </c>
      <c r="H422" s="106">
        <v>20.350000000000001</v>
      </c>
      <c r="I422" s="106">
        <v>26.7</v>
      </c>
      <c r="J422" s="106">
        <v>264.55</v>
      </c>
      <c r="K422" s="131">
        <v>347.1</v>
      </c>
    </row>
    <row r="423" spans="1:12" ht="30" x14ac:dyDescent="0.25">
      <c r="A423" s="130" t="s">
        <v>603</v>
      </c>
      <c r="B423" s="104" t="s">
        <v>14</v>
      </c>
      <c r="C423" s="104" t="s">
        <v>20</v>
      </c>
      <c r="D423" s="104">
        <v>89630</v>
      </c>
      <c r="E423" s="105" t="s">
        <v>604</v>
      </c>
      <c r="F423" s="104" t="s">
        <v>27</v>
      </c>
      <c r="G423" s="104">
        <v>1</v>
      </c>
      <c r="H423" s="106">
        <v>62.98</v>
      </c>
      <c r="I423" s="106">
        <v>82.66</v>
      </c>
      <c r="J423" s="106">
        <v>62.98</v>
      </c>
      <c r="K423" s="131">
        <v>82.66</v>
      </c>
    </row>
    <row r="424" spans="1:12" ht="30" x14ac:dyDescent="0.25">
      <c r="A424" s="130" t="s">
        <v>605</v>
      </c>
      <c r="B424" s="104" t="s">
        <v>14</v>
      </c>
      <c r="C424" s="104" t="s">
        <v>20</v>
      </c>
      <c r="D424" s="104">
        <v>89630</v>
      </c>
      <c r="E424" s="105" t="s">
        <v>604</v>
      </c>
      <c r="F424" s="104" t="s">
        <v>27</v>
      </c>
      <c r="G424" s="104">
        <v>2</v>
      </c>
      <c r="H424" s="106">
        <v>62.98</v>
      </c>
      <c r="I424" s="106">
        <v>82.66</v>
      </c>
      <c r="J424" s="106">
        <v>125.96</v>
      </c>
      <c r="K424" s="131">
        <v>165.32</v>
      </c>
    </row>
    <row r="425" spans="1:12" ht="30" x14ac:dyDescent="0.25">
      <c r="A425" s="130" t="s">
        <v>606</v>
      </c>
      <c r="B425" s="104" t="s">
        <v>14</v>
      </c>
      <c r="C425" s="104" t="s">
        <v>20</v>
      </c>
      <c r="D425" s="104">
        <v>89632</v>
      </c>
      <c r="E425" s="105" t="s">
        <v>607</v>
      </c>
      <c r="F425" s="104" t="s">
        <v>27</v>
      </c>
      <c r="G425" s="104">
        <v>2</v>
      </c>
      <c r="H425" s="106">
        <v>127.44</v>
      </c>
      <c r="I425" s="106">
        <v>167.26</v>
      </c>
      <c r="J425" s="106">
        <v>254.88</v>
      </c>
      <c r="K425" s="131">
        <v>334.52</v>
      </c>
    </row>
    <row r="426" spans="1:12" x14ac:dyDescent="0.25">
      <c r="A426" s="130" t="s">
        <v>608</v>
      </c>
      <c r="B426" s="104" t="s">
        <v>295</v>
      </c>
      <c r="C426" s="104" t="s">
        <v>20</v>
      </c>
      <c r="D426" s="104">
        <v>7104</v>
      </c>
      <c r="E426" s="105" t="s">
        <v>609</v>
      </c>
      <c r="F426" s="104" t="s">
        <v>27</v>
      </c>
      <c r="G426" s="104">
        <v>16</v>
      </c>
      <c r="H426" s="106">
        <v>4.2</v>
      </c>
      <c r="I426" s="106">
        <v>5.51</v>
      </c>
      <c r="J426" s="106">
        <v>67.2</v>
      </c>
      <c r="K426" s="131">
        <v>88.16</v>
      </c>
    </row>
    <row r="427" spans="1:12" ht="30" x14ac:dyDescent="0.25">
      <c r="A427" s="130" t="s">
        <v>610</v>
      </c>
      <c r="B427" s="104" t="s">
        <v>14</v>
      </c>
      <c r="C427" s="104" t="s">
        <v>20</v>
      </c>
      <c r="D427" s="104">
        <v>89536</v>
      </c>
      <c r="E427" s="105" t="s">
        <v>611</v>
      </c>
      <c r="F427" s="104" t="s">
        <v>27</v>
      </c>
      <c r="G427" s="104">
        <v>2</v>
      </c>
      <c r="H427" s="106">
        <v>12.08</v>
      </c>
      <c r="I427" s="106">
        <v>15.85</v>
      </c>
      <c r="J427" s="106">
        <v>24.16</v>
      </c>
      <c r="K427" s="131">
        <v>31.7</v>
      </c>
    </row>
    <row r="428" spans="1:12" ht="30" x14ac:dyDescent="0.25">
      <c r="A428" s="130" t="s">
        <v>612</v>
      </c>
      <c r="B428" s="104" t="s">
        <v>14</v>
      </c>
      <c r="C428" s="104" t="s">
        <v>20</v>
      </c>
      <c r="D428" s="104">
        <v>89594</v>
      </c>
      <c r="E428" s="105" t="s">
        <v>613</v>
      </c>
      <c r="F428" s="104" t="s">
        <v>27</v>
      </c>
      <c r="G428" s="104">
        <v>2</v>
      </c>
      <c r="H428" s="106">
        <v>37.18</v>
      </c>
      <c r="I428" s="106">
        <v>48.79</v>
      </c>
      <c r="J428" s="106">
        <v>74.36</v>
      </c>
      <c r="K428" s="131">
        <v>97.58</v>
      </c>
    </row>
    <row r="429" spans="1:12" ht="24.95" customHeight="1" x14ac:dyDescent="0.25">
      <c r="A429" s="136" t="s">
        <v>614</v>
      </c>
      <c r="B429" s="107"/>
      <c r="C429" s="107"/>
      <c r="D429" s="107"/>
      <c r="E429" s="108" t="s">
        <v>615</v>
      </c>
      <c r="F429" s="107"/>
      <c r="G429" s="107"/>
      <c r="H429" s="109"/>
      <c r="I429" s="109"/>
      <c r="J429" s="109"/>
      <c r="K429" s="137">
        <v>10229.58</v>
      </c>
      <c r="L429" s="197">
        <f>SUM(K431:K438)</f>
        <v>10229.58</v>
      </c>
    </row>
    <row r="430" spans="1:12" x14ac:dyDescent="0.25">
      <c r="A430" s="130"/>
      <c r="B430" s="104"/>
      <c r="C430" s="104"/>
      <c r="D430" s="104"/>
      <c r="E430" s="105"/>
      <c r="F430" s="104"/>
      <c r="G430" s="104"/>
      <c r="H430" s="106"/>
      <c r="I430" s="106"/>
      <c r="J430" s="106"/>
      <c r="K430" s="131"/>
    </row>
    <row r="431" spans="1:12" ht="30" x14ac:dyDescent="0.25">
      <c r="A431" s="130" t="s">
        <v>616</v>
      </c>
      <c r="B431" s="104" t="s">
        <v>14</v>
      </c>
      <c r="C431" s="104" t="s">
        <v>20</v>
      </c>
      <c r="D431" s="104">
        <v>94495</v>
      </c>
      <c r="E431" s="105" t="s">
        <v>617</v>
      </c>
      <c r="F431" s="104" t="s">
        <v>27</v>
      </c>
      <c r="G431" s="104">
        <v>6</v>
      </c>
      <c r="H431" s="106">
        <v>73.05</v>
      </c>
      <c r="I431" s="106">
        <v>95.87</v>
      </c>
      <c r="J431" s="106">
        <v>438.3</v>
      </c>
      <c r="K431" s="131">
        <v>575.22</v>
      </c>
    </row>
    <row r="432" spans="1:12" ht="30" x14ac:dyDescent="0.25">
      <c r="A432" s="130" t="s">
        <v>618</v>
      </c>
      <c r="B432" s="104" t="s">
        <v>14</v>
      </c>
      <c r="C432" s="104" t="s">
        <v>20</v>
      </c>
      <c r="D432" s="104">
        <v>94497</v>
      </c>
      <c r="E432" s="105" t="s">
        <v>619</v>
      </c>
      <c r="F432" s="104" t="s">
        <v>27</v>
      </c>
      <c r="G432" s="104">
        <v>7</v>
      </c>
      <c r="H432" s="106">
        <v>126.02</v>
      </c>
      <c r="I432" s="106">
        <v>165.4</v>
      </c>
      <c r="J432" s="106">
        <v>882.14</v>
      </c>
      <c r="K432" s="131">
        <v>1157.8</v>
      </c>
    </row>
    <row r="433" spans="1:12" ht="30" x14ac:dyDescent="0.25">
      <c r="A433" s="130" t="s">
        <v>620</v>
      </c>
      <c r="B433" s="104" t="s">
        <v>14</v>
      </c>
      <c r="C433" s="104" t="s">
        <v>20</v>
      </c>
      <c r="D433" s="104">
        <v>94498</v>
      </c>
      <c r="E433" s="105" t="s">
        <v>621</v>
      </c>
      <c r="F433" s="104" t="s">
        <v>27</v>
      </c>
      <c r="G433" s="104">
        <v>5</v>
      </c>
      <c r="H433" s="106">
        <v>174.25</v>
      </c>
      <c r="I433" s="106">
        <v>228.7</v>
      </c>
      <c r="J433" s="106">
        <v>871.25</v>
      </c>
      <c r="K433" s="131">
        <v>1143.5</v>
      </c>
    </row>
    <row r="434" spans="1:12" ht="30" x14ac:dyDescent="0.25">
      <c r="A434" s="130" t="s">
        <v>622</v>
      </c>
      <c r="B434" s="104" t="s">
        <v>14</v>
      </c>
      <c r="C434" s="104" t="s">
        <v>20</v>
      </c>
      <c r="D434" s="104">
        <v>94792</v>
      </c>
      <c r="E434" s="105" t="s">
        <v>623</v>
      </c>
      <c r="F434" s="104" t="s">
        <v>27</v>
      </c>
      <c r="G434" s="104">
        <v>1</v>
      </c>
      <c r="H434" s="106">
        <v>137.06</v>
      </c>
      <c r="I434" s="106">
        <v>179.89</v>
      </c>
      <c r="J434" s="106">
        <v>137.06</v>
      </c>
      <c r="K434" s="131">
        <v>179.89</v>
      </c>
    </row>
    <row r="435" spans="1:12" ht="30" x14ac:dyDescent="0.25">
      <c r="A435" s="130" t="s">
        <v>624</v>
      </c>
      <c r="B435" s="104" t="s">
        <v>14</v>
      </c>
      <c r="C435" s="104" t="s">
        <v>20</v>
      </c>
      <c r="D435" s="104">
        <v>94794</v>
      </c>
      <c r="E435" s="105" t="s">
        <v>625</v>
      </c>
      <c r="F435" s="104" t="s">
        <v>27</v>
      </c>
      <c r="G435" s="104">
        <v>10</v>
      </c>
      <c r="H435" s="106">
        <v>199.18</v>
      </c>
      <c r="I435" s="106">
        <v>261.42</v>
      </c>
      <c r="J435" s="106">
        <v>1991.8</v>
      </c>
      <c r="K435" s="131">
        <v>2614.1999999999998</v>
      </c>
    </row>
    <row r="436" spans="1:12" ht="30" x14ac:dyDescent="0.25">
      <c r="A436" s="130" t="s">
        <v>626</v>
      </c>
      <c r="B436" s="104" t="s">
        <v>14</v>
      </c>
      <c r="C436" s="104" t="s">
        <v>20</v>
      </c>
      <c r="D436" s="104">
        <v>89987</v>
      </c>
      <c r="E436" s="105" t="s">
        <v>627</v>
      </c>
      <c r="F436" s="104" t="s">
        <v>27</v>
      </c>
      <c r="G436" s="104">
        <v>19</v>
      </c>
      <c r="H436" s="106">
        <v>112.38</v>
      </c>
      <c r="I436" s="106">
        <v>147.49</v>
      </c>
      <c r="J436" s="106">
        <v>2135.2199999999998</v>
      </c>
      <c r="K436" s="131">
        <v>2802.31</v>
      </c>
    </row>
    <row r="437" spans="1:12" ht="30" x14ac:dyDescent="0.25">
      <c r="A437" s="130" t="s">
        <v>628</v>
      </c>
      <c r="B437" s="104" t="s">
        <v>14</v>
      </c>
      <c r="C437" s="104" t="s">
        <v>20</v>
      </c>
      <c r="D437" s="104">
        <v>89985</v>
      </c>
      <c r="E437" s="105" t="s">
        <v>629</v>
      </c>
      <c r="F437" s="104" t="s">
        <v>27</v>
      </c>
      <c r="G437" s="104">
        <v>10</v>
      </c>
      <c r="H437" s="106">
        <v>106.58</v>
      </c>
      <c r="I437" s="106">
        <v>139.88</v>
      </c>
      <c r="J437" s="106">
        <v>1065.8</v>
      </c>
      <c r="K437" s="131">
        <v>1398.8</v>
      </c>
    </row>
    <row r="438" spans="1:12" ht="30" x14ac:dyDescent="0.25">
      <c r="A438" s="130" t="s">
        <v>630</v>
      </c>
      <c r="B438" s="104" t="s">
        <v>14</v>
      </c>
      <c r="C438" s="104" t="s">
        <v>20</v>
      </c>
      <c r="D438" s="104">
        <v>99622</v>
      </c>
      <c r="E438" s="105" t="s">
        <v>631</v>
      </c>
      <c r="F438" s="104" t="s">
        <v>27</v>
      </c>
      <c r="G438" s="104">
        <v>1</v>
      </c>
      <c r="H438" s="106">
        <v>272.66000000000003</v>
      </c>
      <c r="I438" s="106">
        <v>357.86</v>
      </c>
      <c r="J438" s="106">
        <v>272.66000000000003</v>
      </c>
      <c r="K438" s="131">
        <v>357.86</v>
      </c>
    </row>
    <row r="439" spans="1:12" ht="24.95" customHeight="1" x14ac:dyDescent="0.25">
      <c r="A439" s="136" t="s">
        <v>632</v>
      </c>
      <c r="B439" s="107"/>
      <c r="C439" s="107"/>
      <c r="D439" s="107"/>
      <c r="E439" s="108" t="s">
        <v>633</v>
      </c>
      <c r="F439" s="107"/>
      <c r="G439" s="107"/>
      <c r="H439" s="109"/>
      <c r="I439" s="109"/>
      <c r="J439" s="109"/>
      <c r="K439" s="137">
        <f>SUM(K441:K443)</f>
        <v>11481.370000000003</v>
      </c>
      <c r="L439" s="197">
        <f>SUM(K441:K443)</f>
        <v>11481.370000000003</v>
      </c>
    </row>
    <row r="440" spans="1:12" x14ac:dyDescent="0.25">
      <c r="A440" s="130"/>
      <c r="B440" s="104"/>
      <c r="C440" s="104"/>
      <c r="D440" s="104"/>
      <c r="E440" s="105"/>
      <c r="F440" s="104"/>
      <c r="G440" s="104"/>
      <c r="H440" s="106"/>
      <c r="I440" s="106"/>
      <c r="J440" s="106"/>
      <c r="K440" s="131"/>
    </row>
    <row r="441" spans="1:12" ht="30" x14ac:dyDescent="0.25">
      <c r="A441" s="130" t="s">
        <v>634</v>
      </c>
      <c r="B441" s="104" t="s">
        <v>14</v>
      </c>
      <c r="C441" s="104" t="s">
        <v>20</v>
      </c>
      <c r="D441" s="104">
        <v>102116</v>
      </c>
      <c r="E441" s="105" t="s">
        <v>635</v>
      </c>
      <c r="F441" s="104" t="s">
        <v>27</v>
      </c>
      <c r="G441" s="104">
        <v>2</v>
      </c>
      <c r="H441" s="106">
        <v>1599.12</v>
      </c>
      <c r="I441" s="106">
        <v>2098.84</v>
      </c>
      <c r="J441" s="106">
        <v>3198.24</v>
      </c>
      <c r="K441" s="131">
        <v>4197.68</v>
      </c>
    </row>
    <row r="442" spans="1:12" x14ac:dyDescent="0.25">
      <c r="A442" s="130" t="s">
        <v>636</v>
      </c>
      <c r="B442" s="104" t="s">
        <v>295</v>
      </c>
      <c r="C442" s="104" t="s">
        <v>15</v>
      </c>
      <c r="D442" s="104">
        <v>57</v>
      </c>
      <c r="E442" s="105" t="s">
        <v>637</v>
      </c>
      <c r="F442" s="104" t="s">
        <v>638</v>
      </c>
      <c r="G442" s="104">
        <v>1</v>
      </c>
      <c r="H442" s="106">
        <v>4333</v>
      </c>
      <c r="I442" s="106">
        <v>5687.06</v>
      </c>
      <c r="J442" s="106">
        <v>4333</v>
      </c>
      <c r="K442" s="131">
        <v>5687.06</v>
      </c>
    </row>
    <row r="443" spans="1:12" ht="30" x14ac:dyDescent="0.25">
      <c r="A443" s="130" t="s">
        <v>639</v>
      </c>
      <c r="B443" s="104" t="s">
        <v>14</v>
      </c>
      <c r="C443" s="104" t="s">
        <v>20</v>
      </c>
      <c r="D443" s="104">
        <v>102609</v>
      </c>
      <c r="E443" s="105" t="s">
        <v>640</v>
      </c>
      <c r="F443" s="104" t="s">
        <v>27</v>
      </c>
      <c r="G443" s="104">
        <v>1</v>
      </c>
      <c r="H443" s="106">
        <v>1216.48</v>
      </c>
      <c r="I443" s="106">
        <v>1596.63</v>
      </c>
      <c r="J443" s="106">
        <v>1216.48</v>
      </c>
      <c r="K443" s="131">
        <v>1596.63</v>
      </c>
    </row>
    <row r="444" spans="1:12" ht="24.95" customHeight="1" x14ac:dyDescent="0.25">
      <c r="A444" s="136" t="s">
        <v>641</v>
      </c>
      <c r="B444" s="107"/>
      <c r="C444" s="107"/>
      <c r="D444" s="107"/>
      <c r="E444" s="108" t="s">
        <v>642</v>
      </c>
      <c r="F444" s="107"/>
      <c r="G444" s="107"/>
      <c r="H444" s="109"/>
      <c r="I444" s="109"/>
      <c r="J444" s="109"/>
      <c r="K444" s="137">
        <v>16817.830000000002</v>
      </c>
      <c r="L444" s="197">
        <f>SUM(K446:K449)</f>
        <v>16817.829999999998</v>
      </c>
    </row>
    <row r="445" spans="1:12" x14ac:dyDescent="0.25">
      <c r="A445" s="130"/>
      <c r="B445" s="104"/>
      <c r="C445" s="104"/>
      <c r="D445" s="104"/>
      <c r="E445" s="105"/>
      <c r="F445" s="104"/>
      <c r="G445" s="104"/>
      <c r="H445" s="106"/>
      <c r="I445" s="106"/>
      <c r="J445" s="106"/>
      <c r="K445" s="131"/>
    </row>
    <row r="446" spans="1:12" ht="30" x14ac:dyDescent="0.25">
      <c r="A446" s="130" t="s">
        <v>643</v>
      </c>
      <c r="B446" s="104" t="s">
        <v>14</v>
      </c>
      <c r="C446" s="104" t="s">
        <v>20</v>
      </c>
      <c r="D446" s="104">
        <v>92692</v>
      </c>
      <c r="E446" s="105" t="s">
        <v>644</v>
      </c>
      <c r="F446" s="104" t="s">
        <v>27</v>
      </c>
      <c r="G446" s="104">
        <v>10</v>
      </c>
      <c r="H446" s="106">
        <v>13.36</v>
      </c>
      <c r="I446" s="106">
        <v>17.53</v>
      </c>
      <c r="J446" s="106">
        <v>133.6</v>
      </c>
      <c r="K446" s="131">
        <v>175.3</v>
      </c>
    </row>
    <row r="447" spans="1:12" x14ac:dyDescent="0.25">
      <c r="A447" s="130" t="s">
        <v>645</v>
      </c>
      <c r="B447" s="104" t="s">
        <v>295</v>
      </c>
      <c r="C447" s="104" t="s">
        <v>15</v>
      </c>
      <c r="D447" s="104">
        <v>58</v>
      </c>
      <c r="E447" s="105" t="s">
        <v>646</v>
      </c>
      <c r="F447" s="104" t="s">
        <v>638</v>
      </c>
      <c r="G447" s="104">
        <v>6</v>
      </c>
      <c r="H447" s="106">
        <v>1986.95</v>
      </c>
      <c r="I447" s="106">
        <v>2607.87</v>
      </c>
      <c r="J447" s="106">
        <v>11921.7</v>
      </c>
      <c r="K447" s="131">
        <v>15647.22</v>
      </c>
    </row>
    <row r="448" spans="1:12" x14ac:dyDescent="0.25">
      <c r="A448" s="130" t="s">
        <v>647</v>
      </c>
      <c r="B448" s="104" t="s">
        <v>295</v>
      </c>
      <c r="C448" s="104" t="s">
        <v>15</v>
      </c>
      <c r="D448" s="104">
        <v>59</v>
      </c>
      <c r="E448" s="105" t="s">
        <v>648</v>
      </c>
      <c r="F448" s="104" t="s">
        <v>638</v>
      </c>
      <c r="G448" s="104">
        <v>2</v>
      </c>
      <c r="H448" s="106">
        <v>351</v>
      </c>
      <c r="I448" s="106">
        <v>460.68</v>
      </c>
      <c r="J448" s="106">
        <v>702</v>
      </c>
      <c r="K448" s="131">
        <v>921.36</v>
      </c>
    </row>
    <row r="449" spans="1:12" ht="30" x14ac:dyDescent="0.25">
      <c r="A449" s="130" t="s">
        <v>649</v>
      </c>
      <c r="B449" s="104" t="s">
        <v>14</v>
      </c>
      <c r="C449" s="104" t="s">
        <v>20</v>
      </c>
      <c r="D449" s="104">
        <v>86884</v>
      </c>
      <c r="E449" s="105" t="s">
        <v>650</v>
      </c>
      <c r="F449" s="104" t="s">
        <v>27</v>
      </c>
      <c r="G449" s="104">
        <v>5</v>
      </c>
      <c r="H449" s="106">
        <v>11.27</v>
      </c>
      <c r="I449" s="106">
        <v>14.79</v>
      </c>
      <c r="J449" s="106">
        <v>56.35</v>
      </c>
      <c r="K449" s="131">
        <v>73.95</v>
      </c>
    </row>
    <row r="450" spans="1:12" ht="24.95" customHeight="1" x14ac:dyDescent="0.25">
      <c r="A450" s="136" t="s">
        <v>651</v>
      </c>
      <c r="B450" s="107"/>
      <c r="C450" s="107"/>
      <c r="D450" s="107"/>
      <c r="E450" s="108" t="s">
        <v>652</v>
      </c>
      <c r="F450" s="107"/>
      <c r="G450" s="107"/>
      <c r="H450" s="109"/>
      <c r="I450" s="109"/>
      <c r="J450" s="109"/>
      <c r="K450" s="137">
        <v>88331.25</v>
      </c>
      <c r="L450" s="197">
        <f>K452</f>
        <v>88331.25</v>
      </c>
    </row>
    <row r="451" spans="1:12" x14ac:dyDescent="0.25">
      <c r="A451" s="130"/>
      <c r="B451" s="104"/>
      <c r="C451" s="104"/>
      <c r="D451" s="104"/>
      <c r="E451" s="105"/>
      <c r="F451" s="104"/>
      <c r="G451" s="104"/>
      <c r="H451" s="106"/>
      <c r="I451" s="106"/>
      <c r="J451" s="106"/>
      <c r="K451" s="131"/>
    </row>
    <row r="452" spans="1:12" ht="30" x14ac:dyDescent="0.25">
      <c r="A452" s="132" t="s">
        <v>653</v>
      </c>
      <c r="B452" s="113" t="s">
        <v>295</v>
      </c>
      <c r="C452" s="113" t="s">
        <v>15</v>
      </c>
      <c r="D452" s="113">
        <v>60</v>
      </c>
      <c r="E452" s="114" t="s">
        <v>654</v>
      </c>
      <c r="F452" s="113" t="s">
        <v>638</v>
      </c>
      <c r="G452" s="113">
        <v>1</v>
      </c>
      <c r="H452" s="115">
        <v>67300</v>
      </c>
      <c r="I452" s="115">
        <v>88331.25</v>
      </c>
      <c r="J452" s="115">
        <v>67300</v>
      </c>
      <c r="K452" s="133">
        <v>88331.25</v>
      </c>
    </row>
    <row r="453" spans="1:12" ht="24.95" customHeight="1" thickBot="1" x14ac:dyDescent="0.3">
      <c r="A453" s="134" t="s">
        <v>655</v>
      </c>
      <c r="B453" s="116"/>
      <c r="C453" s="116"/>
      <c r="D453" s="116"/>
      <c r="E453" s="117" t="s">
        <v>656</v>
      </c>
      <c r="F453" s="116"/>
      <c r="G453" s="116"/>
      <c r="H453" s="118"/>
      <c r="I453" s="118"/>
      <c r="J453" s="118"/>
      <c r="K453" s="135">
        <v>84486.13</v>
      </c>
      <c r="L453" s="197">
        <f>K455+K470</f>
        <v>84486.13</v>
      </c>
    </row>
    <row r="454" spans="1:12" ht="15.75" thickTop="1" x14ac:dyDescent="0.25">
      <c r="A454" s="128"/>
      <c r="B454" s="110"/>
      <c r="C454" s="110"/>
      <c r="D454" s="110"/>
      <c r="E454" s="111"/>
      <c r="F454" s="110"/>
      <c r="G454" s="110"/>
      <c r="H454" s="112"/>
      <c r="I454" s="112"/>
      <c r="J454" s="112"/>
      <c r="K454" s="129"/>
    </row>
    <row r="455" spans="1:12" ht="24.95" customHeight="1" x14ac:dyDescent="0.25">
      <c r="A455" s="136" t="s">
        <v>657</v>
      </c>
      <c r="B455" s="107"/>
      <c r="C455" s="107"/>
      <c r="D455" s="107"/>
      <c r="E455" s="108" t="s">
        <v>658</v>
      </c>
      <c r="F455" s="107"/>
      <c r="G455" s="107"/>
      <c r="H455" s="109"/>
      <c r="I455" s="109"/>
      <c r="J455" s="109"/>
      <c r="K455" s="137">
        <v>71870.460000000006</v>
      </c>
      <c r="L455" s="197">
        <f>SUM(K457:K469)</f>
        <v>71870.460000000006</v>
      </c>
    </row>
    <row r="456" spans="1:12" x14ac:dyDescent="0.25">
      <c r="A456" s="130"/>
      <c r="B456" s="104"/>
      <c r="C456" s="104"/>
      <c r="D456" s="104"/>
      <c r="E456" s="105"/>
      <c r="F456" s="104"/>
      <c r="G456" s="104"/>
      <c r="H456" s="106"/>
      <c r="I456" s="106"/>
      <c r="J456" s="106"/>
      <c r="K456" s="131"/>
    </row>
    <row r="457" spans="1:12" ht="30" x14ac:dyDescent="0.25">
      <c r="A457" s="130" t="s">
        <v>659</v>
      </c>
      <c r="B457" s="104" t="s">
        <v>14</v>
      </c>
      <c r="C457" s="104" t="s">
        <v>20</v>
      </c>
      <c r="D457" s="104">
        <v>89578</v>
      </c>
      <c r="E457" s="105" t="s">
        <v>660</v>
      </c>
      <c r="F457" s="104" t="s">
        <v>82</v>
      </c>
      <c r="G457" s="104">
        <v>414.8</v>
      </c>
      <c r="H457" s="106">
        <v>32.229999999999997</v>
      </c>
      <c r="I457" s="106">
        <v>42.3</v>
      </c>
      <c r="J457" s="106">
        <v>13369</v>
      </c>
      <c r="K457" s="131">
        <v>17546.04</v>
      </c>
    </row>
    <row r="458" spans="1:12" ht="30" x14ac:dyDescent="0.25">
      <c r="A458" s="130" t="s">
        <v>661</v>
      </c>
      <c r="B458" s="104" t="s">
        <v>14</v>
      </c>
      <c r="C458" s="104" t="s">
        <v>20</v>
      </c>
      <c r="D458" s="104">
        <v>89580</v>
      </c>
      <c r="E458" s="105" t="s">
        <v>662</v>
      </c>
      <c r="F458" s="104" t="s">
        <v>82</v>
      </c>
      <c r="G458" s="104">
        <v>186</v>
      </c>
      <c r="H458" s="106">
        <v>66.739999999999995</v>
      </c>
      <c r="I458" s="106">
        <v>87.59</v>
      </c>
      <c r="J458" s="106">
        <v>12413.64</v>
      </c>
      <c r="K458" s="131">
        <v>16291.74</v>
      </c>
    </row>
    <row r="459" spans="1:12" ht="30" x14ac:dyDescent="0.25">
      <c r="A459" s="130" t="s">
        <v>663</v>
      </c>
      <c r="B459" s="104" t="s">
        <v>14</v>
      </c>
      <c r="C459" s="104" t="s">
        <v>20</v>
      </c>
      <c r="D459" s="104">
        <v>89580</v>
      </c>
      <c r="E459" s="105" t="s">
        <v>662</v>
      </c>
      <c r="F459" s="104" t="s">
        <v>82</v>
      </c>
      <c r="G459" s="104">
        <v>58.4</v>
      </c>
      <c r="H459" s="106">
        <v>66.739999999999995</v>
      </c>
      <c r="I459" s="106">
        <v>87.59</v>
      </c>
      <c r="J459" s="106">
        <v>3897.61</v>
      </c>
      <c r="K459" s="131">
        <v>5115.25</v>
      </c>
    </row>
    <row r="460" spans="1:12" ht="30" x14ac:dyDescent="0.25">
      <c r="A460" s="130" t="s">
        <v>664</v>
      </c>
      <c r="B460" s="104" t="s">
        <v>14</v>
      </c>
      <c r="C460" s="104" t="s">
        <v>20</v>
      </c>
      <c r="D460" s="104">
        <v>90702</v>
      </c>
      <c r="E460" s="105" t="s">
        <v>665</v>
      </c>
      <c r="F460" s="104" t="s">
        <v>82</v>
      </c>
      <c r="G460" s="104">
        <v>103.6</v>
      </c>
      <c r="H460" s="106">
        <v>111.17</v>
      </c>
      <c r="I460" s="106">
        <v>145.91</v>
      </c>
      <c r="J460" s="106">
        <v>11517.21</v>
      </c>
      <c r="K460" s="131">
        <v>15116.27</v>
      </c>
    </row>
    <row r="461" spans="1:12" ht="30" x14ac:dyDescent="0.25">
      <c r="A461" s="130" t="s">
        <v>666</v>
      </c>
      <c r="B461" s="104" t="s">
        <v>14</v>
      </c>
      <c r="C461" s="104" t="s">
        <v>20</v>
      </c>
      <c r="D461" s="104">
        <v>89585</v>
      </c>
      <c r="E461" s="105" t="s">
        <v>667</v>
      </c>
      <c r="F461" s="104" t="s">
        <v>27</v>
      </c>
      <c r="G461" s="104">
        <v>13</v>
      </c>
      <c r="H461" s="106">
        <v>43.18</v>
      </c>
      <c r="I461" s="106">
        <v>56.67</v>
      </c>
      <c r="J461" s="106">
        <v>561.34</v>
      </c>
      <c r="K461" s="131">
        <v>736.71</v>
      </c>
    </row>
    <row r="462" spans="1:12" ht="30" x14ac:dyDescent="0.25">
      <c r="A462" s="130" t="s">
        <v>668</v>
      </c>
      <c r="B462" s="104" t="s">
        <v>14</v>
      </c>
      <c r="C462" s="104" t="s">
        <v>20</v>
      </c>
      <c r="D462" s="104">
        <v>89591</v>
      </c>
      <c r="E462" s="105" t="s">
        <v>669</v>
      </c>
      <c r="F462" s="104" t="s">
        <v>27</v>
      </c>
      <c r="G462" s="104">
        <v>4</v>
      </c>
      <c r="H462" s="106">
        <v>124.3</v>
      </c>
      <c r="I462" s="106">
        <v>163.13999999999999</v>
      </c>
      <c r="J462" s="106">
        <v>497.2</v>
      </c>
      <c r="K462" s="131">
        <v>652.55999999999995</v>
      </c>
    </row>
    <row r="463" spans="1:12" ht="30" x14ac:dyDescent="0.25">
      <c r="A463" s="130" t="s">
        <v>670</v>
      </c>
      <c r="B463" s="104" t="s">
        <v>14</v>
      </c>
      <c r="C463" s="104" t="s">
        <v>20</v>
      </c>
      <c r="D463" s="104">
        <v>89584</v>
      </c>
      <c r="E463" s="105" t="s">
        <v>671</v>
      </c>
      <c r="F463" s="104" t="s">
        <v>27</v>
      </c>
      <c r="G463" s="104">
        <v>129</v>
      </c>
      <c r="H463" s="106">
        <v>42.17</v>
      </c>
      <c r="I463" s="106">
        <v>55.34</v>
      </c>
      <c r="J463" s="106">
        <v>5439.93</v>
      </c>
      <c r="K463" s="131">
        <v>7138.86</v>
      </c>
    </row>
    <row r="464" spans="1:12" ht="30" x14ac:dyDescent="0.25">
      <c r="A464" s="130" t="s">
        <v>672</v>
      </c>
      <c r="B464" s="104" t="s">
        <v>14</v>
      </c>
      <c r="C464" s="104" t="s">
        <v>20</v>
      </c>
      <c r="D464" s="104">
        <v>89590</v>
      </c>
      <c r="E464" s="105" t="s">
        <v>673</v>
      </c>
      <c r="F464" s="104" t="s">
        <v>27</v>
      </c>
      <c r="G464" s="104">
        <v>34</v>
      </c>
      <c r="H464" s="106">
        <v>127.4</v>
      </c>
      <c r="I464" s="106">
        <v>167.21</v>
      </c>
      <c r="J464" s="106">
        <v>4331.6000000000004</v>
      </c>
      <c r="K464" s="131">
        <v>5685.14</v>
      </c>
    </row>
    <row r="465" spans="1:12" ht="30" x14ac:dyDescent="0.25">
      <c r="A465" s="130" t="s">
        <v>674</v>
      </c>
      <c r="B465" s="104" t="s">
        <v>14</v>
      </c>
      <c r="C465" s="104" t="s">
        <v>20</v>
      </c>
      <c r="D465" s="104">
        <v>89567</v>
      </c>
      <c r="E465" s="105" t="s">
        <v>675</v>
      </c>
      <c r="F465" s="104" t="s">
        <v>27</v>
      </c>
      <c r="G465" s="104">
        <v>7</v>
      </c>
      <c r="H465" s="106">
        <v>77.05</v>
      </c>
      <c r="I465" s="106">
        <v>101.12</v>
      </c>
      <c r="J465" s="106">
        <v>539.35</v>
      </c>
      <c r="K465" s="131">
        <v>707.84</v>
      </c>
    </row>
    <row r="466" spans="1:12" ht="30" x14ac:dyDescent="0.25">
      <c r="A466" s="130" t="s">
        <v>676</v>
      </c>
      <c r="B466" s="104" t="s">
        <v>14</v>
      </c>
      <c r="C466" s="104" t="s">
        <v>20</v>
      </c>
      <c r="D466" s="104">
        <v>89699</v>
      </c>
      <c r="E466" s="105" t="s">
        <v>677</v>
      </c>
      <c r="F466" s="104" t="s">
        <v>27</v>
      </c>
      <c r="G466" s="104">
        <v>2</v>
      </c>
      <c r="H466" s="106">
        <v>191.67</v>
      </c>
      <c r="I466" s="106">
        <v>251.56</v>
      </c>
      <c r="J466" s="106">
        <v>383.34</v>
      </c>
      <c r="K466" s="131">
        <v>503.12</v>
      </c>
    </row>
    <row r="467" spans="1:12" ht="30" x14ac:dyDescent="0.25">
      <c r="A467" s="130" t="s">
        <v>678</v>
      </c>
      <c r="B467" s="104" t="s">
        <v>14</v>
      </c>
      <c r="C467" s="104" t="s">
        <v>20</v>
      </c>
      <c r="D467" s="104">
        <v>89669</v>
      </c>
      <c r="E467" s="105" t="s">
        <v>679</v>
      </c>
      <c r="F467" s="104" t="s">
        <v>27</v>
      </c>
      <c r="G467" s="104">
        <v>33</v>
      </c>
      <c r="H467" s="106">
        <v>32.130000000000003</v>
      </c>
      <c r="I467" s="106">
        <v>42.17</v>
      </c>
      <c r="J467" s="106">
        <v>1060.29</v>
      </c>
      <c r="K467" s="131">
        <v>1391.61</v>
      </c>
    </row>
    <row r="468" spans="1:12" ht="30" x14ac:dyDescent="0.25">
      <c r="A468" s="130" t="s">
        <v>680</v>
      </c>
      <c r="B468" s="104" t="s">
        <v>14</v>
      </c>
      <c r="C468" s="104" t="s">
        <v>20</v>
      </c>
      <c r="D468" s="104">
        <v>89677</v>
      </c>
      <c r="E468" s="105" t="s">
        <v>681</v>
      </c>
      <c r="F468" s="104" t="s">
        <v>27</v>
      </c>
      <c r="G468" s="104">
        <v>2</v>
      </c>
      <c r="H468" s="106">
        <v>74.400000000000006</v>
      </c>
      <c r="I468" s="106">
        <v>97.65</v>
      </c>
      <c r="J468" s="106">
        <v>148.80000000000001</v>
      </c>
      <c r="K468" s="131">
        <v>195.3</v>
      </c>
    </row>
    <row r="469" spans="1:12" ht="45" x14ac:dyDescent="0.25">
      <c r="A469" s="130" t="s">
        <v>682</v>
      </c>
      <c r="B469" s="104" t="s">
        <v>14</v>
      </c>
      <c r="C469" s="104" t="s">
        <v>20</v>
      </c>
      <c r="D469" s="104">
        <v>89681</v>
      </c>
      <c r="E469" s="105" t="s">
        <v>683</v>
      </c>
      <c r="F469" s="104" t="s">
        <v>27</v>
      </c>
      <c r="G469" s="104">
        <v>7</v>
      </c>
      <c r="H469" s="106">
        <v>85.99</v>
      </c>
      <c r="I469" s="106">
        <v>112.86</v>
      </c>
      <c r="J469" s="106">
        <v>601.92999999999995</v>
      </c>
      <c r="K469" s="131">
        <v>790.02</v>
      </c>
    </row>
    <row r="470" spans="1:12" ht="24.95" customHeight="1" x14ac:dyDescent="0.25">
      <c r="A470" s="136" t="s">
        <v>684</v>
      </c>
      <c r="B470" s="107"/>
      <c r="C470" s="107"/>
      <c r="D470" s="107"/>
      <c r="E470" s="108" t="s">
        <v>685</v>
      </c>
      <c r="F470" s="107"/>
      <c r="G470" s="107"/>
      <c r="H470" s="109"/>
      <c r="I470" s="109"/>
      <c r="J470" s="109"/>
      <c r="K470" s="137">
        <v>12615.67</v>
      </c>
      <c r="L470" s="197">
        <f>SUM(K472:K474)</f>
        <v>12615.67</v>
      </c>
    </row>
    <row r="471" spans="1:12" x14ac:dyDescent="0.25">
      <c r="A471" s="130"/>
      <c r="B471" s="104"/>
      <c r="C471" s="104"/>
      <c r="D471" s="104"/>
      <c r="E471" s="105"/>
      <c r="F471" s="104"/>
      <c r="G471" s="104"/>
      <c r="H471" s="106"/>
      <c r="I471" s="106"/>
      <c r="J471" s="106"/>
      <c r="K471" s="131"/>
    </row>
    <row r="472" spans="1:12" x14ac:dyDescent="0.25">
      <c r="A472" s="130" t="s">
        <v>686</v>
      </c>
      <c r="B472" s="104" t="s">
        <v>14</v>
      </c>
      <c r="C472" s="104" t="s">
        <v>24</v>
      </c>
      <c r="D472" s="104" t="s">
        <v>687</v>
      </c>
      <c r="E472" s="105" t="s">
        <v>688</v>
      </c>
      <c r="F472" s="104" t="s">
        <v>22</v>
      </c>
      <c r="G472" s="104">
        <v>12.55</v>
      </c>
      <c r="H472" s="106">
        <v>182.9</v>
      </c>
      <c r="I472" s="106">
        <v>240.05</v>
      </c>
      <c r="J472" s="106">
        <v>2295.39</v>
      </c>
      <c r="K472" s="131">
        <v>3012.62</v>
      </c>
    </row>
    <row r="473" spans="1:12" ht="30" x14ac:dyDescent="0.25">
      <c r="A473" s="130" t="s">
        <v>689</v>
      </c>
      <c r="B473" s="104" t="s">
        <v>14</v>
      </c>
      <c r="C473" s="104" t="s">
        <v>24</v>
      </c>
      <c r="D473" s="104" t="s">
        <v>690</v>
      </c>
      <c r="E473" s="105" t="s">
        <v>691</v>
      </c>
      <c r="F473" s="104" t="s">
        <v>27</v>
      </c>
      <c r="G473" s="104">
        <v>13</v>
      </c>
      <c r="H473" s="106">
        <v>223.06</v>
      </c>
      <c r="I473" s="106">
        <v>292.76</v>
      </c>
      <c r="J473" s="106">
        <v>2899.78</v>
      </c>
      <c r="K473" s="131">
        <v>3805.88</v>
      </c>
    </row>
    <row r="474" spans="1:12" ht="45" x14ac:dyDescent="0.25">
      <c r="A474" s="132" t="s">
        <v>692</v>
      </c>
      <c r="B474" s="113" t="s">
        <v>14</v>
      </c>
      <c r="C474" s="113" t="s">
        <v>20</v>
      </c>
      <c r="D474" s="113">
        <v>99268</v>
      </c>
      <c r="E474" s="114" t="s">
        <v>693</v>
      </c>
      <c r="F474" s="113" t="s">
        <v>27</v>
      </c>
      <c r="G474" s="113">
        <v>9</v>
      </c>
      <c r="H474" s="115">
        <v>490.77</v>
      </c>
      <c r="I474" s="115">
        <v>644.13</v>
      </c>
      <c r="J474" s="115">
        <v>4416.93</v>
      </c>
      <c r="K474" s="133">
        <v>5797.17</v>
      </c>
    </row>
    <row r="475" spans="1:12" ht="24.95" customHeight="1" thickBot="1" x14ac:dyDescent="0.3">
      <c r="A475" s="134" t="s">
        <v>694</v>
      </c>
      <c r="B475" s="116"/>
      <c r="C475" s="116"/>
      <c r="D475" s="116"/>
      <c r="E475" s="117" t="s">
        <v>695</v>
      </c>
      <c r="F475" s="116"/>
      <c r="G475" s="116"/>
      <c r="H475" s="118"/>
      <c r="I475" s="118"/>
      <c r="J475" s="118"/>
      <c r="K475" s="135">
        <v>92575.07</v>
      </c>
      <c r="L475" s="197">
        <f>K477+K513+K518</f>
        <v>92575.069999999992</v>
      </c>
    </row>
    <row r="476" spans="1:12" ht="15.75" thickTop="1" x14ac:dyDescent="0.25">
      <c r="A476" s="128"/>
      <c r="B476" s="110"/>
      <c r="C476" s="110"/>
      <c r="D476" s="110"/>
      <c r="E476" s="111"/>
      <c r="F476" s="110"/>
      <c r="G476" s="110"/>
      <c r="H476" s="112"/>
      <c r="I476" s="112"/>
      <c r="J476" s="112"/>
      <c r="K476" s="129"/>
    </row>
    <row r="477" spans="1:12" ht="24.95" customHeight="1" x14ac:dyDescent="0.25">
      <c r="A477" s="136" t="s">
        <v>696</v>
      </c>
      <c r="B477" s="107"/>
      <c r="C477" s="107"/>
      <c r="D477" s="107"/>
      <c r="E477" s="108" t="s">
        <v>697</v>
      </c>
      <c r="F477" s="107"/>
      <c r="G477" s="107"/>
      <c r="H477" s="109"/>
      <c r="I477" s="109"/>
      <c r="J477" s="109"/>
      <c r="K477" s="137">
        <v>44936.39</v>
      </c>
      <c r="L477" s="197">
        <f>SUM(K479:K512)</f>
        <v>44936.390000000007</v>
      </c>
    </row>
    <row r="478" spans="1:12" x14ac:dyDescent="0.25">
      <c r="A478" s="130"/>
      <c r="B478" s="104"/>
      <c r="C478" s="104"/>
      <c r="D478" s="104"/>
      <c r="E478" s="105"/>
      <c r="F478" s="104"/>
      <c r="G478" s="104"/>
      <c r="H478" s="106"/>
      <c r="I478" s="106"/>
      <c r="J478" s="106"/>
      <c r="K478" s="131"/>
    </row>
    <row r="479" spans="1:12" ht="30" x14ac:dyDescent="0.25">
      <c r="A479" s="130" t="s">
        <v>698</v>
      </c>
      <c r="B479" s="104" t="s">
        <v>14</v>
      </c>
      <c r="C479" s="104" t="s">
        <v>20</v>
      </c>
      <c r="D479" s="104">
        <v>89711</v>
      </c>
      <c r="E479" s="105" t="s">
        <v>699</v>
      </c>
      <c r="F479" s="104" t="s">
        <v>82</v>
      </c>
      <c r="G479" s="104">
        <v>246.11</v>
      </c>
      <c r="H479" s="106">
        <v>20.28</v>
      </c>
      <c r="I479" s="106">
        <v>26.61</v>
      </c>
      <c r="J479" s="106">
        <v>4991.1099999999997</v>
      </c>
      <c r="K479" s="131">
        <v>6548.98</v>
      </c>
    </row>
    <row r="480" spans="1:12" ht="30" x14ac:dyDescent="0.25">
      <c r="A480" s="130" t="s">
        <v>700</v>
      </c>
      <c r="B480" s="104" t="s">
        <v>14</v>
      </c>
      <c r="C480" s="104" t="s">
        <v>20</v>
      </c>
      <c r="D480" s="104">
        <v>89712</v>
      </c>
      <c r="E480" s="105" t="s">
        <v>701</v>
      </c>
      <c r="F480" s="104" t="s">
        <v>82</v>
      </c>
      <c r="G480" s="104">
        <v>67.849999999999994</v>
      </c>
      <c r="H480" s="106">
        <v>25.84</v>
      </c>
      <c r="I480" s="106">
        <v>33.909999999999997</v>
      </c>
      <c r="J480" s="106">
        <v>1753.24</v>
      </c>
      <c r="K480" s="131">
        <v>2300.79</v>
      </c>
    </row>
    <row r="481" spans="1:11" ht="30" x14ac:dyDescent="0.25">
      <c r="A481" s="130" t="s">
        <v>702</v>
      </c>
      <c r="B481" s="104" t="s">
        <v>14</v>
      </c>
      <c r="C481" s="104" t="s">
        <v>20</v>
      </c>
      <c r="D481" s="104">
        <v>89511</v>
      </c>
      <c r="E481" s="105" t="s">
        <v>703</v>
      </c>
      <c r="F481" s="104" t="s">
        <v>82</v>
      </c>
      <c r="G481" s="104">
        <v>31.38</v>
      </c>
      <c r="H481" s="106">
        <v>37.270000000000003</v>
      </c>
      <c r="I481" s="106">
        <v>48.91</v>
      </c>
      <c r="J481" s="106">
        <v>1169.53</v>
      </c>
      <c r="K481" s="131">
        <v>1534.79</v>
      </c>
    </row>
    <row r="482" spans="1:11" ht="30" x14ac:dyDescent="0.25">
      <c r="A482" s="130" t="s">
        <v>704</v>
      </c>
      <c r="B482" s="104" t="s">
        <v>14</v>
      </c>
      <c r="C482" s="104" t="s">
        <v>20</v>
      </c>
      <c r="D482" s="104">
        <v>89714</v>
      </c>
      <c r="E482" s="105" t="s">
        <v>705</v>
      </c>
      <c r="F482" s="104" t="s">
        <v>82</v>
      </c>
      <c r="G482" s="104">
        <v>255.62</v>
      </c>
      <c r="H482" s="106">
        <v>35.99</v>
      </c>
      <c r="I482" s="106">
        <v>47.23</v>
      </c>
      <c r="J482" s="106">
        <v>9199.76</v>
      </c>
      <c r="K482" s="131">
        <v>12072.93</v>
      </c>
    </row>
    <row r="483" spans="1:11" ht="30" x14ac:dyDescent="0.25">
      <c r="A483" s="130" t="s">
        <v>706</v>
      </c>
      <c r="B483" s="104" t="s">
        <v>14</v>
      </c>
      <c r="C483" s="104" t="s">
        <v>20</v>
      </c>
      <c r="D483" s="104">
        <v>89849</v>
      </c>
      <c r="E483" s="105" t="s">
        <v>707</v>
      </c>
      <c r="F483" s="104" t="s">
        <v>82</v>
      </c>
      <c r="G483" s="104">
        <v>31.38</v>
      </c>
      <c r="H483" s="106">
        <v>54.87</v>
      </c>
      <c r="I483" s="106">
        <v>72.010000000000005</v>
      </c>
      <c r="J483" s="106">
        <v>1721.82</v>
      </c>
      <c r="K483" s="131">
        <v>2259.67</v>
      </c>
    </row>
    <row r="484" spans="1:11" ht="45" x14ac:dyDescent="0.25">
      <c r="A484" s="130" t="s">
        <v>708</v>
      </c>
      <c r="B484" s="104" t="s">
        <v>14</v>
      </c>
      <c r="C484" s="104" t="s">
        <v>20</v>
      </c>
      <c r="D484" s="104">
        <v>89726</v>
      </c>
      <c r="E484" s="105" t="s">
        <v>709</v>
      </c>
      <c r="F484" s="104" t="s">
        <v>27</v>
      </c>
      <c r="G484" s="104">
        <v>45</v>
      </c>
      <c r="H484" s="106">
        <v>10.08</v>
      </c>
      <c r="I484" s="106">
        <v>13.23</v>
      </c>
      <c r="J484" s="106">
        <v>453.6</v>
      </c>
      <c r="K484" s="131">
        <v>595.35</v>
      </c>
    </row>
    <row r="485" spans="1:11" ht="45" x14ac:dyDescent="0.25">
      <c r="A485" s="130" t="s">
        <v>710</v>
      </c>
      <c r="B485" s="104" t="s">
        <v>14</v>
      </c>
      <c r="C485" s="104" t="s">
        <v>20</v>
      </c>
      <c r="D485" s="104">
        <v>89739</v>
      </c>
      <c r="E485" s="105" t="s">
        <v>711</v>
      </c>
      <c r="F485" s="104" t="s">
        <v>27</v>
      </c>
      <c r="G485" s="104">
        <v>3</v>
      </c>
      <c r="H485" s="106">
        <v>22.65</v>
      </c>
      <c r="I485" s="106">
        <v>29.72</v>
      </c>
      <c r="J485" s="106">
        <v>67.95</v>
      </c>
      <c r="K485" s="131">
        <v>89.16</v>
      </c>
    </row>
    <row r="486" spans="1:11" ht="45" x14ac:dyDescent="0.25">
      <c r="A486" s="130" t="s">
        <v>712</v>
      </c>
      <c r="B486" s="104" t="s">
        <v>14</v>
      </c>
      <c r="C486" s="104" t="s">
        <v>20</v>
      </c>
      <c r="D486" s="104">
        <v>89746</v>
      </c>
      <c r="E486" s="105" t="s">
        <v>713</v>
      </c>
      <c r="F486" s="104" t="s">
        <v>27</v>
      </c>
      <c r="G486" s="104">
        <v>16</v>
      </c>
      <c r="H486" s="106">
        <v>27.32</v>
      </c>
      <c r="I486" s="106">
        <v>35.85</v>
      </c>
      <c r="J486" s="106">
        <v>437.12</v>
      </c>
      <c r="K486" s="131">
        <v>573.6</v>
      </c>
    </row>
    <row r="487" spans="1:11" ht="45" x14ac:dyDescent="0.25">
      <c r="A487" s="130" t="s">
        <v>714</v>
      </c>
      <c r="B487" s="104" t="s">
        <v>14</v>
      </c>
      <c r="C487" s="104" t="s">
        <v>20</v>
      </c>
      <c r="D487" s="104">
        <v>89724</v>
      </c>
      <c r="E487" s="105" t="s">
        <v>715</v>
      </c>
      <c r="F487" s="104" t="s">
        <v>27</v>
      </c>
      <c r="G487" s="104">
        <v>59</v>
      </c>
      <c r="H487" s="106">
        <v>9.85</v>
      </c>
      <c r="I487" s="106">
        <v>12.92</v>
      </c>
      <c r="J487" s="106">
        <v>581.15</v>
      </c>
      <c r="K487" s="131">
        <v>762.28</v>
      </c>
    </row>
    <row r="488" spans="1:11" ht="45" x14ac:dyDescent="0.25">
      <c r="A488" s="130" t="s">
        <v>716</v>
      </c>
      <c r="B488" s="104" t="s">
        <v>14</v>
      </c>
      <c r="C488" s="104" t="s">
        <v>20</v>
      </c>
      <c r="D488" s="104">
        <v>89731</v>
      </c>
      <c r="E488" s="105" t="s">
        <v>717</v>
      </c>
      <c r="F488" s="104" t="s">
        <v>27</v>
      </c>
      <c r="G488" s="104">
        <v>24</v>
      </c>
      <c r="H488" s="106">
        <v>14.23</v>
      </c>
      <c r="I488" s="106">
        <v>18.670000000000002</v>
      </c>
      <c r="J488" s="106">
        <v>341.52</v>
      </c>
      <c r="K488" s="131">
        <v>448.08</v>
      </c>
    </row>
    <row r="489" spans="1:11" ht="45" x14ac:dyDescent="0.25">
      <c r="A489" s="130" t="s">
        <v>718</v>
      </c>
      <c r="B489" s="104" t="s">
        <v>14</v>
      </c>
      <c r="C489" s="104" t="s">
        <v>20</v>
      </c>
      <c r="D489" s="104">
        <v>89834</v>
      </c>
      <c r="E489" s="105" t="s">
        <v>719</v>
      </c>
      <c r="F489" s="104" t="s">
        <v>27</v>
      </c>
      <c r="G489" s="104">
        <v>24</v>
      </c>
      <c r="H489" s="106">
        <v>51.19</v>
      </c>
      <c r="I489" s="106">
        <v>67.180000000000007</v>
      </c>
      <c r="J489" s="106">
        <v>1228.56</v>
      </c>
      <c r="K489" s="131">
        <v>1612.32</v>
      </c>
    </row>
    <row r="490" spans="1:11" ht="45" x14ac:dyDescent="0.25">
      <c r="A490" s="130" t="s">
        <v>720</v>
      </c>
      <c r="B490" s="104" t="s">
        <v>14</v>
      </c>
      <c r="C490" s="104" t="s">
        <v>20</v>
      </c>
      <c r="D490" s="104">
        <v>89834</v>
      </c>
      <c r="E490" s="105" t="s">
        <v>719</v>
      </c>
      <c r="F490" s="104" t="s">
        <v>27</v>
      </c>
      <c r="G490" s="104">
        <v>1</v>
      </c>
      <c r="H490" s="106">
        <v>51.19</v>
      </c>
      <c r="I490" s="106">
        <v>67.180000000000007</v>
      </c>
      <c r="J490" s="106">
        <v>51.19</v>
      </c>
      <c r="K490" s="131">
        <v>67.180000000000007</v>
      </c>
    </row>
    <row r="491" spans="1:11" ht="45" x14ac:dyDescent="0.25">
      <c r="A491" s="130" t="s">
        <v>721</v>
      </c>
      <c r="B491" s="104" t="s">
        <v>14</v>
      </c>
      <c r="C491" s="104" t="s">
        <v>20</v>
      </c>
      <c r="D491" s="104">
        <v>89834</v>
      </c>
      <c r="E491" s="105" t="s">
        <v>719</v>
      </c>
      <c r="F491" s="104" t="s">
        <v>27</v>
      </c>
      <c r="G491" s="104">
        <v>12</v>
      </c>
      <c r="H491" s="106">
        <v>51.19</v>
      </c>
      <c r="I491" s="106">
        <v>67.180000000000007</v>
      </c>
      <c r="J491" s="106">
        <v>614.28</v>
      </c>
      <c r="K491" s="131">
        <v>806.16</v>
      </c>
    </row>
    <row r="492" spans="1:11" ht="45" x14ac:dyDescent="0.25">
      <c r="A492" s="130" t="s">
        <v>722</v>
      </c>
      <c r="B492" s="104" t="s">
        <v>14</v>
      </c>
      <c r="C492" s="104" t="s">
        <v>20</v>
      </c>
      <c r="D492" s="104">
        <v>89785</v>
      </c>
      <c r="E492" s="105" t="s">
        <v>723</v>
      </c>
      <c r="F492" s="104" t="s">
        <v>27</v>
      </c>
      <c r="G492" s="104">
        <v>5</v>
      </c>
      <c r="H492" s="106">
        <v>25.49</v>
      </c>
      <c r="I492" s="106">
        <v>33.450000000000003</v>
      </c>
      <c r="J492" s="106">
        <v>127.45</v>
      </c>
      <c r="K492" s="131">
        <v>167.25</v>
      </c>
    </row>
    <row r="493" spans="1:11" ht="45" x14ac:dyDescent="0.25">
      <c r="A493" s="130" t="s">
        <v>724</v>
      </c>
      <c r="B493" s="104" t="s">
        <v>14</v>
      </c>
      <c r="C493" s="104" t="s">
        <v>20</v>
      </c>
      <c r="D493" s="104">
        <v>89785</v>
      </c>
      <c r="E493" s="105" t="s">
        <v>723</v>
      </c>
      <c r="F493" s="104" t="s">
        <v>27</v>
      </c>
      <c r="G493" s="104">
        <v>6</v>
      </c>
      <c r="H493" s="106">
        <v>25.49</v>
      </c>
      <c r="I493" s="106">
        <v>33.450000000000003</v>
      </c>
      <c r="J493" s="106">
        <v>152.94</v>
      </c>
      <c r="K493" s="131">
        <v>200.7</v>
      </c>
    </row>
    <row r="494" spans="1:11" ht="45" x14ac:dyDescent="0.25">
      <c r="A494" s="130" t="s">
        <v>725</v>
      </c>
      <c r="B494" s="104" t="s">
        <v>14</v>
      </c>
      <c r="C494" s="104" t="s">
        <v>20</v>
      </c>
      <c r="D494" s="104">
        <v>89795</v>
      </c>
      <c r="E494" s="105" t="s">
        <v>726</v>
      </c>
      <c r="F494" s="104" t="s">
        <v>27</v>
      </c>
      <c r="G494" s="104">
        <v>1</v>
      </c>
      <c r="H494" s="106">
        <v>39.409999999999997</v>
      </c>
      <c r="I494" s="106">
        <v>51.72</v>
      </c>
      <c r="J494" s="106">
        <v>39.409999999999997</v>
      </c>
      <c r="K494" s="131">
        <v>51.72</v>
      </c>
    </row>
    <row r="495" spans="1:11" ht="30" x14ac:dyDescent="0.25">
      <c r="A495" s="130" t="s">
        <v>727</v>
      </c>
      <c r="B495" s="104" t="s">
        <v>14</v>
      </c>
      <c r="C495" s="104" t="s">
        <v>20</v>
      </c>
      <c r="D495" s="104">
        <v>89546</v>
      </c>
      <c r="E495" s="105" t="s">
        <v>555</v>
      </c>
      <c r="F495" s="104" t="s">
        <v>27</v>
      </c>
      <c r="G495" s="104">
        <v>3</v>
      </c>
      <c r="H495" s="106">
        <v>10.85</v>
      </c>
      <c r="I495" s="106">
        <v>14.24</v>
      </c>
      <c r="J495" s="106">
        <v>32.549999999999997</v>
      </c>
      <c r="K495" s="131">
        <v>42.72</v>
      </c>
    </row>
    <row r="496" spans="1:11" x14ac:dyDescent="0.25">
      <c r="A496" s="130" t="s">
        <v>728</v>
      </c>
      <c r="B496" s="104" t="s">
        <v>14</v>
      </c>
      <c r="C496" s="104" t="s">
        <v>24</v>
      </c>
      <c r="D496" s="104" t="s">
        <v>729</v>
      </c>
      <c r="E496" s="105" t="s">
        <v>730</v>
      </c>
      <c r="F496" s="104" t="s">
        <v>27</v>
      </c>
      <c r="G496" s="104">
        <v>2</v>
      </c>
      <c r="H496" s="106">
        <v>17.489999999999998</v>
      </c>
      <c r="I496" s="106">
        <v>22.95</v>
      </c>
      <c r="J496" s="106">
        <v>34.979999999999997</v>
      </c>
      <c r="K496" s="131">
        <v>45.9</v>
      </c>
    </row>
    <row r="497" spans="1:11" x14ac:dyDescent="0.25">
      <c r="A497" s="130" t="s">
        <v>731</v>
      </c>
      <c r="B497" s="104" t="s">
        <v>14</v>
      </c>
      <c r="C497" s="104" t="s">
        <v>24</v>
      </c>
      <c r="D497" s="104" t="s">
        <v>729</v>
      </c>
      <c r="E497" s="105" t="s">
        <v>730</v>
      </c>
      <c r="F497" s="104" t="s">
        <v>27</v>
      </c>
      <c r="G497" s="104">
        <v>2</v>
      </c>
      <c r="H497" s="106">
        <v>17.489999999999998</v>
      </c>
      <c r="I497" s="106">
        <v>22.95</v>
      </c>
      <c r="J497" s="106">
        <v>34.979999999999997</v>
      </c>
      <c r="K497" s="131">
        <v>45.9</v>
      </c>
    </row>
    <row r="498" spans="1:11" ht="45" x14ac:dyDescent="0.25">
      <c r="A498" s="130" t="s">
        <v>732</v>
      </c>
      <c r="B498" s="104" t="s">
        <v>14</v>
      </c>
      <c r="C498" s="104" t="s">
        <v>20</v>
      </c>
      <c r="D498" s="104">
        <v>89728</v>
      </c>
      <c r="E498" s="105" t="s">
        <v>733</v>
      </c>
      <c r="F498" s="104" t="s">
        <v>27</v>
      </c>
      <c r="G498" s="104">
        <v>40</v>
      </c>
      <c r="H498" s="106">
        <v>12.72</v>
      </c>
      <c r="I498" s="106">
        <v>16.690000000000001</v>
      </c>
      <c r="J498" s="106">
        <v>508.8</v>
      </c>
      <c r="K498" s="131">
        <v>667.6</v>
      </c>
    </row>
    <row r="499" spans="1:11" ht="45" x14ac:dyDescent="0.25">
      <c r="A499" s="130" t="s">
        <v>734</v>
      </c>
      <c r="B499" s="104" t="s">
        <v>14</v>
      </c>
      <c r="C499" s="104" t="s">
        <v>20</v>
      </c>
      <c r="D499" s="104">
        <v>89724</v>
      </c>
      <c r="E499" s="105" t="s">
        <v>715</v>
      </c>
      <c r="F499" s="104" t="s">
        <v>27</v>
      </c>
      <c r="G499" s="104">
        <v>37</v>
      </c>
      <c r="H499" s="106">
        <v>9.85</v>
      </c>
      <c r="I499" s="106">
        <v>12.92</v>
      </c>
      <c r="J499" s="106">
        <v>364.45</v>
      </c>
      <c r="K499" s="131">
        <v>478.04</v>
      </c>
    </row>
    <row r="500" spans="1:11" ht="30" x14ac:dyDescent="0.25">
      <c r="A500" s="130" t="s">
        <v>735</v>
      </c>
      <c r="B500" s="104" t="s">
        <v>14</v>
      </c>
      <c r="C500" s="104" t="s">
        <v>20</v>
      </c>
      <c r="D500" s="104">
        <v>89557</v>
      </c>
      <c r="E500" s="105" t="s">
        <v>736</v>
      </c>
      <c r="F500" s="104" t="s">
        <v>27</v>
      </c>
      <c r="G500" s="104">
        <v>2</v>
      </c>
      <c r="H500" s="106">
        <v>30.66</v>
      </c>
      <c r="I500" s="106">
        <v>40.24</v>
      </c>
      <c r="J500" s="106">
        <v>61.32</v>
      </c>
      <c r="K500" s="131">
        <v>80.48</v>
      </c>
    </row>
    <row r="501" spans="1:11" ht="30" x14ac:dyDescent="0.25">
      <c r="A501" s="130" t="s">
        <v>737</v>
      </c>
      <c r="B501" s="104" t="s">
        <v>14</v>
      </c>
      <c r="C501" s="104" t="s">
        <v>20</v>
      </c>
      <c r="D501" s="104">
        <v>89549</v>
      </c>
      <c r="E501" s="105" t="s">
        <v>738</v>
      </c>
      <c r="F501" s="104" t="s">
        <v>27</v>
      </c>
      <c r="G501" s="104">
        <v>5</v>
      </c>
      <c r="H501" s="106">
        <v>18.37</v>
      </c>
      <c r="I501" s="106">
        <v>24.11</v>
      </c>
      <c r="J501" s="106">
        <v>91.85</v>
      </c>
      <c r="K501" s="131">
        <v>120.55</v>
      </c>
    </row>
    <row r="502" spans="1:11" ht="45" x14ac:dyDescent="0.25">
      <c r="A502" s="130" t="s">
        <v>739</v>
      </c>
      <c r="B502" s="104" t="s">
        <v>14</v>
      </c>
      <c r="C502" s="104" t="s">
        <v>20</v>
      </c>
      <c r="D502" s="104">
        <v>89825</v>
      </c>
      <c r="E502" s="105" t="s">
        <v>740</v>
      </c>
      <c r="F502" s="104" t="s">
        <v>27</v>
      </c>
      <c r="G502" s="104">
        <v>2</v>
      </c>
      <c r="H502" s="106">
        <v>16.82</v>
      </c>
      <c r="I502" s="106">
        <v>22.07</v>
      </c>
      <c r="J502" s="106">
        <v>33.64</v>
      </c>
      <c r="K502" s="131">
        <v>44.14</v>
      </c>
    </row>
    <row r="503" spans="1:11" ht="45" x14ac:dyDescent="0.25">
      <c r="A503" s="130" t="s">
        <v>741</v>
      </c>
      <c r="B503" s="104" t="s">
        <v>14</v>
      </c>
      <c r="C503" s="104" t="s">
        <v>20</v>
      </c>
      <c r="D503" s="104">
        <v>89782</v>
      </c>
      <c r="E503" s="105" t="s">
        <v>742</v>
      </c>
      <c r="F503" s="104" t="s">
        <v>27</v>
      </c>
      <c r="G503" s="104">
        <v>11</v>
      </c>
      <c r="H503" s="106">
        <v>14.31</v>
      </c>
      <c r="I503" s="106">
        <v>18.78</v>
      </c>
      <c r="J503" s="106">
        <v>157.41</v>
      </c>
      <c r="K503" s="131">
        <v>206.58</v>
      </c>
    </row>
    <row r="504" spans="1:11" ht="45" x14ac:dyDescent="0.25">
      <c r="A504" s="130" t="s">
        <v>743</v>
      </c>
      <c r="B504" s="104" t="s">
        <v>14</v>
      </c>
      <c r="C504" s="104" t="s">
        <v>20</v>
      </c>
      <c r="D504" s="104">
        <v>89707</v>
      </c>
      <c r="E504" s="105" t="s">
        <v>744</v>
      </c>
      <c r="F504" s="104" t="s">
        <v>27</v>
      </c>
      <c r="G504" s="104">
        <v>2</v>
      </c>
      <c r="H504" s="106">
        <v>46.18</v>
      </c>
      <c r="I504" s="106">
        <v>60.61</v>
      </c>
      <c r="J504" s="106">
        <v>92.36</v>
      </c>
      <c r="K504" s="131">
        <v>121.22</v>
      </c>
    </row>
    <row r="505" spans="1:11" ht="45" x14ac:dyDescent="0.25">
      <c r="A505" s="130" t="s">
        <v>745</v>
      </c>
      <c r="B505" s="104" t="s">
        <v>14</v>
      </c>
      <c r="C505" s="104" t="s">
        <v>20</v>
      </c>
      <c r="D505" s="104">
        <v>89708</v>
      </c>
      <c r="E505" s="105" t="s">
        <v>746</v>
      </c>
      <c r="F505" s="104" t="s">
        <v>27</v>
      </c>
      <c r="G505" s="104">
        <v>1</v>
      </c>
      <c r="H505" s="106">
        <v>98.71</v>
      </c>
      <c r="I505" s="106">
        <v>129.55000000000001</v>
      </c>
      <c r="J505" s="106">
        <v>98.71</v>
      </c>
      <c r="K505" s="131">
        <v>129.55000000000001</v>
      </c>
    </row>
    <row r="506" spans="1:11" ht="30" x14ac:dyDescent="0.25">
      <c r="A506" s="130" t="s">
        <v>747</v>
      </c>
      <c r="B506" s="104" t="s">
        <v>14</v>
      </c>
      <c r="C506" s="104" t="s">
        <v>20</v>
      </c>
      <c r="D506" s="104">
        <v>89482</v>
      </c>
      <c r="E506" s="105" t="s">
        <v>748</v>
      </c>
      <c r="F506" s="104" t="s">
        <v>27</v>
      </c>
      <c r="G506" s="104">
        <v>8</v>
      </c>
      <c r="H506" s="106">
        <v>37.81</v>
      </c>
      <c r="I506" s="106">
        <v>49.62</v>
      </c>
      <c r="J506" s="106">
        <v>302.48</v>
      </c>
      <c r="K506" s="131">
        <v>396.96</v>
      </c>
    </row>
    <row r="507" spans="1:11" ht="30" x14ac:dyDescent="0.25">
      <c r="A507" s="130" t="s">
        <v>749</v>
      </c>
      <c r="B507" s="104" t="s">
        <v>14</v>
      </c>
      <c r="C507" s="104" t="s">
        <v>20</v>
      </c>
      <c r="D507" s="104">
        <v>89491</v>
      </c>
      <c r="E507" s="105" t="s">
        <v>750</v>
      </c>
      <c r="F507" s="104" t="s">
        <v>27</v>
      </c>
      <c r="G507" s="104">
        <v>24</v>
      </c>
      <c r="H507" s="106">
        <v>95.82</v>
      </c>
      <c r="I507" s="106">
        <v>125.76</v>
      </c>
      <c r="J507" s="106">
        <v>2299.6799999999998</v>
      </c>
      <c r="K507" s="131">
        <v>3018.24</v>
      </c>
    </row>
    <row r="508" spans="1:11" ht="30" x14ac:dyDescent="0.25">
      <c r="A508" s="130" t="s">
        <v>751</v>
      </c>
      <c r="B508" s="104" t="s">
        <v>14</v>
      </c>
      <c r="C508" s="104" t="s">
        <v>20</v>
      </c>
      <c r="D508" s="104">
        <v>89482</v>
      </c>
      <c r="E508" s="105" t="s">
        <v>748</v>
      </c>
      <c r="F508" s="104" t="s">
        <v>27</v>
      </c>
      <c r="G508" s="104">
        <v>2</v>
      </c>
      <c r="H508" s="106">
        <v>37.81</v>
      </c>
      <c r="I508" s="106">
        <v>49.62</v>
      </c>
      <c r="J508" s="106">
        <v>75.62</v>
      </c>
      <c r="K508" s="131">
        <v>99.24</v>
      </c>
    </row>
    <row r="509" spans="1:11" ht="30" x14ac:dyDescent="0.25">
      <c r="A509" s="130" t="s">
        <v>752</v>
      </c>
      <c r="B509" s="104" t="s">
        <v>14</v>
      </c>
      <c r="C509" s="104" t="s">
        <v>24</v>
      </c>
      <c r="D509" s="104" t="s">
        <v>753</v>
      </c>
      <c r="E509" s="105" t="s">
        <v>754</v>
      </c>
      <c r="F509" s="104" t="s">
        <v>27</v>
      </c>
      <c r="G509" s="104">
        <v>9</v>
      </c>
      <c r="H509" s="106">
        <v>465.14</v>
      </c>
      <c r="I509" s="106">
        <v>610.49</v>
      </c>
      <c r="J509" s="106">
        <v>4186.26</v>
      </c>
      <c r="K509" s="131">
        <v>5494.41</v>
      </c>
    </row>
    <row r="510" spans="1:11" ht="45" x14ac:dyDescent="0.25">
      <c r="A510" s="130" t="s">
        <v>755</v>
      </c>
      <c r="B510" s="104" t="s">
        <v>14</v>
      </c>
      <c r="C510" s="104" t="s">
        <v>20</v>
      </c>
      <c r="D510" s="104">
        <v>97974</v>
      </c>
      <c r="E510" s="105" t="s">
        <v>756</v>
      </c>
      <c r="F510" s="104" t="s">
        <v>27</v>
      </c>
      <c r="G510" s="104">
        <v>5</v>
      </c>
      <c r="H510" s="106">
        <v>495.24</v>
      </c>
      <c r="I510" s="106">
        <v>650</v>
      </c>
      <c r="J510" s="106">
        <v>2476.1999999999998</v>
      </c>
      <c r="K510" s="131">
        <v>3250</v>
      </c>
    </row>
    <row r="511" spans="1:11" ht="30" x14ac:dyDescent="0.25">
      <c r="A511" s="130" t="s">
        <v>757</v>
      </c>
      <c r="B511" s="104" t="s">
        <v>14</v>
      </c>
      <c r="C511" s="104" t="s">
        <v>20</v>
      </c>
      <c r="D511" s="104">
        <v>86883</v>
      </c>
      <c r="E511" s="105" t="s">
        <v>758</v>
      </c>
      <c r="F511" s="104" t="s">
        <v>27</v>
      </c>
      <c r="G511" s="104">
        <v>2</v>
      </c>
      <c r="H511" s="106">
        <v>13.31</v>
      </c>
      <c r="I511" s="106">
        <v>17.46</v>
      </c>
      <c r="J511" s="106">
        <v>26.62</v>
      </c>
      <c r="K511" s="131">
        <v>34.92</v>
      </c>
    </row>
    <row r="512" spans="1:11" ht="45" x14ac:dyDescent="0.25">
      <c r="A512" s="130" t="s">
        <v>759</v>
      </c>
      <c r="B512" s="104" t="s">
        <v>14</v>
      </c>
      <c r="C512" s="104" t="s">
        <v>20</v>
      </c>
      <c r="D512" s="104">
        <v>89732</v>
      </c>
      <c r="E512" s="105" t="s">
        <v>760</v>
      </c>
      <c r="F512" s="104" t="s">
        <v>27</v>
      </c>
      <c r="G512" s="104">
        <v>29</v>
      </c>
      <c r="H512" s="106">
        <v>14.95</v>
      </c>
      <c r="I512" s="106">
        <v>19.62</v>
      </c>
      <c r="J512" s="106">
        <v>433.55</v>
      </c>
      <c r="K512" s="131">
        <v>568.98</v>
      </c>
    </row>
    <row r="513" spans="1:12" ht="24.95" customHeight="1" x14ac:dyDescent="0.25">
      <c r="A513" s="136" t="s">
        <v>761</v>
      </c>
      <c r="B513" s="107"/>
      <c r="C513" s="107"/>
      <c r="D513" s="107"/>
      <c r="E513" s="108" t="s">
        <v>762</v>
      </c>
      <c r="F513" s="107"/>
      <c r="G513" s="107"/>
      <c r="H513" s="109"/>
      <c r="I513" s="109"/>
      <c r="J513" s="109"/>
      <c r="K513" s="137">
        <v>33241.1</v>
      </c>
      <c r="L513" s="197">
        <f>SUM(K515:K517)</f>
        <v>33241.1</v>
      </c>
    </row>
    <row r="514" spans="1:12" x14ac:dyDescent="0.25">
      <c r="A514" s="130"/>
      <c r="B514" s="104"/>
      <c r="C514" s="104"/>
      <c r="D514" s="104"/>
      <c r="E514" s="105"/>
      <c r="F514" s="104"/>
      <c r="G514" s="104"/>
      <c r="H514" s="106"/>
      <c r="I514" s="106"/>
      <c r="J514" s="106"/>
      <c r="K514" s="131"/>
    </row>
    <row r="515" spans="1:12" ht="45" x14ac:dyDescent="0.25">
      <c r="A515" s="130" t="s">
        <v>763</v>
      </c>
      <c r="B515" s="104" t="s">
        <v>14</v>
      </c>
      <c r="C515" s="104" t="s">
        <v>20</v>
      </c>
      <c r="D515" s="104">
        <v>98087</v>
      </c>
      <c r="E515" s="105" t="s">
        <v>764</v>
      </c>
      <c r="F515" s="104" t="s">
        <v>27</v>
      </c>
      <c r="G515" s="104">
        <v>1</v>
      </c>
      <c r="H515" s="106">
        <v>10697.72</v>
      </c>
      <c r="I515" s="106">
        <v>14040.75</v>
      </c>
      <c r="J515" s="106">
        <v>10697.72</v>
      </c>
      <c r="K515" s="131">
        <v>14040.75</v>
      </c>
    </row>
    <row r="516" spans="1:12" ht="45" x14ac:dyDescent="0.25">
      <c r="A516" s="130" t="s">
        <v>765</v>
      </c>
      <c r="B516" s="104" t="s">
        <v>14</v>
      </c>
      <c r="C516" s="104" t="s">
        <v>20</v>
      </c>
      <c r="D516" s="104">
        <v>98090</v>
      </c>
      <c r="E516" s="105" t="s">
        <v>766</v>
      </c>
      <c r="F516" s="104" t="s">
        <v>27</v>
      </c>
      <c r="G516" s="104">
        <v>1</v>
      </c>
      <c r="H516" s="106">
        <v>7514.1</v>
      </c>
      <c r="I516" s="106">
        <v>9862.25</v>
      </c>
      <c r="J516" s="106">
        <v>7514.1</v>
      </c>
      <c r="K516" s="131">
        <v>9862.25</v>
      </c>
    </row>
    <row r="517" spans="1:12" ht="45" x14ac:dyDescent="0.25">
      <c r="A517" s="130" t="s">
        <v>767</v>
      </c>
      <c r="B517" s="104" t="s">
        <v>14</v>
      </c>
      <c r="C517" s="104" t="s">
        <v>20</v>
      </c>
      <c r="D517" s="104">
        <v>98065</v>
      </c>
      <c r="E517" s="105" t="s">
        <v>768</v>
      </c>
      <c r="F517" s="104" t="s">
        <v>27</v>
      </c>
      <c r="G517" s="104">
        <v>1</v>
      </c>
      <c r="H517" s="106">
        <v>7114.75</v>
      </c>
      <c r="I517" s="106">
        <v>9338.1</v>
      </c>
      <c r="J517" s="106">
        <v>7114.75</v>
      </c>
      <c r="K517" s="131">
        <v>9338.1</v>
      </c>
    </row>
    <row r="518" spans="1:12" ht="24.95" customHeight="1" x14ac:dyDescent="0.25">
      <c r="A518" s="136" t="s">
        <v>769</v>
      </c>
      <c r="B518" s="107"/>
      <c r="C518" s="107"/>
      <c r="D518" s="107"/>
      <c r="E518" s="108" t="s">
        <v>770</v>
      </c>
      <c r="F518" s="107"/>
      <c r="G518" s="107"/>
      <c r="H518" s="109"/>
      <c r="I518" s="109"/>
      <c r="J518" s="109"/>
      <c r="K518" s="137">
        <f>SUM(K520:K535)</f>
        <v>14397.580000000004</v>
      </c>
      <c r="L518" s="197">
        <f>SUM(K520:K535)</f>
        <v>14397.580000000004</v>
      </c>
    </row>
    <row r="519" spans="1:12" x14ac:dyDescent="0.25">
      <c r="A519" s="130"/>
      <c r="B519" s="104"/>
      <c r="C519" s="104"/>
      <c r="D519" s="104"/>
      <c r="E519" s="105"/>
      <c r="F519" s="104"/>
      <c r="G519" s="104"/>
      <c r="H519" s="106"/>
      <c r="I519" s="106"/>
      <c r="J519" s="106"/>
      <c r="K519" s="131"/>
    </row>
    <row r="520" spans="1:12" ht="30" x14ac:dyDescent="0.25">
      <c r="A520" s="130" t="s">
        <v>771</v>
      </c>
      <c r="B520" s="104" t="s">
        <v>14</v>
      </c>
      <c r="C520" s="104" t="s">
        <v>20</v>
      </c>
      <c r="D520" s="104">
        <v>89712</v>
      </c>
      <c r="E520" s="105" t="s">
        <v>701</v>
      </c>
      <c r="F520" s="104" t="s">
        <v>82</v>
      </c>
      <c r="G520" s="104">
        <v>179.4</v>
      </c>
      <c r="H520" s="106">
        <v>25.84</v>
      </c>
      <c r="I520" s="106">
        <v>33.909999999999997</v>
      </c>
      <c r="J520" s="106">
        <v>4635.6899999999996</v>
      </c>
      <c r="K520" s="131">
        <v>6083.45</v>
      </c>
    </row>
    <row r="521" spans="1:12" ht="30" x14ac:dyDescent="0.25">
      <c r="A521" s="130" t="s">
        <v>772</v>
      </c>
      <c r="B521" s="104" t="s">
        <v>14</v>
      </c>
      <c r="C521" s="104" t="s">
        <v>20</v>
      </c>
      <c r="D521" s="104">
        <v>89511</v>
      </c>
      <c r="E521" s="105" t="s">
        <v>703</v>
      </c>
      <c r="F521" s="104" t="s">
        <v>82</v>
      </c>
      <c r="G521" s="104">
        <v>37.1</v>
      </c>
      <c r="H521" s="106">
        <v>37.270000000000003</v>
      </c>
      <c r="I521" s="106">
        <v>48.91</v>
      </c>
      <c r="J521" s="106">
        <v>1382.71</v>
      </c>
      <c r="K521" s="131">
        <v>1814.56</v>
      </c>
    </row>
    <row r="522" spans="1:12" ht="45" x14ac:dyDescent="0.25">
      <c r="A522" s="130" t="s">
        <v>773</v>
      </c>
      <c r="B522" s="104" t="s">
        <v>14</v>
      </c>
      <c r="C522" s="104" t="s">
        <v>20</v>
      </c>
      <c r="D522" s="104">
        <v>89732</v>
      </c>
      <c r="E522" s="105" t="s">
        <v>760</v>
      </c>
      <c r="F522" s="104" t="s">
        <v>27</v>
      </c>
      <c r="G522" s="104">
        <v>36</v>
      </c>
      <c r="H522" s="106">
        <v>14.95</v>
      </c>
      <c r="I522" s="106">
        <v>19.62</v>
      </c>
      <c r="J522" s="106">
        <v>538.20000000000005</v>
      </c>
      <c r="K522" s="131">
        <v>706.32</v>
      </c>
    </row>
    <row r="523" spans="1:12" ht="45" x14ac:dyDescent="0.25">
      <c r="A523" s="130" t="s">
        <v>774</v>
      </c>
      <c r="B523" s="104" t="s">
        <v>14</v>
      </c>
      <c r="C523" s="104" t="s">
        <v>20</v>
      </c>
      <c r="D523" s="104">
        <v>89739</v>
      </c>
      <c r="E523" s="105" t="s">
        <v>711</v>
      </c>
      <c r="F523" s="104" t="s">
        <v>27</v>
      </c>
      <c r="G523" s="104">
        <v>2</v>
      </c>
      <c r="H523" s="106">
        <v>22.65</v>
      </c>
      <c r="I523" s="106">
        <v>29.72</v>
      </c>
      <c r="J523" s="106">
        <v>45.3</v>
      </c>
      <c r="K523" s="131">
        <v>59.44</v>
      </c>
    </row>
    <row r="524" spans="1:12" ht="45" x14ac:dyDescent="0.25">
      <c r="A524" s="130" t="s">
        <v>775</v>
      </c>
      <c r="B524" s="104" t="s">
        <v>14</v>
      </c>
      <c r="C524" s="104" t="s">
        <v>20</v>
      </c>
      <c r="D524" s="104">
        <v>89731</v>
      </c>
      <c r="E524" s="105" t="s">
        <v>717</v>
      </c>
      <c r="F524" s="104" t="s">
        <v>27</v>
      </c>
      <c r="G524" s="104">
        <v>80</v>
      </c>
      <c r="H524" s="106">
        <v>14.23</v>
      </c>
      <c r="I524" s="106">
        <v>18.670000000000002</v>
      </c>
      <c r="J524" s="106">
        <v>1138.4000000000001</v>
      </c>
      <c r="K524" s="131">
        <v>1493.6</v>
      </c>
    </row>
    <row r="525" spans="1:12" ht="45" x14ac:dyDescent="0.25">
      <c r="A525" s="130" t="s">
        <v>776</v>
      </c>
      <c r="B525" s="104" t="s">
        <v>14</v>
      </c>
      <c r="C525" s="104" t="s">
        <v>20</v>
      </c>
      <c r="D525" s="104">
        <v>89737</v>
      </c>
      <c r="E525" s="105" t="s">
        <v>777</v>
      </c>
      <c r="F525" s="104" t="s">
        <v>27</v>
      </c>
      <c r="G525" s="104">
        <v>9</v>
      </c>
      <c r="H525" s="106">
        <v>21.69</v>
      </c>
      <c r="I525" s="106">
        <v>28.46</v>
      </c>
      <c r="J525" s="106">
        <v>195.21</v>
      </c>
      <c r="K525" s="131">
        <v>256.14</v>
      </c>
    </row>
    <row r="526" spans="1:12" ht="30" x14ac:dyDescent="0.25">
      <c r="A526" s="130" t="s">
        <v>778</v>
      </c>
      <c r="B526" s="104" t="s">
        <v>14</v>
      </c>
      <c r="C526" s="104" t="s">
        <v>20</v>
      </c>
      <c r="D526" s="104">
        <v>89685</v>
      </c>
      <c r="E526" s="105" t="s">
        <v>779</v>
      </c>
      <c r="F526" s="104" t="s">
        <v>27</v>
      </c>
      <c r="G526" s="104">
        <v>1</v>
      </c>
      <c r="H526" s="106">
        <v>58.57</v>
      </c>
      <c r="I526" s="106">
        <v>76.87</v>
      </c>
      <c r="J526" s="106">
        <v>58.57</v>
      </c>
      <c r="K526" s="131">
        <v>76.87</v>
      </c>
    </row>
    <row r="527" spans="1:12" ht="30" x14ac:dyDescent="0.25">
      <c r="A527" s="130" t="s">
        <v>780</v>
      </c>
      <c r="B527" s="104" t="s">
        <v>14</v>
      </c>
      <c r="C527" s="104" t="s">
        <v>20</v>
      </c>
      <c r="D527" s="104">
        <v>89549</v>
      </c>
      <c r="E527" s="105" t="s">
        <v>738</v>
      </c>
      <c r="F527" s="104" t="s">
        <v>27</v>
      </c>
      <c r="G527" s="104">
        <v>6</v>
      </c>
      <c r="H527" s="106">
        <v>18.37</v>
      </c>
      <c r="I527" s="106">
        <v>24.11</v>
      </c>
      <c r="J527" s="106">
        <v>110.22</v>
      </c>
      <c r="K527" s="131">
        <v>144.66</v>
      </c>
    </row>
    <row r="528" spans="1:12" x14ac:dyDescent="0.25">
      <c r="A528" s="130" t="s">
        <v>781</v>
      </c>
      <c r="B528" s="104" t="s">
        <v>14</v>
      </c>
      <c r="C528" s="104" t="s">
        <v>24</v>
      </c>
      <c r="D528" s="104" t="s">
        <v>782</v>
      </c>
      <c r="E528" s="105" t="s">
        <v>783</v>
      </c>
      <c r="F528" s="104" t="s">
        <v>27</v>
      </c>
      <c r="G528" s="104">
        <v>4</v>
      </c>
      <c r="H528" s="106">
        <v>18.420000000000002</v>
      </c>
      <c r="I528" s="106">
        <v>24.17</v>
      </c>
      <c r="J528" s="106">
        <v>73.680000000000007</v>
      </c>
      <c r="K528" s="131">
        <v>96.68</v>
      </c>
    </row>
    <row r="529" spans="1:12" x14ac:dyDescent="0.25">
      <c r="A529" s="130" t="s">
        <v>784</v>
      </c>
      <c r="B529" s="104" t="s">
        <v>14</v>
      </c>
      <c r="C529" s="104" t="s">
        <v>24</v>
      </c>
      <c r="D529" s="104" t="s">
        <v>785</v>
      </c>
      <c r="E529" s="105" t="s">
        <v>786</v>
      </c>
      <c r="F529" s="104" t="s">
        <v>27</v>
      </c>
      <c r="G529" s="104">
        <v>4</v>
      </c>
      <c r="H529" s="106">
        <v>27.78</v>
      </c>
      <c r="I529" s="106">
        <v>36.46</v>
      </c>
      <c r="J529" s="106">
        <v>111.12</v>
      </c>
      <c r="K529" s="131">
        <v>145.84</v>
      </c>
    </row>
    <row r="530" spans="1:12" ht="30" x14ac:dyDescent="0.25">
      <c r="A530" s="130" t="s">
        <v>787</v>
      </c>
      <c r="B530" s="104" t="s">
        <v>14</v>
      </c>
      <c r="C530" s="104" t="s">
        <v>20</v>
      </c>
      <c r="D530" s="104">
        <v>89696</v>
      </c>
      <c r="E530" s="105" t="s">
        <v>788</v>
      </c>
      <c r="F530" s="104" t="s">
        <v>27</v>
      </c>
      <c r="G530" s="104">
        <v>6</v>
      </c>
      <c r="H530" s="106">
        <v>80.760000000000005</v>
      </c>
      <c r="I530" s="106">
        <v>105.99</v>
      </c>
      <c r="J530" s="106">
        <v>484.56</v>
      </c>
      <c r="K530" s="131">
        <v>635.94000000000005</v>
      </c>
    </row>
    <row r="531" spans="1:12" ht="30" x14ac:dyDescent="0.25">
      <c r="A531" s="130" t="s">
        <v>789</v>
      </c>
      <c r="B531" s="104" t="s">
        <v>14</v>
      </c>
      <c r="C531" s="104" t="s">
        <v>20</v>
      </c>
      <c r="D531" s="104">
        <v>89696</v>
      </c>
      <c r="E531" s="105" t="s">
        <v>788</v>
      </c>
      <c r="F531" s="104" t="s">
        <v>27</v>
      </c>
      <c r="G531" s="104">
        <v>2</v>
      </c>
      <c r="H531" s="106">
        <v>80.760000000000005</v>
      </c>
      <c r="I531" s="106">
        <v>105.99</v>
      </c>
      <c r="J531" s="106">
        <v>161.52000000000001</v>
      </c>
      <c r="K531" s="131">
        <v>211.98</v>
      </c>
    </row>
    <row r="532" spans="1:12" ht="45" x14ac:dyDescent="0.25">
      <c r="A532" s="130" t="s">
        <v>790</v>
      </c>
      <c r="B532" s="104" t="s">
        <v>14</v>
      </c>
      <c r="C532" s="104" t="s">
        <v>20</v>
      </c>
      <c r="D532" s="104">
        <v>89784</v>
      </c>
      <c r="E532" s="105" t="s">
        <v>791</v>
      </c>
      <c r="F532" s="104" t="s">
        <v>27</v>
      </c>
      <c r="G532" s="104">
        <v>57</v>
      </c>
      <c r="H532" s="106">
        <v>23.18</v>
      </c>
      <c r="I532" s="106">
        <v>30.42</v>
      </c>
      <c r="J532" s="106">
        <v>1321.26</v>
      </c>
      <c r="K532" s="131">
        <v>1733.94</v>
      </c>
    </row>
    <row r="533" spans="1:12" ht="30" x14ac:dyDescent="0.25">
      <c r="A533" s="130" t="s">
        <v>792</v>
      </c>
      <c r="B533" s="104" t="s">
        <v>14</v>
      </c>
      <c r="C533" s="104" t="s">
        <v>20</v>
      </c>
      <c r="D533" s="104">
        <v>89687</v>
      </c>
      <c r="E533" s="105" t="s">
        <v>793</v>
      </c>
      <c r="F533" s="104" t="s">
        <v>27</v>
      </c>
      <c r="G533" s="104">
        <v>5</v>
      </c>
      <c r="H533" s="106">
        <v>50.42</v>
      </c>
      <c r="I533" s="106">
        <v>66.17</v>
      </c>
      <c r="J533" s="106">
        <v>252.1</v>
      </c>
      <c r="K533" s="131">
        <v>330.85</v>
      </c>
    </row>
    <row r="534" spans="1:12" ht="30" x14ac:dyDescent="0.25">
      <c r="A534" s="130" t="s">
        <v>794</v>
      </c>
      <c r="B534" s="104" t="s">
        <v>14</v>
      </c>
      <c r="C534" s="104" t="s">
        <v>20</v>
      </c>
      <c r="D534" s="104">
        <v>89687</v>
      </c>
      <c r="E534" s="105" t="s">
        <v>793</v>
      </c>
      <c r="F534" s="104" t="s">
        <v>27</v>
      </c>
      <c r="G534" s="104">
        <v>9</v>
      </c>
      <c r="H534" s="106">
        <v>50.42</v>
      </c>
      <c r="I534" s="106">
        <v>66.17</v>
      </c>
      <c r="J534" s="106">
        <v>453.78</v>
      </c>
      <c r="K534" s="131">
        <v>595.53</v>
      </c>
    </row>
    <row r="535" spans="1:12" ht="45" x14ac:dyDescent="0.25">
      <c r="A535" s="132" t="s">
        <v>795</v>
      </c>
      <c r="B535" s="113" t="s">
        <v>14</v>
      </c>
      <c r="C535" s="113" t="s">
        <v>20</v>
      </c>
      <c r="D535" s="113">
        <v>89753</v>
      </c>
      <c r="E535" s="114" t="s">
        <v>796</v>
      </c>
      <c r="F535" s="113" t="s">
        <v>27</v>
      </c>
      <c r="G535" s="113">
        <v>1</v>
      </c>
      <c r="H535" s="115">
        <v>8.98</v>
      </c>
      <c r="I535" s="115">
        <v>11.78</v>
      </c>
      <c r="J535" s="115">
        <v>8.98</v>
      </c>
      <c r="K535" s="133">
        <v>11.78</v>
      </c>
    </row>
    <row r="536" spans="1:12" ht="24.95" customHeight="1" thickBot="1" x14ac:dyDescent="0.3">
      <c r="A536" s="134" t="s">
        <v>797</v>
      </c>
      <c r="B536" s="116"/>
      <c r="C536" s="116"/>
      <c r="D536" s="116"/>
      <c r="E536" s="117" t="s">
        <v>798</v>
      </c>
      <c r="F536" s="116"/>
      <c r="G536" s="116"/>
      <c r="H536" s="118"/>
      <c r="I536" s="118"/>
      <c r="J536" s="118"/>
      <c r="K536" s="135">
        <v>86166.23</v>
      </c>
      <c r="L536" s="197">
        <f>SUM(K538:K572)</f>
        <v>86166.23000000001</v>
      </c>
    </row>
    <row r="537" spans="1:12" ht="15.75" thickTop="1" x14ac:dyDescent="0.25">
      <c r="A537" s="128"/>
      <c r="B537" s="110"/>
      <c r="C537" s="110"/>
      <c r="D537" s="110"/>
      <c r="E537" s="111"/>
      <c r="F537" s="110"/>
      <c r="G537" s="110"/>
      <c r="H537" s="112"/>
      <c r="I537" s="112"/>
      <c r="J537" s="112"/>
      <c r="K537" s="129"/>
    </row>
    <row r="538" spans="1:12" ht="45" x14ac:dyDescent="0.25">
      <c r="A538" s="130" t="s">
        <v>799</v>
      </c>
      <c r="B538" s="104" t="s">
        <v>14</v>
      </c>
      <c r="C538" s="104" t="s">
        <v>20</v>
      </c>
      <c r="D538" s="104">
        <v>95470</v>
      </c>
      <c r="E538" s="105" t="s">
        <v>800</v>
      </c>
      <c r="F538" s="104" t="s">
        <v>27</v>
      </c>
      <c r="G538" s="104">
        <v>13</v>
      </c>
      <c r="H538" s="106">
        <v>295</v>
      </c>
      <c r="I538" s="106">
        <v>387.18</v>
      </c>
      <c r="J538" s="106">
        <v>3835</v>
      </c>
      <c r="K538" s="131">
        <v>5033.34</v>
      </c>
    </row>
    <row r="539" spans="1:12" ht="30" x14ac:dyDescent="0.25">
      <c r="A539" s="130" t="s">
        <v>801</v>
      </c>
      <c r="B539" s="104" t="s">
        <v>14</v>
      </c>
      <c r="C539" s="104" t="s">
        <v>20</v>
      </c>
      <c r="D539" s="104">
        <v>99635</v>
      </c>
      <c r="E539" s="105" t="s">
        <v>802</v>
      </c>
      <c r="F539" s="104" t="s">
        <v>27</v>
      </c>
      <c r="G539" s="104">
        <v>13</v>
      </c>
      <c r="H539" s="106">
        <v>372.72</v>
      </c>
      <c r="I539" s="106">
        <v>489.19</v>
      </c>
      <c r="J539" s="106">
        <v>4845.3599999999997</v>
      </c>
      <c r="K539" s="131">
        <v>6359.47</v>
      </c>
    </row>
    <row r="540" spans="1:12" ht="30" x14ac:dyDescent="0.25">
      <c r="A540" s="130" t="s">
        <v>803</v>
      </c>
      <c r="B540" s="104" t="s">
        <v>14</v>
      </c>
      <c r="C540" s="104" t="s">
        <v>20</v>
      </c>
      <c r="D540" s="104">
        <v>100858</v>
      </c>
      <c r="E540" s="105" t="s">
        <v>804</v>
      </c>
      <c r="F540" s="104" t="s">
        <v>27</v>
      </c>
      <c r="G540" s="104">
        <v>3</v>
      </c>
      <c r="H540" s="106">
        <v>710.56</v>
      </c>
      <c r="I540" s="106">
        <v>932.61</v>
      </c>
      <c r="J540" s="106">
        <v>2131.6799999999998</v>
      </c>
      <c r="K540" s="131">
        <v>2797.83</v>
      </c>
    </row>
    <row r="541" spans="1:12" ht="45" x14ac:dyDescent="0.25">
      <c r="A541" s="130" t="s">
        <v>805</v>
      </c>
      <c r="B541" s="104" t="s">
        <v>14</v>
      </c>
      <c r="C541" s="104" t="s">
        <v>20</v>
      </c>
      <c r="D541" s="104">
        <v>86937</v>
      </c>
      <c r="E541" s="105" t="s">
        <v>806</v>
      </c>
      <c r="F541" s="104" t="s">
        <v>27</v>
      </c>
      <c r="G541" s="104">
        <v>15</v>
      </c>
      <c r="H541" s="106">
        <v>252.77</v>
      </c>
      <c r="I541" s="106">
        <v>331.76</v>
      </c>
      <c r="J541" s="106">
        <v>3791.55</v>
      </c>
      <c r="K541" s="131">
        <v>4976.3999999999996</v>
      </c>
    </row>
    <row r="542" spans="1:12" ht="30" x14ac:dyDescent="0.25">
      <c r="A542" s="130" t="s">
        <v>807</v>
      </c>
      <c r="B542" s="104" t="s">
        <v>14</v>
      </c>
      <c r="C542" s="104" t="s">
        <v>20</v>
      </c>
      <c r="D542" s="104">
        <v>86900</v>
      </c>
      <c r="E542" s="105" t="s">
        <v>808</v>
      </c>
      <c r="F542" s="104" t="s">
        <v>27</v>
      </c>
      <c r="G542" s="104">
        <v>10</v>
      </c>
      <c r="H542" s="106">
        <v>262.39</v>
      </c>
      <c r="I542" s="106">
        <v>344.38</v>
      </c>
      <c r="J542" s="106">
        <v>2623.9</v>
      </c>
      <c r="K542" s="131">
        <v>3443.8</v>
      </c>
    </row>
    <row r="543" spans="1:12" ht="30" x14ac:dyDescent="0.25">
      <c r="A543" s="130" t="s">
        <v>809</v>
      </c>
      <c r="B543" s="104" t="s">
        <v>14</v>
      </c>
      <c r="C543" s="104" t="s">
        <v>20</v>
      </c>
      <c r="D543" s="104">
        <v>86900</v>
      </c>
      <c r="E543" s="105" t="s">
        <v>808</v>
      </c>
      <c r="F543" s="104" t="s">
        <v>27</v>
      </c>
      <c r="G543" s="104">
        <v>2</v>
      </c>
      <c r="H543" s="106">
        <v>262.39</v>
      </c>
      <c r="I543" s="106">
        <v>344.38</v>
      </c>
      <c r="J543" s="106">
        <v>524.78</v>
      </c>
      <c r="K543" s="131">
        <v>688.76</v>
      </c>
    </row>
    <row r="544" spans="1:12" ht="30" x14ac:dyDescent="0.25">
      <c r="A544" s="130" t="s">
        <v>810</v>
      </c>
      <c r="B544" s="104" t="s">
        <v>14</v>
      </c>
      <c r="C544" s="104" t="s">
        <v>20</v>
      </c>
      <c r="D544" s="104">
        <v>100852</v>
      </c>
      <c r="E544" s="105" t="s">
        <v>811</v>
      </c>
      <c r="F544" s="104" t="s">
        <v>27</v>
      </c>
      <c r="G544" s="104">
        <v>3</v>
      </c>
      <c r="H544" s="106">
        <v>287.83</v>
      </c>
      <c r="I544" s="106">
        <v>377.77</v>
      </c>
      <c r="J544" s="106">
        <v>863.49</v>
      </c>
      <c r="K544" s="131">
        <v>1133.31</v>
      </c>
    </row>
    <row r="545" spans="1:11" ht="30" x14ac:dyDescent="0.25">
      <c r="A545" s="130" t="s">
        <v>812</v>
      </c>
      <c r="B545" s="104" t="s">
        <v>14</v>
      </c>
      <c r="C545" s="104" t="s">
        <v>20</v>
      </c>
      <c r="D545" s="104">
        <v>86904</v>
      </c>
      <c r="E545" s="105" t="s">
        <v>813</v>
      </c>
      <c r="F545" s="104" t="s">
        <v>27</v>
      </c>
      <c r="G545" s="104">
        <v>4</v>
      </c>
      <c r="H545" s="106">
        <v>141.53</v>
      </c>
      <c r="I545" s="106">
        <v>185.75</v>
      </c>
      <c r="J545" s="106">
        <v>566.12</v>
      </c>
      <c r="K545" s="131">
        <v>743</v>
      </c>
    </row>
    <row r="546" spans="1:11" ht="30" x14ac:dyDescent="0.25">
      <c r="A546" s="130" t="s">
        <v>814</v>
      </c>
      <c r="B546" s="104" t="s">
        <v>14</v>
      </c>
      <c r="C546" s="104" t="s">
        <v>20</v>
      </c>
      <c r="D546" s="104">
        <v>86904</v>
      </c>
      <c r="E546" s="105" t="s">
        <v>813</v>
      </c>
      <c r="F546" s="104" t="s">
        <v>27</v>
      </c>
      <c r="G546" s="104">
        <v>1</v>
      </c>
      <c r="H546" s="106">
        <v>141.53</v>
      </c>
      <c r="I546" s="106">
        <v>185.75</v>
      </c>
      <c r="J546" s="106">
        <v>141.53</v>
      </c>
      <c r="K546" s="131">
        <v>185.75</v>
      </c>
    </row>
    <row r="547" spans="1:11" ht="30" x14ac:dyDescent="0.25">
      <c r="A547" s="130" t="s">
        <v>815</v>
      </c>
      <c r="B547" s="104" t="s">
        <v>295</v>
      </c>
      <c r="C547" s="104" t="s">
        <v>20</v>
      </c>
      <c r="D547" s="104">
        <v>10428</v>
      </c>
      <c r="E547" s="105" t="s">
        <v>816</v>
      </c>
      <c r="F547" s="104" t="s">
        <v>27</v>
      </c>
      <c r="G547" s="104">
        <v>2</v>
      </c>
      <c r="H547" s="106">
        <v>485.61</v>
      </c>
      <c r="I547" s="106">
        <v>637.36</v>
      </c>
      <c r="J547" s="106">
        <v>971.22</v>
      </c>
      <c r="K547" s="131">
        <v>1274.72</v>
      </c>
    </row>
    <row r="548" spans="1:11" ht="30" x14ac:dyDescent="0.25">
      <c r="A548" s="130" t="s">
        <v>817</v>
      </c>
      <c r="B548" s="104" t="s">
        <v>14</v>
      </c>
      <c r="C548" s="104" t="s">
        <v>20</v>
      </c>
      <c r="D548" s="104">
        <v>86872</v>
      </c>
      <c r="E548" s="105" t="s">
        <v>818</v>
      </c>
      <c r="F548" s="104" t="s">
        <v>27</v>
      </c>
      <c r="G548" s="104">
        <v>2</v>
      </c>
      <c r="H548" s="106">
        <v>694.04</v>
      </c>
      <c r="I548" s="106">
        <v>910.92</v>
      </c>
      <c r="J548" s="106">
        <v>1388.08</v>
      </c>
      <c r="K548" s="131">
        <v>1821.84</v>
      </c>
    </row>
    <row r="549" spans="1:11" ht="30" x14ac:dyDescent="0.25">
      <c r="A549" s="130" t="s">
        <v>819</v>
      </c>
      <c r="B549" s="104" t="s">
        <v>14</v>
      </c>
      <c r="C549" s="104" t="s">
        <v>20</v>
      </c>
      <c r="D549" s="104">
        <v>100860</v>
      </c>
      <c r="E549" s="105" t="s">
        <v>820</v>
      </c>
      <c r="F549" s="104" t="s">
        <v>27</v>
      </c>
      <c r="G549" s="104">
        <v>10</v>
      </c>
      <c r="H549" s="106">
        <v>91.96</v>
      </c>
      <c r="I549" s="106">
        <v>120.69</v>
      </c>
      <c r="J549" s="106">
        <v>919.6</v>
      </c>
      <c r="K549" s="131">
        <v>1206.9000000000001</v>
      </c>
    </row>
    <row r="550" spans="1:11" ht="30" x14ac:dyDescent="0.25">
      <c r="A550" s="130" t="s">
        <v>821</v>
      </c>
      <c r="B550" s="104" t="s">
        <v>14</v>
      </c>
      <c r="C550" s="104" t="s">
        <v>20</v>
      </c>
      <c r="D550" s="104">
        <v>95544</v>
      </c>
      <c r="E550" s="105" t="s">
        <v>822</v>
      </c>
      <c r="F550" s="104" t="s">
        <v>27</v>
      </c>
      <c r="G550" s="104">
        <v>2</v>
      </c>
      <c r="H550" s="106">
        <v>86.71</v>
      </c>
      <c r="I550" s="106">
        <v>113.8</v>
      </c>
      <c r="J550" s="106">
        <v>173.42</v>
      </c>
      <c r="K550" s="131">
        <v>227.6</v>
      </c>
    </row>
    <row r="551" spans="1:11" ht="30" x14ac:dyDescent="0.25">
      <c r="A551" s="130" t="s">
        <v>823</v>
      </c>
      <c r="B551" s="104" t="s">
        <v>14</v>
      </c>
      <c r="C551" s="104" t="s">
        <v>20</v>
      </c>
      <c r="D551" s="104">
        <v>95547</v>
      </c>
      <c r="E551" s="105" t="s">
        <v>824</v>
      </c>
      <c r="F551" s="104" t="s">
        <v>27</v>
      </c>
      <c r="G551" s="104">
        <v>11</v>
      </c>
      <c r="H551" s="106">
        <v>59.93</v>
      </c>
      <c r="I551" s="106">
        <v>78.650000000000006</v>
      </c>
      <c r="J551" s="106">
        <v>659.23</v>
      </c>
      <c r="K551" s="131">
        <v>865.15</v>
      </c>
    </row>
    <row r="552" spans="1:11" x14ac:dyDescent="0.25">
      <c r="A552" s="130" t="s">
        <v>825</v>
      </c>
      <c r="B552" s="104" t="s">
        <v>14</v>
      </c>
      <c r="C552" s="104" t="s">
        <v>24</v>
      </c>
      <c r="D552" s="104" t="s">
        <v>826</v>
      </c>
      <c r="E552" s="105" t="s">
        <v>827</v>
      </c>
      <c r="F552" s="104" t="s">
        <v>27</v>
      </c>
      <c r="G552" s="104">
        <v>6</v>
      </c>
      <c r="H552" s="106">
        <v>72.8</v>
      </c>
      <c r="I552" s="106">
        <v>95.55</v>
      </c>
      <c r="J552" s="106">
        <v>436.8</v>
      </c>
      <c r="K552" s="131">
        <v>573.29999999999995</v>
      </c>
    </row>
    <row r="553" spans="1:11" x14ac:dyDescent="0.25">
      <c r="A553" s="130" t="s">
        <v>828</v>
      </c>
      <c r="B553" s="104" t="s">
        <v>14</v>
      </c>
      <c r="C553" s="104" t="s">
        <v>24</v>
      </c>
      <c r="D553" s="104" t="s">
        <v>829</v>
      </c>
      <c r="E553" s="105" t="s">
        <v>830</v>
      </c>
      <c r="F553" s="104" t="s">
        <v>27</v>
      </c>
      <c r="G553" s="104">
        <v>2</v>
      </c>
      <c r="H553" s="106">
        <v>201.17</v>
      </c>
      <c r="I553" s="106">
        <v>264.02999999999997</v>
      </c>
      <c r="J553" s="106">
        <v>402.34</v>
      </c>
      <c r="K553" s="131">
        <v>528.05999999999995</v>
      </c>
    </row>
    <row r="554" spans="1:11" ht="30" x14ac:dyDescent="0.25">
      <c r="A554" s="130" t="s">
        <v>831</v>
      </c>
      <c r="B554" s="104" t="s">
        <v>14</v>
      </c>
      <c r="C554" s="104" t="s">
        <v>20</v>
      </c>
      <c r="D554" s="104">
        <v>86915</v>
      </c>
      <c r="E554" s="105" t="s">
        <v>832</v>
      </c>
      <c r="F554" s="104" t="s">
        <v>27</v>
      </c>
      <c r="G554" s="104">
        <v>9</v>
      </c>
      <c r="H554" s="106">
        <v>231.71</v>
      </c>
      <c r="I554" s="106">
        <v>304.11</v>
      </c>
      <c r="J554" s="106">
        <v>2085.39</v>
      </c>
      <c r="K554" s="131">
        <v>2736.99</v>
      </c>
    </row>
    <row r="555" spans="1:11" ht="30" x14ac:dyDescent="0.25">
      <c r="A555" s="130" t="s">
        <v>833</v>
      </c>
      <c r="B555" s="104" t="s">
        <v>14</v>
      </c>
      <c r="C555" s="104" t="s">
        <v>20</v>
      </c>
      <c r="D555" s="104">
        <v>86910</v>
      </c>
      <c r="E555" s="105" t="s">
        <v>834</v>
      </c>
      <c r="F555" s="104" t="s">
        <v>27</v>
      </c>
      <c r="G555" s="104">
        <v>6</v>
      </c>
      <c r="H555" s="106">
        <v>206.29</v>
      </c>
      <c r="I555" s="106">
        <v>270.75</v>
      </c>
      <c r="J555" s="106">
        <v>1237.74</v>
      </c>
      <c r="K555" s="131">
        <v>1624.5</v>
      </c>
    </row>
    <row r="556" spans="1:11" ht="30" x14ac:dyDescent="0.25">
      <c r="A556" s="130" t="s">
        <v>835</v>
      </c>
      <c r="B556" s="104" t="s">
        <v>295</v>
      </c>
      <c r="C556" s="104" t="s">
        <v>20</v>
      </c>
      <c r="D556" s="104">
        <v>36796</v>
      </c>
      <c r="E556" s="105" t="s">
        <v>836</v>
      </c>
      <c r="F556" s="104" t="s">
        <v>27</v>
      </c>
      <c r="G556" s="104">
        <v>16</v>
      </c>
      <c r="H556" s="106">
        <v>240.17</v>
      </c>
      <c r="I556" s="106">
        <v>315.22000000000003</v>
      </c>
      <c r="J556" s="106">
        <v>3842.72</v>
      </c>
      <c r="K556" s="131">
        <v>5043.5200000000004</v>
      </c>
    </row>
    <row r="557" spans="1:11" ht="30" x14ac:dyDescent="0.25">
      <c r="A557" s="130" t="s">
        <v>837</v>
      </c>
      <c r="B557" s="104" t="s">
        <v>295</v>
      </c>
      <c r="C557" s="104" t="s">
        <v>20</v>
      </c>
      <c r="D557" s="104">
        <v>36796</v>
      </c>
      <c r="E557" s="105" t="s">
        <v>836</v>
      </c>
      <c r="F557" s="104" t="s">
        <v>27</v>
      </c>
      <c r="G557" s="104">
        <v>6</v>
      </c>
      <c r="H557" s="106">
        <v>240.17</v>
      </c>
      <c r="I557" s="106">
        <v>315.22000000000003</v>
      </c>
      <c r="J557" s="106">
        <v>1441.02</v>
      </c>
      <c r="K557" s="131">
        <v>1891.32</v>
      </c>
    </row>
    <row r="558" spans="1:11" ht="30" x14ac:dyDescent="0.25">
      <c r="A558" s="130" t="s">
        <v>838</v>
      </c>
      <c r="B558" s="104" t="s">
        <v>14</v>
      </c>
      <c r="C558" s="104" t="s">
        <v>20</v>
      </c>
      <c r="D558" s="104">
        <v>95547</v>
      </c>
      <c r="E558" s="105" t="s">
        <v>824</v>
      </c>
      <c r="F558" s="104" t="s">
        <v>27</v>
      </c>
      <c r="G558" s="104">
        <v>15</v>
      </c>
      <c r="H558" s="106">
        <v>59.93</v>
      </c>
      <c r="I558" s="106">
        <v>78.650000000000006</v>
      </c>
      <c r="J558" s="106">
        <v>898.95</v>
      </c>
      <c r="K558" s="131">
        <v>1179.75</v>
      </c>
    </row>
    <row r="559" spans="1:11" ht="30" x14ac:dyDescent="0.25">
      <c r="A559" s="130" t="s">
        <v>839</v>
      </c>
      <c r="B559" s="104" t="s">
        <v>14</v>
      </c>
      <c r="C559" s="104" t="s">
        <v>20</v>
      </c>
      <c r="D559" s="104">
        <v>95547</v>
      </c>
      <c r="E559" s="105" t="s">
        <v>824</v>
      </c>
      <c r="F559" s="104" t="s">
        <v>27</v>
      </c>
      <c r="G559" s="104">
        <v>16</v>
      </c>
      <c r="H559" s="106">
        <v>59.93</v>
      </c>
      <c r="I559" s="106">
        <v>78.650000000000006</v>
      </c>
      <c r="J559" s="106">
        <v>958.88</v>
      </c>
      <c r="K559" s="131">
        <v>1258.4000000000001</v>
      </c>
    </row>
    <row r="560" spans="1:11" x14ac:dyDescent="0.25">
      <c r="A560" s="130" t="s">
        <v>840</v>
      </c>
      <c r="B560" s="104" t="s">
        <v>295</v>
      </c>
      <c r="C560" s="104" t="s">
        <v>20</v>
      </c>
      <c r="D560" s="104">
        <v>37399</v>
      </c>
      <c r="E560" s="105" t="s">
        <v>841</v>
      </c>
      <c r="F560" s="104" t="s">
        <v>27</v>
      </c>
      <c r="G560" s="104">
        <v>10</v>
      </c>
      <c r="H560" s="106">
        <v>50.78</v>
      </c>
      <c r="I560" s="106">
        <v>66.64</v>
      </c>
      <c r="J560" s="106">
        <v>507.8</v>
      </c>
      <c r="K560" s="131">
        <v>666.4</v>
      </c>
    </row>
    <row r="561" spans="1:12" ht="30" x14ac:dyDescent="0.25">
      <c r="A561" s="130" t="s">
        <v>842</v>
      </c>
      <c r="B561" s="104" t="s">
        <v>14</v>
      </c>
      <c r="C561" s="104" t="s">
        <v>20</v>
      </c>
      <c r="D561" s="104">
        <v>100868</v>
      </c>
      <c r="E561" s="105" t="s">
        <v>843</v>
      </c>
      <c r="F561" s="104" t="s">
        <v>27</v>
      </c>
      <c r="G561" s="104">
        <v>10</v>
      </c>
      <c r="H561" s="106">
        <v>441.25</v>
      </c>
      <c r="I561" s="106">
        <v>579.14</v>
      </c>
      <c r="J561" s="106">
        <v>4412.5</v>
      </c>
      <c r="K561" s="131">
        <v>5791.4</v>
      </c>
    </row>
    <row r="562" spans="1:12" ht="30" x14ac:dyDescent="0.25">
      <c r="A562" s="130" t="s">
        <v>844</v>
      </c>
      <c r="B562" s="104" t="s">
        <v>14</v>
      </c>
      <c r="C562" s="104" t="s">
        <v>20</v>
      </c>
      <c r="D562" s="104">
        <v>100867</v>
      </c>
      <c r="E562" s="105" t="s">
        <v>845</v>
      </c>
      <c r="F562" s="104" t="s">
        <v>27</v>
      </c>
      <c r="G562" s="104">
        <v>12</v>
      </c>
      <c r="H562" s="106">
        <v>421.91</v>
      </c>
      <c r="I562" s="106">
        <v>553.75</v>
      </c>
      <c r="J562" s="106">
        <v>5062.92</v>
      </c>
      <c r="K562" s="131">
        <v>6645</v>
      </c>
    </row>
    <row r="563" spans="1:12" ht="30" x14ac:dyDescent="0.25">
      <c r="A563" s="130" t="s">
        <v>846</v>
      </c>
      <c r="B563" s="104" t="s">
        <v>14</v>
      </c>
      <c r="C563" s="104" t="s">
        <v>20</v>
      </c>
      <c r="D563" s="104">
        <v>100866</v>
      </c>
      <c r="E563" s="105" t="s">
        <v>327</v>
      </c>
      <c r="F563" s="104" t="s">
        <v>27</v>
      </c>
      <c r="G563" s="104">
        <v>12</v>
      </c>
      <c r="H563" s="106">
        <v>392.84</v>
      </c>
      <c r="I563" s="106">
        <v>515.6</v>
      </c>
      <c r="J563" s="106">
        <v>4714.08</v>
      </c>
      <c r="K563" s="131">
        <v>6187.2</v>
      </c>
    </row>
    <row r="564" spans="1:12" ht="30" x14ac:dyDescent="0.25">
      <c r="A564" s="130" t="s">
        <v>847</v>
      </c>
      <c r="B564" s="104" t="s">
        <v>14</v>
      </c>
      <c r="C564" s="104" t="s">
        <v>20</v>
      </c>
      <c r="D564" s="104">
        <v>100863</v>
      </c>
      <c r="E564" s="105" t="s">
        <v>848</v>
      </c>
      <c r="F564" s="104" t="s">
        <v>27</v>
      </c>
      <c r="G564" s="104">
        <v>2</v>
      </c>
      <c r="H564" s="106">
        <v>792.05</v>
      </c>
      <c r="I564" s="106">
        <v>1039.56</v>
      </c>
      <c r="J564" s="106">
        <v>1584.1</v>
      </c>
      <c r="K564" s="131">
        <v>2079.12</v>
      </c>
    </row>
    <row r="565" spans="1:12" ht="30" x14ac:dyDescent="0.25">
      <c r="A565" s="130" t="s">
        <v>849</v>
      </c>
      <c r="B565" s="104" t="s">
        <v>14</v>
      </c>
      <c r="C565" s="104" t="s">
        <v>20</v>
      </c>
      <c r="D565" s="104">
        <v>100875</v>
      </c>
      <c r="E565" s="105" t="s">
        <v>850</v>
      </c>
      <c r="F565" s="104" t="s">
        <v>27</v>
      </c>
      <c r="G565" s="104">
        <v>2</v>
      </c>
      <c r="H565" s="106">
        <v>1521.32</v>
      </c>
      <c r="I565" s="106">
        <v>1996.73</v>
      </c>
      <c r="J565" s="106">
        <v>3042.64</v>
      </c>
      <c r="K565" s="131">
        <v>3993.46</v>
      </c>
    </row>
    <row r="566" spans="1:12" ht="30" x14ac:dyDescent="0.25">
      <c r="A566" s="130" t="s">
        <v>851</v>
      </c>
      <c r="B566" s="104" t="s">
        <v>295</v>
      </c>
      <c r="C566" s="104" t="s">
        <v>20</v>
      </c>
      <c r="D566" s="104">
        <v>21112</v>
      </c>
      <c r="E566" s="105" t="s">
        <v>852</v>
      </c>
      <c r="F566" s="104" t="s">
        <v>27</v>
      </c>
      <c r="G566" s="104">
        <v>3</v>
      </c>
      <c r="H566" s="106">
        <v>283.98</v>
      </c>
      <c r="I566" s="106">
        <v>372.72</v>
      </c>
      <c r="J566" s="106">
        <v>851.94</v>
      </c>
      <c r="K566" s="131">
        <v>1118.1600000000001</v>
      </c>
    </row>
    <row r="567" spans="1:12" ht="30" x14ac:dyDescent="0.25">
      <c r="A567" s="130" t="s">
        <v>853</v>
      </c>
      <c r="B567" s="104" t="s">
        <v>14</v>
      </c>
      <c r="C567" s="104" t="s">
        <v>20</v>
      </c>
      <c r="D567" s="104">
        <v>89984</v>
      </c>
      <c r="E567" s="105" t="s">
        <v>854</v>
      </c>
      <c r="F567" s="104" t="s">
        <v>27</v>
      </c>
      <c r="G567" s="104">
        <v>10</v>
      </c>
      <c r="H567" s="106">
        <v>101.65</v>
      </c>
      <c r="I567" s="106">
        <v>133.41</v>
      </c>
      <c r="J567" s="106">
        <v>1016.5</v>
      </c>
      <c r="K567" s="131">
        <v>1334.1</v>
      </c>
    </row>
    <row r="568" spans="1:12" ht="30" x14ac:dyDescent="0.25">
      <c r="A568" s="130" t="s">
        <v>855</v>
      </c>
      <c r="B568" s="104" t="s">
        <v>14</v>
      </c>
      <c r="C568" s="104" t="s">
        <v>20</v>
      </c>
      <c r="D568" s="104">
        <v>89987</v>
      </c>
      <c r="E568" s="105" t="s">
        <v>627</v>
      </c>
      <c r="F568" s="104" t="s">
        <v>27</v>
      </c>
      <c r="G568" s="104">
        <v>30</v>
      </c>
      <c r="H568" s="106">
        <v>112.38</v>
      </c>
      <c r="I568" s="106">
        <v>147.49</v>
      </c>
      <c r="J568" s="106">
        <v>3371.4</v>
      </c>
      <c r="K568" s="131">
        <v>4424.7</v>
      </c>
    </row>
    <row r="569" spans="1:12" ht="30" x14ac:dyDescent="0.25">
      <c r="A569" s="130" t="s">
        <v>856</v>
      </c>
      <c r="B569" s="104" t="s">
        <v>14</v>
      </c>
      <c r="C569" s="104" t="s">
        <v>20</v>
      </c>
      <c r="D569" s="104">
        <v>86877</v>
      </c>
      <c r="E569" s="105" t="s">
        <v>857</v>
      </c>
      <c r="F569" s="104" t="s">
        <v>27</v>
      </c>
      <c r="G569" s="104">
        <v>24</v>
      </c>
      <c r="H569" s="106">
        <v>96.98</v>
      </c>
      <c r="I569" s="106">
        <v>127.28</v>
      </c>
      <c r="J569" s="106">
        <v>2327.52</v>
      </c>
      <c r="K569" s="131">
        <v>3054.72</v>
      </c>
    </row>
    <row r="570" spans="1:12" ht="30" x14ac:dyDescent="0.25">
      <c r="A570" s="130" t="s">
        <v>858</v>
      </c>
      <c r="B570" s="104" t="s">
        <v>14</v>
      </c>
      <c r="C570" s="104" t="s">
        <v>20</v>
      </c>
      <c r="D570" s="104">
        <v>86878</v>
      </c>
      <c r="E570" s="105" t="s">
        <v>859</v>
      </c>
      <c r="F570" s="104" t="s">
        <v>27</v>
      </c>
      <c r="G570" s="104">
        <v>15</v>
      </c>
      <c r="H570" s="106">
        <v>104.79</v>
      </c>
      <c r="I570" s="106">
        <v>137.53</v>
      </c>
      <c r="J570" s="106">
        <v>1571.85</v>
      </c>
      <c r="K570" s="131">
        <v>2062.9499999999998</v>
      </c>
    </row>
    <row r="571" spans="1:12" x14ac:dyDescent="0.25">
      <c r="A571" s="130" t="s">
        <v>860</v>
      </c>
      <c r="B571" s="104" t="s">
        <v>14</v>
      </c>
      <c r="C571" s="104" t="s">
        <v>20</v>
      </c>
      <c r="D571" s="104">
        <v>86887</v>
      </c>
      <c r="E571" s="105" t="s">
        <v>861</v>
      </c>
      <c r="F571" s="104" t="s">
        <v>27</v>
      </c>
      <c r="G571" s="104">
        <v>31</v>
      </c>
      <c r="H571" s="106">
        <v>77.739999999999995</v>
      </c>
      <c r="I571" s="106">
        <v>102.03</v>
      </c>
      <c r="J571" s="106">
        <v>2409.94</v>
      </c>
      <c r="K571" s="131">
        <v>3162.93</v>
      </c>
    </row>
    <row r="572" spans="1:12" ht="30" x14ac:dyDescent="0.25">
      <c r="A572" s="132" t="s">
        <v>862</v>
      </c>
      <c r="B572" s="113" t="s">
        <v>14</v>
      </c>
      <c r="C572" s="113" t="s">
        <v>20</v>
      </c>
      <c r="D572" s="113">
        <v>86883</v>
      </c>
      <c r="E572" s="114" t="s">
        <v>758</v>
      </c>
      <c r="F572" s="113" t="s">
        <v>27</v>
      </c>
      <c r="G572" s="113">
        <v>3</v>
      </c>
      <c r="H572" s="115">
        <v>13.31</v>
      </c>
      <c r="I572" s="115">
        <v>17.46</v>
      </c>
      <c r="J572" s="115">
        <v>39.93</v>
      </c>
      <c r="K572" s="133">
        <v>52.38</v>
      </c>
    </row>
    <row r="573" spans="1:12" ht="24.95" customHeight="1" thickBot="1" x14ac:dyDescent="0.3">
      <c r="A573" s="134" t="s">
        <v>863</v>
      </c>
      <c r="B573" s="116"/>
      <c r="C573" s="116"/>
      <c r="D573" s="116"/>
      <c r="E573" s="117" t="s">
        <v>864</v>
      </c>
      <c r="F573" s="116"/>
      <c r="G573" s="116"/>
      <c r="H573" s="118"/>
      <c r="I573" s="118"/>
      <c r="J573" s="118"/>
      <c r="K573" s="135">
        <v>4119.8</v>
      </c>
      <c r="L573" s="197">
        <f>SUM(K575:K582)</f>
        <v>4119.8</v>
      </c>
    </row>
    <row r="574" spans="1:12" ht="15.75" thickTop="1" x14ac:dyDescent="0.25">
      <c r="A574" s="128"/>
      <c r="B574" s="110"/>
      <c r="C574" s="110"/>
      <c r="D574" s="110"/>
      <c r="E574" s="111"/>
      <c r="F574" s="110"/>
      <c r="G574" s="110"/>
      <c r="H574" s="112"/>
      <c r="I574" s="112"/>
      <c r="J574" s="112"/>
      <c r="K574" s="129"/>
    </row>
    <row r="575" spans="1:12" ht="30" x14ac:dyDescent="0.25">
      <c r="A575" s="130" t="s">
        <v>865</v>
      </c>
      <c r="B575" s="104" t="s">
        <v>14</v>
      </c>
      <c r="C575" s="104" t="s">
        <v>20</v>
      </c>
      <c r="D575" s="104">
        <v>91341</v>
      </c>
      <c r="E575" s="105" t="s">
        <v>331</v>
      </c>
      <c r="F575" s="104" t="s">
        <v>22</v>
      </c>
      <c r="G575" s="104">
        <v>0.48</v>
      </c>
      <c r="H575" s="106">
        <v>828.76</v>
      </c>
      <c r="I575" s="106">
        <v>1087.74</v>
      </c>
      <c r="J575" s="106">
        <v>397.8</v>
      </c>
      <c r="K575" s="131">
        <v>522.11</v>
      </c>
    </row>
    <row r="576" spans="1:12" ht="45" x14ac:dyDescent="0.25">
      <c r="A576" s="130" t="s">
        <v>866</v>
      </c>
      <c r="B576" s="104" t="s">
        <v>14</v>
      </c>
      <c r="C576" s="104" t="s">
        <v>20</v>
      </c>
      <c r="D576" s="104">
        <v>92688</v>
      </c>
      <c r="E576" s="105" t="s">
        <v>867</v>
      </c>
      <c r="F576" s="104" t="s">
        <v>82</v>
      </c>
      <c r="G576" s="104">
        <v>35.200000000000003</v>
      </c>
      <c r="H576" s="106">
        <v>37.700000000000003</v>
      </c>
      <c r="I576" s="106">
        <v>49.48</v>
      </c>
      <c r="J576" s="106">
        <v>1327.04</v>
      </c>
      <c r="K576" s="131">
        <v>1741.69</v>
      </c>
    </row>
    <row r="577" spans="1:12" ht="30" x14ac:dyDescent="0.25">
      <c r="A577" s="130" t="s">
        <v>868</v>
      </c>
      <c r="B577" s="104" t="s">
        <v>14</v>
      </c>
      <c r="C577" s="104" t="s">
        <v>20</v>
      </c>
      <c r="D577" s="104">
        <v>97549</v>
      </c>
      <c r="E577" s="105" t="s">
        <v>869</v>
      </c>
      <c r="F577" s="104" t="s">
        <v>27</v>
      </c>
      <c r="G577" s="104">
        <v>6</v>
      </c>
      <c r="H577" s="106">
        <v>83.24</v>
      </c>
      <c r="I577" s="106">
        <v>109.25</v>
      </c>
      <c r="J577" s="106">
        <v>499.44</v>
      </c>
      <c r="K577" s="131">
        <v>655.5</v>
      </c>
    </row>
    <row r="578" spans="1:12" ht="30" x14ac:dyDescent="0.25">
      <c r="A578" s="130" t="s">
        <v>870</v>
      </c>
      <c r="B578" s="104" t="s">
        <v>14</v>
      </c>
      <c r="C578" s="104" t="s">
        <v>20</v>
      </c>
      <c r="D578" s="104">
        <v>97553</v>
      </c>
      <c r="E578" s="105" t="s">
        <v>871</v>
      </c>
      <c r="F578" s="104" t="s">
        <v>27</v>
      </c>
      <c r="G578" s="104">
        <v>4</v>
      </c>
      <c r="H578" s="106">
        <v>120.25</v>
      </c>
      <c r="I578" s="106">
        <v>157.82</v>
      </c>
      <c r="J578" s="106">
        <v>481</v>
      </c>
      <c r="K578" s="131">
        <v>631.28</v>
      </c>
    </row>
    <row r="579" spans="1:12" ht="45" x14ac:dyDescent="0.25">
      <c r="A579" s="130" t="s">
        <v>872</v>
      </c>
      <c r="B579" s="104" t="s">
        <v>14</v>
      </c>
      <c r="C579" s="104" t="s">
        <v>20</v>
      </c>
      <c r="D579" s="104">
        <v>93074</v>
      </c>
      <c r="E579" s="105" t="s">
        <v>873</v>
      </c>
      <c r="F579" s="104" t="s">
        <v>27</v>
      </c>
      <c r="G579" s="104">
        <v>2</v>
      </c>
      <c r="H579" s="106">
        <v>12.63</v>
      </c>
      <c r="I579" s="106">
        <v>16.57</v>
      </c>
      <c r="J579" s="106">
        <v>25.26</v>
      </c>
      <c r="K579" s="131">
        <v>33.14</v>
      </c>
    </row>
    <row r="580" spans="1:12" ht="30" x14ac:dyDescent="0.25">
      <c r="A580" s="130" t="s">
        <v>874</v>
      </c>
      <c r="B580" s="104" t="s">
        <v>14</v>
      </c>
      <c r="C580" s="104" t="s">
        <v>20</v>
      </c>
      <c r="D580" s="104">
        <v>95249</v>
      </c>
      <c r="E580" s="105" t="s">
        <v>875</v>
      </c>
      <c r="F580" s="104" t="s">
        <v>27</v>
      </c>
      <c r="G580" s="104">
        <v>4</v>
      </c>
      <c r="H580" s="106">
        <v>73.84</v>
      </c>
      <c r="I580" s="106">
        <v>96.91</v>
      </c>
      <c r="J580" s="106">
        <v>295.36</v>
      </c>
      <c r="K580" s="131">
        <v>387.64</v>
      </c>
    </row>
    <row r="581" spans="1:12" ht="30" x14ac:dyDescent="0.25">
      <c r="A581" s="130" t="s">
        <v>876</v>
      </c>
      <c r="B581" s="104" t="s">
        <v>295</v>
      </c>
      <c r="C581" s="104" t="s">
        <v>20</v>
      </c>
      <c r="D581" s="104">
        <v>39725</v>
      </c>
      <c r="E581" s="105" t="s">
        <v>877</v>
      </c>
      <c r="F581" s="104" t="s">
        <v>82</v>
      </c>
      <c r="G581" s="104">
        <v>1</v>
      </c>
      <c r="H581" s="106">
        <v>87.85</v>
      </c>
      <c r="I581" s="106">
        <v>115.3</v>
      </c>
      <c r="J581" s="106">
        <v>87.85</v>
      </c>
      <c r="K581" s="131">
        <v>115.3</v>
      </c>
    </row>
    <row r="582" spans="1:12" ht="45" x14ac:dyDescent="0.25">
      <c r="A582" s="132" t="s">
        <v>878</v>
      </c>
      <c r="B582" s="113" t="s">
        <v>14</v>
      </c>
      <c r="C582" s="113" t="s">
        <v>20</v>
      </c>
      <c r="D582" s="113">
        <v>93074</v>
      </c>
      <c r="E582" s="114" t="s">
        <v>873</v>
      </c>
      <c r="F582" s="113" t="s">
        <v>27</v>
      </c>
      <c r="G582" s="113">
        <v>2</v>
      </c>
      <c r="H582" s="115">
        <v>12.63</v>
      </c>
      <c r="I582" s="115">
        <v>16.57</v>
      </c>
      <c r="J582" s="115">
        <v>25.26</v>
      </c>
      <c r="K582" s="133">
        <v>33.14</v>
      </c>
    </row>
    <row r="583" spans="1:12" ht="24.95" customHeight="1" thickBot="1" x14ac:dyDescent="0.3">
      <c r="A583" s="134" t="s">
        <v>879</v>
      </c>
      <c r="B583" s="116"/>
      <c r="C583" s="116"/>
      <c r="D583" s="116"/>
      <c r="E583" s="117" t="s">
        <v>880</v>
      </c>
      <c r="F583" s="116"/>
      <c r="G583" s="116"/>
      <c r="H583" s="118"/>
      <c r="I583" s="118"/>
      <c r="J583" s="118"/>
      <c r="K583" s="135">
        <v>117762.44</v>
      </c>
      <c r="L583" s="197">
        <f>K585+K589+K598+K603+K610+K621</f>
        <v>117762.44</v>
      </c>
    </row>
    <row r="584" spans="1:12" ht="15.75" thickTop="1" x14ac:dyDescent="0.25">
      <c r="A584" s="128"/>
      <c r="B584" s="110"/>
      <c r="C584" s="110"/>
      <c r="D584" s="110"/>
      <c r="E584" s="111"/>
      <c r="F584" s="110"/>
      <c r="G584" s="110"/>
      <c r="H584" s="112"/>
      <c r="I584" s="112"/>
      <c r="J584" s="112"/>
      <c r="K584" s="129"/>
    </row>
    <row r="585" spans="1:12" ht="24.95" customHeight="1" x14ac:dyDescent="0.25">
      <c r="A585" s="136" t="s">
        <v>881</v>
      </c>
      <c r="B585" s="107"/>
      <c r="C585" s="107"/>
      <c r="D585" s="107"/>
      <c r="E585" s="108" t="s">
        <v>882</v>
      </c>
      <c r="F585" s="107"/>
      <c r="G585" s="107"/>
      <c r="H585" s="109"/>
      <c r="I585" s="109"/>
      <c r="J585" s="109"/>
      <c r="K585" s="137">
        <v>9305.56</v>
      </c>
      <c r="L585" s="197">
        <f>SUM(K587:K588)</f>
        <v>9305.56</v>
      </c>
    </row>
    <row r="586" spans="1:12" x14ac:dyDescent="0.25">
      <c r="A586" s="130"/>
      <c r="B586" s="104"/>
      <c r="C586" s="104"/>
      <c r="D586" s="104"/>
      <c r="E586" s="105"/>
      <c r="F586" s="104"/>
      <c r="G586" s="104"/>
      <c r="H586" s="106"/>
      <c r="I586" s="106"/>
      <c r="J586" s="106"/>
      <c r="K586" s="131"/>
    </row>
    <row r="587" spans="1:12" ht="30" x14ac:dyDescent="0.25">
      <c r="A587" s="130" t="s">
        <v>883</v>
      </c>
      <c r="B587" s="104" t="s">
        <v>14</v>
      </c>
      <c r="C587" s="104" t="s">
        <v>20</v>
      </c>
      <c r="D587" s="104">
        <v>101909</v>
      </c>
      <c r="E587" s="105" t="s">
        <v>884</v>
      </c>
      <c r="F587" s="104" t="s">
        <v>27</v>
      </c>
      <c r="G587" s="104">
        <v>22</v>
      </c>
      <c r="H587" s="106">
        <v>256.39999999999998</v>
      </c>
      <c r="I587" s="106">
        <v>336.52</v>
      </c>
      <c r="J587" s="106">
        <v>5640.8</v>
      </c>
      <c r="K587" s="131">
        <v>7403.44</v>
      </c>
    </row>
    <row r="588" spans="1:12" ht="30" x14ac:dyDescent="0.25">
      <c r="A588" s="130" t="s">
        <v>885</v>
      </c>
      <c r="B588" s="104" t="s">
        <v>14</v>
      </c>
      <c r="C588" s="104" t="s">
        <v>20</v>
      </c>
      <c r="D588" s="104">
        <v>101907</v>
      </c>
      <c r="E588" s="105" t="s">
        <v>886</v>
      </c>
      <c r="F588" s="104" t="s">
        <v>27</v>
      </c>
      <c r="G588" s="104">
        <v>2</v>
      </c>
      <c r="H588" s="106">
        <v>724.62</v>
      </c>
      <c r="I588" s="106">
        <v>951.06</v>
      </c>
      <c r="J588" s="106">
        <v>1449.24</v>
      </c>
      <c r="K588" s="131">
        <v>1902.12</v>
      </c>
    </row>
    <row r="589" spans="1:12" ht="24.95" customHeight="1" x14ac:dyDescent="0.25">
      <c r="A589" s="136" t="s">
        <v>887</v>
      </c>
      <c r="B589" s="107"/>
      <c r="C589" s="107"/>
      <c r="D589" s="107"/>
      <c r="E589" s="108" t="s">
        <v>888</v>
      </c>
      <c r="F589" s="107"/>
      <c r="G589" s="107"/>
      <c r="H589" s="109"/>
      <c r="I589" s="109"/>
      <c r="J589" s="109"/>
      <c r="K589" s="137">
        <v>50295.01</v>
      </c>
      <c r="L589" s="197">
        <f>SUM(K591:K597)</f>
        <v>50295.01</v>
      </c>
    </row>
    <row r="590" spans="1:12" x14ac:dyDescent="0.25">
      <c r="A590" s="130"/>
      <c r="B590" s="104"/>
      <c r="C590" s="104"/>
      <c r="D590" s="104"/>
      <c r="E590" s="105"/>
      <c r="F590" s="104"/>
      <c r="G590" s="104"/>
      <c r="H590" s="106"/>
      <c r="I590" s="106"/>
      <c r="J590" s="106"/>
      <c r="K590" s="131"/>
    </row>
    <row r="591" spans="1:12" ht="45" x14ac:dyDescent="0.25">
      <c r="A591" s="130" t="s">
        <v>889</v>
      </c>
      <c r="B591" s="104" t="s">
        <v>14</v>
      </c>
      <c r="C591" s="104" t="s">
        <v>20</v>
      </c>
      <c r="D591" s="104">
        <v>94473</v>
      </c>
      <c r="E591" s="105" t="s">
        <v>890</v>
      </c>
      <c r="F591" s="104" t="s">
        <v>27</v>
      </c>
      <c r="G591" s="104">
        <v>43</v>
      </c>
      <c r="H591" s="106">
        <v>108.3</v>
      </c>
      <c r="I591" s="106">
        <v>142.13999999999999</v>
      </c>
      <c r="J591" s="106">
        <v>4656.8999999999996</v>
      </c>
      <c r="K591" s="131">
        <v>6112.02</v>
      </c>
    </row>
    <row r="592" spans="1:12" ht="30" x14ac:dyDescent="0.25">
      <c r="A592" s="130" t="s">
        <v>891</v>
      </c>
      <c r="B592" s="104" t="s">
        <v>14</v>
      </c>
      <c r="C592" s="104" t="s">
        <v>20</v>
      </c>
      <c r="D592" s="104">
        <v>97488</v>
      </c>
      <c r="E592" s="105" t="s">
        <v>892</v>
      </c>
      <c r="F592" s="104" t="s">
        <v>27</v>
      </c>
      <c r="G592" s="104">
        <v>1</v>
      </c>
      <c r="H592" s="106">
        <v>629.25</v>
      </c>
      <c r="I592" s="106">
        <v>825.89</v>
      </c>
      <c r="J592" s="106">
        <v>629.25</v>
      </c>
      <c r="K592" s="131">
        <v>825.89</v>
      </c>
    </row>
    <row r="593" spans="1:12" ht="45" x14ac:dyDescent="0.25">
      <c r="A593" s="130" t="s">
        <v>893</v>
      </c>
      <c r="B593" s="104" t="s">
        <v>14</v>
      </c>
      <c r="C593" s="104" t="s">
        <v>20</v>
      </c>
      <c r="D593" s="104">
        <v>92377</v>
      </c>
      <c r="E593" s="105" t="s">
        <v>894</v>
      </c>
      <c r="F593" s="104" t="s">
        <v>27</v>
      </c>
      <c r="G593" s="104">
        <v>11</v>
      </c>
      <c r="H593" s="106">
        <v>84.25</v>
      </c>
      <c r="I593" s="106">
        <v>110.57</v>
      </c>
      <c r="J593" s="106">
        <v>926.75</v>
      </c>
      <c r="K593" s="131">
        <v>1216.27</v>
      </c>
    </row>
    <row r="594" spans="1:12" ht="45" x14ac:dyDescent="0.25">
      <c r="A594" s="130" t="s">
        <v>895</v>
      </c>
      <c r="B594" s="104" t="s">
        <v>14</v>
      </c>
      <c r="C594" s="104" t="s">
        <v>20</v>
      </c>
      <c r="D594" s="104">
        <v>92367</v>
      </c>
      <c r="E594" s="105" t="s">
        <v>896</v>
      </c>
      <c r="F594" s="104" t="s">
        <v>82</v>
      </c>
      <c r="G594" s="104">
        <v>272.31</v>
      </c>
      <c r="H594" s="106">
        <v>104.84</v>
      </c>
      <c r="I594" s="106">
        <v>137.6</v>
      </c>
      <c r="J594" s="106">
        <v>28548.98</v>
      </c>
      <c r="K594" s="131">
        <v>37469.85</v>
      </c>
    </row>
    <row r="595" spans="1:12" ht="30" x14ac:dyDescent="0.25">
      <c r="A595" s="130" t="s">
        <v>897</v>
      </c>
      <c r="B595" s="104" t="s">
        <v>14</v>
      </c>
      <c r="C595" s="104" t="s">
        <v>20</v>
      </c>
      <c r="D595" s="104">
        <v>92642</v>
      </c>
      <c r="E595" s="105" t="s">
        <v>898</v>
      </c>
      <c r="F595" s="104" t="s">
        <v>27</v>
      </c>
      <c r="G595" s="104">
        <v>13</v>
      </c>
      <c r="H595" s="106">
        <v>185.02</v>
      </c>
      <c r="I595" s="106">
        <v>242.83</v>
      </c>
      <c r="J595" s="106">
        <v>2405.2600000000002</v>
      </c>
      <c r="K595" s="131">
        <v>3156.79</v>
      </c>
    </row>
    <row r="596" spans="1:12" ht="45" x14ac:dyDescent="0.25">
      <c r="A596" s="130" t="s">
        <v>899</v>
      </c>
      <c r="B596" s="104" t="s">
        <v>14</v>
      </c>
      <c r="C596" s="104" t="s">
        <v>20</v>
      </c>
      <c r="D596" s="104">
        <v>92896</v>
      </c>
      <c r="E596" s="105" t="s">
        <v>900</v>
      </c>
      <c r="F596" s="104" t="s">
        <v>27</v>
      </c>
      <c r="G596" s="104">
        <v>6</v>
      </c>
      <c r="H596" s="106">
        <v>190.07</v>
      </c>
      <c r="I596" s="106">
        <v>249.46</v>
      </c>
      <c r="J596" s="106">
        <v>1140.42</v>
      </c>
      <c r="K596" s="131">
        <v>1496.76</v>
      </c>
    </row>
    <row r="597" spans="1:12" ht="45" x14ac:dyDescent="0.25">
      <c r="A597" s="130" t="s">
        <v>901</v>
      </c>
      <c r="B597" s="104" t="s">
        <v>14</v>
      </c>
      <c r="C597" s="104" t="s">
        <v>20</v>
      </c>
      <c r="D597" s="104">
        <v>94662</v>
      </c>
      <c r="E597" s="105" t="s">
        <v>902</v>
      </c>
      <c r="F597" s="104" t="s">
        <v>27</v>
      </c>
      <c r="G597" s="104">
        <v>1</v>
      </c>
      <c r="H597" s="106">
        <v>13.28</v>
      </c>
      <c r="I597" s="106">
        <v>17.43</v>
      </c>
      <c r="J597" s="106">
        <v>13.28</v>
      </c>
      <c r="K597" s="131">
        <v>17.43</v>
      </c>
    </row>
    <row r="598" spans="1:12" ht="24.95" customHeight="1" x14ac:dyDescent="0.25">
      <c r="A598" s="136" t="s">
        <v>903</v>
      </c>
      <c r="B598" s="107"/>
      <c r="C598" s="107"/>
      <c r="D598" s="107"/>
      <c r="E598" s="108" t="s">
        <v>904</v>
      </c>
      <c r="F598" s="107"/>
      <c r="G598" s="107"/>
      <c r="H598" s="109"/>
      <c r="I598" s="109"/>
      <c r="J598" s="109"/>
      <c r="K598" s="137">
        <v>4431.28</v>
      </c>
      <c r="L598" s="197">
        <f>SUM(K600:K602)</f>
        <v>4431.28</v>
      </c>
    </row>
    <row r="599" spans="1:12" x14ac:dyDescent="0.25">
      <c r="A599" s="130"/>
      <c r="B599" s="104"/>
      <c r="C599" s="104"/>
      <c r="D599" s="104"/>
      <c r="E599" s="105"/>
      <c r="F599" s="104"/>
      <c r="G599" s="104"/>
      <c r="H599" s="106"/>
      <c r="I599" s="106"/>
      <c r="J599" s="106"/>
      <c r="K599" s="131"/>
    </row>
    <row r="600" spans="1:12" ht="30" x14ac:dyDescent="0.25">
      <c r="A600" s="130" t="s">
        <v>905</v>
      </c>
      <c r="B600" s="104" t="s">
        <v>14</v>
      </c>
      <c r="C600" s="104" t="s">
        <v>20</v>
      </c>
      <c r="D600" s="104">
        <v>94499</v>
      </c>
      <c r="E600" s="105" t="s">
        <v>906</v>
      </c>
      <c r="F600" s="104" t="s">
        <v>27</v>
      </c>
      <c r="G600" s="104">
        <v>5</v>
      </c>
      <c r="H600" s="106">
        <v>349.57</v>
      </c>
      <c r="I600" s="106">
        <v>458.81</v>
      </c>
      <c r="J600" s="106">
        <v>1747.85</v>
      </c>
      <c r="K600" s="131">
        <v>2294.0500000000002</v>
      </c>
    </row>
    <row r="601" spans="1:12" ht="30" x14ac:dyDescent="0.25">
      <c r="A601" s="130" t="s">
        <v>907</v>
      </c>
      <c r="B601" s="104" t="s">
        <v>14</v>
      </c>
      <c r="C601" s="104" t="s">
        <v>20</v>
      </c>
      <c r="D601" s="104">
        <v>99624</v>
      </c>
      <c r="E601" s="105" t="s">
        <v>908</v>
      </c>
      <c r="F601" s="104" t="s">
        <v>27</v>
      </c>
      <c r="G601" s="104">
        <v>2</v>
      </c>
      <c r="H601" s="106">
        <v>542.79</v>
      </c>
      <c r="I601" s="106">
        <v>712.41</v>
      </c>
      <c r="J601" s="106">
        <v>1085.58</v>
      </c>
      <c r="K601" s="131">
        <v>1424.82</v>
      </c>
    </row>
    <row r="602" spans="1:12" ht="30" x14ac:dyDescent="0.25">
      <c r="A602" s="130" t="s">
        <v>909</v>
      </c>
      <c r="B602" s="104" t="s">
        <v>14</v>
      </c>
      <c r="C602" s="104" t="s">
        <v>20</v>
      </c>
      <c r="D602" s="104">
        <v>99624</v>
      </c>
      <c r="E602" s="105" t="s">
        <v>908</v>
      </c>
      <c r="F602" s="104" t="s">
        <v>27</v>
      </c>
      <c r="G602" s="104">
        <v>1</v>
      </c>
      <c r="H602" s="106">
        <v>542.79</v>
      </c>
      <c r="I602" s="106">
        <v>712.41</v>
      </c>
      <c r="J602" s="106">
        <v>542.79</v>
      </c>
      <c r="K602" s="131">
        <v>712.41</v>
      </c>
    </row>
    <row r="603" spans="1:12" ht="24.95" customHeight="1" x14ac:dyDescent="0.25">
      <c r="A603" s="136" t="s">
        <v>910</v>
      </c>
      <c r="B603" s="107"/>
      <c r="C603" s="107"/>
      <c r="D603" s="107"/>
      <c r="E603" s="108" t="s">
        <v>911</v>
      </c>
      <c r="F603" s="107"/>
      <c r="G603" s="107"/>
      <c r="H603" s="109"/>
      <c r="I603" s="109"/>
      <c r="J603" s="109"/>
      <c r="K603" s="137">
        <v>18018.32</v>
      </c>
      <c r="L603" s="197">
        <f>SUM(K605:K609)</f>
        <v>18018.319999999996</v>
      </c>
    </row>
    <row r="604" spans="1:12" x14ac:dyDescent="0.25">
      <c r="A604" s="130"/>
      <c r="B604" s="104"/>
      <c r="C604" s="104"/>
      <c r="D604" s="104"/>
      <c r="E604" s="105"/>
      <c r="F604" s="104"/>
      <c r="G604" s="104"/>
      <c r="H604" s="106"/>
      <c r="I604" s="106"/>
      <c r="J604" s="106"/>
      <c r="K604" s="131"/>
    </row>
    <row r="605" spans="1:12" ht="45" x14ac:dyDescent="0.25">
      <c r="A605" s="130" t="s">
        <v>912</v>
      </c>
      <c r="B605" s="104" t="s">
        <v>14</v>
      </c>
      <c r="C605" s="104" t="s">
        <v>20</v>
      </c>
      <c r="D605" s="104">
        <v>96765</v>
      </c>
      <c r="E605" s="105" t="s">
        <v>913</v>
      </c>
      <c r="F605" s="104" t="s">
        <v>27</v>
      </c>
      <c r="G605" s="104">
        <v>9</v>
      </c>
      <c r="H605" s="106">
        <v>1371.18</v>
      </c>
      <c r="I605" s="106">
        <v>1799.67</v>
      </c>
      <c r="J605" s="106">
        <v>12340.62</v>
      </c>
      <c r="K605" s="131">
        <v>16197.03</v>
      </c>
    </row>
    <row r="606" spans="1:12" ht="30" x14ac:dyDescent="0.25">
      <c r="A606" s="130" t="s">
        <v>914</v>
      </c>
      <c r="B606" s="104" t="s">
        <v>14</v>
      </c>
      <c r="C606" s="104" t="s">
        <v>20</v>
      </c>
      <c r="D606" s="104">
        <v>101798</v>
      </c>
      <c r="E606" s="105" t="s">
        <v>915</v>
      </c>
      <c r="F606" s="104" t="s">
        <v>27</v>
      </c>
      <c r="G606" s="104">
        <v>1</v>
      </c>
      <c r="H606" s="106">
        <v>364.45</v>
      </c>
      <c r="I606" s="106">
        <v>478.34</v>
      </c>
      <c r="J606" s="106">
        <v>364.45</v>
      </c>
      <c r="K606" s="131">
        <v>478.34</v>
      </c>
    </row>
    <row r="607" spans="1:12" ht="30" x14ac:dyDescent="0.25">
      <c r="A607" s="130" t="s">
        <v>916</v>
      </c>
      <c r="B607" s="104" t="s">
        <v>295</v>
      </c>
      <c r="C607" s="104" t="s">
        <v>20</v>
      </c>
      <c r="D607" s="104">
        <v>10905</v>
      </c>
      <c r="E607" s="105" t="s">
        <v>917</v>
      </c>
      <c r="F607" s="104" t="s">
        <v>27</v>
      </c>
      <c r="G607" s="104">
        <v>1</v>
      </c>
      <c r="H607" s="106">
        <v>86.87</v>
      </c>
      <c r="I607" s="106">
        <v>114.01</v>
      </c>
      <c r="J607" s="106">
        <v>86.87</v>
      </c>
      <c r="K607" s="131">
        <v>114.01</v>
      </c>
    </row>
    <row r="608" spans="1:12" x14ac:dyDescent="0.25">
      <c r="A608" s="130" t="s">
        <v>918</v>
      </c>
      <c r="B608" s="104" t="s">
        <v>295</v>
      </c>
      <c r="C608" s="104" t="s">
        <v>15</v>
      </c>
      <c r="D608" s="104">
        <v>44</v>
      </c>
      <c r="E608" s="105" t="s">
        <v>919</v>
      </c>
      <c r="F608" s="104" t="s">
        <v>638</v>
      </c>
      <c r="G608" s="104">
        <v>1</v>
      </c>
      <c r="H608" s="106">
        <v>31.25</v>
      </c>
      <c r="I608" s="106">
        <v>41.01</v>
      </c>
      <c r="J608" s="106">
        <v>31.25</v>
      </c>
      <c r="K608" s="131">
        <v>41.01</v>
      </c>
    </row>
    <row r="609" spans="1:12" x14ac:dyDescent="0.25">
      <c r="A609" s="130" t="s">
        <v>920</v>
      </c>
      <c r="B609" s="104" t="s">
        <v>14</v>
      </c>
      <c r="C609" s="104" t="s">
        <v>24</v>
      </c>
      <c r="D609" s="104" t="s">
        <v>921</v>
      </c>
      <c r="E609" s="105" t="s">
        <v>922</v>
      </c>
      <c r="F609" s="104" t="s">
        <v>27</v>
      </c>
      <c r="G609" s="104">
        <v>1</v>
      </c>
      <c r="H609" s="106">
        <v>905.09</v>
      </c>
      <c r="I609" s="106">
        <v>1187.93</v>
      </c>
      <c r="J609" s="106">
        <v>905.09</v>
      </c>
      <c r="K609" s="131">
        <v>1187.93</v>
      </c>
    </row>
    <row r="610" spans="1:12" ht="24.95" customHeight="1" x14ac:dyDescent="0.25">
      <c r="A610" s="136" t="s">
        <v>923</v>
      </c>
      <c r="B610" s="107"/>
      <c r="C610" s="107"/>
      <c r="D610" s="107"/>
      <c r="E610" s="108" t="s">
        <v>924</v>
      </c>
      <c r="F610" s="107"/>
      <c r="G610" s="107"/>
      <c r="H610" s="109"/>
      <c r="I610" s="109"/>
      <c r="J610" s="109"/>
      <c r="K610" s="137">
        <v>23282.03</v>
      </c>
      <c r="L610" s="197">
        <f>SUM(K612:K620)</f>
        <v>23282.03</v>
      </c>
    </row>
    <row r="611" spans="1:12" x14ac:dyDescent="0.25">
      <c r="A611" s="130"/>
      <c r="B611" s="104"/>
      <c r="C611" s="104"/>
      <c r="D611" s="104"/>
      <c r="E611" s="105"/>
      <c r="F611" s="104"/>
      <c r="G611" s="104"/>
      <c r="H611" s="106"/>
      <c r="I611" s="106"/>
      <c r="J611" s="106"/>
      <c r="K611" s="131"/>
    </row>
    <row r="612" spans="1:12" ht="30" x14ac:dyDescent="0.25">
      <c r="A612" s="130" t="s">
        <v>925</v>
      </c>
      <c r="B612" s="104" t="s">
        <v>14</v>
      </c>
      <c r="C612" s="104" t="s">
        <v>20</v>
      </c>
      <c r="D612" s="104">
        <v>91943</v>
      </c>
      <c r="E612" s="105" t="s">
        <v>926</v>
      </c>
      <c r="F612" s="104" t="s">
        <v>27</v>
      </c>
      <c r="G612" s="104">
        <v>9</v>
      </c>
      <c r="H612" s="106">
        <v>20.100000000000001</v>
      </c>
      <c r="I612" s="106">
        <v>26.38</v>
      </c>
      <c r="J612" s="106">
        <v>180.9</v>
      </c>
      <c r="K612" s="131">
        <v>237.42</v>
      </c>
    </row>
    <row r="613" spans="1:12" ht="30" x14ac:dyDescent="0.25">
      <c r="A613" s="130" t="s">
        <v>927</v>
      </c>
      <c r="B613" s="104" t="s">
        <v>14</v>
      </c>
      <c r="C613" s="104" t="s">
        <v>20</v>
      </c>
      <c r="D613" s="104">
        <v>91940</v>
      </c>
      <c r="E613" s="105" t="s">
        <v>928</v>
      </c>
      <c r="F613" s="104" t="s">
        <v>27</v>
      </c>
      <c r="G613" s="104">
        <v>7</v>
      </c>
      <c r="H613" s="106">
        <v>16.899999999999999</v>
      </c>
      <c r="I613" s="106">
        <v>22.18</v>
      </c>
      <c r="J613" s="106">
        <v>118.3</v>
      </c>
      <c r="K613" s="131">
        <v>155.26</v>
      </c>
    </row>
    <row r="614" spans="1:12" x14ac:dyDescent="0.25">
      <c r="A614" s="130" t="s">
        <v>929</v>
      </c>
      <c r="B614" s="104" t="s">
        <v>295</v>
      </c>
      <c r="C614" s="104" t="s">
        <v>24</v>
      </c>
      <c r="D614" s="104" t="s">
        <v>930</v>
      </c>
      <c r="E614" s="105" t="s">
        <v>931</v>
      </c>
      <c r="F614" s="104" t="s">
        <v>82</v>
      </c>
      <c r="G614" s="104">
        <v>456</v>
      </c>
      <c r="H614" s="106">
        <v>23.24</v>
      </c>
      <c r="I614" s="106">
        <v>30.5</v>
      </c>
      <c r="J614" s="106">
        <v>10597.44</v>
      </c>
      <c r="K614" s="131">
        <v>13908</v>
      </c>
    </row>
    <row r="615" spans="1:12" x14ac:dyDescent="0.25">
      <c r="A615" s="130" t="s">
        <v>932</v>
      </c>
      <c r="B615" s="104" t="s">
        <v>295</v>
      </c>
      <c r="C615" s="104" t="s">
        <v>15</v>
      </c>
      <c r="D615" s="104">
        <v>40</v>
      </c>
      <c r="E615" s="105" t="s">
        <v>933</v>
      </c>
      <c r="F615" s="104" t="s">
        <v>934</v>
      </c>
      <c r="G615" s="104">
        <v>1</v>
      </c>
      <c r="H615" s="106">
        <v>950</v>
      </c>
      <c r="I615" s="106">
        <v>1246.8699999999999</v>
      </c>
      <c r="J615" s="106">
        <v>950</v>
      </c>
      <c r="K615" s="131">
        <v>1246.8699999999999</v>
      </c>
    </row>
    <row r="616" spans="1:12" x14ac:dyDescent="0.25">
      <c r="A616" s="130" t="s">
        <v>935</v>
      </c>
      <c r="B616" s="104" t="s">
        <v>295</v>
      </c>
      <c r="C616" s="104" t="s">
        <v>15</v>
      </c>
      <c r="D616" s="104">
        <v>41</v>
      </c>
      <c r="E616" s="105" t="s">
        <v>936</v>
      </c>
      <c r="F616" s="104" t="s">
        <v>934</v>
      </c>
      <c r="G616" s="104">
        <v>7</v>
      </c>
      <c r="H616" s="106">
        <v>120</v>
      </c>
      <c r="I616" s="106">
        <v>157.5</v>
      </c>
      <c r="J616" s="106">
        <v>840</v>
      </c>
      <c r="K616" s="131">
        <v>1102.5</v>
      </c>
    </row>
    <row r="617" spans="1:12" ht="30" x14ac:dyDescent="0.25">
      <c r="A617" s="130" t="s">
        <v>937</v>
      </c>
      <c r="B617" s="104" t="s">
        <v>14</v>
      </c>
      <c r="C617" s="104" t="s">
        <v>24</v>
      </c>
      <c r="D617" s="104" t="s">
        <v>938</v>
      </c>
      <c r="E617" s="105" t="s">
        <v>939</v>
      </c>
      <c r="F617" s="104" t="s">
        <v>27</v>
      </c>
      <c r="G617" s="104">
        <v>9</v>
      </c>
      <c r="H617" s="106">
        <v>224.4</v>
      </c>
      <c r="I617" s="106">
        <v>294.52</v>
      </c>
      <c r="J617" s="106">
        <v>2019.6</v>
      </c>
      <c r="K617" s="131">
        <v>2650.68</v>
      </c>
    </row>
    <row r="618" spans="1:12" x14ac:dyDescent="0.25">
      <c r="A618" s="130" t="s">
        <v>940</v>
      </c>
      <c r="B618" s="104" t="s">
        <v>295</v>
      </c>
      <c r="C618" s="104" t="s">
        <v>15</v>
      </c>
      <c r="D618" s="104">
        <v>43</v>
      </c>
      <c r="E618" s="105" t="s">
        <v>941</v>
      </c>
      <c r="F618" s="104" t="s">
        <v>82</v>
      </c>
      <c r="G618" s="104">
        <v>228</v>
      </c>
      <c r="H618" s="106">
        <v>9</v>
      </c>
      <c r="I618" s="106">
        <v>11.81</v>
      </c>
      <c r="J618" s="106">
        <v>2052</v>
      </c>
      <c r="K618" s="131">
        <v>2692.68</v>
      </c>
    </row>
    <row r="619" spans="1:12" x14ac:dyDescent="0.25">
      <c r="A619" s="130" t="s">
        <v>942</v>
      </c>
      <c r="B619" s="104" t="s">
        <v>295</v>
      </c>
      <c r="C619" s="104" t="s">
        <v>24</v>
      </c>
      <c r="D619" s="104" t="s">
        <v>943</v>
      </c>
      <c r="E619" s="105" t="s">
        <v>944</v>
      </c>
      <c r="F619" s="104" t="s">
        <v>82</v>
      </c>
      <c r="G619" s="104">
        <v>228</v>
      </c>
      <c r="H619" s="106">
        <v>2.29</v>
      </c>
      <c r="I619" s="106">
        <v>3</v>
      </c>
      <c r="J619" s="106">
        <v>522.12</v>
      </c>
      <c r="K619" s="131">
        <v>684</v>
      </c>
    </row>
    <row r="620" spans="1:12" x14ac:dyDescent="0.25">
      <c r="A620" s="130" t="s">
        <v>945</v>
      </c>
      <c r="B620" s="104" t="s">
        <v>295</v>
      </c>
      <c r="C620" s="104" t="s">
        <v>24</v>
      </c>
      <c r="D620" s="104" t="s">
        <v>946</v>
      </c>
      <c r="E620" s="105" t="s">
        <v>947</v>
      </c>
      <c r="F620" s="104" t="s">
        <v>27</v>
      </c>
      <c r="G620" s="104">
        <v>6</v>
      </c>
      <c r="H620" s="106">
        <v>76.78</v>
      </c>
      <c r="I620" s="106">
        <v>100.77</v>
      </c>
      <c r="J620" s="106">
        <v>460.68</v>
      </c>
      <c r="K620" s="131">
        <v>604.62</v>
      </c>
    </row>
    <row r="621" spans="1:12" ht="24.95" customHeight="1" x14ac:dyDescent="0.25">
      <c r="A621" s="136" t="s">
        <v>948</v>
      </c>
      <c r="B621" s="107"/>
      <c r="C621" s="107"/>
      <c r="D621" s="107"/>
      <c r="E621" s="108" t="s">
        <v>949</v>
      </c>
      <c r="F621" s="107"/>
      <c r="G621" s="107"/>
      <c r="H621" s="109"/>
      <c r="I621" s="109"/>
      <c r="J621" s="109"/>
      <c r="K621" s="137">
        <v>12430.24</v>
      </c>
      <c r="L621" s="197">
        <f>SUM(K623:K626)</f>
        <v>12430.240000000002</v>
      </c>
    </row>
    <row r="622" spans="1:12" x14ac:dyDescent="0.25">
      <c r="A622" s="130"/>
      <c r="B622" s="104"/>
      <c r="C622" s="104"/>
      <c r="D622" s="104"/>
      <c r="E622" s="105"/>
      <c r="F622" s="104"/>
      <c r="G622" s="104"/>
      <c r="H622" s="106"/>
      <c r="I622" s="106"/>
      <c r="J622" s="106"/>
      <c r="K622" s="131"/>
    </row>
    <row r="623" spans="1:12" ht="30" x14ac:dyDescent="0.25">
      <c r="A623" s="130" t="s">
        <v>950</v>
      </c>
      <c r="B623" s="104" t="s">
        <v>14</v>
      </c>
      <c r="C623" s="104" t="s">
        <v>20</v>
      </c>
      <c r="D623" s="104">
        <v>97599</v>
      </c>
      <c r="E623" s="105" t="s">
        <v>951</v>
      </c>
      <c r="F623" s="104" t="s">
        <v>27</v>
      </c>
      <c r="G623" s="104">
        <v>69</v>
      </c>
      <c r="H623" s="106">
        <v>20.010000000000002</v>
      </c>
      <c r="I623" s="106">
        <v>26.26</v>
      </c>
      <c r="J623" s="106">
        <v>1380.69</v>
      </c>
      <c r="K623" s="131">
        <v>1811.94</v>
      </c>
    </row>
    <row r="624" spans="1:12" x14ac:dyDescent="0.25">
      <c r="A624" s="130" t="s">
        <v>952</v>
      </c>
      <c r="B624" s="104" t="s">
        <v>14</v>
      </c>
      <c r="C624" s="104" t="s">
        <v>24</v>
      </c>
      <c r="D624" s="104" t="s">
        <v>953</v>
      </c>
      <c r="E624" s="105" t="s">
        <v>954</v>
      </c>
      <c r="F624" s="104" t="s">
        <v>82</v>
      </c>
      <c r="G624" s="104">
        <v>27</v>
      </c>
      <c r="H624" s="106">
        <v>34.14</v>
      </c>
      <c r="I624" s="106">
        <v>44.8</v>
      </c>
      <c r="J624" s="106">
        <v>921.78</v>
      </c>
      <c r="K624" s="131">
        <v>1209.5999999999999</v>
      </c>
    </row>
    <row r="625" spans="1:12" ht="30" x14ac:dyDescent="0.25">
      <c r="A625" s="130" t="s">
        <v>955</v>
      </c>
      <c r="B625" s="104" t="s">
        <v>14</v>
      </c>
      <c r="C625" s="104" t="s">
        <v>20</v>
      </c>
      <c r="D625" s="104">
        <v>102118</v>
      </c>
      <c r="E625" s="105" t="s">
        <v>956</v>
      </c>
      <c r="F625" s="104" t="s">
        <v>27</v>
      </c>
      <c r="G625" s="104">
        <v>2</v>
      </c>
      <c r="H625" s="106">
        <v>2179.62</v>
      </c>
      <c r="I625" s="106">
        <v>2860.75</v>
      </c>
      <c r="J625" s="106">
        <v>4359.24</v>
      </c>
      <c r="K625" s="131">
        <v>5721.5</v>
      </c>
    </row>
    <row r="626" spans="1:12" ht="45" x14ac:dyDescent="0.25">
      <c r="A626" s="132" t="s">
        <v>957</v>
      </c>
      <c r="B626" s="113" t="s">
        <v>295</v>
      </c>
      <c r="C626" s="113" t="s">
        <v>20</v>
      </c>
      <c r="D626" s="113">
        <v>37559</v>
      </c>
      <c r="E626" s="114" t="s">
        <v>958</v>
      </c>
      <c r="F626" s="113" t="s">
        <v>27</v>
      </c>
      <c r="G626" s="113">
        <v>110</v>
      </c>
      <c r="H626" s="115">
        <v>25.54</v>
      </c>
      <c r="I626" s="115">
        <v>33.520000000000003</v>
      </c>
      <c r="J626" s="115">
        <v>2809.4</v>
      </c>
      <c r="K626" s="133">
        <v>3687.2</v>
      </c>
    </row>
    <row r="627" spans="1:12" ht="24.95" customHeight="1" thickBot="1" x14ac:dyDescent="0.3">
      <c r="A627" s="134" t="s">
        <v>959</v>
      </c>
      <c r="B627" s="116"/>
      <c r="C627" s="116"/>
      <c r="D627" s="116"/>
      <c r="E627" s="117" t="s">
        <v>960</v>
      </c>
      <c r="F627" s="116"/>
      <c r="G627" s="116"/>
      <c r="H627" s="118"/>
      <c r="I627" s="118"/>
      <c r="J627" s="118"/>
      <c r="K627" s="135">
        <v>428989.8</v>
      </c>
      <c r="L627" s="197">
        <f>K629+K636+K656+K683+K696+K705</f>
        <v>428989.80000000005</v>
      </c>
    </row>
    <row r="628" spans="1:12" ht="15.75" thickTop="1" x14ac:dyDescent="0.25">
      <c r="A628" s="128"/>
      <c r="B628" s="110"/>
      <c r="C628" s="110"/>
      <c r="D628" s="110"/>
      <c r="E628" s="111"/>
      <c r="F628" s="110"/>
      <c r="G628" s="110"/>
      <c r="H628" s="112"/>
      <c r="I628" s="112"/>
      <c r="J628" s="112"/>
      <c r="K628" s="129"/>
    </row>
    <row r="629" spans="1:12" ht="24.95" customHeight="1" x14ac:dyDescent="0.25">
      <c r="A629" s="136" t="s">
        <v>961</v>
      </c>
      <c r="B629" s="107"/>
      <c r="C629" s="107"/>
      <c r="D629" s="107"/>
      <c r="E629" s="108" t="s">
        <v>962</v>
      </c>
      <c r="F629" s="107"/>
      <c r="G629" s="107"/>
      <c r="H629" s="109"/>
      <c r="I629" s="109"/>
      <c r="J629" s="109"/>
      <c r="K629" s="137">
        <v>12438.77</v>
      </c>
      <c r="L629" s="197">
        <f>SUM(K631:K635)</f>
        <v>12438.77</v>
      </c>
    </row>
    <row r="630" spans="1:12" x14ac:dyDescent="0.25">
      <c r="A630" s="130"/>
      <c r="B630" s="104"/>
      <c r="C630" s="104"/>
      <c r="D630" s="104"/>
      <c r="E630" s="105"/>
      <c r="F630" s="104"/>
      <c r="G630" s="104"/>
      <c r="H630" s="106"/>
      <c r="I630" s="106"/>
      <c r="J630" s="106"/>
      <c r="K630" s="131"/>
    </row>
    <row r="631" spans="1:12" ht="45" x14ac:dyDescent="0.25">
      <c r="A631" s="130" t="s">
        <v>963</v>
      </c>
      <c r="B631" s="104" t="s">
        <v>14</v>
      </c>
      <c r="C631" s="104" t="s">
        <v>20</v>
      </c>
      <c r="D631" s="104">
        <v>101883</v>
      </c>
      <c r="E631" s="105" t="s">
        <v>964</v>
      </c>
      <c r="F631" s="104" t="s">
        <v>27</v>
      </c>
      <c r="G631" s="104">
        <v>2</v>
      </c>
      <c r="H631" s="106">
        <v>554.54999999999995</v>
      </c>
      <c r="I631" s="106">
        <v>727.84</v>
      </c>
      <c r="J631" s="106">
        <v>1109.0999999999999</v>
      </c>
      <c r="K631" s="131">
        <v>1455.68</v>
      </c>
    </row>
    <row r="632" spans="1:12" ht="45" x14ac:dyDescent="0.25">
      <c r="A632" s="130" t="s">
        <v>965</v>
      </c>
      <c r="B632" s="104" t="s">
        <v>14</v>
      </c>
      <c r="C632" s="104" t="s">
        <v>20</v>
      </c>
      <c r="D632" s="104">
        <v>101879</v>
      </c>
      <c r="E632" s="105" t="s">
        <v>966</v>
      </c>
      <c r="F632" s="104" t="s">
        <v>27</v>
      </c>
      <c r="G632" s="104">
        <v>2</v>
      </c>
      <c r="H632" s="106">
        <v>581.74</v>
      </c>
      <c r="I632" s="106">
        <v>763.53</v>
      </c>
      <c r="J632" s="106">
        <v>1163.48</v>
      </c>
      <c r="K632" s="131">
        <v>1527.06</v>
      </c>
    </row>
    <row r="633" spans="1:12" ht="45" x14ac:dyDescent="0.25">
      <c r="A633" s="130" t="s">
        <v>967</v>
      </c>
      <c r="B633" s="104" t="s">
        <v>14</v>
      </c>
      <c r="C633" s="104" t="s">
        <v>20</v>
      </c>
      <c r="D633" s="104">
        <v>101881</v>
      </c>
      <c r="E633" s="105" t="s">
        <v>968</v>
      </c>
      <c r="F633" s="104" t="s">
        <v>27</v>
      </c>
      <c r="G633" s="104">
        <v>3</v>
      </c>
      <c r="H633" s="106">
        <v>963.18</v>
      </c>
      <c r="I633" s="106">
        <v>1264.17</v>
      </c>
      <c r="J633" s="106">
        <v>2889.54</v>
      </c>
      <c r="K633" s="131">
        <v>3792.51</v>
      </c>
    </row>
    <row r="634" spans="1:12" ht="45" x14ac:dyDescent="0.25">
      <c r="A634" s="130" t="s">
        <v>969</v>
      </c>
      <c r="B634" s="104" t="s">
        <v>14</v>
      </c>
      <c r="C634" s="104" t="s">
        <v>20</v>
      </c>
      <c r="D634" s="104">
        <v>101881</v>
      </c>
      <c r="E634" s="105" t="s">
        <v>968</v>
      </c>
      <c r="F634" s="104" t="s">
        <v>27</v>
      </c>
      <c r="G634" s="104">
        <v>4</v>
      </c>
      <c r="H634" s="106">
        <v>963.18</v>
      </c>
      <c r="I634" s="106">
        <v>1264.17</v>
      </c>
      <c r="J634" s="106">
        <v>3852.72</v>
      </c>
      <c r="K634" s="131">
        <v>5056.68</v>
      </c>
    </row>
    <row r="635" spans="1:12" ht="30" x14ac:dyDescent="0.25">
      <c r="A635" s="130" t="s">
        <v>970</v>
      </c>
      <c r="B635" s="104" t="s">
        <v>14</v>
      </c>
      <c r="C635" s="104" t="s">
        <v>20</v>
      </c>
      <c r="D635" s="104">
        <v>101946</v>
      </c>
      <c r="E635" s="105" t="s">
        <v>971</v>
      </c>
      <c r="F635" s="104" t="s">
        <v>27</v>
      </c>
      <c r="G635" s="104">
        <v>3</v>
      </c>
      <c r="H635" s="106">
        <v>154.12</v>
      </c>
      <c r="I635" s="106">
        <v>202.28</v>
      </c>
      <c r="J635" s="106">
        <v>462.36</v>
      </c>
      <c r="K635" s="131">
        <v>606.84</v>
      </c>
    </row>
    <row r="636" spans="1:12" ht="24.95" customHeight="1" x14ac:dyDescent="0.25">
      <c r="A636" s="136" t="s">
        <v>972</v>
      </c>
      <c r="B636" s="107"/>
      <c r="C636" s="107"/>
      <c r="D636" s="107"/>
      <c r="E636" s="108" t="s">
        <v>973</v>
      </c>
      <c r="F636" s="107"/>
      <c r="G636" s="107"/>
      <c r="H636" s="109"/>
      <c r="I636" s="109"/>
      <c r="J636" s="109"/>
      <c r="K636" s="137">
        <v>23229.21</v>
      </c>
      <c r="L636" s="197">
        <f>SUM(K638:K655)</f>
        <v>23229.210000000003</v>
      </c>
    </row>
    <row r="637" spans="1:12" x14ac:dyDescent="0.25">
      <c r="A637" s="130"/>
      <c r="B637" s="104"/>
      <c r="C637" s="104"/>
      <c r="D637" s="104"/>
      <c r="E637" s="105"/>
      <c r="F637" s="104"/>
      <c r="G637" s="104"/>
      <c r="H637" s="106"/>
      <c r="I637" s="106"/>
      <c r="J637" s="106"/>
      <c r="K637" s="131"/>
    </row>
    <row r="638" spans="1:12" ht="30" x14ac:dyDescent="0.25">
      <c r="A638" s="130" t="s">
        <v>974</v>
      </c>
      <c r="B638" s="104" t="s">
        <v>14</v>
      </c>
      <c r="C638" s="104" t="s">
        <v>20</v>
      </c>
      <c r="D638" s="104">
        <v>93653</v>
      </c>
      <c r="E638" s="105" t="s">
        <v>975</v>
      </c>
      <c r="F638" s="104" t="s">
        <v>27</v>
      </c>
      <c r="G638" s="104">
        <v>54</v>
      </c>
      <c r="H638" s="106">
        <v>10.7</v>
      </c>
      <c r="I638" s="106">
        <v>14.04</v>
      </c>
      <c r="J638" s="106">
        <v>577.79999999999995</v>
      </c>
      <c r="K638" s="131">
        <v>758.16</v>
      </c>
    </row>
    <row r="639" spans="1:12" ht="30" x14ac:dyDescent="0.25">
      <c r="A639" s="130" t="s">
        <v>976</v>
      </c>
      <c r="B639" s="104" t="s">
        <v>14</v>
      </c>
      <c r="C639" s="104" t="s">
        <v>20</v>
      </c>
      <c r="D639" s="104">
        <v>93654</v>
      </c>
      <c r="E639" s="105" t="s">
        <v>977</v>
      </c>
      <c r="F639" s="104" t="s">
        <v>27</v>
      </c>
      <c r="G639" s="104">
        <v>21</v>
      </c>
      <c r="H639" s="106">
        <v>11.29</v>
      </c>
      <c r="I639" s="106">
        <v>14.81</v>
      </c>
      <c r="J639" s="106">
        <v>237.09</v>
      </c>
      <c r="K639" s="131">
        <v>311.01</v>
      </c>
    </row>
    <row r="640" spans="1:12" ht="30" x14ac:dyDescent="0.25">
      <c r="A640" s="130" t="s">
        <v>978</v>
      </c>
      <c r="B640" s="104" t="s">
        <v>14</v>
      </c>
      <c r="C640" s="104" t="s">
        <v>20</v>
      </c>
      <c r="D640" s="104">
        <v>93655</v>
      </c>
      <c r="E640" s="105" t="s">
        <v>979</v>
      </c>
      <c r="F640" s="104" t="s">
        <v>27</v>
      </c>
      <c r="G640" s="104">
        <v>11</v>
      </c>
      <c r="H640" s="106">
        <v>12.52</v>
      </c>
      <c r="I640" s="106">
        <v>16.43</v>
      </c>
      <c r="J640" s="106">
        <v>137.72</v>
      </c>
      <c r="K640" s="131">
        <v>180.73</v>
      </c>
    </row>
    <row r="641" spans="1:12" ht="30" x14ac:dyDescent="0.25">
      <c r="A641" s="130" t="s">
        <v>980</v>
      </c>
      <c r="B641" s="104" t="s">
        <v>14</v>
      </c>
      <c r="C641" s="104" t="s">
        <v>20</v>
      </c>
      <c r="D641" s="104">
        <v>93656</v>
      </c>
      <c r="E641" s="105" t="s">
        <v>981</v>
      </c>
      <c r="F641" s="104" t="s">
        <v>27</v>
      </c>
      <c r="G641" s="104">
        <v>12</v>
      </c>
      <c r="H641" s="106">
        <v>12.52</v>
      </c>
      <c r="I641" s="106">
        <v>16.43</v>
      </c>
      <c r="J641" s="106">
        <v>150.24</v>
      </c>
      <c r="K641" s="131">
        <v>197.16</v>
      </c>
    </row>
    <row r="642" spans="1:12" ht="30" x14ac:dyDescent="0.25">
      <c r="A642" s="130" t="s">
        <v>982</v>
      </c>
      <c r="B642" s="104" t="s">
        <v>14</v>
      </c>
      <c r="C642" s="104" t="s">
        <v>20</v>
      </c>
      <c r="D642" s="104">
        <v>93658</v>
      </c>
      <c r="E642" s="105" t="s">
        <v>983</v>
      </c>
      <c r="F642" s="104" t="s">
        <v>27</v>
      </c>
      <c r="G642" s="104">
        <v>1</v>
      </c>
      <c r="H642" s="106">
        <v>20.04</v>
      </c>
      <c r="I642" s="106">
        <v>26.3</v>
      </c>
      <c r="J642" s="106">
        <v>20.04</v>
      </c>
      <c r="K642" s="131">
        <v>26.3</v>
      </c>
    </row>
    <row r="643" spans="1:12" ht="30" x14ac:dyDescent="0.25">
      <c r="A643" s="130" t="s">
        <v>984</v>
      </c>
      <c r="B643" s="104" t="s">
        <v>14</v>
      </c>
      <c r="C643" s="104" t="s">
        <v>20</v>
      </c>
      <c r="D643" s="104">
        <v>93667</v>
      </c>
      <c r="E643" s="105" t="s">
        <v>985</v>
      </c>
      <c r="F643" s="104" t="s">
        <v>27</v>
      </c>
      <c r="G643" s="104">
        <v>9</v>
      </c>
      <c r="H643" s="106">
        <v>63.95</v>
      </c>
      <c r="I643" s="106">
        <v>83.93</v>
      </c>
      <c r="J643" s="106">
        <v>575.54999999999995</v>
      </c>
      <c r="K643" s="131">
        <v>755.37</v>
      </c>
    </row>
    <row r="644" spans="1:12" ht="30" x14ac:dyDescent="0.25">
      <c r="A644" s="130" t="s">
        <v>986</v>
      </c>
      <c r="B644" s="104" t="s">
        <v>14</v>
      </c>
      <c r="C644" s="104" t="s">
        <v>20</v>
      </c>
      <c r="D644" s="104">
        <v>93668</v>
      </c>
      <c r="E644" s="105" t="s">
        <v>987</v>
      </c>
      <c r="F644" s="104" t="s">
        <v>27</v>
      </c>
      <c r="G644" s="104">
        <v>7</v>
      </c>
      <c r="H644" s="106">
        <v>65.709999999999994</v>
      </c>
      <c r="I644" s="106">
        <v>86.24</v>
      </c>
      <c r="J644" s="106">
        <v>459.97</v>
      </c>
      <c r="K644" s="131">
        <v>603.67999999999995</v>
      </c>
    </row>
    <row r="645" spans="1:12" ht="30" x14ac:dyDescent="0.25">
      <c r="A645" s="130" t="s">
        <v>988</v>
      </c>
      <c r="B645" s="104" t="s">
        <v>14</v>
      </c>
      <c r="C645" s="104" t="s">
        <v>20</v>
      </c>
      <c r="D645" s="104">
        <v>93671</v>
      </c>
      <c r="E645" s="105" t="s">
        <v>989</v>
      </c>
      <c r="F645" s="104" t="s">
        <v>27</v>
      </c>
      <c r="G645" s="104">
        <v>4</v>
      </c>
      <c r="H645" s="106">
        <v>73.81</v>
      </c>
      <c r="I645" s="106">
        <v>96.87</v>
      </c>
      <c r="J645" s="106">
        <v>295.24</v>
      </c>
      <c r="K645" s="131">
        <v>387.48</v>
      </c>
    </row>
    <row r="646" spans="1:12" ht="30" x14ac:dyDescent="0.25">
      <c r="A646" s="130" t="s">
        <v>990</v>
      </c>
      <c r="B646" s="104" t="s">
        <v>14</v>
      </c>
      <c r="C646" s="104" t="s">
        <v>20</v>
      </c>
      <c r="D646" s="104">
        <v>93672</v>
      </c>
      <c r="E646" s="105" t="s">
        <v>991</v>
      </c>
      <c r="F646" s="104" t="s">
        <v>27</v>
      </c>
      <c r="G646" s="104">
        <v>2</v>
      </c>
      <c r="H646" s="106">
        <v>80.510000000000005</v>
      </c>
      <c r="I646" s="106">
        <v>105.66</v>
      </c>
      <c r="J646" s="106">
        <v>161.02000000000001</v>
      </c>
      <c r="K646" s="131">
        <v>211.32</v>
      </c>
    </row>
    <row r="647" spans="1:12" ht="30" x14ac:dyDescent="0.25">
      <c r="A647" s="130" t="s">
        <v>992</v>
      </c>
      <c r="B647" s="104" t="s">
        <v>14</v>
      </c>
      <c r="C647" s="104" t="s">
        <v>20</v>
      </c>
      <c r="D647" s="104">
        <v>93673</v>
      </c>
      <c r="E647" s="105" t="s">
        <v>993</v>
      </c>
      <c r="F647" s="104" t="s">
        <v>27</v>
      </c>
      <c r="G647" s="104">
        <v>2</v>
      </c>
      <c r="H647" s="106">
        <v>89.25</v>
      </c>
      <c r="I647" s="106">
        <v>117.14</v>
      </c>
      <c r="J647" s="106">
        <v>178.5</v>
      </c>
      <c r="K647" s="131">
        <v>234.28</v>
      </c>
    </row>
    <row r="648" spans="1:12" ht="30" x14ac:dyDescent="0.25">
      <c r="A648" s="130" t="s">
        <v>994</v>
      </c>
      <c r="B648" s="104" t="s">
        <v>14</v>
      </c>
      <c r="C648" s="104" t="s">
        <v>20</v>
      </c>
      <c r="D648" s="104">
        <v>93673</v>
      </c>
      <c r="E648" s="105" t="s">
        <v>993</v>
      </c>
      <c r="F648" s="104" t="s">
        <v>27</v>
      </c>
      <c r="G648" s="104">
        <v>2</v>
      </c>
      <c r="H648" s="106">
        <v>89.25</v>
      </c>
      <c r="I648" s="106">
        <v>117.14</v>
      </c>
      <c r="J648" s="106">
        <v>178.5</v>
      </c>
      <c r="K648" s="131">
        <v>234.28</v>
      </c>
    </row>
    <row r="649" spans="1:12" ht="30" x14ac:dyDescent="0.25">
      <c r="A649" s="130" t="s">
        <v>995</v>
      </c>
      <c r="B649" s="104" t="s">
        <v>14</v>
      </c>
      <c r="C649" s="104" t="s">
        <v>20</v>
      </c>
      <c r="D649" s="104">
        <v>101895</v>
      </c>
      <c r="E649" s="105" t="s">
        <v>996</v>
      </c>
      <c r="F649" s="104" t="s">
        <v>27</v>
      </c>
      <c r="G649" s="104">
        <v>2</v>
      </c>
      <c r="H649" s="106">
        <v>384.08</v>
      </c>
      <c r="I649" s="106">
        <v>504.1</v>
      </c>
      <c r="J649" s="106">
        <v>768.16</v>
      </c>
      <c r="K649" s="131">
        <v>1008.2</v>
      </c>
    </row>
    <row r="650" spans="1:12" ht="30" x14ac:dyDescent="0.25">
      <c r="A650" s="130" t="s">
        <v>997</v>
      </c>
      <c r="B650" s="104" t="s">
        <v>14</v>
      </c>
      <c r="C650" s="104" t="s">
        <v>20</v>
      </c>
      <c r="D650" s="104">
        <v>101897</v>
      </c>
      <c r="E650" s="105" t="s">
        <v>998</v>
      </c>
      <c r="F650" s="104" t="s">
        <v>27</v>
      </c>
      <c r="G650" s="104">
        <v>3</v>
      </c>
      <c r="H650" s="106">
        <v>910.39</v>
      </c>
      <c r="I650" s="106">
        <v>1194.8800000000001</v>
      </c>
      <c r="J650" s="106">
        <v>2731.17</v>
      </c>
      <c r="K650" s="131">
        <v>3584.64</v>
      </c>
    </row>
    <row r="651" spans="1:12" x14ac:dyDescent="0.25">
      <c r="A651" s="130" t="s">
        <v>999</v>
      </c>
      <c r="B651" s="104" t="s">
        <v>14</v>
      </c>
      <c r="C651" s="104" t="s">
        <v>24</v>
      </c>
      <c r="D651" s="104" t="s">
        <v>1000</v>
      </c>
      <c r="E651" s="105" t="s">
        <v>1001</v>
      </c>
      <c r="F651" s="104" t="s">
        <v>27</v>
      </c>
      <c r="G651" s="104">
        <v>3</v>
      </c>
      <c r="H651" s="106">
        <v>160.13999999999999</v>
      </c>
      <c r="I651" s="106">
        <v>210.18</v>
      </c>
      <c r="J651" s="106">
        <v>480.42</v>
      </c>
      <c r="K651" s="131">
        <v>630.54</v>
      </c>
    </row>
    <row r="652" spans="1:12" x14ac:dyDescent="0.25">
      <c r="A652" s="130" t="s">
        <v>1002</v>
      </c>
      <c r="B652" s="104" t="s">
        <v>14</v>
      </c>
      <c r="C652" s="104" t="s">
        <v>24</v>
      </c>
      <c r="D652" s="104" t="s">
        <v>1000</v>
      </c>
      <c r="E652" s="105" t="s">
        <v>1001</v>
      </c>
      <c r="F652" s="104" t="s">
        <v>27</v>
      </c>
      <c r="G652" s="104">
        <v>1</v>
      </c>
      <c r="H652" s="106">
        <v>160.13999999999999</v>
      </c>
      <c r="I652" s="106">
        <v>210.18</v>
      </c>
      <c r="J652" s="106">
        <v>160.13999999999999</v>
      </c>
      <c r="K652" s="131">
        <v>210.18</v>
      </c>
    </row>
    <row r="653" spans="1:12" x14ac:dyDescent="0.25">
      <c r="A653" s="130" t="s">
        <v>1003</v>
      </c>
      <c r="B653" s="104" t="s">
        <v>14</v>
      </c>
      <c r="C653" s="104" t="s">
        <v>24</v>
      </c>
      <c r="D653" s="104" t="s">
        <v>1000</v>
      </c>
      <c r="E653" s="105" t="s">
        <v>1001</v>
      </c>
      <c r="F653" s="104" t="s">
        <v>27</v>
      </c>
      <c r="G653" s="104">
        <v>26</v>
      </c>
      <c r="H653" s="106">
        <v>160.13999999999999</v>
      </c>
      <c r="I653" s="106">
        <v>210.18</v>
      </c>
      <c r="J653" s="106">
        <v>4163.6400000000003</v>
      </c>
      <c r="K653" s="131">
        <v>5464.68</v>
      </c>
    </row>
    <row r="654" spans="1:12" x14ac:dyDescent="0.25">
      <c r="A654" s="130" t="s">
        <v>1004</v>
      </c>
      <c r="B654" s="104" t="s">
        <v>14</v>
      </c>
      <c r="C654" s="104" t="s">
        <v>24</v>
      </c>
      <c r="D654" s="104" t="s">
        <v>1005</v>
      </c>
      <c r="E654" s="105" t="s">
        <v>1006</v>
      </c>
      <c r="F654" s="104" t="s">
        <v>27</v>
      </c>
      <c r="G654" s="104">
        <v>40</v>
      </c>
      <c r="H654" s="106">
        <v>133.83000000000001</v>
      </c>
      <c r="I654" s="106">
        <v>175.65</v>
      </c>
      <c r="J654" s="106">
        <v>5353.2</v>
      </c>
      <c r="K654" s="131">
        <v>7026</v>
      </c>
    </row>
    <row r="655" spans="1:12" x14ac:dyDescent="0.25">
      <c r="A655" s="130" t="s">
        <v>1007</v>
      </c>
      <c r="B655" s="104" t="s">
        <v>14</v>
      </c>
      <c r="C655" s="104" t="s">
        <v>24</v>
      </c>
      <c r="D655" s="104" t="s">
        <v>1005</v>
      </c>
      <c r="E655" s="105" t="s">
        <v>1006</v>
      </c>
      <c r="F655" s="104" t="s">
        <v>27</v>
      </c>
      <c r="G655" s="104">
        <v>8</v>
      </c>
      <c r="H655" s="106">
        <v>133.83000000000001</v>
      </c>
      <c r="I655" s="106">
        <v>175.65</v>
      </c>
      <c r="J655" s="106">
        <v>1070.6400000000001</v>
      </c>
      <c r="K655" s="131">
        <v>1405.2</v>
      </c>
    </row>
    <row r="656" spans="1:12" ht="24.95" customHeight="1" x14ac:dyDescent="0.25">
      <c r="A656" s="136" t="s">
        <v>1008</v>
      </c>
      <c r="B656" s="107"/>
      <c r="C656" s="107"/>
      <c r="D656" s="107"/>
      <c r="E656" s="108" t="s">
        <v>1009</v>
      </c>
      <c r="F656" s="107"/>
      <c r="G656" s="107"/>
      <c r="H656" s="109"/>
      <c r="I656" s="109"/>
      <c r="J656" s="109"/>
      <c r="K656" s="137">
        <v>122989.53</v>
      </c>
      <c r="L656" s="197">
        <f>SUM(K658:K682)</f>
        <v>122989.52999999998</v>
      </c>
    </row>
    <row r="657" spans="1:11" x14ac:dyDescent="0.25">
      <c r="A657" s="130"/>
      <c r="B657" s="104"/>
      <c r="C657" s="104"/>
      <c r="D657" s="104"/>
      <c r="E657" s="105"/>
      <c r="F657" s="104"/>
      <c r="G657" s="104"/>
      <c r="H657" s="106"/>
      <c r="I657" s="106"/>
      <c r="J657" s="106"/>
      <c r="K657" s="131"/>
    </row>
    <row r="658" spans="1:11" ht="30" x14ac:dyDescent="0.25">
      <c r="A658" s="130" t="s">
        <v>1010</v>
      </c>
      <c r="B658" s="104" t="s">
        <v>14</v>
      </c>
      <c r="C658" s="104" t="s">
        <v>20</v>
      </c>
      <c r="D658" s="104">
        <v>91834</v>
      </c>
      <c r="E658" s="105" t="s">
        <v>1011</v>
      </c>
      <c r="F658" s="104" t="s">
        <v>82</v>
      </c>
      <c r="G658" s="104">
        <v>184.3</v>
      </c>
      <c r="H658" s="106">
        <v>18.32</v>
      </c>
      <c r="I658" s="106">
        <v>24.04</v>
      </c>
      <c r="J658" s="106">
        <v>3376.37</v>
      </c>
      <c r="K658" s="131">
        <v>4430.57</v>
      </c>
    </row>
    <row r="659" spans="1:11" ht="30" x14ac:dyDescent="0.25">
      <c r="A659" s="130" t="s">
        <v>1012</v>
      </c>
      <c r="B659" s="104" t="s">
        <v>14</v>
      </c>
      <c r="C659" s="104" t="s">
        <v>20</v>
      </c>
      <c r="D659" s="104">
        <v>91836</v>
      </c>
      <c r="E659" s="105" t="s">
        <v>1013</v>
      </c>
      <c r="F659" s="104" t="s">
        <v>82</v>
      </c>
      <c r="G659" s="104">
        <v>1235.07</v>
      </c>
      <c r="H659" s="106">
        <v>21.58</v>
      </c>
      <c r="I659" s="106">
        <v>28.32</v>
      </c>
      <c r="J659" s="106">
        <v>26652.81</v>
      </c>
      <c r="K659" s="131">
        <v>34977.18</v>
      </c>
    </row>
    <row r="660" spans="1:11" ht="30" x14ac:dyDescent="0.25">
      <c r="A660" s="130" t="s">
        <v>1014</v>
      </c>
      <c r="B660" s="104" t="s">
        <v>14</v>
      </c>
      <c r="C660" s="104" t="s">
        <v>20</v>
      </c>
      <c r="D660" s="104">
        <v>91860</v>
      </c>
      <c r="E660" s="105" t="s">
        <v>1015</v>
      </c>
      <c r="F660" s="104" t="s">
        <v>82</v>
      </c>
      <c r="G660" s="104">
        <v>1.5</v>
      </c>
      <c r="H660" s="106">
        <v>13.38</v>
      </c>
      <c r="I660" s="106">
        <v>17.559999999999999</v>
      </c>
      <c r="J660" s="106">
        <v>20.07</v>
      </c>
      <c r="K660" s="131">
        <v>26.34</v>
      </c>
    </row>
    <row r="661" spans="1:11" ht="30" x14ac:dyDescent="0.25">
      <c r="A661" s="130" t="s">
        <v>1016</v>
      </c>
      <c r="B661" s="104" t="s">
        <v>14</v>
      </c>
      <c r="C661" s="104" t="s">
        <v>20</v>
      </c>
      <c r="D661" s="104">
        <v>91866</v>
      </c>
      <c r="E661" s="105" t="s">
        <v>1017</v>
      </c>
      <c r="F661" s="104" t="s">
        <v>82</v>
      </c>
      <c r="G661" s="104">
        <v>3</v>
      </c>
      <c r="H661" s="106">
        <v>8.9600000000000009</v>
      </c>
      <c r="I661" s="106">
        <v>11.76</v>
      </c>
      <c r="J661" s="106">
        <v>26.88</v>
      </c>
      <c r="K661" s="131">
        <v>35.28</v>
      </c>
    </row>
    <row r="662" spans="1:11" ht="30" x14ac:dyDescent="0.25">
      <c r="A662" s="130" t="s">
        <v>1018</v>
      </c>
      <c r="B662" s="104" t="s">
        <v>14</v>
      </c>
      <c r="C662" s="104" t="s">
        <v>20</v>
      </c>
      <c r="D662" s="104">
        <v>95780</v>
      </c>
      <c r="E662" s="105" t="s">
        <v>1019</v>
      </c>
      <c r="F662" s="104" t="s">
        <v>27</v>
      </c>
      <c r="G662" s="104">
        <v>59.78</v>
      </c>
      <c r="H662" s="106">
        <v>32.479999999999997</v>
      </c>
      <c r="I662" s="106">
        <v>42.63</v>
      </c>
      <c r="J662" s="106">
        <v>1941.65</v>
      </c>
      <c r="K662" s="131">
        <v>2548.42</v>
      </c>
    </row>
    <row r="663" spans="1:11" ht="30" x14ac:dyDescent="0.25">
      <c r="A663" s="130" t="s">
        <v>1020</v>
      </c>
      <c r="B663" s="104" t="s">
        <v>14</v>
      </c>
      <c r="C663" s="104" t="s">
        <v>20</v>
      </c>
      <c r="D663" s="104">
        <v>95791</v>
      </c>
      <c r="E663" s="105" t="s">
        <v>1021</v>
      </c>
      <c r="F663" s="104" t="s">
        <v>27</v>
      </c>
      <c r="G663" s="104">
        <v>132.65</v>
      </c>
      <c r="H663" s="106">
        <v>57.2</v>
      </c>
      <c r="I663" s="106">
        <v>75.069999999999993</v>
      </c>
      <c r="J663" s="106">
        <v>7587.58</v>
      </c>
      <c r="K663" s="131">
        <v>9958.0300000000007</v>
      </c>
    </row>
    <row r="664" spans="1:11" ht="30" x14ac:dyDescent="0.25">
      <c r="A664" s="130" t="s">
        <v>1022</v>
      </c>
      <c r="B664" s="104" t="s">
        <v>14</v>
      </c>
      <c r="C664" s="104" t="s">
        <v>20</v>
      </c>
      <c r="D664" s="104">
        <v>95777</v>
      </c>
      <c r="E664" s="105" t="s">
        <v>1023</v>
      </c>
      <c r="F664" s="104" t="s">
        <v>27</v>
      </c>
      <c r="G664" s="104">
        <v>650.08000000000004</v>
      </c>
      <c r="H664" s="106">
        <v>27.04</v>
      </c>
      <c r="I664" s="106">
        <v>35.49</v>
      </c>
      <c r="J664" s="106">
        <v>17578.16</v>
      </c>
      <c r="K664" s="131">
        <v>23071.33</v>
      </c>
    </row>
    <row r="665" spans="1:11" ht="30" x14ac:dyDescent="0.25">
      <c r="A665" s="130" t="s">
        <v>1024</v>
      </c>
      <c r="B665" s="104" t="s">
        <v>295</v>
      </c>
      <c r="C665" s="104" t="s">
        <v>20</v>
      </c>
      <c r="D665" s="104">
        <v>39772</v>
      </c>
      <c r="E665" s="105" t="s">
        <v>1025</v>
      </c>
      <c r="F665" s="104" t="s">
        <v>27</v>
      </c>
      <c r="G665" s="104">
        <v>7</v>
      </c>
      <c r="H665" s="106">
        <v>65.5</v>
      </c>
      <c r="I665" s="106">
        <v>85.96</v>
      </c>
      <c r="J665" s="106">
        <v>458.5</v>
      </c>
      <c r="K665" s="131">
        <v>601.72</v>
      </c>
    </row>
    <row r="666" spans="1:11" x14ac:dyDescent="0.25">
      <c r="A666" s="130" t="s">
        <v>1026</v>
      </c>
      <c r="B666" s="104" t="s">
        <v>14</v>
      </c>
      <c r="C666" s="104" t="s">
        <v>24</v>
      </c>
      <c r="D666" s="104" t="s">
        <v>1027</v>
      </c>
      <c r="E666" s="105" t="s">
        <v>1028</v>
      </c>
      <c r="F666" s="104" t="s">
        <v>27</v>
      </c>
      <c r="G666" s="104">
        <v>10</v>
      </c>
      <c r="H666" s="106">
        <v>177.62</v>
      </c>
      <c r="I666" s="106">
        <v>233.12</v>
      </c>
      <c r="J666" s="106">
        <v>1776.2</v>
      </c>
      <c r="K666" s="131">
        <v>2331.1999999999998</v>
      </c>
    </row>
    <row r="667" spans="1:11" ht="30" x14ac:dyDescent="0.25">
      <c r="A667" s="130" t="s">
        <v>1029</v>
      </c>
      <c r="B667" s="104" t="s">
        <v>14</v>
      </c>
      <c r="C667" s="104" t="s">
        <v>20</v>
      </c>
      <c r="D667" s="104">
        <v>100556</v>
      </c>
      <c r="E667" s="105" t="s">
        <v>1030</v>
      </c>
      <c r="F667" s="104" t="s">
        <v>27</v>
      </c>
      <c r="G667" s="104">
        <v>1</v>
      </c>
      <c r="H667" s="106">
        <v>39.700000000000003</v>
      </c>
      <c r="I667" s="106">
        <v>52.1</v>
      </c>
      <c r="J667" s="106">
        <v>39.700000000000003</v>
      </c>
      <c r="K667" s="131">
        <v>52.1</v>
      </c>
    </row>
    <row r="668" spans="1:11" ht="30" x14ac:dyDescent="0.25">
      <c r="A668" s="130" t="s">
        <v>1031</v>
      </c>
      <c r="B668" s="104" t="s">
        <v>14</v>
      </c>
      <c r="C668" s="104" t="s">
        <v>20</v>
      </c>
      <c r="D668" s="104">
        <v>91940</v>
      </c>
      <c r="E668" s="105" t="s">
        <v>928</v>
      </c>
      <c r="F668" s="104" t="s">
        <v>27</v>
      </c>
      <c r="G668" s="104">
        <v>14</v>
      </c>
      <c r="H668" s="106">
        <v>16.899999999999999</v>
      </c>
      <c r="I668" s="106">
        <v>22.18</v>
      </c>
      <c r="J668" s="106">
        <v>236.6</v>
      </c>
      <c r="K668" s="131">
        <v>310.52</v>
      </c>
    </row>
    <row r="669" spans="1:11" ht="30" x14ac:dyDescent="0.25">
      <c r="A669" s="130" t="s">
        <v>1032</v>
      </c>
      <c r="B669" s="104" t="s">
        <v>14</v>
      </c>
      <c r="C669" s="104" t="s">
        <v>20</v>
      </c>
      <c r="D669" s="104">
        <v>91937</v>
      </c>
      <c r="E669" s="105" t="s">
        <v>1033</v>
      </c>
      <c r="F669" s="104" t="s">
        <v>27</v>
      </c>
      <c r="G669" s="104">
        <v>45</v>
      </c>
      <c r="H669" s="106">
        <v>15.06</v>
      </c>
      <c r="I669" s="106">
        <v>19.760000000000002</v>
      </c>
      <c r="J669" s="106">
        <v>677.7</v>
      </c>
      <c r="K669" s="131">
        <v>889.2</v>
      </c>
    </row>
    <row r="670" spans="1:11" ht="30" x14ac:dyDescent="0.25">
      <c r="A670" s="130" t="s">
        <v>1034</v>
      </c>
      <c r="B670" s="104" t="s">
        <v>295</v>
      </c>
      <c r="C670" s="104" t="s">
        <v>20</v>
      </c>
      <c r="D670" s="104">
        <v>2638</v>
      </c>
      <c r="E670" s="105" t="s">
        <v>1035</v>
      </c>
      <c r="F670" s="104" t="s">
        <v>27</v>
      </c>
      <c r="G670" s="104">
        <v>96</v>
      </c>
      <c r="H670" s="106">
        <v>3.53</v>
      </c>
      <c r="I670" s="106">
        <v>4.63</v>
      </c>
      <c r="J670" s="106">
        <v>338.88</v>
      </c>
      <c r="K670" s="131">
        <v>444.48</v>
      </c>
    </row>
    <row r="671" spans="1:11" ht="30" x14ac:dyDescent="0.25">
      <c r="A671" s="130" t="s">
        <v>1036</v>
      </c>
      <c r="B671" s="104" t="s">
        <v>295</v>
      </c>
      <c r="C671" s="104" t="s">
        <v>20</v>
      </c>
      <c r="D671" s="104">
        <v>2638</v>
      </c>
      <c r="E671" s="105" t="s">
        <v>1035</v>
      </c>
      <c r="F671" s="104" t="s">
        <v>27</v>
      </c>
      <c r="G671" s="104">
        <v>15</v>
      </c>
      <c r="H671" s="106">
        <v>3.53</v>
      </c>
      <c r="I671" s="106">
        <v>4.63</v>
      </c>
      <c r="J671" s="106">
        <v>52.95</v>
      </c>
      <c r="K671" s="131">
        <v>69.45</v>
      </c>
    </row>
    <row r="672" spans="1:11" ht="30" x14ac:dyDescent="0.25">
      <c r="A672" s="130" t="s">
        <v>1037</v>
      </c>
      <c r="B672" s="104" t="s">
        <v>295</v>
      </c>
      <c r="C672" s="104" t="s">
        <v>20</v>
      </c>
      <c r="D672" s="104">
        <v>2644</v>
      </c>
      <c r="E672" s="105" t="s">
        <v>1038</v>
      </c>
      <c r="F672" s="104" t="s">
        <v>27</v>
      </c>
      <c r="G672" s="104">
        <v>16</v>
      </c>
      <c r="H672" s="106">
        <v>9.0500000000000007</v>
      </c>
      <c r="I672" s="106">
        <v>11.87</v>
      </c>
      <c r="J672" s="106">
        <v>144.80000000000001</v>
      </c>
      <c r="K672" s="131">
        <v>189.92</v>
      </c>
    </row>
    <row r="673" spans="1:12" ht="30" x14ac:dyDescent="0.25">
      <c r="A673" s="130" t="s">
        <v>1039</v>
      </c>
      <c r="B673" s="104" t="s">
        <v>295</v>
      </c>
      <c r="C673" s="104" t="s">
        <v>20</v>
      </c>
      <c r="D673" s="104">
        <v>2639</v>
      </c>
      <c r="E673" s="105" t="s">
        <v>1040</v>
      </c>
      <c r="F673" s="104" t="s">
        <v>27</v>
      </c>
      <c r="G673" s="104">
        <v>35</v>
      </c>
      <c r="H673" s="106">
        <v>6.25</v>
      </c>
      <c r="I673" s="106">
        <v>8.1999999999999993</v>
      </c>
      <c r="J673" s="106">
        <v>218.75</v>
      </c>
      <c r="K673" s="131">
        <v>287</v>
      </c>
    </row>
    <row r="674" spans="1:12" ht="30" x14ac:dyDescent="0.25">
      <c r="A674" s="130" t="s">
        <v>1041</v>
      </c>
      <c r="B674" s="104" t="s">
        <v>295</v>
      </c>
      <c r="C674" s="104" t="s">
        <v>20</v>
      </c>
      <c r="D674" s="104">
        <v>2636</v>
      </c>
      <c r="E674" s="105" t="s">
        <v>1042</v>
      </c>
      <c r="F674" s="104" t="s">
        <v>27</v>
      </c>
      <c r="G674" s="104">
        <v>2</v>
      </c>
      <c r="H674" s="106">
        <v>2.85</v>
      </c>
      <c r="I674" s="106">
        <v>3.74</v>
      </c>
      <c r="J674" s="106">
        <v>5.7</v>
      </c>
      <c r="K674" s="131">
        <v>7.48</v>
      </c>
    </row>
    <row r="675" spans="1:12" ht="30" x14ac:dyDescent="0.25">
      <c r="A675" s="130" t="s">
        <v>1043</v>
      </c>
      <c r="B675" s="104" t="s">
        <v>295</v>
      </c>
      <c r="C675" s="104" t="s">
        <v>20</v>
      </c>
      <c r="D675" s="104">
        <v>2643</v>
      </c>
      <c r="E675" s="105" t="s">
        <v>1044</v>
      </c>
      <c r="F675" s="104" t="s">
        <v>27</v>
      </c>
      <c r="G675" s="104">
        <v>11</v>
      </c>
      <c r="H675" s="106">
        <v>12.62</v>
      </c>
      <c r="I675" s="106">
        <v>16.559999999999999</v>
      </c>
      <c r="J675" s="106">
        <v>138.82</v>
      </c>
      <c r="K675" s="131">
        <v>182.16</v>
      </c>
    </row>
    <row r="676" spans="1:12" ht="30" x14ac:dyDescent="0.25">
      <c r="A676" s="130" t="s">
        <v>1045</v>
      </c>
      <c r="B676" s="104" t="s">
        <v>295</v>
      </c>
      <c r="C676" s="104" t="s">
        <v>20</v>
      </c>
      <c r="D676" s="104">
        <v>2641</v>
      </c>
      <c r="E676" s="105" t="s">
        <v>1046</v>
      </c>
      <c r="F676" s="104" t="s">
        <v>27</v>
      </c>
      <c r="G676" s="104">
        <v>24</v>
      </c>
      <c r="H676" s="106">
        <v>44.26</v>
      </c>
      <c r="I676" s="106">
        <v>58.09</v>
      </c>
      <c r="J676" s="106">
        <v>1062.24</v>
      </c>
      <c r="K676" s="131">
        <v>1394.16</v>
      </c>
    </row>
    <row r="677" spans="1:12" ht="30" x14ac:dyDescent="0.25">
      <c r="A677" s="130" t="s">
        <v>1047</v>
      </c>
      <c r="B677" s="104" t="s">
        <v>14</v>
      </c>
      <c r="C677" s="104" t="s">
        <v>20</v>
      </c>
      <c r="D677" s="104">
        <v>95795</v>
      </c>
      <c r="E677" s="105" t="s">
        <v>1048</v>
      </c>
      <c r="F677" s="104" t="s">
        <v>27</v>
      </c>
      <c r="G677" s="104">
        <v>22</v>
      </c>
      <c r="H677" s="106">
        <v>33.450000000000003</v>
      </c>
      <c r="I677" s="106">
        <v>43.9</v>
      </c>
      <c r="J677" s="106">
        <v>735.9</v>
      </c>
      <c r="K677" s="131">
        <v>965.8</v>
      </c>
    </row>
    <row r="678" spans="1:12" ht="30" x14ac:dyDescent="0.25">
      <c r="A678" s="130" t="s">
        <v>1049</v>
      </c>
      <c r="B678" s="104" t="s">
        <v>14</v>
      </c>
      <c r="C678" s="104" t="s">
        <v>20</v>
      </c>
      <c r="D678" s="104">
        <v>95795</v>
      </c>
      <c r="E678" s="105" t="s">
        <v>1048</v>
      </c>
      <c r="F678" s="104" t="s">
        <v>27</v>
      </c>
      <c r="G678" s="104">
        <v>13</v>
      </c>
      <c r="H678" s="106">
        <v>33.450000000000003</v>
      </c>
      <c r="I678" s="106">
        <v>43.9</v>
      </c>
      <c r="J678" s="106">
        <v>434.85</v>
      </c>
      <c r="K678" s="131">
        <v>570.70000000000005</v>
      </c>
    </row>
    <row r="679" spans="1:12" ht="45" x14ac:dyDescent="0.25">
      <c r="A679" s="130" t="s">
        <v>1050</v>
      </c>
      <c r="B679" s="104" t="s">
        <v>14</v>
      </c>
      <c r="C679" s="104" t="s">
        <v>20</v>
      </c>
      <c r="D679" s="104">
        <v>92365</v>
      </c>
      <c r="E679" s="105" t="s">
        <v>1051</v>
      </c>
      <c r="F679" s="104" t="s">
        <v>82</v>
      </c>
      <c r="G679" s="104">
        <v>51.85</v>
      </c>
      <c r="H679" s="106">
        <v>61.2</v>
      </c>
      <c r="I679" s="106">
        <v>80.319999999999993</v>
      </c>
      <c r="J679" s="106">
        <v>3173.22</v>
      </c>
      <c r="K679" s="131">
        <v>4164.59</v>
      </c>
    </row>
    <row r="680" spans="1:12" ht="30" x14ac:dyDescent="0.25">
      <c r="A680" s="130" t="s">
        <v>1052</v>
      </c>
      <c r="B680" s="104" t="s">
        <v>14</v>
      </c>
      <c r="C680" s="104" t="s">
        <v>20</v>
      </c>
      <c r="D680" s="104">
        <v>92335</v>
      </c>
      <c r="E680" s="105" t="s">
        <v>1053</v>
      </c>
      <c r="F680" s="104" t="s">
        <v>82</v>
      </c>
      <c r="G680" s="104">
        <v>42.65</v>
      </c>
      <c r="H680" s="106">
        <v>87.61</v>
      </c>
      <c r="I680" s="106">
        <v>114.98</v>
      </c>
      <c r="J680" s="106">
        <v>3736.56</v>
      </c>
      <c r="K680" s="131">
        <v>4903.8900000000003</v>
      </c>
    </row>
    <row r="681" spans="1:12" ht="30" x14ac:dyDescent="0.25">
      <c r="A681" s="130" t="s">
        <v>1054</v>
      </c>
      <c r="B681" s="104" t="s">
        <v>14</v>
      </c>
      <c r="C681" s="104" t="s">
        <v>20</v>
      </c>
      <c r="D681" s="104">
        <v>101918</v>
      </c>
      <c r="E681" s="105" t="s">
        <v>1055</v>
      </c>
      <c r="F681" s="104" t="s">
        <v>82</v>
      </c>
      <c r="G681" s="104">
        <v>110.6</v>
      </c>
      <c r="H681" s="106">
        <v>202.02</v>
      </c>
      <c r="I681" s="106">
        <v>265.14999999999998</v>
      </c>
      <c r="J681" s="106">
        <v>22343.41</v>
      </c>
      <c r="K681" s="131">
        <v>29325.59</v>
      </c>
    </row>
    <row r="682" spans="1:12" ht="45" x14ac:dyDescent="0.25">
      <c r="A682" s="130" t="s">
        <v>1056</v>
      </c>
      <c r="B682" s="104" t="s">
        <v>14</v>
      </c>
      <c r="C682" s="104" t="s">
        <v>20</v>
      </c>
      <c r="D682" s="104">
        <v>101519</v>
      </c>
      <c r="E682" s="105" t="s">
        <v>1057</v>
      </c>
      <c r="F682" s="104" t="s">
        <v>27</v>
      </c>
      <c r="G682" s="104">
        <v>1</v>
      </c>
      <c r="H682" s="106">
        <v>954.23</v>
      </c>
      <c r="I682" s="106">
        <v>1252.42</v>
      </c>
      <c r="J682" s="106">
        <v>954.23</v>
      </c>
      <c r="K682" s="131">
        <v>1252.42</v>
      </c>
    </row>
    <row r="683" spans="1:12" ht="24.95" customHeight="1" x14ac:dyDescent="0.25">
      <c r="A683" s="136" t="s">
        <v>1058</v>
      </c>
      <c r="B683" s="107"/>
      <c r="C683" s="107"/>
      <c r="D683" s="107"/>
      <c r="E683" s="108" t="s">
        <v>1059</v>
      </c>
      <c r="F683" s="107"/>
      <c r="G683" s="107"/>
      <c r="H683" s="109"/>
      <c r="I683" s="109"/>
      <c r="J683" s="109"/>
      <c r="K683" s="137">
        <v>160366.16</v>
      </c>
      <c r="L683" s="197">
        <f>SUM(K685:K695)</f>
        <v>160366.16</v>
      </c>
    </row>
    <row r="684" spans="1:12" x14ac:dyDescent="0.25">
      <c r="A684" s="130"/>
      <c r="B684" s="104"/>
      <c r="C684" s="104"/>
      <c r="D684" s="104"/>
      <c r="E684" s="105"/>
      <c r="F684" s="104"/>
      <c r="G684" s="104"/>
      <c r="H684" s="106"/>
      <c r="I684" s="106"/>
      <c r="J684" s="106"/>
      <c r="K684" s="131"/>
    </row>
    <row r="685" spans="1:12" ht="30" x14ac:dyDescent="0.25">
      <c r="A685" s="130" t="s">
        <v>1060</v>
      </c>
      <c r="B685" s="104" t="s">
        <v>14</v>
      </c>
      <c r="C685" s="104" t="s">
        <v>20</v>
      </c>
      <c r="D685" s="104">
        <v>91926</v>
      </c>
      <c r="E685" s="105" t="s">
        <v>1061</v>
      </c>
      <c r="F685" s="104" t="s">
        <v>82</v>
      </c>
      <c r="G685" s="104">
        <v>8209.3799999999992</v>
      </c>
      <c r="H685" s="106">
        <v>4.07</v>
      </c>
      <c r="I685" s="106">
        <v>5.34</v>
      </c>
      <c r="J685" s="106">
        <v>33412.17</v>
      </c>
      <c r="K685" s="131">
        <v>43838.080000000002</v>
      </c>
    </row>
    <row r="686" spans="1:12" ht="30" x14ac:dyDescent="0.25">
      <c r="A686" s="130" t="s">
        <v>1062</v>
      </c>
      <c r="B686" s="104" t="s">
        <v>14</v>
      </c>
      <c r="C686" s="104" t="s">
        <v>20</v>
      </c>
      <c r="D686" s="104">
        <v>91928</v>
      </c>
      <c r="E686" s="105" t="s">
        <v>1063</v>
      </c>
      <c r="F686" s="104" t="s">
        <v>82</v>
      </c>
      <c r="G686" s="104">
        <v>3917.07</v>
      </c>
      <c r="H686" s="106">
        <v>6.33</v>
      </c>
      <c r="I686" s="106">
        <v>8.3000000000000007</v>
      </c>
      <c r="J686" s="106">
        <v>24795.05</v>
      </c>
      <c r="K686" s="131">
        <v>32511.68</v>
      </c>
    </row>
    <row r="687" spans="1:12" ht="30" x14ac:dyDescent="0.25">
      <c r="A687" s="130" t="s">
        <v>1064</v>
      </c>
      <c r="B687" s="104" t="s">
        <v>14</v>
      </c>
      <c r="C687" s="104" t="s">
        <v>20</v>
      </c>
      <c r="D687" s="104">
        <v>91930</v>
      </c>
      <c r="E687" s="105" t="s">
        <v>1065</v>
      </c>
      <c r="F687" s="104" t="s">
        <v>82</v>
      </c>
      <c r="G687" s="104">
        <v>1335.8</v>
      </c>
      <c r="H687" s="106">
        <v>8.84</v>
      </c>
      <c r="I687" s="106">
        <v>11.6</v>
      </c>
      <c r="J687" s="106">
        <v>11808.47</v>
      </c>
      <c r="K687" s="131">
        <v>15495.28</v>
      </c>
    </row>
    <row r="688" spans="1:12" ht="30" x14ac:dyDescent="0.25">
      <c r="A688" s="130" t="s">
        <v>1066</v>
      </c>
      <c r="B688" s="104" t="s">
        <v>14</v>
      </c>
      <c r="C688" s="104" t="s">
        <v>20</v>
      </c>
      <c r="D688" s="104">
        <v>91932</v>
      </c>
      <c r="E688" s="105" t="s">
        <v>1067</v>
      </c>
      <c r="F688" s="104" t="s">
        <v>82</v>
      </c>
      <c r="G688" s="104">
        <v>113.1</v>
      </c>
      <c r="H688" s="106">
        <v>15.89</v>
      </c>
      <c r="I688" s="106">
        <v>20.85</v>
      </c>
      <c r="J688" s="106">
        <v>1797.15</v>
      </c>
      <c r="K688" s="131">
        <v>2358.13</v>
      </c>
    </row>
    <row r="689" spans="1:12" ht="30" x14ac:dyDescent="0.25">
      <c r="A689" s="130" t="s">
        <v>1068</v>
      </c>
      <c r="B689" s="104" t="s">
        <v>14</v>
      </c>
      <c r="C689" s="104" t="s">
        <v>20</v>
      </c>
      <c r="D689" s="104">
        <v>91929</v>
      </c>
      <c r="E689" s="105" t="s">
        <v>1069</v>
      </c>
      <c r="F689" s="104" t="s">
        <v>82</v>
      </c>
      <c r="G689" s="104">
        <v>700</v>
      </c>
      <c r="H689" s="106">
        <v>6.77</v>
      </c>
      <c r="I689" s="106">
        <v>8.8800000000000008</v>
      </c>
      <c r="J689" s="106">
        <v>4739</v>
      </c>
      <c r="K689" s="131">
        <v>6216</v>
      </c>
    </row>
    <row r="690" spans="1:12" ht="30" x14ac:dyDescent="0.25">
      <c r="A690" s="130" t="s">
        <v>1070</v>
      </c>
      <c r="B690" s="104" t="s">
        <v>14</v>
      </c>
      <c r="C690" s="104" t="s">
        <v>20</v>
      </c>
      <c r="D690" s="104">
        <v>91931</v>
      </c>
      <c r="E690" s="105" t="s">
        <v>1071</v>
      </c>
      <c r="F690" s="104" t="s">
        <v>82</v>
      </c>
      <c r="G690" s="104">
        <v>578</v>
      </c>
      <c r="H690" s="106">
        <v>9.56</v>
      </c>
      <c r="I690" s="106">
        <v>12.54</v>
      </c>
      <c r="J690" s="106">
        <v>5525.68</v>
      </c>
      <c r="K690" s="131">
        <v>7248.12</v>
      </c>
    </row>
    <row r="691" spans="1:12" ht="30" x14ac:dyDescent="0.25">
      <c r="A691" s="130" t="s">
        <v>1072</v>
      </c>
      <c r="B691" s="104" t="s">
        <v>14</v>
      </c>
      <c r="C691" s="104" t="s">
        <v>20</v>
      </c>
      <c r="D691" s="104">
        <v>92980</v>
      </c>
      <c r="E691" s="105" t="s">
        <v>1073</v>
      </c>
      <c r="F691" s="104" t="s">
        <v>82</v>
      </c>
      <c r="G691" s="104">
        <v>238.5</v>
      </c>
      <c r="H691" s="106">
        <v>10.119999999999999</v>
      </c>
      <c r="I691" s="106">
        <v>13.28</v>
      </c>
      <c r="J691" s="106">
        <v>2413.62</v>
      </c>
      <c r="K691" s="131">
        <v>3167.28</v>
      </c>
    </row>
    <row r="692" spans="1:12" ht="30" x14ac:dyDescent="0.25">
      <c r="A692" s="130" t="s">
        <v>1074</v>
      </c>
      <c r="B692" s="104" t="s">
        <v>14</v>
      </c>
      <c r="C692" s="104" t="s">
        <v>20</v>
      </c>
      <c r="D692" s="104">
        <v>92982</v>
      </c>
      <c r="E692" s="105" t="s">
        <v>1075</v>
      </c>
      <c r="F692" s="104" t="s">
        <v>82</v>
      </c>
      <c r="G692" s="104">
        <v>97.5</v>
      </c>
      <c r="H692" s="106">
        <v>16.04</v>
      </c>
      <c r="I692" s="106">
        <v>21.05</v>
      </c>
      <c r="J692" s="106">
        <v>1563.9</v>
      </c>
      <c r="K692" s="131">
        <v>2052.37</v>
      </c>
    </row>
    <row r="693" spans="1:12" ht="45" x14ac:dyDescent="0.25">
      <c r="A693" s="130" t="s">
        <v>1076</v>
      </c>
      <c r="B693" s="104" t="s">
        <v>14</v>
      </c>
      <c r="C693" s="104" t="s">
        <v>20</v>
      </c>
      <c r="D693" s="104">
        <v>92984</v>
      </c>
      <c r="E693" s="105" t="s">
        <v>1077</v>
      </c>
      <c r="F693" s="104" t="s">
        <v>82</v>
      </c>
      <c r="G693" s="104">
        <v>50.3</v>
      </c>
      <c r="H693" s="106">
        <v>26.51</v>
      </c>
      <c r="I693" s="106">
        <v>34.79</v>
      </c>
      <c r="J693" s="106">
        <v>1333.45</v>
      </c>
      <c r="K693" s="131">
        <v>1749.93</v>
      </c>
    </row>
    <row r="694" spans="1:12" ht="45" x14ac:dyDescent="0.25">
      <c r="A694" s="130" t="s">
        <v>1078</v>
      </c>
      <c r="B694" s="104" t="s">
        <v>14</v>
      </c>
      <c r="C694" s="104" t="s">
        <v>20</v>
      </c>
      <c r="D694" s="104">
        <v>92988</v>
      </c>
      <c r="E694" s="105" t="s">
        <v>1079</v>
      </c>
      <c r="F694" s="104" t="s">
        <v>82</v>
      </c>
      <c r="G694" s="104">
        <v>256.60000000000002</v>
      </c>
      <c r="H694" s="106">
        <v>53.31</v>
      </c>
      <c r="I694" s="106">
        <v>69.959999999999994</v>
      </c>
      <c r="J694" s="106">
        <v>13679.34</v>
      </c>
      <c r="K694" s="131">
        <v>17951.73</v>
      </c>
    </row>
    <row r="695" spans="1:12" ht="45" x14ac:dyDescent="0.25">
      <c r="A695" s="130" t="s">
        <v>1080</v>
      </c>
      <c r="B695" s="104" t="s">
        <v>14</v>
      </c>
      <c r="C695" s="104" t="s">
        <v>20</v>
      </c>
      <c r="D695" s="104">
        <v>92992</v>
      </c>
      <c r="E695" s="105" t="s">
        <v>1081</v>
      </c>
      <c r="F695" s="104" t="s">
        <v>82</v>
      </c>
      <c r="G695" s="104">
        <v>221.6</v>
      </c>
      <c r="H695" s="106">
        <v>95.51</v>
      </c>
      <c r="I695" s="106">
        <v>125.35</v>
      </c>
      <c r="J695" s="106">
        <v>21165.01</v>
      </c>
      <c r="K695" s="131">
        <v>27777.56</v>
      </c>
    </row>
    <row r="696" spans="1:12" ht="24.95" customHeight="1" x14ac:dyDescent="0.25">
      <c r="A696" s="136" t="s">
        <v>1082</v>
      </c>
      <c r="B696" s="107"/>
      <c r="C696" s="107"/>
      <c r="D696" s="107"/>
      <c r="E696" s="108" t="s">
        <v>1083</v>
      </c>
      <c r="F696" s="107"/>
      <c r="G696" s="107"/>
      <c r="H696" s="109"/>
      <c r="I696" s="109"/>
      <c r="J696" s="109"/>
      <c r="K696" s="137">
        <v>19747.37</v>
      </c>
      <c r="L696" s="197">
        <f>SUM(K698:K704)</f>
        <v>19747.370000000003</v>
      </c>
    </row>
    <row r="697" spans="1:12" x14ac:dyDescent="0.25">
      <c r="A697" s="130"/>
      <c r="B697" s="104"/>
      <c r="C697" s="104"/>
      <c r="D697" s="104"/>
      <c r="E697" s="105"/>
      <c r="F697" s="104"/>
      <c r="G697" s="104"/>
      <c r="H697" s="106"/>
      <c r="I697" s="106"/>
      <c r="J697" s="106"/>
      <c r="K697" s="131"/>
    </row>
    <row r="698" spans="1:12" x14ac:dyDescent="0.25">
      <c r="A698" s="130" t="s">
        <v>1084</v>
      </c>
      <c r="B698" s="104" t="s">
        <v>14</v>
      </c>
      <c r="C698" s="104" t="s">
        <v>24</v>
      </c>
      <c r="D698" s="104" t="s">
        <v>1085</v>
      </c>
      <c r="E698" s="105" t="s">
        <v>1086</v>
      </c>
      <c r="F698" s="104" t="s">
        <v>82</v>
      </c>
      <c r="G698" s="104">
        <v>17.7</v>
      </c>
      <c r="H698" s="106">
        <v>70.72</v>
      </c>
      <c r="I698" s="106">
        <v>92.82</v>
      </c>
      <c r="J698" s="106">
        <v>1251.74</v>
      </c>
      <c r="K698" s="131">
        <v>1642.91</v>
      </c>
    </row>
    <row r="699" spans="1:12" x14ac:dyDescent="0.25">
      <c r="A699" s="130" t="s">
        <v>1087</v>
      </c>
      <c r="B699" s="104" t="s">
        <v>14</v>
      </c>
      <c r="C699" s="104" t="s">
        <v>24</v>
      </c>
      <c r="D699" s="104" t="s">
        <v>1085</v>
      </c>
      <c r="E699" s="105" t="s">
        <v>1086</v>
      </c>
      <c r="F699" s="104" t="s">
        <v>82</v>
      </c>
      <c r="G699" s="104">
        <v>8.5</v>
      </c>
      <c r="H699" s="106">
        <v>70.72</v>
      </c>
      <c r="I699" s="106">
        <v>92.82</v>
      </c>
      <c r="J699" s="106">
        <v>601.12</v>
      </c>
      <c r="K699" s="131">
        <v>788.97</v>
      </c>
    </row>
    <row r="700" spans="1:12" x14ac:dyDescent="0.25">
      <c r="A700" s="130" t="s">
        <v>1088</v>
      </c>
      <c r="B700" s="104" t="s">
        <v>14</v>
      </c>
      <c r="C700" s="104" t="s">
        <v>24</v>
      </c>
      <c r="D700" s="104" t="s">
        <v>1089</v>
      </c>
      <c r="E700" s="105" t="s">
        <v>1090</v>
      </c>
      <c r="F700" s="104" t="s">
        <v>82</v>
      </c>
      <c r="G700" s="104">
        <v>100.7</v>
      </c>
      <c r="H700" s="106">
        <v>53.98</v>
      </c>
      <c r="I700" s="106">
        <v>70.84</v>
      </c>
      <c r="J700" s="106">
        <v>5435.78</v>
      </c>
      <c r="K700" s="131">
        <v>7133.58</v>
      </c>
    </row>
    <row r="701" spans="1:12" x14ac:dyDescent="0.25">
      <c r="A701" s="130" t="s">
        <v>1091</v>
      </c>
      <c r="B701" s="104" t="s">
        <v>14</v>
      </c>
      <c r="C701" s="104" t="s">
        <v>24</v>
      </c>
      <c r="D701" s="104" t="s">
        <v>1085</v>
      </c>
      <c r="E701" s="105" t="s">
        <v>1086</v>
      </c>
      <c r="F701" s="104" t="s">
        <v>82</v>
      </c>
      <c r="G701" s="104">
        <v>0.4</v>
      </c>
      <c r="H701" s="106">
        <v>70.72</v>
      </c>
      <c r="I701" s="106">
        <v>92.82</v>
      </c>
      <c r="J701" s="106">
        <v>28.28</v>
      </c>
      <c r="K701" s="131">
        <v>37.119999999999997</v>
      </c>
    </row>
    <row r="702" spans="1:12" x14ac:dyDescent="0.25">
      <c r="A702" s="130" t="s">
        <v>1092</v>
      </c>
      <c r="B702" s="104" t="s">
        <v>14</v>
      </c>
      <c r="C702" s="104" t="s">
        <v>24</v>
      </c>
      <c r="D702" s="104" t="s">
        <v>1085</v>
      </c>
      <c r="E702" s="105" t="s">
        <v>1086</v>
      </c>
      <c r="F702" s="104" t="s">
        <v>82</v>
      </c>
      <c r="G702" s="104">
        <v>2.9</v>
      </c>
      <c r="H702" s="106">
        <v>70.72</v>
      </c>
      <c r="I702" s="106">
        <v>92.82</v>
      </c>
      <c r="J702" s="106">
        <v>205.08</v>
      </c>
      <c r="K702" s="131">
        <v>269.17</v>
      </c>
    </row>
    <row r="703" spans="1:12" x14ac:dyDescent="0.25">
      <c r="A703" s="130" t="s">
        <v>1093</v>
      </c>
      <c r="B703" s="104" t="s">
        <v>14</v>
      </c>
      <c r="C703" s="104" t="s">
        <v>24</v>
      </c>
      <c r="D703" s="104" t="s">
        <v>1089</v>
      </c>
      <c r="E703" s="105" t="s">
        <v>1090</v>
      </c>
      <c r="F703" s="104" t="s">
        <v>82</v>
      </c>
      <c r="G703" s="104">
        <v>19.7</v>
      </c>
      <c r="H703" s="106">
        <v>53.98</v>
      </c>
      <c r="I703" s="106">
        <v>70.84</v>
      </c>
      <c r="J703" s="106">
        <v>1063.4000000000001</v>
      </c>
      <c r="K703" s="131">
        <v>1395.54</v>
      </c>
    </row>
    <row r="704" spans="1:12" x14ac:dyDescent="0.25">
      <c r="A704" s="130" t="s">
        <v>1094</v>
      </c>
      <c r="B704" s="104" t="s">
        <v>14</v>
      </c>
      <c r="C704" s="104" t="s">
        <v>24</v>
      </c>
      <c r="D704" s="104" t="s">
        <v>1095</v>
      </c>
      <c r="E704" s="105" t="s">
        <v>1096</v>
      </c>
      <c r="F704" s="104" t="s">
        <v>82</v>
      </c>
      <c r="G704" s="104">
        <v>127.52</v>
      </c>
      <c r="H704" s="106">
        <v>50.67</v>
      </c>
      <c r="I704" s="106">
        <v>66.5</v>
      </c>
      <c r="J704" s="106">
        <v>6461.43</v>
      </c>
      <c r="K704" s="131">
        <v>8480.08</v>
      </c>
    </row>
    <row r="705" spans="1:12" ht="24.95" customHeight="1" x14ac:dyDescent="0.25">
      <c r="A705" s="136" t="s">
        <v>1097</v>
      </c>
      <c r="B705" s="107"/>
      <c r="C705" s="107"/>
      <c r="D705" s="107"/>
      <c r="E705" s="108" t="s">
        <v>1098</v>
      </c>
      <c r="F705" s="107"/>
      <c r="G705" s="107"/>
      <c r="H705" s="109"/>
      <c r="I705" s="109"/>
      <c r="J705" s="109"/>
      <c r="K705" s="137">
        <v>90218.76</v>
      </c>
      <c r="L705" s="197">
        <f>SUM(K707:K723)</f>
        <v>90218.760000000009</v>
      </c>
    </row>
    <row r="706" spans="1:12" x14ac:dyDescent="0.25">
      <c r="A706" s="130"/>
      <c r="B706" s="104"/>
      <c r="C706" s="104"/>
      <c r="D706" s="104"/>
      <c r="E706" s="105"/>
      <c r="F706" s="104"/>
      <c r="G706" s="104"/>
      <c r="H706" s="106"/>
      <c r="I706" s="106"/>
      <c r="J706" s="106"/>
      <c r="K706" s="131"/>
    </row>
    <row r="707" spans="1:12" ht="30" x14ac:dyDescent="0.25">
      <c r="A707" s="130" t="s">
        <v>1099</v>
      </c>
      <c r="B707" s="104" t="s">
        <v>14</v>
      </c>
      <c r="C707" s="104" t="s">
        <v>20</v>
      </c>
      <c r="D707" s="104">
        <v>91996</v>
      </c>
      <c r="E707" s="105" t="s">
        <v>1100</v>
      </c>
      <c r="F707" s="104" t="s">
        <v>27</v>
      </c>
      <c r="G707" s="104">
        <v>160</v>
      </c>
      <c r="H707" s="106">
        <v>34.47</v>
      </c>
      <c r="I707" s="106">
        <v>45.24</v>
      </c>
      <c r="J707" s="106">
        <v>5515.2</v>
      </c>
      <c r="K707" s="131">
        <v>7238.4</v>
      </c>
    </row>
    <row r="708" spans="1:12" ht="30" x14ac:dyDescent="0.25">
      <c r="A708" s="130" t="s">
        <v>1101</v>
      </c>
      <c r="B708" s="104" t="s">
        <v>14</v>
      </c>
      <c r="C708" s="104" t="s">
        <v>20</v>
      </c>
      <c r="D708" s="104">
        <v>91997</v>
      </c>
      <c r="E708" s="105" t="s">
        <v>1102</v>
      </c>
      <c r="F708" s="104" t="s">
        <v>27</v>
      </c>
      <c r="G708" s="104">
        <v>28</v>
      </c>
      <c r="H708" s="106">
        <v>36.869999999999997</v>
      </c>
      <c r="I708" s="106">
        <v>48.39</v>
      </c>
      <c r="J708" s="106">
        <v>1032.3599999999999</v>
      </c>
      <c r="K708" s="131">
        <v>1354.92</v>
      </c>
    </row>
    <row r="709" spans="1:12" ht="30" x14ac:dyDescent="0.25">
      <c r="A709" s="130" t="s">
        <v>1103</v>
      </c>
      <c r="B709" s="104" t="s">
        <v>14</v>
      </c>
      <c r="C709" s="104" t="s">
        <v>20</v>
      </c>
      <c r="D709" s="104">
        <v>92029</v>
      </c>
      <c r="E709" s="105" t="s">
        <v>1104</v>
      </c>
      <c r="F709" s="104" t="s">
        <v>27</v>
      </c>
      <c r="G709" s="104">
        <v>5</v>
      </c>
      <c r="H709" s="106">
        <v>56.37</v>
      </c>
      <c r="I709" s="106">
        <v>73.98</v>
      </c>
      <c r="J709" s="106">
        <v>281.85000000000002</v>
      </c>
      <c r="K709" s="131">
        <v>369.9</v>
      </c>
    </row>
    <row r="710" spans="1:12" ht="30" x14ac:dyDescent="0.25">
      <c r="A710" s="130" t="s">
        <v>1105</v>
      </c>
      <c r="B710" s="104" t="s">
        <v>14</v>
      </c>
      <c r="C710" s="104" t="s">
        <v>20</v>
      </c>
      <c r="D710" s="104">
        <v>92027</v>
      </c>
      <c r="E710" s="105" t="s">
        <v>1106</v>
      </c>
      <c r="F710" s="104" t="s">
        <v>27</v>
      </c>
      <c r="G710" s="104">
        <v>4</v>
      </c>
      <c r="H710" s="106">
        <v>65.599999999999994</v>
      </c>
      <c r="I710" s="106">
        <v>86.1</v>
      </c>
      <c r="J710" s="106">
        <v>262.39999999999998</v>
      </c>
      <c r="K710" s="131">
        <v>344.4</v>
      </c>
    </row>
    <row r="711" spans="1:12" ht="30" x14ac:dyDescent="0.25">
      <c r="A711" s="130" t="s">
        <v>1107</v>
      </c>
      <c r="B711" s="104" t="s">
        <v>14</v>
      </c>
      <c r="C711" s="104" t="s">
        <v>20</v>
      </c>
      <c r="D711" s="104">
        <v>92023</v>
      </c>
      <c r="E711" s="105" t="s">
        <v>1108</v>
      </c>
      <c r="F711" s="104" t="s">
        <v>27</v>
      </c>
      <c r="G711" s="104">
        <v>8</v>
      </c>
      <c r="H711" s="106">
        <v>50</v>
      </c>
      <c r="I711" s="106">
        <v>65.62</v>
      </c>
      <c r="J711" s="106">
        <v>400</v>
      </c>
      <c r="K711" s="131">
        <v>524.96</v>
      </c>
    </row>
    <row r="712" spans="1:12" ht="30" x14ac:dyDescent="0.25">
      <c r="A712" s="130" t="s">
        <v>1109</v>
      </c>
      <c r="B712" s="104" t="s">
        <v>14</v>
      </c>
      <c r="C712" s="104" t="s">
        <v>20</v>
      </c>
      <c r="D712" s="104">
        <v>91953</v>
      </c>
      <c r="E712" s="105" t="s">
        <v>1110</v>
      </c>
      <c r="F712" s="104" t="s">
        <v>27</v>
      </c>
      <c r="G712" s="104">
        <v>23</v>
      </c>
      <c r="H712" s="106">
        <v>29.41</v>
      </c>
      <c r="I712" s="106">
        <v>38.6</v>
      </c>
      <c r="J712" s="106">
        <v>676.43</v>
      </c>
      <c r="K712" s="131">
        <v>887.8</v>
      </c>
    </row>
    <row r="713" spans="1:12" ht="30" x14ac:dyDescent="0.25">
      <c r="A713" s="130" t="s">
        <v>1111</v>
      </c>
      <c r="B713" s="104" t="s">
        <v>14</v>
      </c>
      <c r="C713" s="104" t="s">
        <v>20</v>
      </c>
      <c r="D713" s="104">
        <v>91959</v>
      </c>
      <c r="E713" s="105" t="s">
        <v>1112</v>
      </c>
      <c r="F713" s="104" t="s">
        <v>27</v>
      </c>
      <c r="G713" s="104">
        <v>9</v>
      </c>
      <c r="H713" s="106">
        <v>44.99</v>
      </c>
      <c r="I713" s="106">
        <v>59.04</v>
      </c>
      <c r="J713" s="106">
        <v>404.91</v>
      </c>
      <c r="K713" s="131">
        <v>531.36</v>
      </c>
    </row>
    <row r="714" spans="1:12" ht="30" x14ac:dyDescent="0.25">
      <c r="A714" s="130" t="s">
        <v>1113</v>
      </c>
      <c r="B714" s="104" t="s">
        <v>14</v>
      </c>
      <c r="C714" s="104" t="s">
        <v>20</v>
      </c>
      <c r="D714" s="104">
        <v>91967</v>
      </c>
      <c r="E714" s="105" t="s">
        <v>1114</v>
      </c>
      <c r="F714" s="104" t="s">
        <v>27</v>
      </c>
      <c r="G714" s="104">
        <v>2</v>
      </c>
      <c r="H714" s="106">
        <v>60.59</v>
      </c>
      <c r="I714" s="106">
        <v>79.52</v>
      </c>
      <c r="J714" s="106">
        <v>121.18</v>
      </c>
      <c r="K714" s="131">
        <v>159.04</v>
      </c>
    </row>
    <row r="715" spans="1:12" ht="30" x14ac:dyDescent="0.25">
      <c r="A715" s="130" t="s">
        <v>1115</v>
      </c>
      <c r="B715" s="104" t="s">
        <v>14</v>
      </c>
      <c r="C715" s="104" t="s">
        <v>20</v>
      </c>
      <c r="D715" s="104">
        <v>91968</v>
      </c>
      <c r="E715" s="105" t="s">
        <v>1116</v>
      </c>
      <c r="F715" s="104" t="s">
        <v>27</v>
      </c>
      <c r="G715" s="104">
        <v>2</v>
      </c>
      <c r="H715" s="106">
        <v>68.56</v>
      </c>
      <c r="I715" s="106">
        <v>89.98</v>
      </c>
      <c r="J715" s="106">
        <v>137.12</v>
      </c>
      <c r="K715" s="131">
        <v>179.96</v>
      </c>
    </row>
    <row r="716" spans="1:12" ht="30" x14ac:dyDescent="0.25">
      <c r="A716" s="130" t="s">
        <v>1117</v>
      </c>
      <c r="B716" s="104" t="s">
        <v>14</v>
      </c>
      <c r="C716" s="104" t="s">
        <v>20</v>
      </c>
      <c r="D716" s="104">
        <v>91996</v>
      </c>
      <c r="E716" s="105" t="s">
        <v>1100</v>
      </c>
      <c r="F716" s="104" t="s">
        <v>27</v>
      </c>
      <c r="G716" s="104">
        <v>16</v>
      </c>
      <c r="H716" s="106">
        <v>34.47</v>
      </c>
      <c r="I716" s="106">
        <v>45.24</v>
      </c>
      <c r="J716" s="106">
        <v>551.52</v>
      </c>
      <c r="K716" s="131">
        <v>723.84</v>
      </c>
    </row>
    <row r="717" spans="1:12" ht="30" x14ac:dyDescent="0.25">
      <c r="A717" s="130" t="s">
        <v>1118</v>
      </c>
      <c r="B717" s="104" t="s">
        <v>14</v>
      </c>
      <c r="C717" s="104" t="s">
        <v>24</v>
      </c>
      <c r="D717" s="104" t="s">
        <v>1119</v>
      </c>
      <c r="E717" s="105" t="s">
        <v>1120</v>
      </c>
      <c r="F717" s="104" t="s">
        <v>27</v>
      </c>
      <c r="G717" s="104">
        <v>29</v>
      </c>
      <c r="H717" s="106">
        <v>432.88</v>
      </c>
      <c r="I717" s="106">
        <v>568.15</v>
      </c>
      <c r="J717" s="106">
        <v>12553.52</v>
      </c>
      <c r="K717" s="131">
        <v>16476.349999999999</v>
      </c>
    </row>
    <row r="718" spans="1:12" ht="30" x14ac:dyDescent="0.25">
      <c r="A718" s="130" t="s">
        <v>1121</v>
      </c>
      <c r="B718" s="104" t="s">
        <v>14</v>
      </c>
      <c r="C718" s="104" t="s">
        <v>20</v>
      </c>
      <c r="D718" s="104">
        <v>97587</v>
      </c>
      <c r="E718" s="105" t="s">
        <v>1122</v>
      </c>
      <c r="F718" s="104" t="s">
        <v>27</v>
      </c>
      <c r="G718" s="104">
        <v>20</v>
      </c>
      <c r="H718" s="106">
        <v>317.56</v>
      </c>
      <c r="I718" s="106">
        <v>416.79</v>
      </c>
      <c r="J718" s="106">
        <v>6351.2</v>
      </c>
      <c r="K718" s="131">
        <v>8335.7999999999993</v>
      </c>
    </row>
    <row r="719" spans="1:12" ht="30" x14ac:dyDescent="0.25">
      <c r="A719" s="130" t="s">
        <v>1123</v>
      </c>
      <c r="B719" s="104" t="s">
        <v>14</v>
      </c>
      <c r="C719" s="104" t="s">
        <v>20</v>
      </c>
      <c r="D719" s="104">
        <v>97587</v>
      </c>
      <c r="E719" s="105" t="s">
        <v>1122</v>
      </c>
      <c r="F719" s="104" t="s">
        <v>27</v>
      </c>
      <c r="G719" s="104">
        <v>95</v>
      </c>
      <c r="H719" s="106">
        <v>317.56</v>
      </c>
      <c r="I719" s="106">
        <v>416.79</v>
      </c>
      <c r="J719" s="106">
        <v>30168.2</v>
      </c>
      <c r="K719" s="131">
        <v>39595.050000000003</v>
      </c>
    </row>
    <row r="720" spans="1:12" ht="30" x14ac:dyDescent="0.25">
      <c r="A720" s="130" t="s">
        <v>1124</v>
      </c>
      <c r="B720" s="104" t="s">
        <v>14</v>
      </c>
      <c r="C720" s="104" t="s">
        <v>20</v>
      </c>
      <c r="D720" s="104">
        <v>100903</v>
      </c>
      <c r="E720" s="105" t="s">
        <v>1125</v>
      </c>
      <c r="F720" s="104" t="s">
        <v>27</v>
      </c>
      <c r="G720" s="104">
        <v>86</v>
      </c>
      <c r="H720" s="106">
        <v>26.93</v>
      </c>
      <c r="I720" s="106">
        <v>35.340000000000003</v>
      </c>
      <c r="J720" s="106">
        <v>2315.98</v>
      </c>
      <c r="K720" s="131">
        <v>3039.24</v>
      </c>
    </row>
    <row r="721" spans="1:12" ht="30" x14ac:dyDescent="0.25">
      <c r="A721" s="130" t="s">
        <v>1126</v>
      </c>
      <c r="B721" s="104" t="s">
        <v>14</v>
      </c>
      <c r="C721" s="104" t="s">
        <v>20</v>
      </c>
      <c r="D721" s="104">
        <v>97607</v>
      </c>
      <c r="E721" s="105" t="s">
        <v>1127</v>
      </c>
      <c r="F721" s="104" t="s">
        <v>27</v>
      </c>
      <c r="G721" s="104">
        <v>46</v>
      </c>
      <c r="H721" s="106">
        <v>117.27</v>
      </c>
      <c r="I721" s="106">
        <v>153.91</v>
      </c>
      <c r="J721" s="106">
        <v>5394.42</v>
      </c>
      <c r="K721" s="131">
        <v>7079.86</v>
      </c>
    </row>
    <row r="722" spans="1:12" x14ac:dyDescent="0.25">
      <c r="A722" s="130" t="s">
        <v>1128</v>
      </c>
      <c r="B722" s="104" t="s">
        <v>295</v>
      </c>
      <c r="C722" s="104" t="s">
        <v>20</v>
      </c>
      <c r="D722" s="104">
        <v>39391</v>
      </c>
      <c r="E722" s="105" t="s">
        <v>1129</v>
      </c>
      <c r="F722" s="104" t="s">
        <v>27</v>
      </c>
      <c r="G722" s="104">
        <v>18</v>
      </c>
      <c r="H722" s="106">
        <v>32.21</v>
      </c>
      <c r="I722" s="106">
        <v>42.27</v>
      </c>
      <c r="J722" s="106">
        <v>579.78</v>
      </c>
      <c r="K722" s="131">
        <v>760.86</v>
      </c>
    </row>
    <row r="723" spans="1:12" ht="45" x14ac:dyDescent="0.25">
      <c r="A723" s="132" t="s">
        <v>1130</v>
      </c>
      <c r="B723" s="113" t="s">
        <v>14</v>
      </c>
      <c r="C723" s="113" t="s">
        <v>24</v>
      </c>
      <c r="D723" s="113" t="s">
        <v>1131</v>
      </c>
      <c r="E723" s="114" t="s">
        <v>1132</v>
      </c>
      <c r="F723" s="113" t="s">
        <v>27</v>
      </c>
      <c r="G723" s="113">
        <v>18</v>
      </c>
      <c r="H723" s="115">
        <v>110.78</v>
      </c>
      <c r="I723" s="115">
        <v>145.38999999999999</v>
      </c>
      <c r="J723" s="115">
        <v>1994.04</v>
      </c>
      <c r="K723" s="133">
        <v>2617.02</v>
      </c>
    </row>
    <row r="724" spans="1:12" ht="24.95" customHeight="1" thickBot="1" x14ac:dyDescent="0.3">
      <c r="A724" s="134" t="s">
        <v>1133</v>
      </c>
      <c r="B724" s="116"/>
      <c r="C724" s="116"/>
      <c r="D724" s="116"/>
      <c r="E724" s="117" t="s">
        <v>1134</v>
      </c>
      <c r="F724" s="116"/>
      <c r="G724" s="116"/>
      <c r="H724" s="118"/>
      <c r="I724" s="118"/>
      <c r="J724" s="118"/>
      <c r="K724" s="135">
        <v>28432.65</v>
      </c>
      <c r="L724" s="197">
        <f>SUM(K726:K734)</f>
        <v>28432.65</v>
      </c>
    </row>
    <row r="725" spans="1:12" ht="15.75" thickTop="1" x14ac:dyDescent="0.25">
      <c r="A725" s="128"/>
      <c r="B725" s="110"/>
      <c r="C725" s="110"/>
      <c r="D725" s="110"/>
      <c r="E725" s="111"/>
      <c r="F725" s="110"/>
      <c r="G725" s="110"/>
      <c r="H725" s="112"/>
      <c r="I725" s="112"/>
      <c r="J725" s="112"/>
      <c r="K725" s="129"/>
    </row>
    <row r="726" spans="1:12" ht="45" x14ac:dyDescent="0.25">
      <c r="A726" s="130" t="s">
        <v>1135</v>
      </c>
      <c r="B726" s="104" t="s">
        <v>14</v>
      </c>
      <c r="C726" s="104" t="s">
        <v>20</v>
      </c>
      <c r="D726" s="104">
        <v>97328</v>
      </c>
      <c r="E726" s="105" t="s">
        <v>1136</v>
      </c>
      <c r="F726" s="104" t="s">
        <v>82</v>
      </c>
      <c r="G726" s="104">
        <v>156</v>
      </c>
      <c r="H726" s="106">
        <v>41.35</v>
      </c>
      <c r="I726" s="106">
        <v>54.27</v>
      </c>
      <c r="J726" s="106">
        <v>6450.6</v>
      </c>
      <c r="K726" s="131">
        <v>8466.1200000000008</v>
      </c>
    </row>
    <row r="727" spans="1:12" ht="45" x14ac:dyDescent="0.25">
      <c r="A727" s="130" t="s">
        <v>1137</v>
      </c>
      <c r="B727" s="104" t="s">
        <v>14</v>
      </c>
      <c r="C727" s="104" t="s">
        <v>20</v>
      </c>
      <c r="D727" s="104">
        <v>97327</v>
      </c>
      <c r="E727" s="105" t="s">
        <v>1138</v>
      </c>
      <c r="F727" s="104" t="s">
        <v>82</v>
      </c>
      <c r="G727" s="104">
        <v>18</v>
      </c>
      <c r="H727" s="106">
        <v>25.03</v>
      </c>
      <c r="I727" s="106">
        <v>32.85</v>
      </c>
      <c r="J727" s="106">
        <v>450.54</v>
      </c>
      <c r="K727" s="131">
        <v>591.29999999999995</v>
      </c>
    </row>
    <row r="728" spans="1:12" ht="45" x14ac:dyDescent="0.25">
      <c r="A728" s="130" t="s">
        <v>1139</v>
      </c>
      <c r="B728" s="104" t="s">
        <v>14</v>
      </c>
      <c r="C728" s="104" t="s">
        <v>20</v>
      </c>
      <c r="D728" s="104">
        <v>97328</v>
      </c>
      <c r="E728" s="105" t="s">
        <v>1136</v>
      </c>
      <c r="F728" s="104" t="s">
        <v>82</v>
      </c>
      <c r="G728" s="104">
        <v>140</v>
      </c>
      <c r="H728" s="106">
        <v>41.35</v>
      </c>
      <c r="I728" s="106">
        <v>54.27</v>
      </c>
      <c r="J728" s="106">
        <v>5789</v>
      </c>
      <c r="K728" s="131">
        <v>7597.8</v>
      </c>
    </row>
    <row r="729" spans="1:12" ht="45" x14ac:dyDescent="0.25">
      <c r="A729" s="130" t="s">
        <v>1140</v>
      </c>
      <c r="B729" s="104" t="s">
        <v>14</v>
      </c>
      <c r="C729" s="104" t="s">
        <v>20</v>
      </c>
      <c r="D729" s="104">
        <v>97330</v>
      </c>
      <c r="E729" s="105" t="s">
        <v>1141</v>
      </c>
      <c r="F729" s="104" t="s">
        <v>82</v>
      </c>
      <c r="G729" s="104">
        <v>16</v>
      </c>
      <c r="H729" s="106">
        <v>64.56</v>
      </c>
      <c r="I729" s="106">
        <v>84.73</v>
      </c>
      <c r="J729" s="106">
        <v>1032.96</v>
      </c>
      <c r="K729" s="131">
        <v>1355.68</v>
      </c>
    </row>
    <row r="730" spans="1:12" ht="45" x14ac:dyDescent="0.25">
      <c r="A730" s="130" t="s">
        <v>1142</v>
      </c>
      <c r="B730" s="104" t="s">
        <v>14</v>
      </c>
      <c r="C730" s="104" t="s">
        <v>20</v>
      </c>
      <c r="D730" s="104">
        <v>97329</v>
      </c>
      <c r="E730" s="105" t="s">
        <v>1143</v>
      </c>
      <c r="F730" s="104" t="s">
        <v>82</v>
      </c>
      <c r="G730" s="104">
        <v>18</v>
      </c>
      <c r="H730" s="106">
        <v>52.77</v>
      </c>
      <c r="I730" s="106">
        <v>69.260000000000005</v>
      </c>
      <c r="J730" s="106">
        <v>949.86</v>
      </c>
      <c r="K730" s="131">
        <v>1246.68</v>
      </c>
    </row>
    <row r="731" spans="1:12" ht="45" x14ac:dyDescent="0.25">
      <c r="A731" s="130" t="s">
        <v>1144</v>
      </c>
      <c r="B731" s="104" t="s">
        <v>14</v>
      </c>
      <c r="C731" s="104" t="s">
        <v>20</v>
      </c>
      <c r="D731" s="104">
        <v>100763</v>
      </c>
      <c r="E731" s="105" t="s">
        <v>1145</v>
      </c>
      <c r="F731" s="104" t="s">
        <v>94</v>
      </c>
      <c r="G731" s="104">
        <v>257.44</v>
      </c>
      <c r="H731" s="106">
        <v>20.420000000000002</v>
      </c>
      <c r="I731" s="106">
        <v>26.8</v>
      </c>
      <c r="J731" s="106">
        <v>5256.92</v>
      </c>
      <c r="K731" s="131">
        <v>6899.39</v>
      </c>
    </row>
    <row r="732" spans="1:12" ht="30" x14ac:dyDescent="0.25">
      <c r="A732" s="130" t="s">
        <v>1146</v>
      </c>
      <c r="B732" s="104" t="s">
        <v>14</v>
      </c>
      <c r="C732" s="104" t="s">
        <v>20</v>
      </c>
      <c r="D732" s="104">
        <v>89865</v>
      </c>
      <c r="E732" s="105" t="s">
        <v>1147</v>
      </c>
      <c r="F732" s="104" t="s">
        <v>82</v>
      </c>
      <c r="G732" s="104">
        <v>55</v>
      </c>
      <c r="H732" s="106">
        <v>16.55</v>
      </c>
      <c r="I732" s="106">
        <v>21.72</v>
      </c>
      <c r="J732" s="106">
        <v>910.25</v>
      </c>
      <c r="K732" s="131">
        <v>1194.5999999999999</v>
      </c>
    </row>
    <row r="733" spans="1:12" ht="30" x14ac:dyDescent="0.25">
      <c r="A733" s="130" t="s">
        <v>1148</v>
      </c>
      <c r="B733" s="104" t="s">
        <v>14</v>
      </c>
      <c r="C733" s="104" t="s">
        <v>20</v>
      </c>
      <c r="D733" s="104">
        <v>89866</v>
      </c>
      <c r="E733" s="105" t="s">
        <v>1149</v>
      </c>
      <c r="F733" s="104" t="s">
        <v>27</v>
      </c>
      <c r="G733" s="104">
        <v>105</v>
      </c>
      <c r="H733" s="106">
        <v>7.05</v>
      </c>
      <c r="I733" s="106">
        <v>9.25</v>
      </c>
      <c r="J733" s="106">
        <v>740.25</v>
      </c>
      <c r="K733" s="131">
        <v>971.25</v>
      </c>
    </row>
    <row r="734" spans="1:12" ht="30" x14ac:dyDescent="0.25">
      <c r="A734" s="132" t="s">
        <v>1150</v>
      </c>
      <c r="B734" s="113" t="s">
        <v>295</v>
      </c>
      <c r="C734" s="113" t="s">
        <v>20</v>
      </c>
      <c r="D734" s="113">
        <v>834</v>
      </c>
      <c r="E734" s="114" t="s">
        <v>1151</v>
      </c>
      <c r="F734" s="113" t="s">
        <v>27</v>
      </c>
      <c r="G734" s="113">
        <v>21</v>
      </c>
      <c r="H734" s="115">
        <v>3.99</v>
      </c>
      <c r="I734" s="115">
        <v>5.23</v>
      </c>
      <c r="J734" s="115">
        <v>83.79</v>
      </c>
      <c r="K734" s="133">
        <v>109.83</v>
      </c>
    </row>
    <row r="735" spans="1:12" ht="24.95" customHeight="1" thickBot="1" x14ac:dyDescent="0.3">
      <c r="A735" s="134" t="s">
        <v>1152</v>
      </c>
      <c r="B735" s="116"/>
      <c r="C735" s="116"/>
      <c r="D735" s="116"/>
      <c r="E735" s="117" t="s">
        <v>1153</v>
      </c>
      <c r="F735" s="116"/>
      <c r="G735" s="116"/>
      <c r="H735" s="118"/>
      <c r="I735" s="118"/>
      <c r="J735" s="118"/>
      <c r="K735" s="135">
        <v>169045.65</v>
      </c>
      <c r="L735" s="197">
        <f>K737+K743+K746+K758+K762+K770</f>
        <v>169045.65000000002</v>
      </c>
    </row>
    <row r="736" spans="1:12" ht="15.75" thickTop="1" x14ac:dyDescent="0.25">
      <c r="A736" s="128"/>
      <c r="B736" s="110"/>
      <c r="C736" s="110"/>
      <c r="D736" s="110"/>
      <c r="E736" s="111"/>
      <c r="F736" s="110"/>
      <c r="G736" s="110"/>
      <c r="H736" s="112"/>
      <c r="I736" s="112"/>
      <c r="J736" s="112"/>
      <c r="K736" s="129"/>
    </row>
    <row r="737" spans="1:12" ht="24.95" customHeight="1" x14ac:dyDescent="0.25">
      <c r="A737" s="136" t="s">
        <v>1154</v>
      </c>
      <c r="B737" s="107"/>
      <c r="C737" s="107"/>
      <c r="D737" s="107"/>
      <c r="E737" s="108" t="s">
        <v>1155</v>
      </c>
      <c r="F737" s="107"/>
      <c r="G737" s="107"/>
      <c r="H737" s="109"/>
      <c r="I737" s="109"/>
      <c r="J737" s="109"/>
      <c r="K737" s="137">
        <v>33291.32</v>
      </c>
      <c r="L737" s="197">
        <f>SUM(K739:K742)</f>
        <v>33291.32</v>
      </c>
    </row>
    <row r="738" spans="1:12" x14ac:dyDescent="0.25">
      <c r="A738" s="130"/>
      <c r="B738" s="104"/>
      <c r="C738" s="104"/>
      <c r="D738" s="104"/>
      <c r="E738" s="105"/>
      <c r="F738" s="104"/>
      <c r="G738" s="104"/>
      <c r="H738" s="106"/>
      <c r="I738" s="106"/>
      <c r="J738" s="106"/>
      <c r="K738" s="131"/>
    </row>
    <row r="739" spans="1:12" x14ac:dyDescent="0.25">
      <c r="A739" s="130" t="s">
        <v>1156</v>
      </c>
      <c r="B739" s="104" t="s">
        <v>14</v>
      </c>
      <c r="C739" s="104" t="s">
        <v>20</v>
      </c>
      <c r="D739" s="104">
        <v>98302</v>
      </c>
      <c r="E739" s="105" t="s">
        <v>1157</v>
      </c>
      <c r="F739" s="104" t="s">
        <v>27</v>
      </c>
      <c r="G739" s="104">
        <v>5</v>
      </c>
      <c r="H739" s="106">
        <v>1211.53</v>
      </c>
      <c r="I739" s="106">
        <v>1590.13</v>
      </c>
      <c r="J739" s="106">
        <v>6057.65</v>
      </c>
      <c r="K739" s="131">
        <v>7950.65</v>
      </c>
    </row>
    <row r="740" spans="1:12" x14ac:dyDescent="0.25">
      <c r="A740" s="130" t="s">
        <v>1158</v>
      </c>
      <c r="B740" s="104" t="s">
        <v>14</v>
      </c>
      <c r="C740" s="104" t="s">
        <v>20</v>
      </c>
      <c r="D740" s="104">
        <v>98302</v>
      </c>
      <c r="E740" s="105" t="s">
        <v>1157</v>
      </c>
      <c r="F740" s="104" t="s">
        <v>27</v>
      </c>
      <c r="G740" s="104">
        <v>5</v>
      </c>
      <c r="H740" s="106">
        <v>1211.53</v>
      </c>
      <c r="I740" s="106">
        <v>1590.13</v>
      </c>
      <c r="J740" s="106">
        <v>6057.65</v>
      </c>
      <c r="K740" s="131">
        <v>7950.65</v>
      </c>
    </row>
    <row r="741" spans="1:12" x14ac:dyDescent="0.25">
      <c r="A741" s="130" t="s">
        <v>1159</v>
      </c>
      <c r="B741" s="104" t="s">
        <v>295</v>
      </c>
      <c r="C741" s="104" t="s">
        <v>15</v>
      </c>
      <c r="D741" s="104">
        <v>45</v>
      </c>
      <c r="E741" s="105" t="s">
        <v>1160</v>
      </c>
      <c r="F741" s="104" t="s">
        <v>638</v>
      </c>
      <c r="G741" s="104">
        <v>5</v>
      </c>
      <c r="H741" s="106">
        <v>2176.71</v>
      </c>
      <c r="I741" s="106">
        <v>2856.93</v>
      </c>
      <c r="J741" s="106">
        <v>10883.55</v>
      </c>
      <c r="K741" s="131">
        <v>14284.65</v>
      </c>
    </row>
    <row r="742" spans="1:12" x14ac:dyDescent="0.25">
      <c r="A742" s="130" t="s">
        <v>1161</v>
      </c>
      <c r="B742" s="104" t="s">
        <v>14</v>
      </c>
      <c r="C742" s="104" t="s">
        <v>24</v>
      </c>
      <c r="D742" s="104" t="s">
        <v>1162</v>
      </c>
      <c r="E742" s="105" t="s">
        <v>1163</v>
      </c>
      <c r="F742" s="104" t="s">
        <v>27</v>
      </c>
      <c r="G742" s="104">
        <v>1</v>
      </c>
      <c r="H742" s="106">
        <v>2366</v>
      </c>
      <c r="I742" s="106">
        <v>3105.37</v>
      </c>
      <c r="J742" s="106">
        <v>2366</v>
      </c>
      <c r="K742" s="131">
        <v>3105.37</v>
      </c>
    </row>
    <row r="743" spans="1:12" ht="24.95" customHeight="1" x14ac:dyDescent="0.25">
      <c r="A743" s="136" t="s">
        <v>1164</v>
      </c>
      <c r="B743" s="107"/>
      <c r="C743" s="107"/>
      <c r="D743" s="107"/>
      <c r="E743" s="108" t="s">
        <v>1165</v>
      </c>
      <c r="F743" s="107"/>
      <c r="G743" s="107"/>
      <c r="H743" s="109"/>
      <c r="I743" s="109"/>
      <c r="J743" s="109"/>
      <c r="K743" s="137">
        <v>91575.91</v>
      </c>
      <c r="L743" s="197">
        <f>SUM(K745)</f>
        <v>91575.91</v>
      </c>
    </row>
    <row r="744" spans="1:12" x14ac:dyDescent="0.25">
      <c r="A744" s="130"/>
      <c r="B744" s="104"/>
      <c r="C744" s="104"/>
      <c r="D744" s="104"/>
      <c r="E744" s="105"/>
      <c r="F744" s="104"/>
      <c r="G744" s="104"/>
      <c r="H744" s="106"/>
      <c r="I744" s="106"/>
      <c r="J744" s="106"/>
      <c r="K744" s="131"/>
    </row>
    <row r="745" spans="1:12" x14ac:dyDescent="0.25">
      <c r="A745" s="130" t="s">
        <v>1166</v>
      </c>
      <c r="B745" s="104" t="s">
        <v>14</v>
      </c>
      <c r="C745" s="104" t="s">
        <v>24</v>
      </c>
      <c r="D745" s="104" t="s">
        <v>1167</v>
      </c>
      <c r="E745" s="105" t="s">
        <v>1168</v>
      </c>
      <c r="F745" s="104" t="s">
        <v>82</v>
      </c>
      <c r="G745" s="104">
        <v>5034.41</v>
      </c>
      <c r="H745" s="106">
        <v>13.86</v>
      </c>
      <c r="I745" s="106">
        <v>18.190000000000001</v>
      </c>
      <c r="J745" s="106">
        <v>69776.92</v>
      </c>
      <c r="K745" s="131">
        <v>91575.91</v>
      </c>
    </row>
    <row r="746" spans="1:12" ht="24.95" customHeight="1" x14ac:dyDescent="0.25">
      <c r="A746" s="136" t="s">
        <v>1169</v>
      </c>
      <c r="B746" s="107"/>
      <c r="C746" s="107"/>
      <c r="D746" s="107"/>
      <c r="E746" s="108" t="s">
        <v>1170</v>
      </c>
      <c r="F746" s="107"/>
      <c r="G746" s="107"/>
      <c r="H746" s="109"/>
      <c r="I746" s="109"/>
      <c r="J746" s="109"/>
      <c r="K746" s="137">
        <v>4959.38</v>
      </c>
      <c r="L746" s="197">
        <f>SUM(K748:K757)</f>
        <v>4959.380000000001</v>
      </c>
    </row>
    <row r="747" spans="1:12" x14ac:dyDescent="0.25">
      <c r="A747" s="130"/>
      <c r="B747" s="104"/>
      <c r="C747" s="104"/>
      <c r="D747" s="104"/>
      <c r="E747" s="105"/>
      <c r="F747" s="104"/>
      <c r="G747" s="104"/>
      <c r="H747" s="106"/>
      <c r="I747" s="106"/>
      <c r="J747" s="106"/>
      <c r="K747" s="131"/>
    </row>
    <row r="748" spans="1:12" x14ac:dyDescent="0.25">
      <c r="A748" s="130" t="s">
        <v>1171</v>
      </c>
      <c r="B748" s="104" t="s">
        <v>14</v>
      </c>
      <c r="C748" s="104" t="s">
        <v>20</v>
      </c>
      <c r="D748" s="104">
        <v>98307</v>
      </c>
      <c r="E748" s="105" t="s">
        <v>1172</v>
      </c>
      <c r="F748" s="104" t="s">
        <v>27</v>
      </c>
      <c r="G748" s="104">
        <v>14</v>
      </c>
      <c r="H748" s="106">
        <v>49.03</v>
      </c>
      <c r="I748" s="106">
        <v>64.349999999999994</v>
      </c>
      <c r="J748" s="106">
        <v>686.42</v>
      </c>
      <c r="K748" s="131">
        <v>900.9</v>
      </c>
    </row>
    <row r="749" spans="1:12" x14ac:dyDescent="0.25">
      <c r="A749" s="130" t="s">
        <v>1173</v>
      </c>
      <c r="B749" s="104" t="s">
        <v>14</v>
      </c>
      <c r="C749" s="104" t="s">
        <v>20</v>
      </c>
      <c r="D749" s="104">
        <v>98307</v>
      </c>
      <c r="E749" s="105" t="s">
        <v>1172</v>
      </c>
      <c r="F749" s="104" t="s">
        <v>27</v>
      </c>
      <c r="G749" s="104">
        <v>42</v>
      </c>
      <c r="H749" s="106">
        <v>49.03</v>
      </c>
      <c r="I749" s="106">
        <v>64.349999999999994</v>
      </c>
      <c r="J749" s="106">
        <v>2059.2600000000002</v>
      </c>
      <c r="K749" s="131">
        <v>2702.7</v>
      </c>
    </row>
    <row r="750" spans="1:12" ht="30" x14ac:dyDescent="0.25">
      <c r="A750" s="130" t="s">
        <v>1174</v>
      </c>
      <c r="B750" s="104" t="s">
        <v>14</v>
      </c>
      <c r="C750" s="104" t="s">
        <v>20</v>
      </c>
      <c r="D750" s="104">
        <v>95795</v>
      </c>
      <c r="E750" s="105" t="s">
        <v>1048</v>
      </c>
      <c r="F750" s="104" t="s">
        <v>27</v>
      </c>
      <c r="G750" s="104">
        <v>9</v>
      </c>
      <c r="H750" s="106">
        <v>33.450000000000003</v>
      </c>
      <c r="I750" s="106">
        <v>43.9</v>
      </c>
      <c r="J750" s="106">
        <v>301.05</v>
      </c>
      <c r="K750" s="131">
        <v>395.1</v>
      </c>
    </row>
    <row r="751" spans="1:12" ht="30" x14ac:dyDescent="0.25">
      <c r="A751" s="130" t="s">
        <v>1175</v>
      </c>
      <c r="B751" s="104" t="s">
        <v>14</v>
      </c>
      <c r="C751" s="104" t="s">
        <v>20</v>
      </c>
      <c r="D751" s="104">
        <v>95795</v>
      </c>
      <c r="E751" s="105" t="s">
        <v>1048</v>
      </c>
      <c r="F751" s="104" t="s">
        <v>27</v>
      </c>
      <c r="G751" s="104">
        <v>4</v>
      </c>
      <c r="H751" s="106">
        <v>33.450000000000003</v>
      </c>
      <c r="I751" s="106">
        <v>43.9</v>
      </c>
      <c r="J751" s="106">
        <v>133.80000000000001</v>
      </c>
      <c r="K751" s="131">
        <v>175.6</v>
      </c>
    </row>
    <row r="752" spans="1:12" ht="30" x14ac:dyDescent="0.25">
      <c r="A752" s="130" t="s">
        <v>1176</v>
      </c>
      <c r="B752" s="104" t="s">
        <v>14</v>
      </c>
      <c r="C752" s="104" t="s">
        <v>20</v>
      </c>
      <c r="D752" s="104">
        <v>91943</v>
      </c>
      <c r="E752" s="105" t="s">
        <v>926</v>
      </c>
      <c r="F752" s="104" t="s">
        <v>27</v>
      </c>
      <c r="G752" s="104">
        <v>1</v>
      </c>
      <c r="H752" s="106">
        <v>20.100000000000001</v>
      </c>
      <c r="I752" s="106">
        <v>26.38</v>
      </c>
      <c r="J752" s="106">
        <v>20.100000000000001</v>
      </c>
      <c r="K752" s="131">
        <v>26.38</v>
      </c>
    </row>
    <row r="753" spans="1:12" x14ac:dyDescent="0.25">
      <c r="A753" s="130" t="s">
        <v>1177</v>
      </c>
      <c r="B753" s="104" t="s">
        <v>14</v>
      </c>
      <c r="C753" s="104" t="s">
        <v>24</v>
      </c>
      <c r="D753" s="104" t="s">
        <v>1178</v>
      </c>
      <c r="E753" s="105" t="s">
        <v>1179</v>
      </c>
      <c r="F753" s="104" t="s">
        <v>27</v>
      </c>
      <c r="G753" s="104">
        <v>18</v>
      </c>
      <c r="H753" s="106">
        <v>1.67</v>
      </c>
      <c r="I753" s="106">
        <v>2.19</v>
      </c>
      <c r="J753" s="106">
        <v>30.06</v>
      </c>
      <c r="K753" s="131">
        <v>39.42</v>
      </c>
    </row>
    <row r="754" spans="1:12" ht="30" x14ac:dyDescent="0.25">
      <c r="A754" s="130" t="s">
        <v>1180</v>
      </c>
      <c r="B754" s="104" t="s">
        <v>295</v>
      </c>
      <c r="C754" s="104" t="s">
        <v>20</v>
      </c>
      <c r="D754" s="104">
        <v>2638</v>
      </c>
      <c r="E754" s="105" t="s">
        <v>1035</v>
      </c>
      <c r="F754" s="104" t="s">
        <v>27</v>
      </c>
      <c r="G754" s="104">
        <v>2</v>
      </c>
      <c r="H754" s="106">
        <v>3.53</v>
      </c>
      <c r="I754" s="106">
        <v>4.63</v>
      </c>
      <c r="J754" s="106">
        <v>7.06</v>
      </c>
      <c r="K754" s="131">
        <v>9.26</v>
      </c>
    </row>
    <row r="755" spans="1:12" ht="30" x14ac:dyDescent="0.25">
      <c r="A755" s="130" t="s">
        <v>1181</v>
      </c>
      <c r="B755" s="104" t="s">
        <v>295</v>
      </c>
      <c r="C755" s="104" t="s">
        <v>20</v>
      </c>
      <c r="D755" s="104">
        <v>2644</v>
      </c>
      <c r="E755" s="105" t="s">
        <v>1038</v>
      </c>
      <c r="F755" s="104" t="s">
        <v>27</v>
      </c>
      <c r="G755" s="104">
        <v>38</v>
      </c>
      <c r="H755" s="106">
        <v>9.0500000000000007</v>
      </c>
      <c r="I755" s="106">
        <v>11.87</v>
      </c>
      <c r="J755" s="106">
        <v>343.9</v>
      </c>
      <c r="K755" s="131">
        <v>451.06</v>
      </c>
    </row>
    <row r="756" spans="1:12" ht="30" x14ac:dyDescent="0.25">
      <c r="A756" s="130" t="s">
        <v>1182</v>
      </c>
      <c r="B756" s="104" t="s">
        <v>295</v>
      </c>
      <c r="C756" s="104" t="s">
        <v>20</v>
      </c>
      <c r="D756" s="104">
        <v>2639</v>
      </c>
      <c r="E756" s="105" t="s">
        <v>1040</v>
      </c>
      <c r="F756" s="104" t="s">
        <v>27</v>
      </c>
      <c r="G756" s="104">
        <v>8</v>
      </c>
      <c r="H756" s="106">
        <v>6.25</v>
      </c>
      <c r="I756" s="106">
        <v>8.1999999999999993</v>
      </c>
      <c r="J756" s="106">
        <v>50</v>
      </c>
      <c r="K756" s="131">
        <v>65.599999999999994</v>
      </c>
    </row>
    <row r="757" spans="1:12" ht="30" x14ac:dyDescent="0.25">
      <c r="A757" s="130" t="s">
        <v>1183</v>
      </c>
      <c r="B757" s="104" t="s">
        <v>295</v>
      </c>
      <c r="C757" s="104" t="s">
        <v>20</v>
      </c>
      <c r="D757" s="104">
        <v>2640</v>
      </c>
      <c r="E757" s="105" t="s">
        <v>1184</v>
      </c>
      <c r="F757" s="104" t="s">
        <v>27</v>
      </c>
      <c r="G757" s="104">
        <v>8</v>
      </c>
      <c r="H757" s="106">
        <v>18.420000000000002</v>
      </c>
      <c r="I757" s="106">
        <v>24.17</v>
      </c>
      <c r="J757" s="106">
        <v>147.36000000000001</v>
      </c>
      <c r="K757" s="131">
        <v>193.36</v>
      </c>
    </row>
    <row r="758" spans="1:12" ht="24.95" customHeight="1" x14ac:dyDescent="0.25">
      <c r="A758" s="136" t="s">
        <v>1185</v>
      </c>
      <c r="B758" s="107"/>
      <c r="C758" s="107"/>
      <c r="D758" s="107"/>
      <c r="E758" s="108" t="s">
        <v>1186</v>
      </c>
      <c r="F758" s="107"/>
      <c r="G758" s="107"/>
      <c r="H758" s="109"/>
      <c r="I758" s="109"/>
      <c r="J758" s="109"/>
      <c r="K758" s="137">
        <v>59.28</v>
      </c>
      <c r="L758" s="197">
        <f>SUM(K760:K761)</f>
        <v>59.279999999999994</v>
      </c>
    </row>
    <row r="759" spans="1:12" x14ac:dyDescent="0.25">
      <c r="A759" s="130"/>
      <c r="B759" s="104"/>
      <c r="C759" s="104"/>
      <c r="D759" s="104"/>
      <c r="E759" s="105"/>
      <c r="F759" s="104"/>
      <c r="G759" s="104"/>
      <c r="H759" s="106"/>
      <c r="I759" s="106"/>
      <c r="J759" s="106"/>
      <c r="K759" s="131"/>
    </row>
    <row r="760" spans="1:12" x14ac:dyDescent="0.25">
      <c r="A760" s="130" t="s">
        <v>1187</v>
      </c>
      <c r="B760" s="104" t="s">
        <v>14</v>
      </c>
      <c r="C760" s="104" t="s">
        <v>24</v>
      </c>
      <c r="D760" s="104" t="s">
        <v>1188</v>
      </c>
      <c r="E760" s="105" t="s">
        <v>1189</v>
      </c>
      <c r="F760" s="104" t="s">
        <v>27</v>
      </c>
      <c r="G760" s="104">
        <v>2</v>
      </c>
      <c r="H760" s="106">
        <v>17.78</v>
      </c>
      <c r="I760" s="106">
        <v>23.33</v>
      </c>
      <c r="J760" s="106">
        <v>35.56</v>
      </c>
      <c r="K760" s="131">
        <v>46.66</v>
      </c>
    </row>
    <row r="761" spans="1:12" x14ac:dyDescent="0.25">
      <c r="A761" s="130" t="s">
        <v>1190</v>
      </c>
      <c r="B761" s="104" t="s">
        <v>295</v>
      </c>
      <c r="C761" s="104" t="s">
        <v>24</v>
      </c>
      <c r="D761" s="104" t="s">
        <v>1191</v>
      </c>
      <c r="E761" s="105" t="s">
        <v>1192</v>
      </c>
      <c r="F761" s="104" t="s">
        <v>27</v>
      </c>
      <c r="G761" s="104">
        <v>2</v>
      </c>
      <c r="H761" s="106">
        <v>4.8099999999999996</v>
      </c>
      <c r="I761" s="106">
        <v>6.31</v>
      </c>
      <c r="J761" s="106">
        <v>9.6199999999999992</v>
      </c>
      <c r="K761" s="131">
        <v>12.62</v>
      </c>
    </row>
    <row r="762" spans="1:12" ht="24.95" customHeight="1" x14ac:dyDescent="0.25">
      <c r="A762" s="136" t="s">
        <v>1193</v>
      </c>
      <c r="B762" s="107"/>
      <c r="C762" s="107"/>
      <c r="D762" s="107"/>
      <c r="E762" s="108" t="s">
        <v>1194</v>
      </c>
      <c r="F762" s="107"/>
      <c r="G762" s="107"/>
      <c r="H762" s="109"/>
      <c r="I762" s="109"/>
      <c r="J762" s="109"/>
      <c r="K762" s="137">
        <v>1972.13</v>
      </c>
      <c r="L762" s="197">
        <f>SUM(K764:K769)</f>
        <v>1972.1299999999999</v>
      </c>
    </row>
    <row r="763" spans="1:12" x14ac:dyDescent="0.25">
      <c r="A763" s="130"/>
      <c r="B763" s="104"/>
      <c r="C763" s="104"/>
      <c r="D763" s="104"/>
      <c r="E763" s="105"/>
      <c r="F763" s="104"/>
      <c r="G763" s="104"/>
      <c r="H763" s="106"/>
      <c r="I763" s="106"/>
      <c r="J763" s="106"/>
      <c r="K763" s="131"/>
    </row>
    <row r="764" spans="1:12" ht="30" x14ac:dyDescent="0.25">
      <c r="A764" s="130" t="s">
        <v>1195</v>
      </c>
      <c r="B764" s="104" t="s">
        <v>14</v>
      </c>
      <c r="C764" s="104" t="s">
        <v>20</v>
      </c>
      <c r="D764" s="104">
        <v>100556</v>
      </c>
      <c r="E764" s="105" t="s">
        <v>1030</v>
      </c>
      <c r="F764" s="104" t="s">
        <v>27</v>
      </c>
      <c r="G764" s="104">
        <v>2</v>
      </c>
      <c r="H764" s="106">
        <v>39.700000000000003</v>
      </c>
      <c r="I764" s="106">
        <v>52.1</v>
      </c>
      <c r="J764" s="106">
        <v>79.400000000000006</v>
      </c>
      <c r="K764" s="131">
        <v>104.2</v>
      </c>
    </row>
    <row r="765" spans="1:12" ht="30" x14ac:dyDescent="0.25">
      <c r="A765" s="130" t="s">
        <v>1196</v>
      </c>
      <c r="B765" s="104" t="s">
        <v>14</v>
      </c>
      <c r="C765" s="104" t="s">
        <v>20</v>
      </c>
      <c r="D765" s="104">
        <v>100556</v>
      </c>
      <c r="E765" s="105" t="s">
        <v>1030</v>
      </c>
      <c r="F765" s="104" t="s">
        <v>27</v>
      </c>
      <c r="G765" s="104">
        <v>3</v>
      </c>
      <c r="H765" s="106">
        <v>39.700000000000003</v>
      </c>
      <c r="I765" s="106">
        <v>52.1</v>
      </c>
      <c r="J765" s="106">
        <v>119.1</v>
      </c>
      <c r="K765" s="131">
        <v>156.30000000000001</v>
      </c>
    </row>
    <row r="766" spans="1:12" ht="30" x14ac:dyDescent="0.25">
      <c r="A766" s="130" t="s">
        <v>1197</v>
      </c>
      <c r="B766" s="104" t="s">
        <v>14</v>
      </c>
      <c r="C766" s="104" t="s">
        <v>24</v>
      </c>
      <c r="D766" s="104" t="s">
        <v>1198</v>
      </c>
      <c r="E766" s="105" t="s">
        <v>1199</v>
      </c>
      <c r="F766" s="104" t="s">
        <v>27</v>
      </c>
      <c r="G766" s="104">
        <v>1</v>
      </c>
      <c r="H766" s="106">
        <v>91.01</v>
      </c>
      <c r="I766" s="106">
        <v>119.45</v>
      </c>
      <c r="J766" s="106">
        <v>91.01</v>
      </c>
      <c r="K766" s="131">
        <v>119.45</v>
      </c>
    </row>
    <row r="767" spans="1:12" ht="30" x14ac:dyDescent="0.25">
      <c r="A767" s="130" t="s">
        <v>1200</v>
      </c>
      <c r="B767" s="104" t="s">
        <v>14</v>
      </c>
      <c r="C767" s="104" t="s">
        <v>24</v>
      </c>
      <c r="D767" s="104" t="s">
        <v>1201</v>
      </c>
      <c r="E767" s="105" t="s">
        <v>1202</v>
      </c>
      <c r="F767" s="104" t="s">
        <v>27</v>
      </c>
      <c r="G767" s="104">
        <v>5</v>
      </c>
      <c r="H767" s="106">
        <v>166.61</v>
      </c>
      <c r="I767" s="106">
        <v>218.67</v>
      </c>
      <c r="J767" s="106">
        <v>833.05</v>
      </c>
      <c r="K767" s="131">
        <v>1093.3499999999999</v>
      </c>
    </row>
    <row r="768" spans="1:12" ht="30" x14ac:dyDescent="0.25">
      <c r="A768" s="130" t="s">
        <v>1203</v>
      </c>
      <c r="B768" s="104" t="s">
        <v>14</v>
      </c>
      <c r="C768" s="104" t="s">
        <v>24</v>
      </c>
      <c r="D768" s="104" t="s">
        <v>1204</v>
      </c>
      <c r="E768" s="105" t="s">
        <v>1205</v>
      </c>
      <c r="F768" s="104" t="s">
        <v>27</v>
      </c>
      <c r="G768" s="104">
        <v>1</v>
      </c>
      <c r="H768" s="106">
        <v>157.01</v>
      </c>
      <c r="I768" s="106">
        <v>206.07</v>
      </c>
      <c r="J768" s="106">
        <v>157.01</v>
      </c>
      <c r="K768" s="131">
        <v>206.07</v>
      </c>
    </row>
    <row r="769" spans="1:12" ht="30" x14ac:dyDescent="0.25">
      <c r="A769" s="130" t="s">
        <v>1206</v>
      </c>
      <c r="B769" s="104" t="s">
        <v>14</v>
      </c>
      <c r="C769" s="104" t="s">
        <v>24</v>
      </c>
      <c r="D769" s="104" t="s">
        <v>690</v>
      </c>
      <c r="E769" s="105" t="s">
        <v>691</v>
      </c>
      <c r="F769" s="104" t="s">
        <v>27</v>
      </c>
      <c r="G769" s="104">
        <v>1</v>
      </c>
      <c r="H769" s="106">
        <v>223.06</v>
      </c>
      <c r="I769" s="106">
        <v>292.76</v>
      </c>
      <c r="J769" s="106">
        <v>223.06</v>
      </c>
      <c r="K769" s="131">
        <v>292.76</v>
      </c>
    </row>
    <row r="770" spans="1:12" ht="24.95" customHeight="1" x14ac:dyDescent="0.25">
      <c r="A770" s="136" t="s">
        <v>1207</v>
      </c>
      <c r="B770" s="107"/>
      <c r="C770" s="107"/>
      <c r="D770" s="107"/>
      <c r="E770" s="108" t="s">
        <v>1208</v>
      </c>
      <c r="F770" s="107"/>
      <c r="G770" s="107"/>
      <c r="H770" s="109"/>
      <c r="I770" s="109"/>
      <c r="J770" s="109"/>
      <c r="K770" s="137">
        <v>37187.629999999997</v>
      </c>
      <c r="L770" s="197">
        <f>SUM(K772:K781)</f>
        <v>37187.630000000005</v>
      </c>
    </row>
    <row r="771" spans="1:12" x14ac:dyDescent="0.25">
      <c r="A771" s="130"/>
      <c r="B771" s="104"/>
      <c r="C771" s="104"/>
      <c r="D771" s="104"/>
      <c r="E771" s="105"/>
      <c r="F771" s="104"/>
      <c r="G771" s="104"/>
      <c r="H771" s="106"/>
      <c r="I771" s="106"/>
      <c r="J771" s="106"/>
      <c r="K771" s="131"/>
    </row>
    <row r="772" spans="1:12" ht="30" x14ac:dyDescent="0.25">
      <c r="A772" s="130" t="s">
        <v>1209</v>
      </c>
      <c r="B772" s="104" t="s">
        <v>14</v>
      </c>
      <c r="C772" s="104" t="s">
        <v>20</v>
      </c>
      <c r="D772" s="104">
        <v>91834</v>
      </c>
      <c r="E772" s="105" t="s">
        <v>1011</v>
      </c>
      <c r="F772" s="104" t="s">
        <v>82</v>
      </c>
      <c r="G772" s="104">
        <v>167.49</v>
      </c>
      <c r="H772" s="106">
        <v>18.32</v>
      </c>
      <c r="I772" s="106">
        <v>24.04</v>
      </c>
      <c r="J772" s="106">
        <v>3068.41</v>
      </c>
      <c r="K772" s="131">
        <v>4026.45</v>
      </c>
    </row>
    <row r="773" spans="1:12" ht="30" x14ac:dyDescent="0.25">
      <c r="A773" s="130" t="s">
        <v>1210</v>
      </c>
      <c r="B773" s="104" t="s">
        <v>14</v>
      </c>
      <c r="C773" s="104" t="s">
        <v>20</v>
      </c>
      <c r="D773" s="104">
        <v>91834</v>
      </c>
      <c r="E773" s="105" t="s">
        <v>1011</v>
      </c>
      <c r="F773" s="104" t="s">
        <v>82</v>
      </c>
      <c r="G773" s="104">
        <v>106.19</v>
      </c>
      <c r="H773" s="106">
        <v>18.32</v>
      </c>
      <c r="I773" s="106">
        <v>24.04</v>
      </c>
      <c r="J773" s="106">
        <v>1945.4</v>
      </c>
      <c r="K773" s="131">
        <v>2552.8000000000002</v>
      </c>
    </row>
    <row r="774" spans="1:12" ht="30" x14ac:dyDescent="0.25">
      <c r="A774" s="130" t="s">
        <v>1211</v>
      </c>
      <c r="B774" s="104" t="s">
        <v>14</v>
      </c>
      <c r="C774" s="104" t="s">
        <v>20</v>
      </c>
      <c r="D774" s="104">
        <v>91836</v>
      </c>
      <c r="E774" s="105" t="s">
        <v>1013</v>
      </c>
      <c r="F774" s="104" t="s">
        <v>82</v>
      </c>
      <c r="G774" s="104">
        <v>9.9</v>
      </c>
      <c r="H774" s="106">
        <v>21.58</v>
      </c>
      <c r="I774" s="106">
        <v>28.32</v>
      </c>
      <c r="J774" s="106">
        <v>213.64</v>
      </c>
      <c r="K774" s="131">
        <v>280.36</v>
      </c>
    </row>
    <row r="775" spans="1:12" ht="30" x14ac:dyDescent="0.25">
      <c r="A775" s="130" t="s">
        <v>1212</v>
      </c>
      <c r="B775" s="104" t="s">
        <v>14</v>
      </c>
      <c r="C775" s="104" t="s">
        <v>20</v>
      </c>
      <c r="D775" s="104">
        <v>95777</v>
      </c>
      <c r="E775" s="105" t="s">
        <v>1023</v>
      </c>
      <c r="F775" s="104" t="s">
        <v>27</v>
      </c>
      <c r="G775" s="104">
        <v>3.7</v>
      </c>
      <c r="H775" s="106">
        <v>27.04</v>
      </c>
      <c r="I775" s="106">
        <v>35.49</v>
      </c>
      <c r="J775" s="106">
        <v>100.04</v>
      </c>
      <c r="K775" s="131">
        <v>131.31</v>
      </c>
    </row>
    <row r="776" spans="1:12" ht="30" x14ac:dyDescent="0.25">
      <c r="A776" s="130" t="s">
        <v>1213</v>
      </c>
      <c r="B776" s="104" t="s">
        <v>14</v>
      </c>
      <c r="C776" s="104" t="s">
        <v>20</v>
      </c>
      <c r="D776" s="104">
        <v>95780</v>
      </c>
      <c r="E776" s="105" t="s">
        <v>1019</v>
      </c>
      <c r="F776" s="104" t="s">
        <v>27</v>
      </c>
      <c r="G776" s="104">
        <v>32.4</v>
      </c>
      <c r="H776" s="106">
        <v>32.479999999999997</v>
      </c>
      <c r="I776" s="106">
        <v>42.63</v>
      </c>
      <c r="J776" s="106">
        <v>1052.3499999999999</v>
      </c>
      <c r="K776" s="131">
        <v>1381.21</v>
      </c>
    </row>
    <row r="777" spans="1:12" ht="30" x14ac:dyDescent="0.25">
      <c r="A777" s="130" t="s">
        <v>1214</v>
      </c>
      <c r="B777" s="104" t="s">
        <v>14</v>
      </c>
      <c r="C777" s="104" t="s">
        <v>20</v>
      </c>
      <c r="D777" s="104">
        <v>95791</v>
      </c>
      <c r="E777" s="105" t="s">
        <v>1021</v>
      </c>
      <c r="F777" s="104" t="s">
        <v>27</v>
      </c>
      <c r="G777" s="104">
        <v>33.1</v>
      </c>
      <c r="H777" s="106">
        <v>57.2</v>
      </c>
      <c r="I777" s="106">
        <v>75.069999999999993</v>
      </c>
      <c r="J777" s="106">
        <v>1893.32</v>
      </c>
      <c r="K777" s="131">
        <v>2484.81</v>
      </c>
    </row>
    <row r="778" spans="1:12" x14ac:dyDescent="0.25">
      <c r="A778" s="130" t="s">
        <v>1215</v>
      </c>
      <c r="B778" s="104" t="s">
        <v>14</v>
      </c>
      <c r="C778" s="104" t="s">
        <v>24</v>
      </c>
      <c r="D778" s="104" t="s">
        <v>1089</v>
      </c>
      <c r="E778" s="105" t="s">
        <v>1090</v>
      </c>
      <c r="F778" s="104" t="s">
        <v>82</v>
      </c>
      <c r="G778" s="104">
        <v>25.4</v>
      </c>
      <c r="H778" s="106">
        <v>53.98</v>
      </c>
      <c r="I778" s="106">
        <v>70.84</v>
      </c>
      <c r="J778" s="106">
        <v>1371.09</v>
      </c>
      <c r="K778" s="131">
        <v>1799.33</v>
      </c>
    </row>
    <row r="779" spans="1:12" x14ac:dyDescent="0.25">
      <c r="A779" s="130" t="s">
        <v>1216</v>
      </c>
      <c r="B779" s="104" t="s">
        <v>14</v>
      </c>
      <c r="C779" s="104" t="s">
        <v>24</v>
      </c>
      <c r="D779" s="104" t="s">
        <v>1089</v>
      </c>
      <c r="E779" s="105" t="s">
        <v>1090</v>
      </c>
      <c r="F779" s="104" t="s">
        <v>82</v>
      </c>
      <c r="G779" s="104">
        <v>113.4</v>
      </c>
      <c r="H779" s="106">
        <v>53.98</v>
      </c>
      <c r="I779" s="106">
        <v>70.84</v>
      </c>
      <c r="J779" s="106">
        <v>6121.33</v>
      </c>
      <c r="K779" s="131">
        <v>8033.25</v>
      </c>
    </row>
    <row r="780" spans="1:12" ht="45" x14ac:dyDescent="0.25">
      <c r="A780" s="130" t="s">
        <v>1217</v>
      </c>
      <c r="B780" s="104" t="s">
        <v>14</v>
      </c>
      <c r="C780" s="104" t="s">
        <v>20</v>
      </c>
      <c r="D780" s="104">
        <v>92365</v>
      </c>
      <c r="E780" s="105" t="s">
        <v>1051</v>
      </c>
      <c r="F780" s="104" t="s">
        <v>82</v>
      </c>
      <c r="G780" s="104">
        <v>128.9</v>
      </c>
      <c r="H780" s="106">
        <v>61.2</v>
      </c>
      <c r="I780" s="106">
        <v>80.319999999999993</v>
      </c>
      <c r="J780" s="106">
        <v>7888.68</v>
      </c>
      <c r="K780" s="131">
        <v>10353.24</v>
      </c>
    </row>
    <row r="781" spans="1:12" ht="30" x14ac:dyDescent="0.25">
      <c r="A781" s="132" t="s">
        <v>1218</v>
      </c>
      <c r="B781" s="113" t="s">
        <v>14</v>
      </c>
      <c r="C781" s="113" t="s">
        <v>20</v>
      </c>
      <c r="D781" s="113">
        <v>92342</v>
      </c>
      <c r="E781" s="114" t="s">
        <v>1219</v>
      </c>
      <c r="F781" s="113" t="s">
        <v>82</v>
      </c>
      <c r="G781" s="113">
        <v>39.85</v>
      </c>
      <c r="H781" s="115">
        <v>117.49</v>
      </c>
      <c r="I781" s="115">
        <v>154.19999999999999</v>
      </c>
      <c r="J781" s="115">
        <v>4681.97</v>
      </c>
      <c r="K781" s="133">
        <v>6144.87</v>
      </c>
    </row>
    <row r="782" spans="1:12" ht="24.95" customHeight="1" thickBot="1" x14ac:dyDescent="0.3">
      <c r="A782" s="134" t="s">
        <v>1220</v>
      </c>
      <c r="B782" s="116"/>
      <c r="C782" s="116"/>
      <c r="D782" s="116"/>
      <c r="E782" s="117" t="s">
        <v>1221</v>
      </c>
      <c r="F782" s="116"/>
      <c r="G782" s="116"/>
      <c r="H782" s="118"/>
      <c r="I782" s="118"/>
      <c r="J782" s="118"/>
      <c r="K782" s="135">
        <v>30078.79</v>
      </c>
      <c r="L782" s="197">
        <f>SUM(K783:K786)</f>
        <v>30078.79</v>
      </c>
    </row>
    <row r="783" spans="1:12" ht="15.75" thickTop="1" x14ac:dyDescent="0.25">
      <c r="A783" s="128"/>
      <c r="B783" s="110"/>
      <c r="C783" s="110"/>
      <c r="D783" s="110"/>
      <c r="E783" s="111"/>
      <c r="F783" s="110"/>
      <c r="G783" s="110"/>
      <c r="H783" s="112"/>
      <c r="I783" s="112"/>
      <c r="J783" s="112"/>
      <c r="K783" s="129"/>
    </row>
    <row r="784" spans="1:12" x14ac:dyDescent="0.25">
      <c r="A784" s="130" t="s">
        <v>1222</v>
      </c>
      <c r="B784" s="104" t="s">
        <v>295</v>
      </c>
      <c r="C784" s="104" t="s">
        <v>15</v>
      </c>
      <c r="D784" s="104">
        <v>46</v>
      </c>
      <c r="E784" s="105" t="s">
        <v>1223</v>
      </c>
      <c r="F784" s="104" t="s">
        <v>638</v>
      </c>
      <c r="G784" s="104">
        <v>1</v>
      </c>
      <c r="H784" s="106">
        <v>15817.67</v>
      </c>
      <c r="I784" s="106">
        <v>20760.689999999999</v>
      </c>
      <c r="J784" s="106">
        <v>15817.67</v>
      </c>
      <c r="K784" s="131">
        <v>20760.689999999999</v>
      </c>
    </row>
    <row r="785" spans="1:12" x14ac:dyDescent="0.25">
      <c r="A785" s="130" t="s">
        <v>1224</v>
      </c>
      <c r="B785" s="104" t="s">
        <v>295</v>
      </c>
      <c r="C785" s="104" t="s">
        <v>15</v>
      </c>
      <c r="D785" s="104">
        <v>47</v>
      </c>
      <c r="E785" s="105" t="s">
        <v>1225</v>
      </c>
      <c r="F785" s="104" t="s">
        <v>1226</v>
      </c>
      <c r="G785" s="104">
        <v>6</v>
      </c>
      <c r="H785" s="106">
        <v>288</v>
      </c>
      <c r="I785" s="106">
        <v>378</v>
      </c>
      <c r="J785" s="106">
        <v>1728</v>
      </c>
      <c r="K785" s="131">
        <v>2268</v>
      </c>
    </row>
    <row r="786" spans="1:12" x14ac:dyDescent="0.25">
      <c r="A786" s="132" t="s">
        <v>1227</v>
      </c>
      <c r="B786" s="113" t="s">
        <v>295</v>
      </c>
      <c r="C786" s="113" t="s">
        <v>15</v>
      </c>
      <c r="D786" s="113">
        <v>48</v>
      </c>
      <c r="E786" s="114" t="s">
        <v>1228</v>
      </c>
      <c r="F786" s="113" t="s">
        <v>638</v>
      </c>
      <c r="G786" s="113">
        <v>1</v>
      </c>
      <c r="H786" s="115">
        <v>5371.51</v>
      </c>
      <c r="I786" s="115">
        <v>7050.1</v>
      </c>
      <c r="J786" s="115">
        <v>5371.51</v>
      </c>
      <c r="K786" s="133">
        <v>7050.1</v>
      </c>
    </row>
    <row r="787" spans="1:12" ht="24.95" customHeight="1" thickBot="1" x14ac:dyDescent="0.3">
      <c r="A787" s="134" t="s">
        <v>1229</v>
      </c>
      <c r="B787" s="116"/>
      <c r="C787" s="116"/>
      <c r="D787" s="116"/>
      <c r="E787" s="117" t="s">
        <v>1230</v>
      </c>
      <c r="F787" s="116"/>
      <c r="G787" s="116"/>
      <c r="H787" s="118"/>
      <c r="I787" s="118"/>
      <c r="J787" s="118"/>
      <c r="K787" s="135">
        <v>75783.360000000001</v>
      </c>
      <c r="L787" s="197">
        <f>SUM(K789:K803)</f>
        <v>75783.359999999986</v>
      </c>
    </row>
    <row r="788" spans="1:12" ht="15.75" thickTop="1" x14ac:dyDescent="0.25">
      <c r="A788" s="128"/>
      <c r="B788" s="110"/>
      <c r="C788" s="110"/>
      <c r="D788" s="110"/>
      <c r="E788" s="111"/>
      <c r="F788" s="110"/>
      <c r="G788" s="110"/>
      <c r="H788" s="112"/>
      <c r="I788" s="112"/>
      <c r="J788" s="112"/>
      <c r="K788" s="129"/>
    </row>
    <row r="789" spans="1:12" x14ac:dyDescent="0.25">
      <c r="A789" s="130" t="s">
        <v>1231</v>
      </c>
      <c r="B789" s="104" t="s">
        <v>14</v>
      </c>
      <c r="C789" s="104" t="s">
        <v>20</v>
      </c>
      <c r="D789" s="104">
        <v>96989</v>
      </c>
      <c r="E789" s="105" t="s">
        <v>1232</v>
      </c>
      <c r="F789" s="104" t="s">
        <v>27</v>
      </c>
      <c r="G789" s="104">
        <v>1</v>
      </c>
      <c r="H789" s="106">
        <v>142.62</v>
      </c>
      <c r="I789" s="106">
        <v>187.18</v>
      </c>
      <c r="J789" s="106">
        <v>142.62</v>
      </c>
      <c r="K789" s="131">
        <v>187.18</v>
      </c>
    </row>
    <row r="790" spans="1:12" x14ac:dyDescent="0.25">
      <c r="A790" s="130" t="s">
        <v>1233</v>
      </c>
      <c r="B790" s="104" t="s">
        <v>14</v>
      </c>
      <c r="C790" s="104" t="s">
        <v>24</v>
      </c>
      <c r="D790" s="104" t="s">
        <v>1234</v>
      </c>
      <c r="E790" s="105" t="s">
        <v>1235</v>
      </c>
      <c r="F790" s="104" t="s">
        <v>82</v>
      </c>
      <c r="G790" s="104">
        <v>45</v>
      </c>
      <c r="H790" s="106">
        <v>11.86</v>
      </c>
      <c r="I790" s="106">
        <v>15.56</v>
      </c>
      <c r="J790" s="106">
        <v>533.70000000000005</v>
      </c>
      <c r="K790" s="131">
        <v>700.2</v>
      </c>
    </row>
    <row r="791" spans="1:12" ht="30" x14ac:dyDescent="0.25">
      <c r="A791" s="130" t="s">
        <v>1236</v>
      </c>
      <c r="B791" s="104" t="s">
        <v>14</v>
      </c>
      <c r="C791" s="104" t="s">
        <v>20</v>
      </c>
      <c r="D791" s="104">
        <v>98463</v>
      </c>
      <c r="E791" s="105" t="s">
        <v>1237</v>
      </c>
      <c r="F791" s="104" t="s">
        <v>27</v>
      </c>
      <c r="G791" s="104">
        <v>25</v>
      </c>
      <c r="H791" s="106">
        <v>25.58</v>
      </c>
      <c r="I791" s="106">
        <v>33.57</v>
      </c>
      <c r="J791" s="106">
        <v>639.5</v>
      </c>
      <c r="K791" s="131">
        <v>839.25</v>
      </c>
    </row>
    <row r="792" spans="1:12" ht="30" x14ac:dyDescent="0.25">
      <c r="A792" s="130" t="s">
        <v>1238</v>
      </c>
      <c r="B792" s="104" t="s">
        <v>14</v>
      </c>
      <c r="C792" s="104" t="s">
        <v>20</v>
      </c>
      <c r="D792" s="104">
        <v>101663</v>
      </c>
      <c r="E792" s="105" t="s">
        <v>1239</v>
      </c>
      <c r="F792" s="104" t="s">
        <v>27</v>
      </c>
      <c r="G792" s="104">
        <v>6</v>
      </c>
      <c r="H792" s="106">
        <v>25.1</v>
      </c>
      <c r="I792" s="106">
        <v>32.94</v>
      </c>
      <c r="J792" s="106">
        <v>150.6</v>
      </c>
      <c r="K792" s="131">
        <v>197.64</v>
      </c>
    </row>
    <row r="793" spans="1:12" ht="30" x14ac:dyDescent="0.25">
      <c r="A793" s="130" t="s">
        <v>1240</v>
      </c>
      <c r="B793" s="104" t="s">
        <v>14</v>
      </c>
      <c r="C793" s="104" t="s">
        <v>20</v>
      </c>
      <c r="D793" s="104">
        <v>98463</v>
      </c>
      <c r="E793" s="105" t="s">
        <v>1237</v>
      </c>
      <c r="F793" s="104" t="s">
        <v>27</v>
      </c>
      <c r="G793" s="104">
        <v>150</v>
      </c>
      <c r="H793" s="106">
        <v>25.58</v>
      </c>
      <c r="I793" s="106">
        <v>33.57</v>
      </c>
      <c r="J793" s="106">
        <v>3837</v>
      </c>
      <c r="K793" s="131">
        <v>5035.5</v>
      </c>
    </row>
    <row r="794" spans="1:12" ht="30" x14ac:dyDescent="0.25">
      <c r="A794" s="130" t="s">
        <v>1241</v>
      </c>
      <c r="B794" s="104" t="s">
        <v>14</v>
      </c>
      <c r="C794" s="104" t="s">
        <v>20</v>
      </c>
      <c r="D794" s="104">
        <v>93358</v>
      </c>
      <c r="E794" s="105" t="s">
        <v>1242</v>
      </c>
      <c r="F794" s="104" t="s">
        <v>49</v>
      </c>
      <c r="G794" s="104">
        <v>43.95</v>
      </c>
      <c r="H794" s="106">
        <v>79.430000000000007</v>
      </c>
      <c r="I794" s="106">
        <v>104.25</v>
      </c>
      <c r="J794" s="106">
        <v>3490.94</v>
      </c>
      <c r="K794" s="131">
        <v>4581.78</v>
      </c>
    </row>
    <row r="795" spans="1:12" x14ac:dyDescent="0.25">
      <c r="A795" s="130" t="s">
        <v>1243</v>
      </c>
      <c r="B795" s="104" t="s">
        <v>14</v>
      </c>
      <c r="C795" s="104" t="s">
        <v>20</v>
      </c>
      <c r="D795" s="104">
        <v>93382</v>
      </c>
      <c r="E795" s="105" t="s">
        <v>1244</v>
      </c>
      <c r="F795" s="104" t="s">
        <v>49</v>
      </c>
      <c r="G795" s="104">
        <v>43.95</v>
      </c>
      <c r="H795" s="106">
        <v>25.72</v>
      </c>
      <c r="I795" s="106">
        <v>33.75</v>
      </c>
      <c r="J795" s="106">
        <v>1130.3900000000001</v>
      </c>
      <c r="K795" s="131">
        <v>1483.31</v>
      </c>
    </row>
    <row r="796" spans="1:12" x14ac:dyDescent="0.25">
      <c r="A796" s="130" t="s">
        <v>1245</v>
      </c>
      <c r="B796" s="104" t="s">
        <v>14</v>
      </c>
      <c r="C796" s="104" t="s">
        <v>20</v>
      </c>
      <c r="D796" s="104">
        <v>96985</v>
      </c>
      <c r="E796" s="105" t="s">
        <v>1246</v>
      </c>
      <c r="F796" s="104" t="s">
        <v>27</v>
      </c>
      <c r="G796" s="104">
        <v>15</v>
      </c>
      <c r="H796" s="106">
        <v>107.01</v>
      </c>
      <c r="I796" s="106">
        <v>140.44999999999999</v>
      </c>
      <c r="J796" s="106">
        <v>1605.15</v>
      </c>
      <c r="K796" s="131">
        <v>2106.75</v>
      </c>
    </row>
    <row r="797" spans="1:12" ht="30" x14ac:dyDescent="0.25">
      <c r="A797" s="130" t="s">
        <v>1247</v>
      </c>
      <c r="B797" s="104" t="s">
        <v>14</v>
      </c>
      <c r="C797" s="104" t="s">
        <v>20</v>
      </c>
      <c r="D797" s="104">
        <v>96673</v>
      </c>
      <c r="E797" s="105" t="s">
        <v>1248</v>
      </c>
      <c r="F797" s="104" t="s">
        <v>82</v>
      </c>
      <c r="G797" s="104">
        <v>50</v>
      </c>
      <c r="H797" s="106">
        <v>59.34</v>
      </c>
      <c r="I797" s="106">
        <v>77.88</v>
      </c>
      <c r="J797" s="106">
        <v>2967</v>
      </c>
      <c r="K797" s="131">
        <v>3894</v>
      </c>
    </row>
    <row r="798" spans="1:12" ht="30" x14ac:dyDescent="0.25">
      <c r="A798" s="130" t="s">
        <v>1249</v>
      </c>
      <c r="B798" s="104" t="s">
        <v>14</v>
      </c>
      <c r="C798" s="104" t="s">
        <v>20</v>
      </c>
      <c r="D798" s="104">
        <v>96974</v>
      </c>
      <c r="E798" s="105" t="s">
        <v>1250</v>
      </c>
      <c r="F798" s="104" t="s">
        <v>82</v>
      </c>
      <c r="G798" s="104">
        <v>470</v>
      </c>
      <c r="H798" s="106">
        <v>85.83</v>
      </c>
      <c r="I798" s="106">
        <v>112.65</v>
      </c>
      <c r="J798" s="106">
        <v>40340.1</v>
      </c>
      <c r="K798" s="131">
        <v>52945.5</v>
      </c>
    </row>
    <row r="799" spans="1:12" ht="30" x14ac:dyDescent="0.25">
      <c r="A799" s="130" t="s">
        <v>1251</v>
      </c>
      <c r="B799" s="104" t="s">
        <v>14</v>
      </c>
      <c r="C799" s="104" t="s">
        <v>20</v>
      </c>
      <c r="D799" s="104">
        <v>98111</v>
      </c>
      <c r="E799" s="105" t="s">
        <v>1252</v>
      </c>
      <c r="F799" s="104" t="s">
        <v>27</v>
      </c>
      <c r="G799" s="104">
        <v>15</v>
      </c>
      <c r="H799" s="106">
        <v>48.71</v>
      </c>
      <c r="I799" s="106">
        <v>63.93</v>
      </c>
      <c r="J799" s="106">
        <v>730.65</v>
      </c>
      <c r="K799" s="131">
        <v>958.95</v>
      </c>
    </row>
    <row r="800" spans="1:12" x14ac:dyDescent="0.25">
      <c r="A800" s="130" t="s">
        <v>1253</v>
      </c>
      <c r="B800" s="104" t="s">
        <v>14</v>
      </c>
      <c r="C800" s="104" t="s">
        <v>24</v>
      </c>
      <c r="D800" s="104" t="s">
        <v>1254</v>
      </c>
      <c r="E800" s="105" t="s">
        <v>1255</v>
      </c>
      <c r="F800" s="104" t="s">
        <v>27</v>
      </c>
      <c r="G800" s="104">
        <v>25</v>
      </c>
      <c r="H800" s="106">
        <v>14.12</v>
      </c>
      <c r="I800" s="106">
        <v>18.53</v>
      </c>
      <c r="J800" s="106">
        <v>353</v>
      </c>
      <c r="K800" s="131">
        <v>463.25</v>
      </c>
    </row>
    <row r="801" spans="1:12" x14ac:dyDescent="0.25">
      <c r="A801" s="130" t="s">
        <v>1256</v>
      </c>
      <c r="B801" s="104" t="s">
        <v>14</v>
      </c>
      <c r="C801" s="104" t="s">
        <v>24</v>
      </c>
      <c r="D801" s="104" t="s">
        <v>1257</v>
      </c>
      <c r="E801" s="105" t="s">
        <v>1258</v>
      </c>
      <c r="F801" s="104" t="s">
        <v>27</v>
      </c>
      <c r="G801" s="104">
        <v>30</v>
      </c>
      <c r="H801" s="106">
        <v>39.74</v>
      </c>
      <c r="I801" s="106">
        <v>52.15</v>
      </c>
      <c r="J801" s="106">
        <v>1192.2</v>
      </c>
      <c r="K801" s="131">
        <v>1564.5</v>
      </c>
    </row>
    <row r="802" spans="1:12" x14ac:dyDescent="0.25">
      <c r="A802" s="130" t="s">
        <v>1259</v>
      </c>
      <c r="B802" s="104" t="s">
        <v>295</v>
      </c>
      <c r="C802" s="104" t="s">
        <v>15</v>
      </c>
      <c r="D802" s="104">
        <v>49</v>
      </c>
      <c r="E802" s="105" t="s">
        <v>1260</v>
      </c>
      <c r="F802" s="104" t="s">
        <v>638</v>
      </c>
      <c r="G802" s="104">
        <v>1</v>
      </c>
      <c r="H802" s="106">
        <v>150</v>
      </c>
      <c r="I802" s="106">
        <v>196.87</v>
      </c>
      <c r="J802" s="106">
        <v>150</v>
      </c>
      <c r="K802" s="131">
        <v>196.87</v>
      </c>
    </row>
    <row r="803" spans="1:12" x14ac:dyDescent="0.25">
      <c r="A803" s="132" t="s">
        <v>1261</v>
      </c>
      <c r="B803" s="113" t="s">
        <v>295</v>
      </c>
      <c r="C803" s="113" t="s">
        <v>24</v>
      </c>
      <c r="D803" s="113" t="s">
        <v>1262</v>
      </c>
      <c r="E803" s="114" t="s">
        <v>1263</v>
      </c>
      <c r="F803" s="113" t="s">
        <v>27</v>
      </c>
      <c r="G803" s="113">
        <v>1</v>
      </c>
      <c r="H803" s="115">
        <v>479</v>
      </c>
      <c r="I803" s="115">
        <v>628.67999999999995</v>
      </c>
      <c r="J803" s="115">
        <v>479</v>
      </c>
      <c r="K803" s="133">
        <v>628.67999999999995</v>
      </c>
    </row>
    <row r="804" spans="1:12" ht="24.95" customHeight="1" thickBot="1" x14ac:dyDescent="0.3">
      <c r="A804" s="134" t="s">
        <v>1264</v>
      </c>
      <c r="B804" s="116"/>
      <c r="C804" s="116"/>
      <c r="D804" s="116"/>
      <c r="E804" s="117" t="s">
        <v>1265</v>
      </c>
      <c r="F804" s="116"/>
      <c r="G804" s="116"/>
      <c r="H804" s="118"/>
      <c r="I804" s="118"/>
      <c r="J804" s="118"/>
      <c r="K804" s="135">
        <v>153320.99</v>
      </c>
      <c r="L804" s="197">
        <f>SUM(K806:K815)</f>
        <v>153320.99</v>
      </c>
    </row>
    <row r="805" spans="1:12" ht="15.75" thickTop="1" x14ac:dyDescent="0.25">
      <c r="A805" s="128"/>
      <c r="B805" s="110"/>
      <c r="C805" s="110"/>
      <c r="D805" s="110"/>
      <c r="E805" s="111"/>
      <c r="F805" s="110"/>
      <c r="G805" s="110"/>
      <c r="H805" s="112"/>
      <c r="I805" s="112"/>
      <c r="J805" s="112"/>
      <c r="K805" s="129"/>
    </row>
    <row r="806" spans="1:12" x14ac:dyDescent="0.25">
      <c r="A806" s="130" t="s">
        <v>1266</v>
      </c>
      <c r="B806" s="104" t="s">
        <v>14</v>
      </c>
      <c r="C806" s="104" t="s">
        <v>24</v>
      </c>
      <c r="D806" s="104" t="s">
        <v>1267</v>
      </c>
      <c r="E806" s="105" t="s">
        <v>1268</v>
      </c>
      <c r="F806" s="104" t="s">
        <v>27</v>
      </c>
      <c r="G806" s="104">
        <v>1</v>
      </c>
      <c r="H806" s="106">
        <v>4123.54</v>
      </c>
      <c r="I806" s="106">
        <v>5412.14</v>
      </c>
      <c r="J806" s="106">
        <v>4123.54</v>
      </c>
      <c r="K806" s="131">
        <v>5412.14</v>
      </c>
    </row>
    <row r="807" spans="1:12" x14ac:dyDescent="0.25">
      <c r="A807" s="130" t="s">
        <v>1269</v>
      </c>
      <c r="B807" s="104" t="s">
        <v>14</v>
      </c>
      <c r="C807" s="104" t="s">
        <v>24</v>
      </c>
      <c r="D807" s="104" t="s">
        <v>1270</v>
      </c>
      <c r="E807" s="105" t="s">
        <v>1271</v>
      </c>
      <c r="F807" s="104" t="s">
        <v>22</v>
      </c>
      <c r="G807" s="104">
        <v>61.78</v>
      </c>
      <c r="H807" s="106">
        <v>411.72</v>
      </c>
      <c r="I807" s="106">
        <v>540.38</v>
      </c>
      <c r="J807" s="106">
        <v>25436.06</v>
      </c>
      <c r="K807" s="131">
        <v>33384.67</v>
      </c>
    </row>
    <row r="808" spans="1:12" x14ac:dyDescent="0.25">
      <c r="A808" s="130" t="s">
        <v>1272</v>
      </c>
      <c r="B808" s="104" t="s">
        <v>14</v>
      </c>
      <c r="C808" s="104" t="s">
        <v>24</v>
      </c>
      <c r="D808" s="104" t="s">
        <v>1270</v>
      </c>
      <c r="E808" s="105" t="s">
        <v>1271</v>
      </c>
      <c r="F808" s="104" t="s">
        <v>22</v>
      </c>
      <c r="G808" s="104">
        <v>27.71</v>
      </c>
      <c r="H808" s="106">
        <v>411.72</v>
      </c>
      <c r="I808" s="106">
        <v>540.38</v>
      </c>
      <c r="J808" s="106">
        <v>11408.76</v>
      </c>
      <c r="K808" s="131">
        <v>14973.92</v>
      </c>
    </row>
    <row r="809" spans="1:12" x14ac:dyDescent="0.25">
      <c r="A809" s="130" t="s">
        <v>1273</v>
      </c>
      <c r="B809" s="104" t="s">
        <v>14</v>
      </c>
      <c r="C809" s="104" t="s">
        <v>24</v>
      </c>
      <c r="D809" s="104" t="s">
        <v>1270</v>
      </c>
      <c r="E809" s="105" t="s">
        <v>1271</v>
      </c>
      <c r="F809" s="104" t="s">
        <v>22</v>
      </c>
      <c r="G809" s="104">
        <v>0.96</v>
      </c>
      <c r="H809" s="106">
        <v>411.72</v>
      </c>
      <c r="I809" s="106">
        <v>540.38</v>
      </c>
      <c r="J809" s="106">
        <v>395.25</v>
      </c>
      <c r="K809" s="131">
        <v>518.76</v>
      </c>
    </row>
    <row r="810" spans="1:12" ht="30" x14ac:dyDescent="0.25">
      <c r="A810" s="130" t="s">
        <v>1274</v>
      </c>
      <c r="B810" s="104" t="s">
        <v>14</v>
      </c>
      <c r="C810" s="104" t="s">
        <v>20</v>
      </c>
      <c r="D810" s="104">
        <v>101965</v>
      </c>
      <c r="E810" s="105" t="s">
        <v>1275</v>
      </c>
      <c r="F810" s="104" t="s">
        <v>82</v>
      </c>
      <c r="G810" s="104">
        <v>85.38</v>
      </c>
      <c r="H810" s="106">
        <v>123.02</v>
      </c>
      <c r="I810" s="106">
        <v>161.46</v>
      </c>
      <c r="J810" s="106">
        <v>10503.44</v>
      </c>
      <c r="K810" s="131">
        <v>13785.45</v>
      </c>
    </row>
    <row r="811" spans="1:12" ht="30" x14ac:dyDescent="0.25">
      <c r="A811" s="130" t="s">
        <v>1276</v>
      </c>
      <c r="B811" s="104" t="s">
        <v>14</v>
      </c>
      <c r="C811" s="104" t="s">
        <v>20</v>
      </c>
      <c r="D811" s="104">
        <v>100861</v>
      </c>
      <c r="E811" s="105" t="s">
        <v>1277</v>
      </c>
      <c r="F811" s="104" t="s">
        <v>27</v>
      </c>
      <c r="G811" s="104">
        <v>87</v>
      </c>
      <c r="H811" s="106">
        <v>42.98</v>
      </c>
      <c r="I811" s="106">
        <v>56.41</v>
      </c>
      <c r="J811" s="106">
        <v>3739.26</v>
      </c>
      <c r="K811" s="131">
        <v>4907.67</v>
      </c>
    </row>
    <row r="812" spans="1:12" x14ac:dyDescent="0.25">
      <c r="A812" s="130" t="s">
        <v>1278</v>
      </c>
      <c r="B812" s="104" t="s">
        <v>295</v>
      </c>
      <c r="C812" s="104" t="s">
        <v>15</v>
      </c>
      <c r="D812" s="104">
        <v>50</v>
      </c>
      <c r="E812" s="105" t="s">
        <v>1279</v>
      </c>
      <c r="F812" s="104" t="s">
        <v>383</v>
      </c>
      <c r="G812" s="104">
        <v>52.5</v>
      </c>
      <c r="H812" s="106">
        <v>773.27</v>
      </c>
      <c r="I812" s="106">
        <v>1014.91</v>
      </c>
      <c r="J812" s="106">
        <v>40596.67</v>
      </c>
      <c r="K812" s="131">
        <v>53282.77</v>
      </c>
    </row>
    <row r="813" spans="1:12" x14ac:dyDescent="0.25">
      <c r="A813" s="130" t="s">
        <v>1280</v>
      </c>
      <c r="B813" s="104" t="s">
        <v>14</v>
      </c>
      <c r="C813" s="104" t="s">
        <v>24</v>
      </c>
      <c r="D813" s="104" t="s">
        <v>1281</v>
      </c>
      <c r="E813" s="105" t="s">
        <v>1282</v>
      </c>
      <c r="F813" s="104" t="s">
        <v>82</v>
      </c>
      <c r="G813" s="104">
        <v>53</v>
      </c>
      <c r="H813" s="106">
        <v>188.82</v>
      </c>
      <c r="I813" s="106">
        <v>247.82</v>
      </c>
      <c r="J813" s="106">
        <v>10007.459999999999</v>
      </c>
      <c r="K813" s="131">
        <v>13134.46</v>
      </c>
    </row>
    <row r="814" spans="1:12" x14ac:dyDescent="0.25">
      <c r="A814" s="130" t="s">
        <v>1283</v>
      </c>
      <c r="B814" s="104" t="s">
        <v>295</v>
      </c>
      <c r="C814" s="104" t="s">
        <v>15</v>
      </c>
      <c r="D814" s="104">
        <v>51</v>
      </c>
      <c r="E814" s="105" t="s">
        <v>1284</v>
      </c>
      <c r="F814" s="104" t="s">
        <v>1226</v>
      </c>
      <c r="G814" s="104">
        <v>24</v>
      </c>
      <c r="H814" s="106">
        <v>338.82</v>
      </c>
      <c r="I814" s="106">
        <v>444.7</v>
      </c>
      <c r="J814" s="106">
        <v>8131.68</v>
      </c>
      <c r="K814" s="131">
        <v>10672.8</v>
      </c>
    </row>
    <row r="815" spans="1:12" x14ac:dyDescent="0.25">
      <c r="A815" s="132" t="s">
        <v>1285</v>
      </c>
      <c r="B815" s="113" t="s">
        <v>295</v>
      </c>
      <c r="C815" s="113" t="s">
        <v>15</v>
      </c>
      <c r="D815" s="113">
        <v>52</v>
      </c>
      <c r="E815" s="114" t="s">
        <v>1286</v>
      </c>
      <c r="F815" s="113" t="s">
        <v>638</v>
      </c>
      <c r="G815" s="113">
        <v>16.5</v>
      </c>
      <c r="H815" s="115">
        <v>150</v>
      </c>
      <c r="I815" s="115">
        <v>196.87</v>
      </c>
      <c r="J815" s="115">
        <v>2475</v>
      </c>
      <c r="K815" s="133">
        <v>3248.35</v>
      </c>
    </row>
    <row r="816" spans="1:12" ht="24.95" customHeight="1" thickBot="1" x14ac:dyDescent="0.3">
      <c r="A816" s="134" t="s">
        <v>1287</v>
      </c>
      <c r="B816" s="116"/>
      <c r="C816" s="116"/>
      <c r="D816" s="116"/>
      <c r="E816" s="117" t="s">
        <v>1288</v>
      </c>
      <c r="F816" s="116"/>
      <c r="G816" s="116"/>
      <c r="H816" s="118"/>
      <c r="I816" s="118"/>
      <c r="J816" s="118"/>
      <c r="K816" s="135">
        <v>8444.82</v>
      </c>
      <c r="L816" s="197">
        <f>SUM(K818:K819)</f>
        <v>8444.82</v>
      </c>
    </row>
    <row r="817" spans="1:13" ht="15.75" thickTop="1" x14ac:dyDescent="0.25">
      <c r="A817" s="128"/>
      <c r="B817" s="110"/>
      <c r="C817" s="110"/>
      <c r="D817" s="110"/>
      <c r="E817" s="111"/>
      <c r="F817" s="110"/>
      <c r="G817" s="110"/>
      <c r="H817" s="112"/>
      <c r="I817" s="112"/>
      <c r="J817" s="112"/>
      <c r="K817" s="129"/>
    </row>
    <row r="818" spans="1:13" x14ac:dyDescent="0.25">
      <c r="A818" s="130" t="s">
        <v>1289</v>
      </c>
      <c r="B818" s="104" t="s">
        <v>14</v>
      </c>
      <c r="C818" s="104" t="s">
        <v>20</v>
      </c>
      <c r="D818" s="104">
        <v>99803</v>
      </c>
      <c r="E818" s="105" t="s">
        <v>1290</v>
      </c>
      <c r="F818" s="104" t="s">
        <v>22</v>
      </c>
      <c r="G818" s="104">
        <v>2935.25</v>
      </c>
      <c r="H818" s="106">
        <v>1.94</v>
      </c>
      <c r="I818" s="106">
        <v>2.54</v>
      </c>
      <c r="J818" s="106">
        <v>5694.38</v>
      </c>
      <c r="K818" s="131">
        <v>7455.53</v>
      </c>
    </row>
    <row r="819" spans="1:13" ht="15.75" thickBot="1" x14ac:dyDescent="0.3">
      <c r="A819" s="138" t="s">
        <v>1291</v>
      </c>
      <c r="B819" s="139" t="s">
        <v>295</v>
      </c>
      <c r="C819" s="139" t="s">
        <v>20</v>
      </c>
      <c r="D819" s="139">
        <v>10848</v>
      </c>
      <c r="E819" s="140" t="s">
        <v>1292</v>
      </c>
      <c r="F819" s="139" t="s">
        <v>27</v>
      </c>
      <c r="G819" s="139">
        <v>1</v>
      </c>
      <c r="H819" s="141">
        <v>753.75</v>
      </c>
      <c r="I819" s="141">
        <v>989.29</v>
      </c>
      <c r="J819" s="141">
        <v>753.75</v>
      </c>
      <c r="K819" s="142">
        <v>989.29</v>
      </c>
    </row>
    <row r="820" spans="1:13" x14ac:dyDescent="0.25">
      <c r="E820" s="3"/>
      <c r="H820" s="2"/>
      <c r="I820" s="126"/>
      <c r="J820" s="2"/>
      <c r="K820" s="127"/>
    </row>
    <row r="821" spans="1:13" ht="15.75" x14ac:dyDescent="0.25">
      <c r="E821" s="3"/>
      <c r="H821" s="2"/>
      <c r="I821" s="124" t="s">
        <v>9</v>
      </c>
      <c r="J821" s="119"/>
      <c r="K821" s="125">
        <v>6002128.79</v>
      </c>
    </row>
    <row r="822" spans="1:13" ht="16.5" thickBot="1" x14ac:dyDescent="0.3">
      <c r="E822" s="3"/>
      <c r="H822" s="2"/>
      <c r="I822" s="124" t="s">
        <v>1293</v>
      </c>
      <c r="J822" s="119"/>
      <c r="K822" s="125">
        <v>1874711.7</v>
      </c>
    </row>
    <row r="823" spans="1:13" ht="19.5" thickBot="1" x14ac:dyDescent="0.35">
      <c r="E823" s="3"/>
      <c r="H823" s="2"/>
      <c r="I823" s="120" t="s">
        <v>10</v>
      </c>
      <c r="J823" s="121"/>
      <c r="K823" s="123">
        <v>7876840.4900000002</v>
      </c>
      <c r="L823" s="197"/>
      <c r="M823" s="156"/>
    </row>
    <row r="824" spans="1:13" x14ac:dyDescent="0.25">
      <c r="D824" s="101"/>
      <c r="F824" s="101"/>
      <c r="H824" s="2"/>
      <c r="I824" s="2"/>
      <c r="J824" s="2"/>
    </row>
    <row r="825" spans="1:13" x14ac:dyDescent="0.25">
      <c r="D825" s="101"/>
      <c r="E825" s="80"/>
      <c r="F825" s="101"/>
      <c r="K825" s="86"/>
      <c r="L825" s="197"/>
    </row>
    <row r="826" spans="1:13" ht="15" customHeight="1" x14ac:dyDescent="0.25">
      <c r="D826" s="183" t="s">
        <v>1349</v>
      </c>
      <c r="E826" s="183"/>
      <c r="F826" s="183"/>
      <c r="G826" s="183"/>
    </row>
    <row r="827" spans="1:13" ht="15" customHeight="1" x14ac:dyDescent="0.25">
      <c r="D827" s="184" t="s">
        <v>1319</v>
      </c>
      <c r="E827" s="184"/>
      <c r="F827" s="184"/>
      <c r="G827" s="184"/>
    </row>
    <row r="829" spans="1:13" x14ac:dyDescent="0.25">
      <c r="D829" s="161"/>
      <c r="E829" s="162"/>
      <c r="F829" s="161"/>
      <c r="G829" s="162"/>
    </row>
    <row r="830" spans="1:13" ht="15" customHeight="1" x14ac:dyDescent="0.25">
      <c r="D830" s="161"/>
      <c r="E830" s="162"/>
      <c r="F830" s="161"/>
      <c r="G830" s="162"/>
    </row>
    <row r="831" spans="1:13" ht="15" customHeight="1" x14ac:dyDescent="0.25">
      <c r="D831" s="161"/>
      <c r="E831" s="162"/>
      <c r="F831" s="161"/>
      <c r="G831" s="162"/>
    </row>
  </sheetData>
  <sheetProtection formatCells="0" formatColumns="0" formatRows="0" insertColumns="0" insertRows="0" insertHyperlinks="0" deleteColumns="0" deleteRows="0" sort="0" autoFilter="0" pivotTables="0"/>
  <autoFilter ref="A8:K8" xr:uid="{00000000-0009-0000-0000-000000000000}"/>
  <mergeCells count="10">
    <mergeCell ref="M5:O5"/>
    <mergeCell ref="H5:K5"/>
    <mergeCell ref="D826:G826"/>
    <mergeCell ref="D827:G827"/>
    <mergeCell ref="H4:J4"/>
    <mergeCell ref="A5:B5"/>
    <mergeCell ref="A2:B2"/>
    <mergeCell ref="D2:F2"/>
    <mergeCell ref="A4:B4"/>
    <mergeCell ref="D4:F4"/>
  </mergeCells>
  <pageMargins left="0.7" right="0.7" top="0.75" bottom="0.75" header="0.3" footer="0.3"/>
  <pageSetup paperSize="9" scale="31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18F5F-EF47-4A93-AAAC-3AAFA10832EC}">
  <sheetPr>
    <pageSetUpPr fitToPage="1"/>
  </sheetPr>
  <dimension ref="A1:AD69"/>
  <sheetViews>
    <sheetView topLeftCell="A73" zoomScale="85" zoomScaleNormal="85" workbookViewId="0">
      <pane xSplit="1" topLeftCell="B1" activePane="topRight" state="frozen"/>
      <selection pane="topRight" activeCell="AB70" sqref="A1:AB70"/>
    </sheetView>
  </sheetViews>
  <sheetFormatPr defaultRowHeight="12.75" x14ac:dyDescent="0.2"/>
  <cols>
    <col min="1" max="1" width="10.42578125" style="30" customWidth="1"/>
    <col min="2" max="2" width="63.28515625" style="30" customWidth="1"/>
    <col min="3" max="3" width="15.5703125" style="30" customWidth="1"/>
    <col min="4" max="4" width="6.5703125" style="30" customWidth="1"/>
    <col min="5" max="5" width="8.42578125" style="30" customWidth="1"/>
    <col min="6" max="6" width="7.7109375" style="30" customWidth="1"/>
    <col min="7" max="7" width="6.7109375" style="30" customWidth="1"/>
    <col min="8" max="9" width="7" style="30" customWidth="1"/>
    <col min="10" max="10" width="7.7109375" style="30" customWidth="1"/>
    <col min="11" max="11" width="6.85546875" style="30" customWidth="1"/>
    <col min="12" max="12" width="6.5703125" style="30" customWidth="1"/>
    <col min="13" max="13" width="8" style="30" customWidth="1"/>
    <col min="14" max="14" width="7.85546875" style="30" customWidth="1"/>
    <col min="15" max="15" width="7.42578125" style="30" customWidth="1"/>
    <col min="16" max="16" width="8" style="30" customWidth="1"/>
    <col min="17" max="17" width="7.5703125" style="30" customWidth="1"/>
    <col min="18" max="18" width="8.85546875" style="30" customWidth="1"/>
    <col min="19" max="19" width="7.5703125" style="30" customWidth="1"/>
    <col min="20" max="20" width="7" style="30" customWidth="1"/>
    <col min="21" max="21" width="9.42578125" style="30" customWidth="1"/>
    <col min="22" max="28" width="9.85546875" style="30" customWidth="1"/>
    <col min="29" max="29" width="13.140625" style="30" bestFit="1" customWidth="1"/>
    <col min="30" max="253" width="9.140625" style="30"/>
    <col min="254" max="254" width="48.7109375" style="30" customWidth="1"/>
    <col min="255" max="255" width="16" style="30" customWidth="1"/>
    <col min="256" max="256" width="10.5703125" style="30" bestFit="1" customWidth="1"/>
    <col min="257" max="257" width="12.85546875" style="30" customWidth="1"/>
    <col min="258" max="264" width="14.42578125" style="30" customWidth="1"/>
    <col min="265" max="265" width="12" style="30" customWidth="1"/>
    <col min="266" max="509" width="9.140625" style="30"/>
    <col min="510" max="510" width="48.7109375" style="30" customWidth="1"/>
    <col min="511" max="511" width="16" style="30" customWidth="1"/>
    <col min="512" max="512" width="10.5703125" style="30" bestFit="1" customWidth="1"/>
    <col min="513" max="513" width="12.85546875" style="30" customWidth="1"/>
    <col min="514" max="520" width="14.42578125" style="30" customWidth="1"/>
    <col min="521" max="521" width="12" style="30" customWidth="1"/>
    <col min="522" max="765" width="9.140625" style="30"/>
    <col min="766" max="766" width="48.7109375" style="30" customWidth="1"/>
    <col min="767" max="767" width="16" style="30" customWidth="1"/>
    <col min="768" max="768" width="10.5703125" style="30" bestFit="1" customWidth="1"/>
    <col min="769" max="769" width="12.85546875" style="30" customWidth="1"/>
    <col min="770" max="776" width="14.42578125" style="30" customWidth="1"/>
    <col min="777" max="777" width="12" style="30" customWidth="1"/>
    <col min="778" max="1021" width="9.140625" style="30"/>
    <col min="1022" max="1022" width="48.7109375" style="30" customWidth="1"/>
    <col min="1023" max="1023" width="16" style="30" customWidth="1"/>
    <col min="1024" max="1024" width="10.5703125" style="30" bestFit="1" customWidth="1"/>
    <col min="1025" max="1025" width="12.85546875" style="30" customWidth="1"/>
    <col min="1026" max="1032" width="14.42578125" style="30" customWidth="1"/>
    <col min="1033" max="1033" width="12" style="30" customWidth="1"/>
    <col min="1034" max="1277" width="9.140625" style="30"/>
    <col min="1278" max="1278" width="48.7109375" style="30" customWidth="1"/>
    <col min="1279" max="1279" width="16" style="30" customWidth="1"/>
    <col min="1280" max="1280" width="10.5703125" style="30" bestFit="1" customWidth="1"/>
    <col min="1281" max="1281" width="12.85546875" style="30" customWidth="1"/>
    <col min="1282" max="1288" width="14.42578125" style="30" customWidth="1"/>
    <col min="1289" max="1289" width="12" style="30" customWidth="1"/>
    <col min="1290" max="1533" width="9.140625" style="30"/>
    <col min="1534" max="1534" width="48.7109375" style="30" customWidth="1"/>
    <col min="1535" max="1535" width="16" style="30" customWidth="1"/>
    <col min="1536" max="1536" width="10.5703125" style="30" bestFit="1" customWidth="1"/>
    <col min="1537" max="1537" width="12.85546875" style="30" customWidth="1"/>
    <col min="1538" max="1544" width="14.42578125" style="30" customWidth="1"/>
    <col min="1545" max="1545" width="12" style="30" customWidth="1"/>
    <col min="1546" max="1789" width="9.140625" style="30"/>
    <col min="1790" max="1790" width="48.7109375" style="30" customWidth="1"/>
    <col min="1791" max="1791" width="16" style="30" customWidth="1"/>
    <col min="1792" max="1792" width="10.5703125" style="30" bestFit="1" customWidth="1"/>
    <col min="1793" max="1793" width="12.85546875" style="30" customWidth="1"/>
    <col min="1794" max="1800" width="14.42578125" style="30" customWidth="1"/>
    <col min="1801" max="1801" width="12" style="30" customWidth="1"/>
    <col min="1802" max="2045" width="9.140625" style="30"/>
    <col min="2046" max="2046" width="48.7109375" style="30" customWidth="1"/>
    <col min="2047" max="2047" width="16" style="30" customWidth="1"/>
    <col min="2048" max="2048" width="10.5703125" style="30" bestFit="1" customWidth="1"/>
    <col min="2049" max="2049" width="12.85546875" style="30" customWidth="1"/>
    <col min="2050" max="2056" width="14.42578125" style="30" customWidth="1"/>
    <col min="2057" max="2057" width="12" style="30" customWidth="1"/>
    <col min="2058" max="2301" width="9.140625" style="30"/>
    <col min="2302" max="2302" width="48.7109375" style="30" customWidth="1"/>
    <col min="2303" max="2303" width="16" style="30" customWidth="1"/>
    <col min="2304" max="2304" width="10.5703125" style="30" bestFit="1" customWidth="1"/>
    <col min="2305" max="2305" width="12.85546875" style="30" customWidth="1"/>
    <col min="2306" max="2312" width="14.42578125" style="30" customWidth="1"/>
    <col min="2313" max="2313" width="12" style="30" customWidth="1"/>
    <col min="2314" max="2557" width="9.140625" style="30"/>
    <col min="2558" max="2558" width="48.7109375" style="30" customWidth="1"/>
    <col min="2559" max="2559" width="16" style="30" customWidth="1"/>
    <col min="2560" max="2560" width="10.5703125" style="30" bestFit="1" customWidth="1"/>
    <col min="2561" max="2561" width="12.85546875" style="30" customWidth="1"/>
    <col min="2562" max="2568" width="14.42578125" style="30" customWidth="1"/>
    <col min="2569" max="2569" width="12" style="30" customWidth="1"/>
    <col min="2570" max="2813" width="9.140625" style="30"/>
    <col min="2814" max="2814" width="48.7109375" style="30" customWidth="1"/>
    <col min="2815" max="2815" width="16" style="30" customWidth="1"/>
    <col min="2816" max="2816" width="10.5703125" style="30" bestFit="1" customWidth="1"/>
    <col min="2817" max="2817" width="12.85546875" style="30" customWidth="1"/>
    <col min="2818" max="2824" width="14.42578125" style="30" customWidth="1"/>
    <col min="2825" max="2825" width="12" style="30" customWidth="1"/>
    <col min="2826" max="3069" width="9.140625" style="30"/>
    <col min="3070" max="3070" width="48.7109375" style="30" customWidth="1"/>
    <col min="3071" max="3071" width="16" style="30" customWidth="1"/>
    <col min="3072" max="3072" width="10.5703125" style="30" bestFit="1" customWidth="1"/>
    <col min="3073" max="3073" width="12.85546875" style="30" customWidth="1"/>
    <col min="3074" max="3080" width="14.42578125" style="30" customWidth="1"/>
    <col min="3081" max="3081" width="12" style="30" customWidth="1"/>
    <col min="3082" max="3325" width="9.140625" style="30"/>
    <col min="3326" max="3326" width="48.7109375" style="30" customWidth="1"/>
    <col min="3327" max="3327" width="16" style="30" customWidth="1"/>
    <col min="3328" max="3328" width="10.5703125" style="30" bestFit="1" customWidth="1"/>
    <col min="3329" max="3329" width="12.85546875" style="30" customWidth="1"/>
    <col min="3330" max="3336" width="14.42578125" style="30" customWidth="1"/>
    <col min="3337" max="3337" width="12" style="30" customWidth="1"/>
    <col min="3338" max="3581" width="9.140625" style="30"/>
    <col min="3582" max="3582" width="48.7109375" style="30" customWidth="1"/>
    <col min="3583" max="3583" width="16" style="30" customWidth="1"/>
    <col min="3584" max="3584" width="10.5703125" style="30" bestFit="1" customWidth="1"/>
    <col min="3585" max="3585" width="12.85546875" style="30" customWidth="1"/>
    <col min="3586" max="3592" width="14.42578125" style="30" customWidth="1"/>
    <col min="3593" max="3593" width="12" style="30" customWidth="1"/>
    <col min="3594" max="3837" width="9.140625" style="30"/>
    <col min="3838" max="3838" width="48.7109375" style="30" customWidth="1"/>
    <col min="3839" max="3839" width="16" style="30" customWidth="1"/>
    <col min="3840" max="3840" width="10.5703125" style="30" bestFit="1" customWidth="1"/>
    <col min="3841" max="3841" width="12.85546875" style="30" customWidth="1"/>
    <col min="3842" max="3848" width="14.42578125" style="30" customWidth="1"/>
    <col min="3849" max="3849" width="12" style="30" customWidth="1"/>
    <col min="3850" max="4093" width="9.140625" style="30"/>
    <col min="4094" max="4094" width="48.7109375" style="30" customWidth="1"/>
    <col min="4095" max="4095" width="16" style="30" customWidth="1"/>
    <col min="4096" max="4096" width="10.5703125" style="30" bestFit="1" customWidth="1"/>
    <col min="4097" max="4097" width="12.85546875" style="30" customWidth="1"/>
    <col min="4098" max="4104" width="14.42578125" style="30" customWidth="1"/>
    <col min="4105" max="4105" width="12" style="30" customWidth="1"/>
    <col min="4106" max="4349" width="9.140625" style="30"/>
    <col min="4350" max="4350" width="48.7109375" style="30" customWidth="1"/>
    <col min="4351" max="4351" width="16" style="30" customWidth="1"/>
    <col min="4352" max="4352" width="10.5703125" style="30" bestFit="1" customWidth="1"/>
    <col min="4353" max="4353" width="12.85546875" style="30" customWidth="1"/>
    <col min="4354" max="4360" width="14.42578125" style="30" customWidth="1"/>
    <col min="4361" max="4361" width="12" style="30" customWidth="1"/>
    <col min="4362" max="4605" width="9.140625" style="30"/>
    <col min="4606" max="4606" width="48.7109375" style="30" customWidth="1"/>
    <col min="4607" max="4607" width="16" style="30" customWidth="1"/>
    <col min="4608" max="4608" width="10.5703125" style="30" bestFit="1" customWidth="1"/>
    <col min="4609" max="4609" width="12.85546875" style="30" customWidth="1"/>
    <col min="4610" max="4616" width="14.42578125" style="30" customWidth="1"/>
    <col min="4617" max="4617" width="12" style="30" customWidth="1"/>
    <col min="4618" max="4861" width="9.140625" style="30"/>
    <col min="4862" max="4862" width="48.7109375" style="30" customWidth="1"/>
    <col min="4863" max="4863" width="16" style="30" customWidth="1"/>
    <col min="4864" max="4864" width="10.5703125" style="30" bestFit="1" customWidth="1"/>
    <col min="4865" max="4865" width="12.85546875" style="30" customWidth="1"/>
    <col min="4866" max="4872" width="14.42578125" style="30" customWidth="1"/>
    <col min="4873" max="4873" width="12" style="30" customWidth="1"/>
    <col min="4874" max="5117" width="9.140625" style="30"/>
    <col min="5118" max="5118" width="48.7109375" style="30" customWidth="1"/>
    <col min="5119" max="5119" width="16" style="30" customWidth="1"/>
    <col min="5120" max="5120" width="10.5703125" style="30" bestFit="1" customWidth="1"/>
    <col min="5121" max="5121" width="12.85546875" style="30" customWidth="1"/>
    <col min="5122" max="5128" width="14.42578125" style="30" customWidth="1"/>
    <col min="5129" max="5129" width="12" style="30" customWidth="1"/>
    <col min="5130" max="5373" width="9.140625" style="30"/>
    <col min="5374" max="5374" width="48.7109375" style="30" customWidth="1"/>
    <col min="5375" max="5375" width="16" style="30" customWidth="1"/>
    <col min="5376" max="5376" width="10.5703125" style="30" bestFit="1" customWidth="1"/>
    <col min="5377" max="5377" width="12.85546875" style="30" customWidth="1"/>
    <col min="5378" max="5384" width="14.42578125" style="30" customWidth="1"/>
    <col min="5385" max="5385" width="12" style="30" customWidth="1"/>
    <col min="5386" max="5629" width="9.140625" style="30"/>
    <col min="5630" max="5630" width="48.7109375" style="30" customWidth="1"/>
    <col min="5631" max="5631" width="16" style="30" customWidth="1"/>
    <col min="5632" max="5632" width="10.5703125" style="30" bestFit="1" customWidth="1"/>
    <col min="5633" max="5633" width="12.85546875" style="30" customWidth="1"/>
    <col min="5634" max="5640" width="14.42578125" style="30" customWidth="1"/>
    <col min="5641" max="5641" width="12" style="30" customWidth="1"/>
    <col min="5642" max="5885" width="9.140625" style="30"/>
    <col min="5886" max="5886" width="48.7109375" style="30" customWidth="1"/>
    <col min="5887" max="5887" width="16" style="30" customWidth="1"/>
    <col min="5888" max="5888" width="10.5703125" style="30" bestFit="1" customWidth="1"/>
    <col min="5889" max="5889" width="12.85546875" style="30" customWidth="1"/>
    <col min="5890" max="5896" width="14.42578125" style="30" customWidth="1"/>
    <col min="5897" max="5897" width="12" style="30" customWidth="1"/>
    <col min="5898" max="6141" width="9.140625" style="30"/>
    <col min="6142" max="6142" width="48.7109375" style="30" customWidth="1"/>
    <col min="6143" max="6143" width="16" style="30" customWidth="1"/>
    <col min="6144" max="6144" width="10.5703125" style="30" bestFit="1" customWidth="1"/>
    <col min="6145" max="6145" width="12.85546875" style="30" customWidth="1"/>
    <col min="6146" max="6152" width="14.42578125" style="30" customWidth="1"/>
    <col min="6153" max="6153" width="12" style="30" customWidth="1"/>
    <col min="6154" max="6397" width="9.140625" style="30"/>
    <col min="6398" max="6398" width="48.7109375" style="30" customWidth="1"/>
    <col min="6399" max="6399" width="16" style="30" customWidth="1"/>
    <col min="6400" max="6400" width="10.5703125" style="30" bestFit="1" customWidth="1"/>
    <col min="6401" max="6401" width="12.85546875" style="30" customWidth="1"/>
    <col min="6402" max="6408" width="14.42578125" style="30" customWidth="1"/>
    <col min="6409" max="6409" width="12" style="30" customWidth="1"/>
    <col min="6410" max="6653" width="9.140625" style="30"/>
    <col min="6654" max="6654" width="48.7109375" style="30" customWidth="1"/>
    <col min="6655" max="6655" width="16" style="30" customWidth="1"/>
    <col min="6656" max="6656" width="10.5703125" style="30" bestFit="1" customWidth="1"/>
    <col min="6657" max="6657" width="12.85546875" style="30" customWidth="1"/>
    <col min="6658" max="6664" width="14.42578125" style="30" customWidth="1"/>
    <col min="6665" max="6665" width="12" style="30" customWidth="1"/>
    <col min="6666" max="6909" width="9.140625" style="30"/>
    <col min="6910" max="6910" width="48.7109375" style="30" customWidth="1"/>
    <col min="6911" max="6911" width="16" style="30" customWidth="1"/>
    <col min="6912" max="6912" width="10.5703125" style="30" bestFit="1" customWidth="1"/>
    <col min="6913" max="6913" width="12.85546875" style="30" customWidth="1"/>
    <col min="6914" max="6920" width="14.42578125" style="30" customWidth="1"/>
    <col min="6921" max="6921" width="12" style="30" customWidth="1"/>
    <col min="6922" max="7165" width="9.140625" style="30"/>
    <col min="7166" max="7166" width="48.7109375" style="30" customWidth="1"/>
    <col min="7167" max="7167" width="16" style="30" customWidth="1"/>
    <col min="7168" max="7168" width="10.5703125" style="30" bestFit="1" customWidth="1"/>
    <col min="7169" max="7169" width="12.85546875" style="30" customWidth="1"/>
    <col min="7170" max="7176" width="14.42578125" style="30" customWidth="1"/>
    <col min="7177" max="7177" width="12" style="30" customWidth="1"/>
    <col min="7178" max="7421" width="9.140625" style="30"/>
    <col min="7422" max="7422" width="48.7109375" style="30" customWidth="1"/>
    <col min="7423" max="7423" width="16" style="30" customWidth="1"/>
    <col min="7424" max="7424" width="10.5703125" style="30" bestFit="1" customWidth="1"/>
    <col min="7425" max="7425" width="12.85546875" style="30" customWidth="1"/>
    <col min="7426" max="7432" width="14.42578125" style="30" customWidth="1"/>
    <col min="7433" max="7433" width="12" style="30" customWidth="1"/>
    <col min="7434" max="7677" width="9.140625" style="30"/>
    <col min="7678" max="7678" width="48.7109375" style="30" customWidth="1"/>
    <col min="7679" max="7679" width="16" style="30" customWidth="1"/>
    <col min="7680" max="7680" width="10.5703125" style="30" bestFit="1" customWidth="1"/>
    <col min="7681" max="7681" width="12.85546875" style="30" customWidth="1"/>
    <col min="7682" max="7688" width="14.42578125" style="30" customWidth="1"/>
    <col min="7689" max="7689" width="12" style="30" customWidth="1"/>
    <col min="7690" max="7933" width="9.140625" style="30"/>
    <col min="7934" max="7934" width="48.7109375" style="30" customWidth="1"/>
    <col min="7935" max="7935" width="16" style="30" customWidth="1"/>
    <col min="7936" max="7936" width="10.5703125" style="30" bestFit="1" customWidth="1"/>
    <col min="7937" max="7937" width="12.85546875" style="30" customWidth="1"/>
    <col min="7938" max="7944" width="14.42578125" style="30" customWidth="1"/>
    <col min="7945" max="7945" width="12" style="30" customWidth="1"/>
    <col min="7946" max="8189" width="9.140625" style="30"/>
    <col min="8190" max="8190" width="48.7109375" style="30" customWidth="1"/>
    <col min="8191" max="8191" width="16" style="30" customWidth="1"/>
    <col min="8192" max="8192" width="10.5703125" style="30" bestFit="1" customWidth="1"/>
    <col min="8193" max="8193" width="12.85546875" style="30" customWidth="1"/>
    <col min="8194" max="8200" width="14.42578125" style="30" customWidth="1"/>
    <col min="8201" max="8201" width="12" style="30" customWidth="1"/>
    <col min="8202" max="8445" width="9.140625" style="30"/>
    <col min="8446" max="8446" width="48.7109375" style="30" customWidth="1"/>
    <col min="8447" max="8447" width="16" style="30" customWidth="1"/>
    <col min="8448" max="8448" width="10.5703125" style="30" bestFit="1" customWidth="1"/>
    <col min="8449" max="8449" width="12.85546875" style="30" customWidth="1"/>
    <col min="8450" max="8456" width="14.42578125" style="30" customWidth="1"/>
    <col min="8457" max="8457" width="12" style="30" customWidth="1"/>
    <col min="8458" max="8701" width="9.140625" style="30"/>
    <col min="8702" max="8702" width="48.7109375" style="30" customWidth="1"/>
    <col min="8703" max="8703" width="16" style="30" customWidth="1"/>
    <col min="8704" max="8704" width="10.5703125" style="30" bestFit="1" customWidth="1"/>
    <col min="8705" max="8705" width="12.85546875" style="30" customWidth="1"/>
    <col min="8706" max="8712" width="14.42578125" style="30" customWidth="1"/>
    <col min="8713" max="8713" width="12" style="30" customWidth="1"/>
    <col min="8714" max="8957" width="9.140625" style="30"/>
    <col min="8958" max="8958" width="48.7109375" style="30" customWidth="1"/>
    <col min="8959" max="8959" width="16" style="30" customWidth="1"/>
    <col min="8960" max="8960" width="10.5703125" style="30" bestFit="1" customWidth="1"/>
    <col min="8961" max="8961" width="12.85546875" style="30" customWidth="1"/>
    <col min="8962" max="8968" width="14.42578125" style="30" customWidth="1"/>
    <col min="8969" max="8969" width="12" style="30" customWidth="1"/>
    <col min="8970" max="9213" width="9.140625" style="30"/>
    <col min="9214" max="9214" width="48.7109375" style="30" customWidth="1"/>
    <col min="9215" max="9215" width="16" style="30" customWidth="1"/>
    <col min="9216" max="9216" width="10.5703125" style="30" bestFit="1" customWidth="1"/>
    <col min="9217" max="9217" width="12.85546875" style="30" customWidth="1"/>
    <col min="9218" max="9224" width="14.42578125" style="30" customWidth="1"/>
    <col min="9225" max="9225" width="12" style="30" customWidth="1"/>
    <col min="9226" max="9469" width="9.140625" style="30"/>
    <col min="9470" max="9470" width="48.7109375" style="30" customWidth="1"/>
    <col min="9471" max="9471" width="16" style="30" customWidth="1"/>
    <col min="9472" max="9472" width="10.5703125" style="30" bestFit="1" customWidth="1"/>
    <col min="9473" max="9473" width="12.85546875" style="30" customWidth="1"/>
    <col min="9474" max="9480" width="14.42578125" style="30" customWidth="1"/>
    <col min="9481" max="9481" width="12" style="30" customWidth="1"/>
    <col min="9482" max="9725" width="9.140625" style="30"/>
    <col min="9726" max="9726" width="48.7109375" style="30" customWidth="1"/>
    <col min="9727" max="9727" width="16" style="30" customWidth="1"/>
    <col min="9728" max="9728" width="10.5703125" style="30" bestFit="1" customWidth="1"/>
    <col min="9729" max="9729" width="12.85546875" style="30" customWidth="1"/>
    <col min="9730" max="9736" width="14.42578125" style="30" customWidth="1"/>
    <col min="9737" max="9737" width="12" style="30" customWidth="1"/>
    <col min="9738" max="9981" width="9.140625" style="30"/>
    <col min="9982" max="9982" width="48.7109375" style="30" customWidth="1"/>
    <col min="9983" max="9983" width="16" style="30" customWidth="1"/>
    <col min="9984" max="9984" width="10.5703125" style="30" bestFit="1" customWidth="1"/>
    <col min="9985" max="9985" width="12.85546875" style="30" customWidth="1"/>
    <col min="9986" max="9992" width="14.42578125" style="30" customWidth="1"/>
    <col min="9993" max="9993" width="12" style="30" customWidth="1"/>
    <col min="9994" max="10237" width="9.140625" style="30"/>
    <col min="10238" max="10238" width="48.7109375" style="30" customWidth="1"/>
    <col min="10239" max="10239" width="16" style="30" customWidth="1"/>
    <col min="10240" max="10240" width="10.5703125" style="30" bestFit="1" customWidth="1"/>
    <col min="10241" max="10241" width="12.85546875" style="30" customWidth="1"/>
    <col min="10242" max="10248" width="14.42578125" style="30" customWidth="1"/>
    <col min="10249" max="10249" width="12" style="30" customWidth="1"/>
    <col min="10250" max="10493" width="9.140625" style="30"/>
    <col min="10494" max="10494" width="48.7109375" style="30" customWidth="1"/>
    <col min="10495" max="10495" width="16" style="30" customWidth="1"/>
    <col min="10496" max="10496" width="10.5703125" style="30" bestFit="1" customWidth="1"/>
    <col min="10497" max="10497" width="12.85546875" style="30" customWidth="1"/>
    <col min="10498" max="10504" width="14.42578125" style="30" customWidth="1"/>
    <col min="10505" max="10505" width="12" style="30" customWidth="1"/>
    <col min="10506" max="10749" width="9.140625" style="30"/>
    <col min="10750" max="10750" width="48.7109375" style="30" customWidth="1"/>
    <col min="10751" max="10751" width="16" style="30" customWidth="1"/>
    <col min="10752" max="10752" width="10.5703125" style="30" bestFit="1" customWidth="1"/>
    <col min="10753" max="10753" width="12.85546875" style="30" customWidth="1"/>
    <col min="10754" max="10760" width="14.42578125" style="30" customWidth="1"/>
    <col min="10761" max="10761" width="12" style="30" customWidth="1"/>
    <col min="10762" max="11005" width="9.140625" style="30"/>
    <col min="11006" max="11006" width="48.7109375" style="30" customWidth="1"/>
    <col min="11007" max="11007" width="16" style="30" customWidth="1"/>
    <col min="11008" max="11008" width="10.5703125" style="30" bestFit="1" customWidth="1"/>
    <col min="11009" max="11009" width="12.85546875" style="30" customWidth="1"/>
    <col min="11010" max="11016" width="14.42578125" style="30" customWidth="1"/>
    <col min="11017" max="11017" width="12" style="30" customWidth="1"/>
    <col min="11018" max="11261" width="9.140625" style="30"/>
    <col min="11262" max="11262" width="48.7109375" style="30" customWidth="1"/>
    <col min="11263" max="11263" width="16" style="30" customWidth="1"/>
    <col min="11264" max="11264" width="10.5703125" style="30" bestFit="1" customWidth="1"/>
    <col min="11265" max="11265" width="12.85546875" style="30" customWidth="1"/>
    <col min="11266" max="11272" width="14.42578125" style="30" customWidth="1"/>
    <col min="11273" max="11273" width="12" style="30" customWidth="1"/>
    <col min="11274" max="11517" width="9.140625" style="30"/>
    <col min="11518" max="11518" width="48.7109375" style="30" customWidth="1"/>
    <col min="11519" max="11519" width="16" style="30" customWidth="1"/>
    <col min="11520" max="11520" width="10.5703125" style="30" bestFit="1" customWidth="1"/>
    <col min="11521" max="11521" width="12.85546875" style="30" customWidth="1"/>
    <col min="11522" max="11528" width="14.42578125" style="30" customWidth="1"/>
    <col min="11529" max="11529" width="12" style="30" customWidth="1"/>
    <col min="11530" max="11773" width="9.140625" style="30"/>
    <col min="11774" max="11774" width="48.7109375" style="30" customWidth="1"/>
    <col min="11775" max="11775" width="16" style="30" customWidth="1"/>
    <col min="11776" max="11776" width="10.5703125" style="30" bestFit="1" customWidth="1"/>
    <col min="11777" max="11777" width="12.85546875" style="30" customWidth="1"/>
    <col min="11778" max="11784" width="14.42578125" style="30" customWidth="1"/>
    <col min="11785" max="11785" width="12" style="30" customWidth="1"/>
    <col min="11786" max="12029" width="9.140625" style="30"/>
    <col min="12030" max="12030" width="48.7109375" style="30" customWidth="1"/>
    <col min="12031" max="12031" width="16" style="30" customWidth="1"/>
    <col min="12032" max="12032" width="10.5703125" style="30" bestFit="1" customWidth="1"/>
    <col min="12033" max="12033" width="12.85546875" style="30" customWidth="1"/>
    <col min="12034" max="12040" width="14.42578125" style="30" customWidth="1"/>
    <col min="12041" max="12041" width="12" style="30" customWidth="1"/>
    <col min="12042" max="12285" width="9.140625" style="30"/>
    <col min="12286" max="12286" width="48.7109375" style="30" customWidth="1"/>
    <col min="12287" max="12287" width="16" style="30" customWidth="1"/>
    <col min="12288" max="12288" width="10.5703125" style="30" bestFit="1" customWidth="1"/>
    <col min="12289" max="12289" width="12.85546875" style="30" customWidth="1"/>
    <col min="12290" max="12296" width="14.42578125" style="30" customWidth="1"/>
    <col min="12297" max="12297" width="12" style="30" customWidth="1"/>
    <col min="12298" max="12541" width="9.140625" style="30"/>
    <col min="12542" max="12542" width="48.7109375" style="30" customWidth="1"/>
    <col min="12543" max="12543" width="16" style="30" customWidth="1"/>
    <col min="12544" max="12544" width="10.5703125" style="30" bestFit="1" customWidth="1"/>
    <col min="12545" max="12545" width="12.85546875" style="30" customWidth="1"/>
    <col min="12546" max="12552" width="14.42578125" style="30" customWidth="1"/>
    <col min="12553" max="12553" width="12" style="30" customWidth="1"/>
    <col min="12554" max="12797" width="9.140625" style="30"/>
    <col min="12798" max="12798" width="48.7109375" style="30" customWidth="1"/>
    <col min="12799" max="12799" width="16" style="30" customWidth="1"/>
    <col min="12800" max="12800" width="10.5703125" style="30" bestFit="1" customWidth="1"/>
    <col min="12801" max="12801" width="12.85546875" style="30" customWidth="1"/>
    <col min="12802" max="12808" width="14.42578125" style="30" customWidth="1"/>
    <col min="12809" max="12809" width="12" style="30" customWidth="1"/>
    <col min="12810" max="13053" width="9.140625" style="30"/>
    <col min="13054" max="13054" width="48.7109375" style="30" customWidth="1"/>
    <col min="13055" max="13055" width="16" style="30" customWidth="1"/>
    <col min="13056" max="13056" width="10.5703125" style="30" bestFit="1" customWidth="1"/>
    <col min="13057" max="13057" width="12.85546875" style="30" customWidth="1"/>
    <col min="13058" max="13064" width="14.42578125" style="30" customWidth="1"/>
    <col min="13065" max="13065" width="12" style="30" customWidth="1"/>
    <col min="13066" max="13309" width="9.140625" style="30"/>
    <col min="13310" max="13310" width="48.7109375" style="30" customWidth="1"/>
    <col min="13311" max="13311" width="16" style="30" customWidth="1"/>
    <col min="13312" max="13312" width="10.5703125" style="30" bestFit="1" customWidth="1"/>
    <col min="13313" max="13313" width="12.85546875" style="30" customWidth="1"/>
    <col min="13314" max="13320" width="14.42578125" style="30" customWidth="1"/>
    <col min="13321" max="13321" width="12" style="30" customWidth="1"/>
    <col min="13322" max="13565" width="9.140625" style="30"/>
    <col min="13566" max="13566" width="48.7109375" style="30" customWidth="1"/>
    <col min="13567" max="13567" width="16" style="30" customWidth="1"/>
    <col min="13568" max="13568" width="10.5703125" style="30" bestFit="1" customWidth="1"/>
    <col min="13569" max="13569" width="12.85546875" style="30" customWidth="1"/>
    <col min="13570" max="13576" width="14.42578125" style="30" customWidth="1"/>
    <col min="13577" max="13577" width="12" style="30" customWidth="1"/>
    <col min="13578" max="13821" width="9.140625" style="30"/>
    <col min="13822" max="13822" width="48.7109375" style="30" customWidth="1"/>
    <col min="13823" max="13823" width="16" style="30" customWidth="1"/>
    <col min="13824" max="13824" width="10.5703125" style="30" bestFit="1" customWidth="1"/>
    <col min="13825" max="13825" width="12.85546875" style="30" customWidth="1"/>
    <col min="13826" max="13832" width="14.42578125" style="30" customWidth="1"/>
    <col min="13833" max="13833" width="12" style="30" customWidth="1"/>
    <col min="13834" max="14077" width="9.140625" style="30"/>
    <col min="14078" max="14078" width="48.7109375" style="30" customWidth="1"/>
    <col min="14079" max="14079" width="16" style="30" customWidth="1"/>
    <col min="14080" max="14080" width="10.5703125" style="30" bestFit="1" customWidth="1"/>
    <col min="14081" max="14081" width="12.85546875" style="30" customWidth="1"/>
    <col min="14082" max="14088" width="14.42578125" style="30" customWidth="1"/>
    <col min="14089" max="14089" width="12" style="30" customWidth="1"/>
    <col min="14090" max="14333" width="9.140625" style="30"/>
    <col min="14334" max="14334" width="48.7109375" style="30" customWidth="1"/>
    <col min="14335" max="14335" width="16" style="30" customWidth="1"/>
    <col min="14336" max="14336" width="10.5703125" style="30" bestFit="1" customWidth="1"/>
    <col min="14337" max="14337" width="12.85546875" style="30" customWidth="1"/>
    <col min="14338" max="14344" width="14.42578125" style="30" customWidth="1"/>
    <col min="14345" max="14345" width="12" style="30" customWidth="1"/>
    <col min="14346" max="14589" width="9.140625" style="30"/>
    <col min="14590" max="14590" width="48.7109375" style="30" customWidth="1"/>
    <col min="14591" max="14591" width="16" style="30" customWidth="1"/>
    <col min="14592" max="14592" width="10.5703125" style="30" bestFit="1" customWidth="1"/>
    <col min="14593" max="14593" width="12.85546875" style="30" customWidth="1"/>
    <col min="14594" max="14600" width="14.42578125" style="30" customWidth="1"/>
    <col min="14601" max="14601" width="12" style="30" customWidth="1"/>
    <col min="14602" max="14845" width="9.140625" style="30"/>
    <col min="14846" max="14846" width="48.7109375" style="30" customWidth="1"/>
    <col min="14847" max="14847" width="16" style="30" customWidth="1"/>
    <col min="14848" max="14848" width="10.5703125" style="30" bestFit="1" customWidth="1"/>
    <col min="14849" max="14849" width="12.85546875" style="30" customWidth="1"/>
    <col min="14850" max="14856" width="14.42578125" style="30" customWidth="1"/>
    <col min="14857" max="14857" width="12" style="30" customWidth="1"/>
    <col min="14858" max="15101" width="9.140625" style="30"/>
    <col min="15102" max="15102" width="48.7109375" style="30" customWidth="1"/>
    <col min="15103" max="15103" width="16" style="30" customWidth="1"/>
    <col min="15104" max="15104" width="10.5703125" style="30" bestFit="1" customWidth="1"/>
    <col min="15105" max="15105" width="12.85546875" style="30" customWidth="1"/>
    <col min="15106" max="15112" width="14.42578125" style="30" customWidth="1"/>
    <col min="15113" max="15113" width="12" style="30" customWidth="1"/>
    <col min="15114" max="15357" width="9.140625" style="30"/>
    <col min="15358" max="15358" width="48.7109375" style="30" customWidth="1"/>
    <col min="15359" max="15359" width="16" style="30" customWidth="1"/>
    <col min="15360" max="15360" width="10.5703125" style="30" bestFit="1" customWidth="1"/>
    <col min="15361" max="15361" width="12.85546875" style="30" customWidth="1"/>
    <col min="15362" max="15368" width="14.42578125" style="30" customWidth="1"/>
    <col min="15369" max="15369" width="12" style="30" customWidth="1"/>
    <col min="15370" max="15613" width="9.140625" style="30"/>
    <col min="15614" max="15614" width="48.7109375" style="30" customWidth="1"/>
    <col min="15615" max="15615" width="16" style="30" customWidth="1"/>
    <col min="15616" max="15616" width="10.5703125" style="30" bestFit="1" customWidth="1"/>
    <col min="15617" max="15617" width="12.85546875" style="30" customWidth="1"/>
    <col min="15618" max="15624" width="14.42578125" style="30" customWidth="1"/>
    <col min="15625" max="15625" width="12" style="30" customWidth="1"/>
    <col min="15626" max="15869" width="9.140625" style="30"/>
    <col min="15870" max="15870" width="48.7109375" style="30" customWidth="1"/>
    <col min="15871" max="15871" width="16" style="30" customWidth="1"/>
    <col min="15872" max="15872" width="10.5703125" style="30" bestFit="1" customWidth="1"/>
    <col min="15873" max="15873" width="12.85546875" style="30" customWidth="1"/>
    <col min="15874" max="15880" width="14.42578125" style="30" customWidth="1"/>
    <col min="15881" max="15881" width="12" style="30" customWidth="1"/>
    <col min="15882" max="16125" width="9.140625" style="30"/>
    <col min="16126" max="16126" width="48.7109375" style="30" customWidth="1"/>
    <col min="16127" max="16127" width="16" style="30" customWidth="1"/>
    <col min="16128" max="16128" width="10.5703125" style="30" bestFit="1" customWidth="1"/>
    <col min="16129" max="16129" width="12.85546875" style="30" customWidth="1"/>
    <col min="16130" max="16136" width="14.42578125" style="30" customWidth="1"/>
    <col min="16137" max="16137" width="12" style="30" customWidth="1"/>
    <col min="16138" max="16384" width="9.140625" style="30"/>
  </cols>
  <sheetData>
    <row r="1" spans="1:30" s="4" customFormat="1" ht="18" customHeight="1" x14ac:dyDescent="0.2">
      <c r="A1" s="185" t="s">
        <v>1294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7"/>
    </row>
    <row r="2" spans="1:30" s="4" customFormat="1" ht="51" customHeight="1" thickBot="1" x14ac:dyDescent="0.25">
      <c r="A2" s="188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90"/>
    </row>
    <row r="3" spans="1:30" s="4" customFormat="1" ht="13.5" thickBot="1" x14ac:dyDescent="0.25">
      <c r="A3" s="5"/>
      <c r="B3" s="5"/>
      <c r="C3" s="6"/>
      <c r="D3" s="7"/>
      <c r="E3" s="8"/>
      <c r="F3" s="5"/>
      <c r="G3" s="5"/>
      <c r="H3" s="5"/>
    </row>
    <row r="4" spans="1:30" s="4" customFormat="1" x14ac:dyDescent="0.2">
      <c r="A4" s="9" t="s">
        <v>1295</v>
      </c>
      <c r="B4" s="10"/>
      <c r="C4" s="11"/>
      <c r="D4" s="12"/>
      <c r="E4" s="13"/>
      <c r="F4" s="14"/>
      <c r="G4" s="14"/>
      <c r="H4" s="12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6"/>
    </row>
    <row r="5" spans="1:30" s="4" customFormat="1" x14ac:dyDescent="0.2">
      <c r="A5" s="17" t="s">
        <v>1296</v>
      </c>
      <c r="B5" s="18" t="s">
        <v>1350</v>
      </c>
      <c r="C5" s="6"/>
      <c r="D5" s="7"/>
      <c r="E5" s="19"/>
      <c r="F5" s="20"/>
      <c r="G5" s="5"/>
      <c r="H5" s="7"/>
      <c r="AB5" s="21"/>
    </row>
    <row r="6" spans="1:30" s="4" customFormat="1" ht="13.5" thickBot="1" x14ac:dyDescent="0.25">
      <c r="A6" s="22"/>
      <c r="B6" s="23"/>
      <c r="C6" s="24"/>
      <c r="D6" s="25"/>
      <c r="E6" s="26"/>
      <c r="F6" s="27"/>
      <c r="G6" s="27"/>
      <c r="H6" s="25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9"/>
    </row>
    <row r="7" spans="1:30" s="4" customFormat="1" ht="15.75" thickBot="1" x14ac:dyDescent="0.3">
      <c r="A7" s="18"/>
      <c r="B7" s="18"/>
      <c r="C7" s="6"/>
      <c r="D7" s="7"/>
      <c r="E7" s="19"/>
      <c r="F7" s="5"/>
      <c r="G7" s="5"/>
      <c r="H7" s="7"/>
      <c r="AC7" s="174"/>
      <c r="AD7" s="175"/>
    </row>
    <row r="8" spans="1:30" s="4" customFormat="1" ht="15" customHeight="1" thickBot="1" x14ac:dyDescent="0.3">
      <c r="A8" s="191" t="s">
        <v>1297</v>
      </c>
      <c r="B8" s="192"/>
      <c r="C8" s="192"/>
      <c r="D8" s="192"/>
      <c r="E8" s="192"/>
      <c r="F8" s="192"/>
      <c r="G8" s="192"/>
      <c r="H8" s="192"/>
      <c r="I8" s="192"/>
      <c r="J8" s="192"/>
      <c r="K8" s="192"/>
      <c r="L8" s="192"/>
      <c r="M8" s="192"/>
      <c r="N8" s="192"/>
      <c r="O8" s="192"/>
      <c r="P8" s="192"/>
      <c r="Q8" s="192"/>
      <c r="R8" s="192"/>
      <c r="S8" s="192"/>
      <c r="T8" s="192"/>
      <c r="U8" s="192"/>
      <c r="V8" s="192"/>
      <c r="W8" s="192"/>
      <c r="X8" s="192"/>
      <c r="Y8" s="192"/>
      <c r="Z8" s="192"/>
      <c r="AA8" s="192"/>
      <c r="AB8" s="193"/>
      <c r="AC8" s="94"/>
      <c r="AD8" s="102"/>
    </row>
    <row r="9" spans="1:30" ht="20.25" thickBot="1" x14ac:dyDescent="0.35">
      <c r="AC9" s="177"/>
      <c r="AD9" s="178"/>
    </row>
    <row r="10" spans="1:30" ht="20.25" thickBot="1" x14ac:dyDescent="0.35">
      <c r="A10" s="31" t="s">
        <v>1298</v>
      </c>
      <c r="B10" s="32" t="s">
        <v>1299</v>
      </c>
      <c r="C10" s="32" t="s">
        <v>1300</v>
      </c>
      <c r="D10" s="32" t="s">
        <v>1301</v>
      </c>
      <c r="E10" s="32">
        <v>1</v>
      </c>
      <c r="F10" s="32">
        <v>2</v>
      </c>
      <c r="G10" s="32">
        <v>3</v>
      </c>
      <c r="H10" s="32">
        <v>4</v>
      </c>
      <c r="I10" s="32">
        <v>5</v>
      </c>
      <c r="J10" s="32">
        <v>6</v>
      </c>
      <c r="K10" s="32">
        <v>7</v>
      </c>
      <c r="L10" s="32">
        <v>8</v>
      </c>
      <c r="M10" s="32">
        <v>9</v>
      </c>
      <c r="N10" s="32">
        <v>10</v>
      </c>
      <c r="O10" s="32">
        <v>11</v>
      </c>
      <c r="P10" s="32">
        <v>12</v>
      </c>
      <c r="Q10" s="32">
        <v>13</v>
      </c>
      <c r="R10" s="32">
        <v>14</v>
      </c>
      <c r="S10" s="32">
        <v>15</v>
      </c>
      <c r="T10" s="32">
        <v>16</v>
      </c>
      <c r="U10" s="32">
        <v>17</v>
      </c>
      <c r="V10" s="32">
        <v>18</v>
      </c>
      <c r="W10" s="32">
        <v>19</v>
      </c>
      <c r="X10" s="32">
        <v>20</v>
      </c>
      <c r="Y10" s="32">
        <v>21</v>
      </c>
      <c r="Z10" s="32">
        <v>22</v>
      </c>
      <c r="AA10" s="32">
        <v>23</v>
      </c>
      <c r="AB10" s="33">
        <v>24</v>
      </c>
      <c r="AC10" s="172"/>
      <c r="AD10" s="173"/>
    </row>
    <row r="11" spans="1:30" x14ac:dyDescent="0.2">
      <c r="A11" s="34"/>
      <c r="B11" s="35"/>
      <c r="C11" s="35"/>
      <c r="D11" s="35"/>
      <c r="E11" s="36"/>
      <c r="F11" s="36"/>
      <c r="G11" s="36"/>
      <c r="H11" s="36"/>
      <c r="I11" s="36"/>
      <c r="J11" s="36"/>
      <c r="K11" s="37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</row>
    <row r="12" spans="1:30" ht="15" x14ac:dyDescent="0.25">
      <c r="A12" s="38">
        <v>1</v>
      </c>
      <c r="B12" s="39" t="s">
        <v>1302</v>
      </c>
      <c r="C12" s="40">
        <f>Orçamento!K9</f>
        <v>352095.96</v>
      </c>
      <c r="D12" s="41"/>
      <c r="E12" s="42">
        <v>1</v>
      </c>
      <c r="F12" s="43"/>
      <c r="G12" s="44"/>
      <c r="H12" s="44"/>
      <c r="I12" s="44"/>
      <c r="J12" s="44"/>
      <c r="K12" s="45"/>
      <c r="L12" s="44"/>
      <c r="M12" s="46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</row>
    <row r="13" spans="1:30" ht="15" x14ac:dyDescent="0.25">
      <c r="A13" s="38"/>
      <c r="B13" s="47"/>
      <c r="C13" s="40"/>
      <c r="D13" s="41"/>
      <c r="E13" s="48"/>
      <c r="F13" s="48"/>
      <c r="G13" s="44"/>
      <c r="H13" s="44"/>
      <c r="I13" s="44"/>
      <c r="J13" s="44"/>
      <c r="K13" s="45"/>
      <c r="L13" s="44"/>
      <c r="M13" s="46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</row>
    <row r="14" spans="1:30" ht="15" x14ac:dyDescent="0.25">
      <c r="A14" s="38">
        <v>2</v>
      </c>
      <c r="B14" s="49" t="s">
        <v>1303</v>
      </c>
      <c r="C14" s="40">
        <f>Orçamento!K20</f>
        <v>68937.899999999994</v>
      </c>
      <c r="D14" s="41"/>
      <c r="E14" s="50">
        <v>0.15</v>
      </c>
      <c r="F14" s="50">
        <v>0.85</v>
      </c>
      <c r="G14" s="43"/>
      <c r="H14" s="44"/>
      <c r="I14" s="44"/>
      <c r="J14" s="44"/>
      <c r="K14" s="45"/>
      <c r="L14" s="44"/>
      <c r="M14" s="46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</row>
    <row r="15" spans="1:30" ht="15" x14ac:dyDescent="0.25">
      <c r="A15" s="38"/>
      <c r="B15" s="47"/>
      <c r="C15" s="40"/>
      <c r="D15" s="41"/>
      <c r="E15" s="48"/>
      <c r="F15" s="48"/>
      <c r="G15" s="48"/>
      <c r="H15" s="44"/>
      <c r="I15" s="44"/>
      <c r="J15" s="44"/>
      <c r="K15" s="45"/>
      <c r="L15" s="44"/>
      <c r="M15" s="46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</row>
    <row r="16" spans="1:30" ht="15" x14ac:dyDescent="0.25">
      <c r="A16" s="38">
        <v>3</v>
      </c>
      <c r="B16" s="49" t="s">
        <v>1304</v>
      </c>
      <c r="C16" s="40">
        <f>Orçamento!K47</f>
        <v>844490.53</v>
      </c>
      <c r="D16" s="41"/>
      <c r="E16" s="51"/>
      <c r="F16" s="50">
        <v>0.7</v>
      </c>
      <c r="G16" s="50">
        <v>0.3</v>
      </c>
      <c r="H16" s="44"/>
      <c r="I16" s="44"/>
      <c r="J16" s="44"/>
      <c r="K16" s="45"/>
      <c r="L16" s="44"/>
      <c r="M16" s="46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</row>
    <row r="17" spans="1:28" ht="15" x14ac:dyDescent="0.25">
      <c r="A17" s="38"/>
      <c r="B17" s="47"/>
      <c r="C17" s="40"/>
      <c r="D17" s="41"/>
      <c r="E17" s="48"/>
      <c r="F17" s="48"/>
      <c r="G17" s="48"/>
      <c r="H17" s="44"/>
      <c r="I17" s="44"/>
      <c r="J17" s="44"/>
      <c r="K17" s="45"/>
      <c r="L17" s="44"/>
      <c r="M17" s="46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</row>
    <row r="18" spans="1:28" ht="15" x14ac:dyDescent="0.25">
      <c r="A18" s="38">
        <v>4</v>
      </c>
      <c r="B18" s="49" t="s">
        <v>1305</v>
      </c>
      <c r="C18" s="40">
        <f>Orçamento!K131</f>
        <v>2162635.86</v>
      </c>
      <c r="D18" s="41"/>
      <c r="E18" s="44"/>
      <c r="F18" s="50">
        <v>0.1</v>
      </c>
      <c r="G18" s="50">
        <v>0.7</v>
      </c>
      <c r="H18" s="50">
        <v>0.2</v>
      </c>
      <c r="I18" s="52"/>
      <c r="J18" s="52"/>
      <c r="K18" s="53"/>
      <c r="L18" s="54"/>
      <c r="M18" s="46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</row>
    <row r="19" spans="1:28" ht="15" x14ac:dyDescent="0.25">
      <c r="A19" s="38"/>
      <c r="B19" s="47"/>
      <c r="C19" s="40"/>
      <c r="D19" s="41"/>
      <c r="E19" s="44"/>
      <c r="F19" s="48"/>
      <c r="G19" s="48"/>
      <c r="H19" s="48"/>
      <c r="I19" s="48"/>
      <c r="J19" s="48"/>
      <c r="K19" s="45"/>
      <c r="L19" s="44"/>
      <c r="M19" s="46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</row>
    <row r="20" spans="1:28" ht="15" x14ac:dyDescent="0.25">
      <c r="A20" s="38">
        <v>5</v>
      </c>
      <c r="B20" s="49" t="s">
        <v>1306</v>
      </c>
      <c r="C20" s="40">
        <f>Orçamento!K203</f>
        <v>314490.19</v>
      </c>
      <c r="D20" s="41"/>
      <c r="E20" s="44"/>
      <c r="F20" s="51"/>
      <c r="G20" s="50">
        <v>0.15</v>
      </c>
      <c r="H20" s="50">
        <v>0.4</v>
      </c>
      <c r="I20" s="50">
        <v>0.45</v>
      </c>
      <c r="J20" s="55"/>
      <c r="K20" s="55"/>
      <c r="L20" s="44"/>
      <c r="M20" s="46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</row>
    <row r="21" spans="1:28" ht="15" x14ac:dyDescent="0.25">
      <c r="A21" s="38"/>
      <c r="B21" s="44"/>
      <c r="C21" s="40"/>
      <c r="D21" s="41"/>
      <c r="E21" s="44"/>
      <c r="F21" s="48"/>
      <c r="G21" s="48"/>
      <c r="H21" s="48"/>
      <c r="I21" s="48"/>
      <c r="J21" s="48"/>
      <c r="K21" s="56"/>
      <c r="L21" s="44"/>
      <c r="M21" s="46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</row>
    <row r="22" spans="1:28" ht="15" x14ac:dyDescent="0.25">
      <c r="A22" s="38">
        <v>6</v>
      </c>
      <c r="B22" s="57" t="s">
        <v>1307</v>
      </c>
      <c r="C22" s="40">
        <f>Orçamento!K228</f>
        <v>709508.73</v>
      </c>
      <c r="D22" s="41"/>
      <c r="E22" s="44"/>
      <c r="F22" s="44"/>
      <c r="G22" s="44"/>
      <c r="H22" s="55"/>
      <c r="I22" s="50">
        <v>0.1</v>
      </c>
      <c r="J22" s="50">
        <v>0.4</v>
      </c>
      <c r="K22" s="50">
        <v>0.3</v>
      </c>
      <c r="L22" s="50">
        <v>0.2</v>
      </c>
      <c r="M22" s="46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</row>
    <row r="23" spans="1:28" ht="15" x14ac:dyDescent="0.25">
      <c r="A23" s="38"/>
      <c r="B23" s="44"/>
      <c r="C23" s="40"/>
      <c r="D23" s="41"/>
      <c r="E23" s="44"/>
      <c r="F23" s="44"/>
      <c r="G23" s="44"/>
      <c r="H23" s="48"/>
      <c r="I23" s="48"/>
      <c r="J23" s="48"/>
      <c r="K23" s="48"/>
      <c r="L23" s="48"/>
      <c r="M23" s="78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</row>
    <row r="24" spans="1:28" ht="15" x14ac:dyDescent="0.25">
      <c r="A24" s="38">
        <v>7</v>
      </c>
      <c r="B24" s="57" t="s">
        <v>1308</v>
      </c>
      <c r="C24" s="40">
        <f>Orçamento!K282</f>
        <v>613469.77</v>
      </c>
      <c r="D24" s="41"/>
      <c r="E24" s="44"/>
      <c r="F24" s="44"/>
      <c r="G24" s="44"/>
      <c r="H24" s="44"/>
      <c r="I24" s="44"/>
      <c r="J24" s="50">
        <v>0.25</v>
      </c>
      <c r="K24" s="50">
        <v>0.35</v>
      </c>
      <c r="L24" s="50">
        <v>0.25</v>
      </c>
      <c r="M24" s="50">
        <v>0.15</v>
      </c>
      <c r="N24" s="52"/>
      <c r="O24" s="52"/>
      <c r="P24" s="46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</row>
    <row r="25" spans="1:28" ht="15" x14ac:dyDescent="0.25">
      <c r="A25" s="38"/>
      <c r="B25" s="44"/>
      <c r="C25" s="40"/>
      <c r="D25" s="41"/>
      <c r="E25" s="44"/>
      <c r="F25" s="44"/>
      <c r="G25" s="44"/>
      <c r="H25" s="44"/>
      <c r="I25" s="44"/>
      <c r="J25" s="48"/>
      <c r="K25" s="48"/>
      <c r="L25" s="48"/>
      <c r="M25" s="48"/>
      <c r="N25" s="48"/>
      <c r="O25" s="48"/>
      <c r="P25" s="46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</row>
    <row r="26" spans="1:28" ht="15" x14ac:dyDescent="0.25">
      <c r="A26" s="38">
        <v>8</v>
      </c>
      <c r="B26" s="57" t="s">
        <v>1309</v>
      </c>
      <c r="C26" s="40">
        <f>Orçamento!K304</f>
        <v>89240.42</v>
      </c>
      <c r="D26" s="41"/>
      <c r="E26" s="44"/>
      <c r="F26" s="52"/>
      <c r="G26" s="44"/>
      <c r="H26" s="44"/>
      <c r="I26" s="44"/>
      <c r="J26" s="50">
        <v>1</v>
      </c>
      <c r="K26" s="55"/>
      <c r="L26" s="55"/>
      <c r="M26" s="55"/>
      <c r="N26" s="55"/>
      <c r="O26" s="52"/>
      <c r="P26" s="46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</row>
    <row r="27" spans="1:28" ht="15" x14ac:dyDescent="0.25">
      <c r="A27" s="38"/>
      <c r="B27" s="44"/>
      <c r="C27" s="40"/>
      <c r="D27" s="41"/>
      <c r="E27" s="44"/>
      <c r="F27" s="48"/>
      <c r="G27" s="44"/>
      <c r="H27" s="44"/>
      <c r="I27" s="44"/>
      <c r="J27" s="48"/>
      <c r="K27" s="48"/>
      <c r="L27" s="48"/>
      <c r="M27" s="48"/>
      <c r="N27" s="48"/>
      <c r="O27" s="48"/>
      <c r="P27" s="46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</row>
    <row r="28" spans="1:28" ht="15" x14ac:dyDescent="0.25">
      <c r="A28" s="38">
        <v>9</v>
      </c>
      <c r="B28" s="57" t="s">
        <v>425</v>
      </c>
      <c r="C28" s="40">
        <f>Orçamento!K310</f>
        <v>599944.34</v>
      </c>
      <c r="D28" s="41"/>
      <c r="E28" s="44"/>
      <c r="F28" s="44"/>
      <c r="G28" s="44"/>
      <c r="H28" s="44"/>
      <c r="I28" s="44"/>
      <c r="J28" s="44"/>
      <c r="K28" s="50">
        <v>0.15</v>
      </c>
      <c r="L28" s="50">
        <v>0.2</v>
      </c>
      <c r="M28" s="50">
        <v>0.2</v>
      </c>
      <c r="N28" s="58">
        <v>0.2</v>
      </c>
      <c r="O28" s="58">
        <v>0.2</v>
      </c>
      <c r="P28" s="58">
        <v>0.05</v>
      </c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</row>
    <row r="29" spans="1:28" ht="15" x14ac:dyDescent="0.25">
      <c r="A29" s="38"/>
      <c r="B29" s="44"/>
      <c r="C29" s="40"/>
      <c r="D29" s="41"/>
      <c r="E29" s="44"/>
      <c r="F29" s="44"/>
      <c r="G29" s="44"/>
      <c r="H29" s="44"/>
      <c r="I29" s="44"/>
      <c r="J29" s="44"/>
      <c r="K29" s="48"/>
      <c r="L29" s="48"/>
      <c r="M29" s="48"/>
      <c r="N29" s="48"/>
      <c r="O29" s="48"/>
      <c r="P29" s="78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</row>
    <row r="30" spans="1:28" ht="15" x14ac:dyDescent="0.25">
      <c r="A30" s="38">
        <v>10</v>
      </c>
      <c r="B30" s="57" t="s">
        <v>1310</v>
      </c>
      <c r="C30" s="40">
        <f>Orçamento!K329</f>
        <v>568468.9</v>
      </c>
      <c r="D30" s="41"/>
      <c r="E30" s="44"/>
      <c r="F30" s="44"/>
      <c r="G30" s="44"/>
      <c r="H30" s="44"/>
      <c r="I30" s="44"/>
      <c r="J30" s="44"/>
      <c r="K30" s="50">
        <v>0.15</v>
      </c>
      <c r="L30" s="50">
        <v>0.15</v>
      </c>
      <c r="M30" s="50">
        <v>0.25</v>
      </c>
      <c r="N30" s="58">
        <v>0.2</v>
      </c>
      <c r="O30" s="58">
        <v>0.25</v>
      </c>
      <c r="P30" s="46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</row>
    <row r="31" spans="1:28" ht="15" x14ac:dyDescent="0.25">
      <c r="A31" s="38"/>
      <c r="B31" s="44"/>
      <c r="C31" s="40"/>
      <c r="D31" s="41"/>
      <c r="E31" s="44"/>
      <c r="F31" s="44"/>
      <c r="G31" s="44"/>
      <c r="H31" s="48"/>
      <c r="I31" s="48"/>
      <c r="J31" s="48"/>
      <c r="K31" s="48"/>
      <c r="L31" s="48"/>
      <c r="M31" s="46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</row>
    <row r="32" spans="1:28" ht="15" x14ac:dyDescent="0.25">
      <c r="A32" s="38">
        <v>11</v>
      </c>
      <c r="B32" s="57" t="s">
        <v>1311</v>
      </c>
      <c r="C32" s="40">
        <f>Orçamento!K355</f>
        <v>116117.47</v>
      </c>
      <c r="D32" s="41"/>
      <c r="E32" s="44"/>
      <c r="F32" s="44"/>
      <c r="G32" s="44"/>
      <c r="H32" s="44"/>
      <c r="I32" s="44"/>
      <c r="J32" s="44"/>
      <c r="K32" s="44"/>
      <c r="L32" s="55"/>
      <c r="M32" s="55"/>
      <c r="N32" s="55"/>
      <c r="O32" s="50">
        <v>0.3</v>
      </c>
      <c r="P32" s="50">
        <v>0.25</v>
      </c>
      <c r="Q32" s="50">
        <v>0.4</v>
      </c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</row>
    <row r="33" spans="1:28" ht="15" x14ac:dyDescent="0.25">
      <c r="A33" s="38"/>
      <c r="B33" s="44"/>
      <c r="C33" s="40"/>
      <c r="D33" s="41"/>
      <c r="E33" s="44"/>
      <c r="F33" s="44"/>
      <c r="G33" s="44"/>
      <c r="H33" s="44"/>
      <c r="I33" s="44"/>
      <c r="J33" s="44"/>
      <c r="K33" s="44"/>
      <c r="L33" s="48"/>
      <c r="M33" s="48"/>
      <c r="N33" s="48"/>
      <c r="O33" s="59"/>
      <c r="P33" s="59"/>
      <c r="Q33" s="60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</row>
    <row r="34" spans="1:28" ht="15" x14ac:dyDescent="0.25">
      <c r="A34" s="38">
        <v>12</v>
      </c>
      <c r="B34" s="57" t="s">
        <v>1312</v>
      </c>
      <c r="C34" s="40">
        <f>Orçamento!K377</f>
        <v>158234.69</v>
      </c>
      <c r="D34" s="41"/>
      <c r="E34" s="44"/>
      <c r="F34" s="44"/>
      <c r="G34" s="44"/>
      <c r="H34" s="44"/>
      <c r="I34" s="44"/>
      <c r="J34" s="44"/>
      <c r="K34" s="44"/>
      <c r="L34" s="50">
        <v>0.1</v>
      </c>
      <c r="M34" s="50">
        <v>0.2</v>
      </c>
      <c r="N34" s="50">
        <v>0.3</v>
      </c>
      <c r="O34" s="50">
        <v>0.2</v>
      </c>
      <c r="P34" s="58">
        <v>0.1</v>
      </c>
      <c r="Q34" s="58">
        <v>0.1</v>
      </c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</row>
    <row r="35" spans="1:28" ht="15" x14ac:dyDescent="0.25">
      <c r="A35" s="38"/>
      <c r="B35" s="44"/>
      <c r="C35" s="40"/>
      <c r="D35" s="41"/>
      <c r="E35" s="44"/>
      <c r="F35" s="44"/>
      <c r="G35" s="44"/>
      <c r="H35" s="44"/>
      <c r="I35" s="44"/>
      <c r="J35" s="44"/>
      <c r="K35" s="44"/>
      <c r="L35" s="48"/>
      <c r="M35" s="48"/>
      <c r="N35" s="48"/>
      <c r="O35" s="59"/>
      <c r="P35" s="59"/>
      <c r="Q35" s="46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</row>
    <row r="36" spans="1:28" ht="15" x14ac:dyDescent="0.25">
      <c r="A36" s="38">
        <v>13</v>
      </c>
      <c r="B36" s="61" t="s">
        <v>656</v>
      </c>
      <c r="C36" s="40">
        <f>Orçamento!K453</f>
        <v>84486.13</v>
      </c>
      <c r="D36" s="41"/>
      <c r="E36" s="44"/>
      <c r="F36" s="52"/>
      <c r="G36" s="52"/>
      <c r="H36" s="44"/>
      <c r="I36" s="44"/>
      <c r="J36" s="44"/>
      <c r="K36" s="44"/>
      <c r="L36" s="52"/>
      <c r="M36" s="50">
        <v>0.2</v>
      </c>
      <c r="N36" s="50">
        <v>0.2</v>
      </c>
      <c r="O36" s="50">
        <v>0.3</v>
      </c>
      <c r="P36" s="50">
        <v>0.25</v>
      </c>
      <c r="Q36" s="50">
        <v>0.05</v>
      </c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</row>
    <row r="37" spans="1:28" ht="15" x14ac:dyDescent="0.25">
      <c r="A37" s="38"/>
      <c r="B37" s="44"/>
      <c r="C37" s="40"/>
      <c r="D37" s="41"/>
      <c r="E37" s="44"/>
      <c r="F37" s="48"/>
      <c r="G37" s="48"/>
      <c r="H37" s="44"/>
      <c r="I37" s="44"/>
      <c r="J37" s="44"/>
      <c r="K37" s="44"/>
      <c r="L37" s="48"/>
      <c r="M37" s="48"/>
      <c r="N37" s="48"/>
      <c r="O37" s="48"/>
      <c r="P37" s="48"/>
      <c r="Q37" s="78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</row>
    <row r="38" spans="1:28" ht="15" x14ac:dyDescent="0.25">
      <c r="A38" s="38">
        <v>14</v>
      </c>
      <c r="B38" s="57" t="s">
        <v>1313</v>
      </c>
      <c r="C38" s="40">
        <f>Orçamento!K475</f>
        <v>92575.07</v>
      </c>
      <c r="D38" s="41"/>
      <c r="E38" s="44"/>
      <c r="F38" s="52"/>
      <c r="G38" s="52"/>
      <c r="H38" s="44"/>
      <c r="I38" s="44"/>
      <c r="J38" s="44"/>
      <c r="K38" s="44"/>
      <c r="L38" s="50">
        <v>0.2</v>
      </c>
      <c r="M38" s="50">
        <v>0.2</v>
      </c>
      <c r="N38" s="50">
        <v>0.2</v>
      </c>
      <c r="O38" s="50">
        <v>0.2</v>
      </c>
      <c r="P38" s="50">
        <v>0.2</v>
      </c>
      <c r="Q38" s="46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</row>
    <row r="39" spans="1:28" ht="15" x14ac:dyDescent="0.25">
      <c r="A39" s="38"/>
      <c r="B39" s="44"/>
      <c r="C39" s="40"/>
      <c r="D39" s="41"/>
      <c r="E39" s="44"/>
      <c r="F39" s="48"/>
      <c r="G39" s="48"/>
      <c r="H39" s="48"/>
      <c r="I39" s="48"/>
      <c r="J39" s="48"/>
      <c r="K39" s="48"/>
      <c r="L39" s="48"/>
      <c r="M39" s="46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</row>
    <row r="40" spans="1:28" ht="15" x14ac:dyDescent="0.25">
      <c r="A40" s="38">
        <v>15</v>
      </c>
      <c r="B40" s="57" t="s">
        <v>1314</v>
      </c>
      <c r="C40" s="40">
        <f>Orçamento!K536</f>
        <v>86166.23</v>
      </c>
      <c r="D40" s="41"/>
      <c r="E40" s="44"/>
      <c r="F40" s="51"/>
      <c r="G40" s="55"/>
      <c r="H40" s="44"/>
      <c r="I40" s="44"/>
      <c r="J40" s="44"/>
      <c r="K40" s="44"/>
      <c r="L40" s="44"/>
      <c r="M40" s="44"/>
      <c r="N40" s="44"/>
      <c r="O40" s="55"/>
      <c r="P40" s="55"/>
      <c r="Q40" s="50">
        <v>0.1</v>
      </c>
      <c r="R40" s="62">
        <v>0.2</v>
      </c>
      <c r="S40" s="62">
        <v>0.3</v>
      </c>
      <c r="T40" s="62">
        <v>0.4</v>
      </c>
      <c r="U40" s="44"/>
      <c r="V40" s="44"/>
      <c r="W40" s="44"/>
      <c r="X40" s="44"/>
      <c r="Y40" s="44"/>
      <c r="Z40" s="44"/>
      <c r="AA40" s="44"/>
      <c r="AB40" s="44"/>
    </row>
    <row r="41" spans="1:28" ht="15" x14ac:dyDescent="0.25">
      <c r="A41" s="38"/>
      <c r="B41" s="44"/>
      <c r="C41" s="40"/>
      <c r="D41" s="41"/>
      <c r="E41" s="44"/>
      <c r="F41" s="63"/>
      <c r="G41" s="48"/>
      <c r="H41" s="44"/>
      <c r="I41" s="44"/>
      <c r="J41" s="44"/>
      <c r="K41" s="44"/>
      <c r="L41" s="44"/>
      <c r="M41" s="44"/>
      <c r="N41" s="44"/>
      <c r="O41" s="48"/>
      <c r="P41" s="48"/>
      <c r="Q41" s="48"/>
      <c r="R41" s="56"/>
      <c r="S41" s="48"/>
      <c r="T41" s="78"/>
      <c r="U41" s="44"/>
      <c r="V41" s="44"/>
      <c r="W41" s="44"/>
      <c r="X41" s="44"/>
      <c r="Y41" s="44"/>
      <c r="Z41" s="44"/>
      <c r="AA41" s="44"/>
      <c r="AB41" s="44"/>
    </row>
    <row r="42" spans="1:28" ht="15" x14ac:dyDescent="0.25">
      <c r="A42" s="38">
        <v>16</v>
      </c>
      <c r="B42" s="57" t="s">
        <v>864</v>
      </c>
      <c r="C42" s="40">
        <f>Orçamento!K573</f>
        <v>4119.8</v>
      </c>
      <c r="D42" s="41"/>
      <c r="E42" s="44"/>
      <c r="F42" s="51"/>
      <c r="G42" s="55"/>
      <c r="H42" s="44"/>
      <c r="I42" s="44"/>
      <c r="J42" s="44"/>
      <c r="K42" s="44"/>
      <c r="L42" s="44"/>
      <c r="M42" s="44"/>
      <c r="N42" s="44"/>
      <c r="O42" s="50">
        <v>0.3</v>
      </c>
      <c r="P42" s="50">
        <v>0.3</v>
      </c>
      <c r="Q42" s="52"/>
      <c r="R42" s="64"/>
      <c r="S42" s="50">
        <v>0.2</v>
      </c>
      <c r="T42" s="50">
        <v>0.2</v>
      </c>
      <c r="U42" s="44"/>
      <c r="V42" s="44"/>
      <c r="W42" s="44"/>
      <c r="X42" s="44"/>
      <c r="Y42" s="44"/>
      <c r="Z42" s="44"/>
      <c r="AA42" s="44"/>
      <c r="AB42" s="44"/>
    </row>
    <row r="43" spans="1:28" ht="15" x14ac:dyDescent="0.25">
      <c r="A43" s="38"/>
      <c r="B43" s="44"/>
      <c r="C43" s="40"/>
      <c r="D43" s="41"/>
      <c r="E43" s="44"/>
      <c r="F43" s="63"/>
      <c r="G43" s="48"/>
      <c r="H43" s="44"/>
      <c r="I43" s="44"/>
      <c r="J43" s="44"/>
      <c r="K43" s="44"/>
      <c r="L43" s="44"/>
      <c r="M43" s="44"/>
      <c r="N43" s="44"/>
      <c r="O43" s="48"/>
      <c r="P43" s="48"/>
      <c r="Q43" s="48"/>
      <c r="R43" s="56"/>
      <c r="S43" s="48"/>
      <c r="T43" s="78"/>
      <c r="U43" s="44"/>
      <c r="V43" s="44"/>
      <c r="W43" s="44"/>
      <c r="X43" s="44"/>
      <c r="Y43" s="44"/>
      <c r="Z43" s="44"/>
      <c r="AA43" s="44"/>
      <c r="AB43" s="44"/>
    </row>
    <row r="44" spans="1:28" ht="15" x14ac:dyDescent="0.25">
      <c r="A44" s="38">
        <v>17</v>
      </c>
      <c r="B44" s="57" t="s">
        <v>880</v>
      </c>
      <c r="C44" s="40">
        <f>Orçamento!K583</f>
        <v>117762.44</v>
      </c>
      <c r="D44" s="41"/>
      <c r="E44" s="44"/>
      <c r="F44" s="52"/>
      <c r="G44" s="52"/>
      <c r="H44" s="44"/>
      <c r="I44" s="44"/>
      <c r="J44" s="44"/>
      <c r="K44" s="44"/>
      <c r="L44" s="44"/>
      <c r="M44" s="44"/>
      <c r="N44" s="44"/>
      <c r="O44" s="50">
        <v>0.05</v>
      </c>
      <c r="P44" s="50">
        <v>0.1</v>
      </c>
      <c r="Q44" s="50">
        <v>0.1</v>
      </c>
      <c r="R44" s="50">
        <v>0.2</v>
      </c>
      <c r="S44" s="50">
        <v>0.3</v>
      </c>
      <c r="T44" s="50">
        <v>0.25</v>
      </c>
      <c r="U44" s="44"/>
      <c r="V44" s="44"/>
      <c r="W44" s="44"/>
      <c r="X44" s="44"/>
      <c r="Y44" s="44"/>
      <c r="Z44" s="44"/>
      <c r="AA44" s="44"/>
      <c r="AB44" s="44"/>
    </row>
    <row r="45" spans="1:28" ht="15" x14ac:dyDescent="0.25">
      <c r="A45" s="44"/>
      <c r="B45" s="44"/>
      <c r="C45" s="65"/>
      <c r="D45" s="43"/>
      <c r="E45" s="44"/>
      <c r="F45" s="48"/>
      <c r="G45" s="48"/>
      <c r="H45" s="44"/>
      <c r="I45" s="44"/>
      <c r="J45" s="44"/>
      <c r="K45" s="44"/>
      <c r="L45" s="44"/>
      <c r="M45" s="44"/>
      <c r="N45" s="44"/>
      <c r="O45" s="48"/>
      <c r="P45" s="48"/>
      <c r="Q45" s="48"/>
      <c r="R45" s="48"/>
      <c r="S45" s="48"/>
      <c r="T45" s="48"/>
      <c r="U45" s="44"/>
      <c r="V45" s="44"/>
      <c r="W45" s="44"/>
      <c r="X45" s="44"/>
      <c r="Y45" s="44"/>
      <c r="Z45" s="44"/>
      <c r="AA45" s="44"/>
      <c r="AB45" s="44"/>
    </row>
    <row r="46" spans="1:28" ht="15" x14ac:dyDescent="0.25">
      <c r="A46" s="66">
        <v>18</v>
      </c>
      <c r="B46" s="57" t="s">
        <v>1315</v>
      </c>
      <c r="C46" s="65">
        <f>Orçamento!K627</f>
        <v>428989.8</v>
      </c>
      <c r="D46" s="41"/>
      <c r="E46" s="44"/>
      <c r="F46" s="48"/>
      <c r="G46" s="48"/>
      <c r="H46" s="44"/>
      <c r="I46" s="44"/>
      <c r="J46" s="44"/>
      <c r="K46" s="44"/>
      <c r="L46" s="44"/>
      <c r="M46" s="44"/>
      <c r="N46" s="44"/>
      <c r="O46" s="67"/>
      <c r="P46" s="68">
        <v>0.1</v>
      </c>
      <c r="Q46" s="68">
        <v>0.1</v>
      </c>
      <c r="R46" s="68">
        <v>0.2</v>
      </c>
      <c r="S46" s="68">
        <v>0.25</v>
      </c>
      <c r="T46" s="68">
        <v>0.25</v>
      </c>
      <c r="U46" s="68">
        <v>0.1</v>
      </c>
      <c r="V46" s="44"/>
      <c r="W46" s="44"/>
      <c r="X46" s="44"/>
      <c r="Y46" s="44"/>
      <c r="Z46" s="44"/>
      <c r="AA46" s="44"/>
      <c r="AB46" s="44"/>
    </row>
    <row r="47" spans="1:28" ht="15" x14ac:dyDescent="0.25">
      <c r="A47" s="66"/>
      <c r="B47" s="44"/>
      <c r="C47" s="65"/>
      <c r="D47" s="43"/>
      <c r="E47" s="44"/>
      <c r="F47" s="48"/>
      <c r="G47" s="48"/>
      <c r="H47" s="44"/>
      <c r="I47" s="44"/>
      <c r="J47" s="44"/>
      <c r="K47" s="44"/>
      <c r="L47" s="44"/>
      <c r="M47" s="44"/>
      <c r="N47" s="44"/>
      <c r="O47" s="48"/>
      <c r="P47" s="48"/>
      <c r="Q47" s="48"/>
      <c r="R47" s="48"/>
      <c r="S47" s="48"/>
      <c r="T47" s="48"/>
      <c r="U47" s="59"/>
      <c r="V47" s="44"/>
      <c r="W47" s="44"/>
      <c r="X47" s="44"/>
      <c r="Y47" s="44"/>
      <c r="Z47" s="44"/>
      <c r="AA47" s="44"/>
      <c r="AB47" s="44"/>
    </row>
    <row r="48" spans="1:28" ht="15" x14ac:dyDescent="0.25">
      <c r="A48" s="66">
        <v>19</v>
      </c>
      <c r="B48" s="69" t="s">
        <v>1134</v>
      </c>
      <c r="C48" s="65">
        <f>Orçamento!K724</f>
        <v>28432.65</v>
      </c>
      <c r="D48" s="41"/>
      <c r="E48" s="44"/>
      <c r="F48" s="48"/>
      <c r="G48" s="48"/>
      <c r="H48" s="44"/>
      <c r="I48" s="44"/>
      <c r="J48" s="44"/>
      <c r="K48" s="44"/>
      <c r="L48" s="44"/>
      <c r="M48" s="44"/>
      <c r="N48" s="44"/>
      <c r="O48" s="48"/>
      <c r="P48" s="68">
        <v>0.2</v>
      </c>
      <c r="Q48" s="48"/>
      <c r="R48" s="56"/>
      <c r="S48" s="48"/>
      <c r="T48" s="70">
        <v>0.8</v>
      </c>
      <c r="U48" s="44"/>
      <c r="V48" s="44"/>
      <c r="W48" s="44"/>
      <c r="X48" s="44"/>
      <c r="Y48" s="44"/>
      <c r="Z48" s="44"/>
      <c r="AA48" s="44"/>
      <c r="AB48" s="44"/>
    </row>
    <row r="49" spans="1:29" ht="15" x14ac:dyDescent="0.25">
      <c r="A49" s="66"/>
      <c r="B49" s="44"/>
      <c r="C49" s="65"/>
      <c r="D49" s="43"/>
      <c r="E49" s="44"/>
      <c r="F49" s="48"/>
      <c r="G49" s="48"/>
      <c r="H49" s="44"/>
      <c r="I49" s="44"/>
      <c r="J49" s="44"/>
      <c r="K49" s="44"/>
      <c r="L49" s="44"/>
      <c r="M49" s="44"/>
      <c r="N49" s="44"/>
      <c r="O49" s="48"/>
      <c r="P49" s="48"/>
      <c r="Q49" s="48"/>
      <c r="R49" s="56"/>
      <c r="S49" s="48"/>
      <c r="T49" s="78"/>
      <c r="U49" s="44"/>
      <c r="V49" s="44"/>
      <c r="W49" s="44"/>
      <c r="X49" s="44"/>
      <c r="Y49" s="44"/>
      <c r="Z49" s="44"/>
      <c r="AA49" s="44"/>
      <c r="AB49" s="44"/>
    </row>
    <row r="50" spans="1:29" ht="15" x14ac:dyDescent="0.25">
      <c r="A50" s="66">
        <v>20</v>
      </c>
      <c r="B50" s="69" t="s">
        <v>1316</v>
      </c>
      <c r="C50" s="65">
        <f>Orçamento!K735</f>
        <v>169045.65</v>
      </c>
      <c r="D50" s="41"/>
      <c r="E50" s="44"/>
      <c r="F50" s="48"/>
      <c r="G50" s="48"/>
      <c r="H50" s="44"/>
      <c r="I50" s="44"/>
      <c r="J50" s="44"/>
      <c r="K50" s="44"/>
      <c r="L50" s="44"/>
      <c r="M50" s="44"/>
      <c r="N50" s="44"/>
      <c r="O50" s="48"/>
      <c r="P50" s="48"/>
      <c r="Q50" s="48"/>
      <c r="R50" s="71">
        <v>0.2</v>
      </c>
      <c r="S50" s="68">
        <v>0.3</v>
      </c>
      <c r="T50" s="68">
        <v>0.3</v>
      </c>
      <c r="U50" s="68">
        <v>0.2</v>
      </c>
      <c r="V50" s="44"/>
      <c r="W50" s="44"/>
      <c r="X50" s="44"/>
      <c r="Y50" s="44"/>
      <c r="Z50" s="44"/>
      <c r="AA50" s="44"/>
      <c r="AB50" s="44"/>
    </row>
    <row r="51" spans="1:29" ht="15" x14ac:dyDescent="0.25">
      <c r="A51" s="66"/>
      <c r="B51" s="44"/>
      <c r="C51" s="65"/>
      <c r="D51" s="43"/>
      <c r="E51" s="44"/>
      <c r="F51" s="48"/>
      <c r="G51" s="48"/>
      <c r="H51" s="48"/>
      <c r="I51" s="48"/>
      <c r="J51" s="48"/>
      <c r="K51" s="48"/>
      <c r="L51" s="48"/>
      <c r="M51" s="48"/>
      <c r="N51" s="48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</row>
    <row r="52" spans="1:29" ht="15" x14ac:dyDescent="0.25">
      <c r="A52" s="66">
        <v>21</v>
      </c>
      <c r="B52" s="57" t="s">
        <v>1221</v>
      </c>
      <c r="C52" s="65">
        <f>Orçamento!K782</f>
        <v>30078.79</v>
      </c>
      <c r="D52" s="41"/>
      <c r="E52" s="44"/>
      <c r="F52" s="48"/>
      <c r="G52" s="48"/>
      <c r="H52" s="48"/>
      <c r="I52" s="48"/>
      <c r="J52" s="48"/>
      <c r="K52" s="48"/>
      <c r="L52" s="48"/>
      <c r="M52" s="46"/>
      <c r="N52" s="67"/>
      <c r="O52" s="44"/>
      <c r="P52" s="44"/>
      <c r="Q52" s="44"/>
      <c r="R52" s="68">
        <v>0.5</v>
      </c>
      <c r="S52" s="68">
        <v>0.5</v>
      </c>
      <c r="T52" s="44"/>
      <c r="U52" s="44"/>
      <c r="V52" s="44"/>
      <c r="W52" s="44"/>
      <c r="X52" s="44"/>
      <c r="Y52" s="44"/>
      <c r="Z52" s="44"/>
      <c r="AA52" s="44"/>
      <c r="AB52" s="44"/>
    </row>
    <row r="53" spans="1:29" ht="15" x14ac:dyDescent="0.25">
      <c r="A53" s="66"/>
      <c r="B53" s="44"/>
      <c r="C53" s="65"/>
      <c r="D53" s="43"/>
      <c r="E53" s="44"/>
      <c r="F53" s="48"/>
      <c r="G53" s="48"/>
      <c r="H53" s="48"/>
      <c r="I53" s="48"/>
      <c r="J53" s="48"/>
      <c r="K53" s="48"/>
      <c r="L53" s="48"/>
      <c r="M53" s="46"/>
      <c r="N53" s="59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</row>
    <row r="54" spans="1:29" ht="15" x14ac:dyDescent="0.25">
      <c r="A54" s="66">
        <v>22</v>
      </c>
      <c r="B54" s="57" t="s">
        <v>1317</v>
      </c>
      <c r="C54" s="65">
        <f>Orçamento!K787</f>
        <v>75783.360000000001</v>
      </c>
      <c r="D54" s="41"/>
      <c r="E54" s="44"/>
      <c r="F54" s="44"/>
      <c r="G54" s="44"/>
      <c r="H54" s="72"/>
      <c r="I54" s="72"/>
      <c r="J54" s="72"/>
      <c r="K54" s="73"/>
      <c r="L54" s="67"/>
      <c r="M54" s="73"/>
      <c r="N54" s="67"/>
      <c r="O54" s="44"/>
      <c r="P54" s="44"/>
      <c r="Q54" s="44"/>
      <c r="R54" s="68">
        <v>0.15</v>
      </c>
      <c r="S54" s="68">
        <v>0.1</v>
      </c>
      <c r="T54" s="71">
        <v>0.3</v>
      </c>
      <c r="U54" s="68">
        <v>0.2</v>
      </c>
      <c r="V54" s="71">
        <v>0.15</v>
      </c>
      <c r="W54" s="68">
        <v>0.1</v>
      </c>
      <c r="X54" s="44"/>
      <c r="Y54" s="44"/>
      <c r="Z54" s="44"/>
      <c r="AA54" s="44"/>
      <c r="AB54" s="44"/>
    </row>
    <row r="55" spans="1:29" ht="15" x14ac:dyDescent="0.25">
      <c r="A55" s="66"/>
      <c r="B55" s="44"/>
      <c r="C55" s="65"/>
      <c r="D55" s="43"/>
      <c r="E55" s="44"/>
      <c r="F55" s="48"/>
      <c r="G55" s="48"/>
      <c r="H55" s="48"/>
      <c r="I55" s="48"/>
      <c r="J55" s="48"/>
      <c r="K55" s="56"/>
      <c r="L55" s="48"/>
      <c r="M55" s="79"/>
      <c r="N55" s="59"/>
      <c r="O55" s="44"/>
      <c r="P55" s="44"/>
      <c r="Q55" s="44"/>
      <c r="R55" s="44"/>
      <c r="S55" s="56"/>
      <c r="T55" s="48"/>
      <c r="U55" s="78"/>
      <c r="V55" s="59"/>
      <c r="W55" s="44"/>
      <c r="X55" s="44"/>
      <c r="Y55" s="44"/>
      <c r="Z55" s="44"/>
      <c r="AA55" s="44"/>
      <c r="AB55" s="44"/>
    </row>
    <row r="56" spans="1:29" ht="15" x14ac:dyDescent="0.25">
      <c r="A56" s="66">
        <v>23</v>
      </c>
      <c r="B56" s="57" t="s">
        <v>1265</v>
      </c>
      <c r="C56" s="65">
        <f>Orçamento!K804</f>
        <v>153320.99</v>
      </c>
      <c r="D56" s="41"/>
      <c r="E56" s="44"/>
      <c r="F56" s="44"/>
      <c r="G56" s="67"/>
      <c r="H56" s="48"/>
      <c r="I56" s="48"/>
      <c r="J56" s="48"/>
      <c r="K56" s="56"/>
      <c r="L56" s="67"/>
      <c r="M56" s="67"/>
      <c r="N56" s="67"/>
      <c r="O56" s="44"/>
      <c r="P56" s="44"/>
      <c r="Q56" s="44"/>
      <c r="R56" s="44"/>
      <c r="S56" s="44"/>
      <c r="T56" s="44"/>
      <c r="U56" s="44"/>
      <c r="V56" s="68">
        <v>0.15</v>
      </c>
      <c r="W56" s="68">
        <v>0.25</v>
      </c>
      <c r="X56" s="68">
        <v>0.15</v>
      </c>
      <c r="Y56" s="68">
        <v>0.3</v>
      </c>
      <c r="Z56" s="68">
        <v>0.15</v>
      </c>
      <c r="AA56" s="44"/>
      <c r="AB56" s="44"/>
    </row>
    <row r="57" spans="1:29" ht="15" x14ac:dyDescent="0.25">
      <c r="A57" s="66"/>
      <c r="B57" s="44"/>
      <c r="C57" s="65"/>
      <c r="D57" s="43"/>
      <c r="E57" s="59"/>
      <c r="F57" s="59"/>
      <c r="G57" s="59"/>
      <c r="H57" s="48"/>
      <c r="I57" s="48"/>
      <c r="J57" s="48"/>
      <c r="K57" s="56"/>
      <c r="L57" s="48"/>
      <c r="M57" s="78"/>
      <c r="N57" s="59"/>
      <c r="O57" s="44"/>
      <c r="P57" s="44"/>
      <c r="Q57" s="44"/>
      <c r="R57" s="44"/>
      <c r="S57" s="44"/>
      <c r="T57" s="44"/>
      <c r="U57" s="44"/>
      <c r="V57" s="44"/>
      <c r="W57" s="44"/>
      <c r="X57" s="48"/>
      <c r="Y57" s="78"/>
      <c r="Z57" s="59"/>
      <c r="AA57" s="44"/>
      <c r="AB57" s="44"/>
    </row>
    <row r="58" spans="1:29" ht="15" x14ac:dyDescent="0.25">
      <c r="A58" s="66">
        <v>24</v>
      </c>
      <c r="B58" s="57" t="s">
        <v>1288</v>
      </c>
      <c r="C58" s="65">
        <f>Orçamento!K816</f>
        <v>8444.82</v>
      </c>
      <c r="D58" s="41"/>
      <c r="E58" s="44"/>
      <c r="F58" s="48"/>
      <c r="G58" s="48"/>
      <c r="H58" s="48"/>
      <c r="I58" s="48"/>
      <c r="J58" s="48"/>
      <c r="K58" s="56"/>
      <c r="L58" s="48"/>
      <c r="M58" s="73"/>
      <c r="N58" s="67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71">
        <v>0.4</v>
      </c>
      <c r="AB58" s="68">
        <v>0.6</v>
      </c>
    </row>
    <row r="59" spans="1:29" ht="15" x14ac:dyDescent="0.25">
      <c r="A59" s="44"/>
      <c r="B59" s="44"/>
      <c r="C59" s="65"/>
      <c r="D59" s="44"/>
      <c r="E59" s="44"/>
      <c r="F59" s="44"/>
      <c r="G59" s="44"/>
      <c r="H59" s="44"/>
      <c r="I59" s="44"/>
      <c r="J59" s="44"/>
      <c r="K59" s="44"/>
      <c r="L59" s="44"/>
      <c r="M59" s="59"/>
      <c r="N59" s="59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59"/>
      <c r="AB59" s="59"/>
    </row>
    <row r="60" spans="1:29" ht="15.75" thickBot="1" x14ac:dyDescent="0.3">
      <c r="C60" s="74"/>
      <c r="L60" s="75"/>
    </row>
    <row r="61" spans="1:29" ht="13.5" thickBot="1" x14ac:dyDescent="0.25">
      <c r="A61" s="194" t="s">
        <v>1346</v>
      </c>
      <c r="B61" s="195"/>
      <c r="C61" s="76">
        <f>SUM(C12:C58)</f>
        <v>7876840.4900000021</v>
      </c>
      <c r="D61" s="77">
        <f>SUM(D12:D58)</f>
        <v>0</v>
      </c>
      <c r="E61" s="163"/>
      <c r="F61" s="163"/>
      <c r="G61" s="163"/>
      <c r="H61" s="164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5"/>
    </row>
    <row r="62" spans="1:29" x14ac:dyDescent="0.2">
      <c r="A62" s="166"/>
      <c r="B62" s="166"/>
      <c r="C62" s="167"/>
      <c r="D62" s="168"/>
      <c r="E62" s="165"/>
      <c r="F62" s="165"/>
      <c r="G62" s="165"/>
      <c r="H62" s="169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</row>
    <row r="63" spans="1:29" x14ac:dyDescent="0.2">
      <c r="A63" s="166"/>
      <c r="B63" s="166"/>
      <c r="C63" s="167">
        <f>SUM(E61:AB61)</f>
        <v>0</v>
      </c>
      <c r="D63" s="168"/>
      <c r="E63" s="165"/>
      <c r="F63" s="165"/>
      <c r="G63" s="165"/>
      <c r="H63" s="169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</row>
    <row r="64" spans="1:29" x14ac:dyDescent="0.2">
      <c r="A64" s="166"/>
      <c r="B64" s="166"/>
      <c r="C64" s="167"/>
      <c r="D64" s="168"/>
      <c r="E64" s="165"/>
      <c r="F64" s="165"/>
      <c r="G64" s="165"/>
      <c r="H64" s="169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</row>
    <row r="65" spans="3:6" ht="15" x14ac:dyDescent="0.25">
      <c r="C65" s="74"/>
    </row>
    <row r="66" spans="3:6" ht="15" x14ac:dyDescent="0.25">
      <c r="C66"/>
      <c r="D66"/>
      <c r="E66"/>
      <c r="F66"/>
    </row>
    <row r="67" spans="3:6" x14ac:dyDescent="0.2">
      <c r="C67" s="81"/>
      <c r="D67" s="82"/>
      <c r="E67" s="81"/>
      <c r="F67" s="82"/>
    </row>
    <row r="68" spans="3:6" x14ac:dyDescent="0.2">
      <c r="C68" s="183" t="s">
        <v>1318</v>
      </c>
      <c r="D68" s="183"/>
      <c r="E68" s="183"/>
      <c r="F68" s="183"/>
    </row>
    <row r="69" spans="3:6" x14ac:dyDescent="0.2">
      <c r="C69" s="184" t="s">
        <v>1319</v>
      </c>
      <c r="D69" s="184"/>
      <c r="E69" s="184"/>
      <c r="F69" s="184"/>
    </row>
  </sheetData>
  <mergeCells count="8">
    <mergeCell ref="AC7:AD7"/>
    <mergeCell ref="AC9:AD9"/>
    <mergeCell ref="AC10:AD10"/>
    <mergeCell ref="C69:F69"/>
    <mergeCell ref="A1:AB2"/>
    <mergeCell ref="A8:AB8"/>
    <mergeCell ref="A61:B61"/>
    <mergeCell ref="C68:F68"/>
  </mergeCells>
  <pageMargins left="0.511811024" right="0.511811024" top="0.78740157499999996" bottom="0.78740157499999996" header="0.31496062000000002" footer="0.31496062000000002"/>
  <pageSetup paperSize="9" scale="46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01D5A-5884-4AF9-8C75-4B298A57C422}">
  <dimension ref="A2:H367"/>
  <sheetViews>
    <sheetView topLeftCell="A319" workbookViewId="0">
      <selection sqref="A1:XFD1048576"/>
    </sheetView>
  </sheetViews>
  <sheetFormatPr defaultRowHeight="15" x14ac:dyDescent="0.25"/>
  <cols>
    <col min="2" max="2" width="8.7109375" customWidth="1"/>
    <col min="3" max="3" width="48" customWidth="1"/>
    <col min="4" max="4" width="11.42578125" bestFit="1" customWidth="1"/>
    <col min="5" max="5" width="13.140625" bestFit="1" customWidth="1"/>
    <col min="6" max="6" width="11.42578125" bestFit="1" customWidth="1"/>
    <col min="7" max="7" width="13.140625" bestFit="1" customWidth="1"/>
    <col min="8" max="8" width="14.28515625" bestFit="1" customWidth="1"/>
  </cols>
  <sheetData>
    <row r="2" spans="2:3" x14ac:dyDescent="0.25">
      <c r="B2" s="83" t="s">
        <v>0</v>
      </c>
      <c r="C2" s="83" t="s">
        <v>1320</v>
      </c>
    </row>
    <row r="3" spans="2:3" x14ac:dyDescent="0.25">
      <c r="B3" t="s">
        <v>1321</v>
      </c>
      <c r="C3" t="s">
        <v>1322</v>
      </c>
    </row>
    <row r="19" spans="1:7" x14ac:dyDescent="0.25">
      <c r="B19" t="s">
        <v>1323</v>
      </c>
      <c r="C19" t="s">
        <v>1324</v>
      </c>
    </row>
    <row r="21" spans="1:7" x14ac:dyDescent="0.25">
      <c r="A21" t="s">
        <v>0</v>
      </c>
      <c r="B21" t="s">
        <v>1325</v>
      </c>
      <c r="C21" t="s">
        <v>1326</v>
      </c>
      <c r="D21" t="s">
        <v>1327</v>
      </c>
      <c r="E21" t="s">
        <v>1328</v>
      </c>
      <c r="F21" t="s">
        <v>1329</v>
      </c>
      <c r="G21" t="s">
        <v>10</v>
      </c>
    </row>
    <row r="22" spans="1:7" x14ac:dyDescent="0.25">
      <c r="A22" t="s">
        <v>1330</v>
      </c>
      <c r="B22" t="s">
        <v>1331</v>
      </c>
      <c r="F22" s="84"/>
      <c r="G22" s="84"/>
    </row>
    <row r="23" spans="1:7" x14ac:dyDescent="0.25">
      <c r="C23" t="s">
        <v>1332</v>
      </c>
      <c r="D23">
        <v>31.5</v>
      </c>
      <c r="E23" t="s">
        <v>1226</v>
      </c>
      <c r="F23" s="84">
        <v>12</v>
      </c>
      <c r="G23" s="84">
        <f>D23*F23</f>
        <v>378</v>
      </c>
    </row>
    <row r="24" spans="1:7" x14ac:dyDescent="0.25">
      <c r="C24" t="s">
        <v>1333</v>
      </c>
      <c r="D24">
        <v>14.22</v>
      </c>
      <c r="E24" t="s">
        <v>383</v>
      </c>
      <c r="F24" s="84">
        <v>369.37</v>
      </c>
      <c r="G24" s="84">
        <f>D24*F24</f>
        <v>5252.4414000000006</v>
      </c>
    </row>
    <row r="25" spans="1:7" x14ac:dyDescent="0.25">
      <c r="C25" t="s">
        <v>1334</v>
      </c>
      <c r="D25">
        <v>40</v>
      </c>
      <c r="E25" t="s">
        <v>1335</v>
      </c>
      <c r="F25" s="84">
        <v>27.31</v>
      </c>
      <c r="G25" s="84">
        <f>D25*F25</f>
        <v>1092.3999999999999</v>
      </c>
    </row>
    <row r="26" spans="1:7" x14ac:dyDescent="0.25">
      <c r="B26">
        <v>38155</v>
      </c>
      <c r="C26" t="s">
        <v>1336</v>
      </c>
      <c r="D26">
        <v>2</v>
      </c>
      <c r="E26" t="s">
        <v>1337</v>
      </c>
      <c r="F26" s="84">
        <v>102.93</v>
      </c>
      <c r="G26" s="84">
        <f>D26*F26</f>
        <v>205.86</v>
      </c>
    </row>
    <row r="27" spans="1:7" x14ac:dyDescent="0.25">
      <c r="F27" s="84">
        <v>10.94</v>
      </c>
      <c r="G27" s="84">
        <f>G23+G24+G25+G26</f>
        <v>6928.7013999999999</v>
      </c>
    </row>
    <row r="28" spans="1:7" x14ac:dyDescent="0.25">
      <c r="G28" s="85">
        <f>G27/10.94</f>
        <v>633.33650822669108</v>
      </c>
    </row>
    <row r="86" spans="5:6" x14ac:dyDescent="0.25">
      <c r="E86">
        <f>129.9+129.9+85.91</f>
        <v>345.71000000000004</v>
      </c>
      <c r="F86">
        <f>E86/3</f>
        <v>115.23666666666668</v>
      </c>
    </row>
    <row r="107" spans="2:5" x14ac:dyDescent="0.25">
      <c r="B107">
        <f>2090.15+2199.99+2239.99</f>
        <v>6530.1299999999992</v>
      </c>
      <c r="C107" s="84">
        <f>B107/3</f>
        <v>2176.7099999999996</v>
      </c>
      <c r="D107" s="86" t="e">
        <f>C107*#REF!</f>
        <v>#REF!</v>
      </c>
      <c r="E107" s="86" t="e">
        <f>D107+C107</f>
        <v>#REF!</v>
      </c>
    </row>
    <row r="166" spans="5:6" x14ac:dyDescent="0.25">
      <c r="E166">
        <f>4167+5661.05+6286.5</f>
        <v>16114.55</v>
      </c>
      <c r="F166">
        <f>E166/3</f>
        <v>5371.5166666666664</v>
      </c>
    </row>
    <row r="213" spans="2:3" x14ac:dyDescent="0.25">
      <c r="B213">
        <f>775+1063.24+481.58</f>
        <v>2319.8200000000002</v>
      </c>
      <c r="C213">
        <f>B213/3</f>
        <v>773.27333333333343</v>
      </c>
    </row>
    <row r="288" spans="3:4" x14ac:dyDescent="0.25">
      <c r="C288">
        <f>1850+2277.87+1833</f>
        <v>5960.87</v>
      </c>
      <c r="D288">
        <f>C288/3</f>
        <v>1986.9566666666667</v>
      </c>
    </row>
    <row r="346" spans="8:8" x14ac:dyDescent="0.25">
      <c r="H346" s="84">
        <v>67170</v>
      </c>
    </row>
    <row r="364" spans="8:8" x14ac:dyDescent="0.25">
      <c r="H364" s="84"/>
    </row>
    <row r="365" spans="8:8" x14ac:dyDescent="0.25">
      <c r="H365" s="84">
        <v>57400</v>
      </c>
    </row>
    <row r="366" spans="8:8" x14ac:dyDescent="0.25">
      <c r="H366" s="84">
        <v>9890</v>
      </c>
    </row>
    <row r="367" spans="8:8" x14ac:dyDescent="0.25">
      <c r="H367" s="84">
        <f>H365+H366</f>
        <v>67290</v>
      </c>
    </row>
  </sheetData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Orçamento</vt:lpstr>
      <vt:lpstr>Cronograma</vt:lpstr>
      <vt:lpstr>Composições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Ionara Dantas de Sales Magal</cp:lastModifiedBy>
  <cp:lastPrinted>2024-03-13T12:07:12Z</cp:lastPrinted>
  <dcterms:created xsi:type="dcterms:W3CDTF">2024-03-12T14:01:45Z</dcterms:created>
  <dcterms:modified xsi:type="dcterms:W3CDTF">2024-05-17T14:19:29Z</dcterms:modified>
  <cp:category>Sinapi Excel</cp:category>
</cp:coreProperties>
</file>