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theme/theme1.xml" ContentType="application/vnd.openxmlformats-officedocument.theme+xml"/>
  <Override PartName="/xl/externalLinks/_rels/externalLink1.xml.rels" ContentType="application/vnd.openxmlformats-package.relationships+xml"/>
  <Override PartName="/xl/externalLinks/_rels/externalLink2.xml.rels" ContentType="application/vnd.openxmlformats-package.relationships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10"/>
  </bookViews>
  <sheets>
    <sheet name="Servente de Limpeza" sheetId="1" state="visible" r:id="rId3"/>
    <sheet name="Auxiliar Administrativo" sheetId="2" state="visible" r:id="rId4"/>
    <sheet name="Carpinteiro (Oficial)" sheetId="3" state="visible" r:id="rId5"/>
    <sheet name="Copeira" sheetId="4" state="visible" r:id="rId6"/>
    <sheet name="Eletricista de Baixa Tensão(Of)" sheetId="5" state="visible" r:id="rId7"/>
    <sheet name="Encanador Instalador Hidráulico" sheetId="6" state="visible" r:id="rId8"/>
    <sheet name="Jardineiro" sheetId="7" state="visible" r:id="rId9"/>
    <sheet name="Mecânico" sheetId="8" state="visible" r:id="rId10"/>
    <sheet name="Operador de Máquina Leve" sheetId="9" state="visible" r:id="rId11"/>
    <sheet name="Operador de Máquina Rodoviária" sheetId="10" state="visible" r:id="rId12"/>
    <sheet name="Pedreiro (Oficial)" sheetId="11" state="visible" r:id="rId13"/>
    <sheet name="Auxiliar de Serviços Gerais" sheetId="12" state="visible" r:id="rId14"/>
    <sheet name="Soldador" sheetId="13" state="visible" r:id="rId15"/>
    <sheet name="Operador de Computador" sheetId="14" state="visible" r:id="rId16"/>
    <sheet name="Supervisor" sheetId="15" state="visible" r:id="rId17"/>
    <sheet name="Resumo" sheetId="16" state="visible" r:id="rId18"/>
  </sheets>
  <externalReferences>
    <externalReference r:id="rId19"/>
    <externalReference r:id="rId20"/>
  </externalReferences>
  <definedNames>
    <definedName function="false" hidden="false" localSheetId="1" name="_xlnm.Print_Area" vbProcedure="false">'Auxiliar Administrativo'!$A$1:$I$174</definedName>
    <definedName function="false" hidden="false" localSheetId="11" name="_xlnm.Print_Area" vbProcedure="false">'Auxiliar de Serviços Gerais'!$A$1:$I$174</definedName>
    <definedName function="false" hidden="false" localSheetId="2" name="_xlnm.Print_Area" vbProcedure="false">'Carpinteiro (Oficial)'!$A$1:$I$174</definedName>
    <definedName function="false" hidden="false" localSheetId="3" name="_xlnm.Print_Area" vbProcedure="false">Copeira!$A$1:$I$174</definedName>
    <definedName function="false" hidden="false" localSheetId="4" name="_xlnm.Print_Area" vbProcedure="false">'Eletricista de Baixa Tensão(Of)'!$A$1:$I$174</definedName>
    <definedName function="false" hidden="false" localSheetId="5" name="_xlnm.Print_Area" vbProcedure="false">'Encanador Instalador Hidráulico'!$A$1:$I$174</definedName>
    <definedName function="false" hidden="false" localSheetId="6" name="_xlnm.Print_Area" vbProcedure="false">Jardineiro!$A$1:$I$174</definedName>
    <definedName function="false" hidden="false" localSheetId="7" name="_xlnm.Print_Area" vbProcedure="false">Mecânico!$A$1:$I$174</definedName>
    <definedName function="false" hidden="false" localSheetId="13" name="_xlnm.Print_Area" vbProcedure="false">'Operador de Computador'!$A$1:$I$174</definedName>
    <definedName function="false" hidden="false" localSheetId="8" name="_xlnm.Print_Area" vbProcedure="false">'Operador de Máquina Leve'!$A$1:$I$174</definedName>
    <definedName function="false" hidden="false" localSheetId="9" name="_xlnm.Print_Area" vbProcedure="false">'Operador de Máquina Rodoviária'!$A$1:$I$174</definedName>
    <definedName function="false" hidden="false" localSheetId="10" name="_xlnm.Print_Area" vbProcedure="false">'Pedreiro (Oficial)'!$A$1:$I$174</definedName>
    <definedName function="false" hidden="false" localSheetId="0" name="_xlnm.Print_Area" vbProcedure="false">'Servente de Limpeza'!$A$1:$I$174</definedName>
    <definedName function="false" hidden="false" localSheetId="12" name="_xlnm.Print_Area" vbProcedure="false">Soldador!$A$1:$I$174</definedName>
    <definedName function="false" hidden="false" localSheetId="14" name="_xlnm.Print_Area" vbProcedure="false">Supervisor!$A$1:$I$174</definedName>
    <definedName function="false" hidden="false" name="Auxiliar" vbProcedure="false">#REF!</definedName>
    <definedName function="false" hidden="false" name="Copeira" vbProcedure="false">#REF!</definedName>
    <definedName function="false" hidden="false" name="CUSTO_VALE_TRANSPORTE" vbProcedure="false">#REF!</definedName>
    <definedName function="false" hidden="false" name="ecwece4c" vbProcedure="false">#REF!</definedName>
    <definedName function="false" hidden="false" name="MOMB4" vbProcedure="false">'[1]SERVENTE MANUTENCAO'!$I$144</definedName>
    <definedName function="false" hidden="false" name="MONA1" vbProcedure="false">#REF!</definedName>
    <definedName function="false" hidden="false" name="MONA2" vbProcedure="false">#REF!</definedName>
    <definedName function="false" hidden="false" name="MONA3" vbProcedure="false">[2]HIDRAULICO!$I$138</definedName>
    <definedName function="false" hidden="false" name="MONA4" vbProcedure="false">'[2]SERVENTE (AUX PRODUCAO)'!$I$138</definedName>
    <definedName function="false" hidden="false" name="MONA5" vbProcedure="false">#REF!</definedName>
    <definedName function="false" hidden="false" name="MONA6" vbProcedure="false">#REF!</definedName>
    <definedName function="false" hidden="false" name="MONA7" vbProcedure="false">#REF!</definedName>
    <definedName function="false" hidden="false" name="MONA711111" vbProcedure="false">#REF!</definedName>
    <definedName function="false" hidden="false" name="MONA8" vbProcedure="false">[2]MECANICO_REFRIGERACAO!$I$138</definedName>
    <definedName function="false" hidden="false" name="MONB1" vbProcedure="false">#REF!</definedName>
    <definedName function="false" hidden="false" name="MONB2" vbProcedure="false">#REF!</definedName>
    <definedName function="false" hidden="false" name="MONB3" vbProcedure="false">[2]HIDRAULICO!$I$144</definedName>
    <definedName function="false" hidden="false" name="MONB4" vbProcedure="false">'[2]SERVENTE (AUX PRODUCAO)'!$I$144</definedName>
    <definedName function="false" hidden="false" name="MONB5" vbProcedure="false">#REF!</definedName>
    <definedName function="false" hidden="false" name="MONB6" vbProcedure="false">#REF!</definedName>
    <definedName function="false" hidden="false" name="MONB7" vbProcedure="false">#REF!</definedName>
    <definedName function="false" hidden="false" name="MONB8" vbProcedure="false">[2]MECANICO_REFRIGERACAO!$I$144</definedName>
    <definedName function="false" hidden="false" name="MONC1" vbProcedure="false">#REF!</definedName>
    <definedName function="false" hidden="false" name="MONC2" vbProcedure="false">#REF!</definedName>
    <definedName function="false" hidden="false" name="MONC3" vbProcedure="false">[2]HIDRAULICO!$I$148</definedName>
    <definedName function="false" hidden="false" name="MONC4" vbProcedure="false">'[2]SERVENTE (AUX PRODUCAO)'!$I$148</definedName>
    <definedName function="false" hidden="false" name="MONC5" vbProcedure="false">#REF!</definedName>
    <definedName function="false" hidden="false" name="MONC6" vbProcedure="false">#REF!</definedName>
    <definedName function="false" hidden="false" name="MONC7" vbProcedure="false">#REF!</definedName>
    <definedName function="false" hidden="false" name="MONC8" vbProcedure="false">[2]MECANICO_REFRIGERACAO!$I$148</definedName>
    <definedName function="false" hidden="false" name="mont" vbProcedure="false">#REF!</definedName>
    <definedName function="false" hidden="false" name="MONTANTEA" vbProcedure="false">#REF!</definedName>
    <definedName function="false" hidden="false" name="MONTANTEA1" vbProcedure="false">#REF!</definedName>
    <definedName function="false" hidden="false" name="MONTANTEA2" vbProcedure="false">#REF!</definedName>
    <definedName function="false" hidden="false" name="MONTANTEB" vbProcedure="false">#REF!</definedName>
    <definedName function="false" hidden="false" name="MONTANTEB1" vbProcedure="false">#REF!</definedName>
    <definedName function="false" hidden="false" name="MONTANTEB2" vbProcedure="false">#REF!</definedName>
    <definedName function="false" hidden="false" name="MONTANTEC" vbProcedure="false">#REF!</definedName>
    <definedName function="false" hidden="false" name="MONTANTEC1" vbProcedure="false">#REF!</definedName>
    <definedName function="false" hidden="false" name="MONTANTEC2" vbProcedure="false">#REF!</definedName>
    <definedName function="false" hidden="false" name="ok" vbProcedure="false">#REF!</definedName>
    <definedName function="false" hidden="false" name="REMUNERACAO1" vbProcedure="false">#REF!</definedName>
    <definedName function="false" hidden="false" name="REMUNERACAO2" vbProcedure="false">#REF!</definedName>
    <definedName function="false" hidden="false" name="REMUNERACAO3" vbProcedure="false">[2]HIDRAULICO!$I$30</definedName>
    <definedName function="false" hidden="false" name="REMUNERACAO4" vbProcedure="false">'[2]SERVENTE (AUX PRODUCAO)'!$I$30</definedName>
    <definedName function="false" hidden="false" name="REMUNERACAO5" vbProcedure="false">#REF!</definedName>
    <definedName function="false" hidden="false" name="REMUNERACAO6" vbProcedure="false">#REF!</definedName>
    <definedName function="false" hidden="false" name="REMUNERACAO7" vbProcedure="false">#REF!</definedName>
    <definedName function="false" hidden="false" name="REMUNERACAO8" vbProcedure="false">[2]MECANICO_REFRIGERACAO!$I$30</definedName>
    <definedName function="false" hidden="false" name="s" vbProcedure="false">#REF!</definedName>
    <definedName function="false" hidden="false" name="TOTAL1" vbProcedure="false">#REF!</definedName>
    <definedName function="false" hidden="false" name="TOTAL2" vbProcedure="false">#REF!</definedName>
    <definedName function="false" hidden="false" name="TOTAL_MONT_A" vbProcedure="false">#REF!</definedName>
    <definedName function="false" hidden="false" name="VALE_TRANSPORTE" vbProcedure="false">#REF!</definedName>
    <definedName function="false" hidden="false" localSheetId="1" name="Auxiliar" vbProcedure="false">#REF!</definedName>
    <definedName function="false" hidden="false" localSheetId="1" name="CUSTO_VALE_TRANSPORTE" vbProcedure="false">#REF!</definedName>
    <definedName function="false" hidden="false" localSheetId="1" name="ecwece4c" vbProcedure="false">#REF!</definedName>
    <definedName function="false" hidden="false" localSheetId="1" name="MONA1" vbProcedure="false">#REF!</definedName>
    <definedName function="false" hidden="false" localSheetId="1" name="MONA2" vbProcedure="false">#REF!</definedName>
    <definedName function="false" hidden="false" localSheetId="1" name="MONA5" vbProcedure="false">#REF!</definedName>
    <definedName function="false" hidden="false" localSheetId="1" name="MONA6" vbProcedure="false">#REF!</definedName>
    <definedName function="false" hidden="false" localSheetId="1" name="MONA7" vbProcedure="false">#REF!</definedName>
    <definedName function="false" hidden="false" localSheetId="1" name="MONB1" vbProcedure="false">#REF!</definedName>
    <definedName function="false" hidden="false" localSheetId="1" name="MONB2" vbProcedure="false">#REF!</definedName>
    <definedName function="false" hidden="false" localSheetId="1" name="MONB5" vbProcedure="false">#REF!</definedName>
    <definedName function="false" hidden="false" localSheetId="1" name="MONB6" vbProcedure="false">#REF!</definedName>
    <definedName function="false" hidden="false" localSheetId="1" name="MONB7" vbProcedure="false">#REF!</definedName>
    <definedName function="false" hidden="false" localSheetId="1" name="MONC1" vbProcedure="false">#REF!</definedName>
    <definedName function="false" hidden="false" localSheetId="1" name="MONC2" vbProcedure="false">#REF!</definedName>
    <definedName function="false" hidden="false" localSheetId="1" name="MONC5" vbProcedure="false">#REF!</definedName>
    <definedName function="false" hidden="false" localSheetId="1" name="MONC6" vbProcedure="false">#REF!</definedName>
    <definedName function="false" hidden="false" localSheetId="1" name="MONC7" vbProcedure="false">#REF!</definedName>
    <definedName function="false" hidden="false" localSheetId="1" name="mont" vbProcedure="false">#REF!</definedName>
    <definedName function="false" hidden="false" localSheetId="1" name="MONTANTEA" vbProcedure="false">#REF!</definedName>
    <definedName function="false" hidden="false" localSheetId="1" name="MONTANTEA1" vbProcedure="false">#REF!</definedName>
    <definedName function="false" hidden="false" localSheetId="1" name="MONTANTEA2" vbProcedure="false">#REF!</definedName>
    <definedName function="false" hidden="false" localSheetId="1" name="MONTANTEB" vbProcedure="false">#REF!</definedName>
    <definedName function="false" hidden="false" localSheetId="1" name="MONTANTEB1" vbProcedure="false">#REF!</definedName>
    <definedName function="false" hidden="false" localSheetId="1" name="MONTANTEB2" vbProcedure="false">#REF!</definedName>
    <definedName function="false" hidden="false" localSheetId="1" name="MONTANTEC" vbProcedure="false">#REF!</definedName>
    <definedName function="false" hidden="false" localSheetId="1" name="MONTANTEC1" vbProcedure="false">#REF!</definedName>
    <definedName function="false" hidden="false" localSheetId="1" name="MONTANTEC2" vbProcedure="false">#REF!</definedName>
    <definedName function="false" hidden="false" localSheetId="1" name="ok" vbProcedure="false">#REF!</definedName>
    <definedName function="false" hidden="false" localSheetId="1" name="REMUNERACAO1" vbProcedure="false">#REF!</definedName>
    <definedName function="false" hidden="false" localSheetId="1" name="REMUNERACAO2" vbProcedure="false">#REF!</definedName>
    <definedName function="false" hidden="false" localSheetId="1" name="REMUNERACAO5" vbProcedure="false">#REF!</definedName>
    <definedName function="false" hidden="false" localSheetId="1" name="REMUNERACAO6" vbProcedure="false">#REF!</definedName>
    <definedName function="false" hidden="false" localSheetId="1" name="REMUNERACAO7" vbProcedure="false">#REF!</definedName>
    <definedName function="false" hidden="false" localSheetId="1" name="TOTAL1" vbProcedure="false">#REF!</definedName>
    <definedName function="false" hidden="false" localSheetId="1" name="TOTAL2" vbProcedure="false">#REF!</definedName>
    <definedName function="false" hidden="false" localSheetId="1" name="TOTAL_MONT_A" vbProcedure="false">#REF!</definedName>
    <definedName function="false" hidden="false" localSheetId="1" name="VALE_TRANSPORTE" vbProcedure="false">#REF!</definedName>
    <definedName function="false" hidden="false" localSheetId="2" name="Auxiliar" vbProcedure="false">#REF!</definedName>
    <definedName function="false" hidden="false" localSheetId="2" name="CUSTO_VALE_TRANSPORTE" vbProcedure="false">#REF!</definedName>
    <definedName function="false" hidden="false" localSheetId="2" name="ecwece4c" vbProcedure="false">#REF!</definedName>
    <definedName function="false" hidden="false" localSheetId="2" name="MONA1" vbProcedure="false">#REF!</definedName>
    <definedName function="false" hidden="false" localSheetId="2" name="MONA2" vbProcedure="false">#REF!</definedName>
    <definedName function="false" hidden="false" localSheetId="2" name="MONA5" vbProcedure="false">#REF!</definedName>
    <definedName function="false" hidden="false" localSheetId="2" name="MONA6" vbProcedure="false">#REF!</definedName>
    <definedName function="false" hidden="false" localSheetId="2" name="MONA7" vbProcedure="false">#REF!</definedName>
    <definedName function="false" hidden="false" localSheetId="2" name="MONB1" vbProcedure="false">#REF!</definedName>
    <definedName function="false" hidden="false" localSheetId="2" name="MONB2" vbProcedure="false">#REF!</definedName>
    <definedName function="false" hidden="false" localSheetId="2" name="MONB5" vbProcedure="false">#REF!</definedName>
    <definedName function="false" hidden="false" localSheetId="2" name="MONB6" vbProcedure="false">#REF!</definedName>
    <definedName function="false" hidden="false" localSheetId="2" name="MONB7" vbProcedure="false">#REF!</definedName>
    <definedName function="false" hidden="false" localSheetId="2" name="MONC1" vbProcedure="false">#REF!</definedName>
    <definedName function="false" hidden="false" localSheetId="2" name="MONC2" vbProcedure="false">#REF!</definedName>
    <definedName function="false" hidden="false" localSheetId="2" name="MONC5" vbProcedure="false">#REF!</definedName>
    <definedName function="false" hidden="false" localSheetId="2" name="MONC6" vbProcedure="false">#REF!</definedName>
    <definedName function="false" hidden="false" localSheetId="2" name="MONC7" vbProcedure="false">#REF!</definedName>
    <definedName function="false" hidden="false" localSheetId="2" name="mont" vbProcedure="false">#REF!</definedName>
    <definedName function="false" hidden="false" localSheetId="2" name="MONTANTEA" vbProcedure="false">#REF!</definedName>
    <definedName function="false" hidden="false" localSheetId="2" name="MONTANTEA1" vbProcedure="false">#REF!</definedName>
    <definedName function="false" hidden="false" localSheetId="2" name="MONTANTEA2" vbProcedure="false">#REF!</definedName>
    <definedName function="false" hidden="false" localSheetId="2" name="MONTANTEB" vbProcedure="false">#REF!</definedName>
    <definedName function="false" hidden="false" localSheetId="2" name="MONTANTEB1" vbProcedure="false">#REF!</definedName>
    <definedName function="false" hidden="false" localSheetId="2" name="MONTANTEB2" vbProcedure="false">#REF!</definedName>
    <definedName function="false" hidden="false" localSheetId="2" name="MONTANTEC" vbProcedure="false">#REF!</definedName>
    <definedName function="false" hidden="false" localSheetId="2" name="MONTANTEC1" vbProcedure="false">#REF!</definedName>
    <definedName function="false" hidden="false" localSheetId="2" name="MONTANTEC2" vbProcedure="false">#REF!</definedName>
    <definedName function="false" hidden="false" localSheetId="2" name="ok" vbProcedure="false">#REF!</definedName>
    <definedName function="false" hidden="false" localSheetId="2" name="REMUNERACAO1" vbProcedure="false">#REF!</definedName>
    <definedName function="false" hidden="false" localSheetId="2" name="REMUNERACAO2" vbProcedure="false">#REF!</definedName>
    <definedName function="false" hidden="false" localSheetId="2" name="REMUNERACAO5" vbProcedure="false">#REF!</definedName>
    <definedName function="false" hidden="false" localSheetId="2" name="REMUNERACAO6" vbProcedure="false">#REF!</definedName>
    <definedName function="false" hidden="false" localSheetId="2" name="REMUNERACAO7" vbProcedure="false">#REF!</definedName>
    <definedName function="false" hidden="false" localSheetId="2" name="TOTAL1" vbProcedure="false">#REF!</definedName>
    <definedName function="false" hidden="false" localSheetId="2" name="TOTAL2" vbProcedure="false">#REF!</definedName>
    <definedName function="false" hidden="false" localSheetId="2" name="TOTAL_MONT_A" vbProcedure="false">#REF!</definedName>
    <definedName function="false" hidden="false" localSheetId="2" name="VALE_TRANSPORTE" vbProcedure="false">#REF!</definedName>
    <definedName function="false" hidden="false" localSheetId="3" name="Auxiliar" vbProcedure="false">#REF!</definedName>
    <definedName function="false" hidden="false" localSheetId="3" name="CUSTO_VALE_TRANSPORTE" vbProcedure="false">#REF!</definedName>
    <definedName function="false" hidden="false" localSheetId="3" name="ecwece4c" vbProcedure="false">#REF!</definedName>
    <definedName function="false" hidden="false" localSheetId="3" name="MONA1" vbProcedure="false">#REF!</definedName>
    <definedName function="false" hidden="false" localSheetId="3" name="MONA2" vbProcedure="false">#REF!</definedName>
    <definedName function="false" hidden="false" localSheetId="3" name="MONA5" vbProcedure="false">#REF!</definedName>
    <definedName function="false" hidden="false" localSheetId="3" name="MONA6" vbProcedure="false">#REF!</definedName>
    <definedName function="false" hidden="false" localSheetId="3" name="MONA7" vbProcedure="false">#REF!</definedName>
    <definedName function="false" hidden="false" localSheetId="3" name="MONA711111" vbProcedure="false">#REF!</definedName>
    <definedName function="false" hidden="false" localSheetId="3" name="MONB1" vbProcedure="false">#REF!</definedName>
    <definedName function="false" hidden="false" localSheetId="3" name="MONB2" vbProcedure="false">#REF!</definedName>
    <definedName function="false" hidden="false" localSheetId="3" name="MONB5" vbProcedure="false">#REF!</definedName>
    <definedName function="false" hidden="false" localSheetId="3" name="MONB6" vbProcedure="false">#REF!</definedName>
    <definedName function="false" hidden="false" localSheetId="3" name="MONB7" vbProcedure="false">#REF!</definedName>
    <definedName function="false" hidden="false" localSheetId="3" name="MONC1" vbProcedure="false">#REF!</definedName>
    <definedName function="false" hidden="false" localSheetId="3" name="MONC2" vbProcedure="false">#REF!</definedName>
    <definedName function="false" hidden="false" localSheetId="3" name="MONC5" vbProcedure="false">#REF!</definedName>
    <definedName function="false" hidden="false" localSheetId="3" name="MONC6" vbProcedure="false">#REF!</definedName>
    <definedName function="false" hidden="false" localSheetId="3" name="MONC7" vbProcedure="false">#REF!</definedName>
    <definedName function="false" hidden="false" localSheetId="3" name="mont" vbProcedure="false">#REF!</definedName>
    <definedName function="false" hidden="false" localSheetId="3" name="MONTANTEA" vbProcedure="false">#REF!</definedName>
    <definedName function="false" hidden="false" localSheetId="3" name="MONTANTEA1" vbProcedure="false">#REF!</definedName>
    <definedName function="false" hidden="false" localSheetId="3" name="MONTANTEA2" vbProcedure="false">#REF!</definedName>
    <definedName function="false" hidden="false" localSheetId="3" name="MONTANTEB" vbProcedure="false">#REF!</definedName>
    <definedName function="false" hidden="false" localSheetId="3" name="MONTANTEB1" vbProcedure="false">#REF!</definedName>
    <definedName function="false" hidden="false" localSheetId="3" name="MONTANTEB2" vbProcedure="false">#REF!</definedName>
    <definedName function="false" hidden="false" localSheetId="3" name="MONTANTEC" vbProcedure="false">#REF!</definedName>
    <definedName function="false" hidden="false" localSheetId="3" name="MONTANTEC1" vbProcedure="false">#REF!</definedName>
    <definedName function="false" hidden="false" localSheetId="3" name="MONTANTEC2" vbProcedure="false">#REF!</definedName>
    <definedName function="false" hidden="false" localSheetId="3" name="ok" vbProcedure="false">#REF!</definedName>
    <definedName function="false" hidden="false" localSheetId="3" name="REMUNERACAO1" vbProcedure="false">#REF!</definedName>
    <definedName function="false" hidden="false" localSheetId="3" name="REMUNERACAO2" vbProcedure="false">#REF!</definedName>
    <definedName function="false" hidden="false" localSheetId="3" name="REMUNERACAO5" vbProcedure="false">#REF!</definedName>
    <definedName function="false" hidden="false" localSheetId="3" name="REMUNERACAO6" vbProcedure="false">#REF!</definedName>
    <definedName function="false" hidden="false" localSheetId="3" name="REMUNERACAO7" vbProcedure="false">#REF!</definedName>
    <definedName function="false" hidden="false" localSheetId="3" name="s" vbProcedure="false">#REF!</definedName>
    <definedName function="false" hidden="false" localSheetId="3" name="TOTAL1" vbProcedure="false">#REF!</definedName>
    <definedName function="false" hidden="false" localSheetId="3" name="TOTAL2" vbProcedure="false">#REF!</definedName>
    <definedName function="false" hidden="false" localSheetId="3" name="TOTAL_MONT_A" vbProcedure="false">#REF!</definedName>
    <definedName function="false" hidden="false" localSheetId="3" name="VALE_TRANSPORTE" vbProcedure="false">#REF!</definedName>
    <definedName function="false" hidden="false" localSheetId="4" name="Auxiliar" vbProcedure="false">#REF!</definedName>
    <definedName function="false" hidden="false" localSheetId="4" name="Copeira" vbProcedure="false">#REF!</definedName>
    <definedName function="false" hidden="false" localSheetId="4" name="CUSTO_VALE_TRANSPORTE" vbProcedure="false">#REF!</definedName>
    <definedName function="false" hidden="false" localSheetId="4" name="ecwece4c" vbProcedure="false">#REF!</definedName>
    <definedName function="false" hidden="false" localSheetId="4" name="MONA1" vbProcedure="false">#REF!</definedName>
    <definedName function="false" hidden="false" localSheetId="4" name="MONA2" vbProcedure="false">#REF!</definedName>
    <definedName function="false" hidden="false" localSheetId="4" name="MONA5" vbProcedure="false">#REF!</definedName>
    <definedName function="false" hidden="false" localSheetId="4" name="MONA6" vbProcedure="false">#REF!</definedName>
    <definedName function="false" hidden="false" localSheetId="4" name="MONA7" vbProcedure="false">#REF!</definedName>
    <definedName function="false" hidden="false" localSheetId="4" name="MONA711111" vbProcedure="false">#REF!</definedName>
    <definedName function="false" hidden="false" localSheetId="4" name="MONB1" vbProcedure="false">#REF!</definedName>
    <definedName function="false" hidden="false" localSheetId="4" name="MONB2" vbProcedure="false">#REF!</definedName>
    <definedName function="false" hidden="false" localSheetId="4" name="MONB5" vbProcedure="false">#REF!</definedName>
    <definedName function="false" hidden="false" localSheetId="4" name="MONB6" vbProcedure="false">#REF!</definedName>
    <definedName function="false" hidden="false" localSheetId="4" name="MONB7" vbProcedure="false">#REF!</definedName>
    <definedName function="false" hidden="false" localSheetId="4" name="MONC1" vbProcedure="false">#REF!</definedName>
    <definedName function="false" hidden="false" localSheetId="4" name="MONC2" vbProcedure="false">#REF!</definedName>
    <definedName function="false" hidden="false" localSheetId="4" name="MONC5" vbProcedure="false">#REF!</definedName>
    <definedName function="false" hidden="false" localSheetId="4" name="MONC6" vbProcedure="false">#REF!</definedName>
    <definedName function="false" hidden="false" localSheetId="4" name="MONC7" vbProcedure="false">#REF!</definedName>
    <definedName function="false" hidden="false" localSheetId="4" name="mont" vbProcedure="false">#REF!</definedName>
    <definedName function="false" hidden="false" localSheetId="4" name="MONTANTEA" vbProcedure="false">#REF!</definedName>
    <definedName function="false" hidden="false" localSheetId="4" name="MONTANTEA1" vbProcedure="false">#REF!</definedName>
    <definedName function="false" hidden="false" localSheetId="4" name="MONTANTEA2" vbProcedure="false">#REF!</definedName>
    <definedName function="false" hidden="false" localSheetId="4" name="MONTANTEB" vbProcedure="false">#REF!</definedName>
    <definedName function="false" hidden="false" localSheetId="4" name="MONTANTEB1" vbProcedure="false">#REF!</definedName>
    <definedName function="false" hidden="false" localSheetId="4" name="MONTANTEB2" vbProcedure="false">#REF!</definedName>
    <definedName function="false" hidden="false" localSheetId="4" name="MONTANTEC" vbProcedure="false">#REF!</definedName>
    <definedName function="false" hidden="false" localSheetId="4" name="MONTANTEC1" vbProcedure="false">#REF!</definedName>
    <definedName function="false" hidden="false" localSheetId="4" name="MONTANTEC2" vbProcedure="false">#REF!</definedName>
    <definedName function="false" hidden="false" localSheetId="4" name="ok" vbProcedure="false">#REF!</definedName>
    <definedName function="false" hidden="false" localSheetId="4" name="REMUNERACAO1" vbProcedure="false">#REF!</definedName>
    <definedName function="false" hidden="false" localSheetId="4" name="REMUNERACAO2" vbProcedure="false">#REF!</definedName>
    <definedName function="false" hidden="false" localSheetId="4" name="REMUNERACAO5" vbProcedure="false">#REF!</definedName>
    <definedName function="false" hidden="false" localSheetId="4" name="REMUNERACAO6" vbProcedure="false">#REF!</definedName>
    <definedName function="false" hidden="false" localSheetId="4" name="REMUNERACAO7" vbProcedure="false">#REF!</definedName>
    <definedName function="false" hidden="false" localSheetId="4" name="s" vbProcedure="false">#REF!</definedName>
    <definedName function="false" hidden="false" localSheetId="4" name="TOTAL1" vbProcedure="false">#REF!</definedName>
    <definedName function="false" hidden="false" localSheetId="4" name="TOTAL2" vbProcedure="false">#REF!</definedName>
    <definedName function="false" hidden="false" localSheetId="4" name="TOTAL_MONT_A" vbProcedure="false">#REF!</definedName>
    <definedName function="false" hidden="false" localSheetId="4" name="VALE_TRANSPORTE" vbProcedure="false">#REF!</definedName>
    <definedName function="false" hidden="false" localSheetId="5" name="Auxiliar" vbProcedure="false">#REF!</definedName>
    <definedName function="false" hidden="false" localSheetId="5" name="Copeira" vbProcedure="false">#REF!</definedName>
    <definedName function="false" hidden="false" localSheetId="5" name="CUSTO_VALE_TRANSPORTE" vbProcedure="false">#REF!</definedName>
    <definedName function="false" hidden="false" localSheetId="5" name="ecwece4c" vbProcedure="false">#REF!</definedName>
    <definedName function="false" hidden="false" localSheetId="5" name="MONA1" vbProcedure="false">#REF!</definedName>
    <definedName function="false" hidden="false" localSheetId="5" name="MONA2" vbProcedure="false">#REF!</definedName>
    <definedName function="false" hidden="false" localSheetId="5" name="MONA5" vbProcedure="false">#REF!</definedName>
    <definedName function="false" hidden="false" localSheetId="5" name="MONA6" vbProcedure="false">#REF!</definedName>
    <definedName function="false" hidden="false" localSheetId="5" name="MONA7" vbProcedure="false">#REF!</definedName>
    <definedName function="false" hidden="false" localSheetId="5" name="MONA711111" vbProcedure="false">#REF!</definedName>
    <definedName function="false" hidden="false" localSheetId="5" name="MONB1" vbProcedure="false">#REF!</definedName>
    <definedName function="false" hidden="false" localSheetId="5" name="MONB2" vbProcedure="false">#REF!</definedName>
    <definedName function="false" hidden="false" localSheetId="5" name="MONB5" vbProcedure="false">#REF!</definedName>
    <definedName function="false" hidden="false" localSheetId="5" name="MONB6" vbProcedure="false">#REF!</definedName>
    <definedName function="false" hidden="false" localSheetId="5" name="MONB7" vbProcedure="false">#REF!</definedName>
    <definedName function="false" hidden="false" localSheetId="5" name="MONC1" vbProcedure="false">#REF!</definedName>
    <definedName function="false" hidden="false" localSheetId="5" name="MONC2" vbProcedure="false">#REF!</definedName>
    <definedName function="false" hidden="false" localSheetId="5" name="MONC5" vbProcedure="false">#REF!</definedName>
    <definedName function="false" hidden="false" localSheetId="5" name="MONC6" vbProcedure="false">#REF!</definedName>
    <definedName function="false" hidden="false" localSheetId="5" name="MONC7" vbProcedure="false">#REF!</definedName>
    <definedName function="false" hidden="false" localSheetId="5" name="mont" vbProcedure="false">#REF!</definedName>
    <definedName function="false" hidden="false" localSheetId="5" name="MONTANTEA" vbProcedure="false">#REF!</definedName>
    <definedName function="false" hidden="false" localSheetId="5" name="MONTANTEA1" vbProcedure="false">#REF!</definedName>
    <definedName function="false" hidden="false" localSheetId="5" name="MONTANTEA2" vbProcedure="false">#REF!</definedName>
    <definedName function="false" hidden="false" localSheetId="5" name="MONTANTEB" vbProcedure="false">#REF!</definedName>
    <definedName function="false" hidden="false" localSheetId="5" name="MONTANTEB1" vbProcedure="false">#REF!</definedName>
    <definedName function="false" hidden="false" localSheetId="5" name="MONTANTEB2" vbProcedure="false">#REF!</definedName>
    <definedName function="false" hidden="false" localSheetId="5" name="MONTANTEC" vbProcedure="false">#REF!</definedName>
    <definedName function="false" hidden="false" localSheetId="5" name="MONTANTEC1" vbProcedure="false">#REF!</definedName>
    <definedName function="false" hidden="false" localSheetId="5" name="MONTANTEC2" vbProcedure="false">#REF!</definedName>
    <definedName function="false" hidden="false" localSheetId="5" name="ok" vbProcedure="false">#REF!</definedName>
    <definedName function="false" hidden="false" localSheetId="5" name="REMUNERACAO1" vbProcedure="false">#REF!</definedName>
    <definedName function="false" hidden="false" localSheetId="5" name="REMUNERACAO2" vbProcedure="false">#REF!</definedName>
    <definedName function="false" hidden="false" localSheetId="5" name="REMUNERACAO5" vbProcedure="false">#REF!</definedName>
    <definedName function="false" hidden="false" localSheetId="5" name="REMUNERACAO6" vbProcedure="false">#REF!</definedName>
    <definedName function="false" hidden="false" localSheetId="5" name="REMUNERACAO7" vbProcedure="false">#REF!</definedName>
    <definedName function="false" hidden="false" localSheetId="5" name="s" vbProcedure="false">#REF!</definedName>
    <definedName function="false" hidden="false" localSheetId="5" name="TOTAL1" vbProcedure="false">#REF!</definedName>
    <definedName function="false" hidden="false" localSheetId="5" name="TOTAL2" vbProcedure="false">#REF!</definedName>
    <definedName function="false" hidden="false" localSheetId="5" name="TOTAL_MONT_A" vbProcedure="false">#REF!</definedName>
    <definedName function="false" hidden="false" localSheetId="5" name="VALE_TRANSPORTE" vbProcedure="false">#REF!</definedName>
    <definedName function="false" hidden="false" localSheetId="6" name="Auxiliar" vbProcedure="false">#REF!</definedName>
    <definedName function="false" hidden="false" localSheetId="6" name="Copeira" vbProcedure="false">#REF!</definedName>
    <definedName function="false" hidden="false" localSheetId="6" name="CUSTO_VALE_TRANSPORTE" vbProcedure="false">#REF!</definedName>
    <definedName function="false" hidden="false" localSheetId="6" name="ecwece4c" vbProcedure="false">#REF!</definedName>
    <definedName function="false" hidden="false" localSheetId="6" name="MONA1" vbProcedure="false">#REF!</definedName>
    <definedName function="false" hidden="false" localSheetId="6" name="MONA2" vbProcedure="false">#REF!</definedName>
    <definedName function="false" hidden="false" localSheetId="6" name="MONA5" vbProcedure="false">#REF!</definedName>
    <definedName function="false" hidden="false" localSheetId="6" name="MONA6" vbProcedure="false">#REF!</definedName>
    <definedName function="false" hidden="false" localSheetId="6" name="MONA7" vbProcedure="false">#REF!</definedName>
    <definedName function="false" hidden="false" localSheetId="6" name="MONA711111" vbProcedure="false">#REF!</definedName>
    <definedName function="false" hidden="false" localSheetId="6" name="MONB1" vbProcedure="false">#REF!</definedName>
    <definedName function="false" hidden="false" localSheetId="6" name="MONB2" vbProcedure="false">#REF!</definedName>
    <definedName function="false" hidden="false" localSheetId="6" name="MONB5" vbProcedure="false">#REF!</definedName>
    <definedName function="false" hidden="false" localSheetId="6" name="MONB6" vbProcedure="false">#REF!</definedName>
    <definedName function="false" hidden="false" localSheetId="6" name="MONB7" vbProcedure="false">#REF!</definedName>
    <definedName function="false" hidden="false" localSheetId="6" name="MONC1" vbProcedure="false">#REF!</definedName>
    <definedName function="false" hidden="false" localSheetId="6" name="MONC2" vbProcedure="false">#REF!</definedName>
    <definedName function="false" hidden="false" localSheetId="6" name="MONC5" vbProcedure="false">#REF!</definedName>
    <definedName function="false" hidden="false" localSheetId="6" name="MONC6" vbProcedure="false">#REF!</definedName>
    <definedName function="false" hidden="false" localSheetId="6" name="MONC7" vbProcedure="false">#REF!</definedName>
    <definedName function="false" hidden="false" localSheetId="6" name="mont" vbProcedure="false">#REF!</definedName>
    <definedName function="false" hidden="false" localSheetId="6" name="MONTANTEA" vbProcedure="false">#REF!</definedName>
    <definedName function="false" hidden="false" localSheetId="6" name="MONTANTEA1" vbProcedure="false">#REF!</definedName>
    <definedName function="false" hidden="false" localSheetId="6" name="MONTANTEA2" vbProcedure="false">#REF!</definedName>
    <definedName function="false" hidden="false" localSheetId="6" name="MONTANTEB" vbProcedure="false">#REF!</definedName>
    <definedName function="false" hidden="false" localSheetId="6" name="MONTANTEB1" vbProcedure="false">#REF!</definedName>
    <definedName function="false" hidden="false" localSheetId="6" name="MONTANTEB2" vbProcedure="false">#REF!</definedName>
    <definedName function="false" hidden="false" localSheetId="6" name="MONTANTEC" vbProcedure="false">#REF!</definedName>
    <definedName function="false" hidden="false" localSheetId="6" name="MONTANTEC1" vbProcedure="false">#REF!</definedName>
    <definedName function="false" hidden="false" localSheetId="6" name="MONTANTEC2" vbProcedure="false">#REF!</definedName>
    <definedName function="false" hidden="false" localSheetId="6" name="ok" vbProcedure="false">#REF!</definedName>
    <definedName function="false" hidden="false" localSheetId="6" name="REMUNERACAO1" vbProcedure="false">#REF!</definedName>
    <definedName function="false" hidden="false" localSheetId="6" name="REMUNERACAO2" vbProcedure="false">#REF!</definedName>
    <definedName function="false" hidden="false" localSheetId="6" name="REMUNERACAO5" vbProcedure="false">#REF!</definedName>
    <definedName function="false" hidden="false" localSheetId="6" name="REMUNERACAO6" vbProcedure="false">#REF!</definedName>
    <definedName function="false" hidden="false" localSheetId="6" name="REMUNERACAO7" vbProcedure="false">#REF!</definedName>
    <definedName function="false" hidden="false" localSheetId="6" name="s" vbProcedure="false">#REF!</definedName>
    <definedName function="false" hidden="false" localSheetId="6" name="TOTAL1" vbProcedure="false">#REF!</definedName>
    <definedName function="false" hidden="false" localSheetId="6" name="TOTAL2" vbProcedure="false">#REF!</definedName>
    <definedName function="false" hidden="false" localSheetId="6" name="TOTAL_MONT_A" vbProcedure="false">#REF!</definedName>
    <definedName function="false" hidden="false" localSheetId="6" name="VALE_TRANSPORTE" vbProcedure="false">#REF!</definedName>
    <definedName function="false" hidden="false" localSheetId="7" name="Auxiliar" vbProcedure="false">#REF!</definedName>
    <definedName function="false" hidden="false" localSheetId="7" name="Copeira" vbProcedure="false">#REF!</definedName>
    <definedName function="false" hidden="false" localSheetId="7" name="CUSTO_VALE_TRANSPORTE" vbProcedure="false">#REF!</definedName>
    <definedName function="false" hidden="false" localSheetId="7" name="ecwece4c" vbProcedure="false">#REF!</definedName>
    <definedName function="false" hidden="false" localSheetId="7" name="MONA1" vbProcedure="false">#REF!</definedName>
    <definedName function="false" hidden="false" localSheetId="7" name="MONA2" vbProcedure="false">#REF!</definedName>
    <definedName function="false" hidden="false" localSheetId="7" name="MONA5" vbProcedure="false">#REF!</definedName>
    <definedName function="false" hidden="false" localSheetId="7" name="MONA6" vbProcedure="false">#REF!</definedName>
    <definedName function="false" hidden="false" localSheetId="7" name="MONA7" vbProcedure="false">#REF!</definedName>
    <definedName function="false" hidden="false" localSheetId="7" name="MONA711111" vbProcedure="false">#REF!</definedName>
    <definedName function="false" hidden="false" localSheetId="7" name="MONB1" vbProcedure="false">#REF!</definedName>
    <definedName function="false" hidden="false" localSheetId="7" name="MONB2" vbProcedure="false">#REF!</definedName>
    <definedName function="false" hidden="false" localSheetId="7" name="MONB5" vbProcedure="false">#REF!</definedName>
    <definedName function="false" hidden="false" localSheetId="7" name="MONB6" vbProcedure="false">#REF!</definedName>
    <definedName function="false" hidden="false" localSheetId="7" name="MONB7" vbProcedure="false">#REF!</definedName>
    <definedName function="false" hidden="false" localSheetId="7" name="MONC1" vbProcedure="false">#REF!</definedName>
    <definedName function="false" hidden="false" localSheetId="7" name="MONC2" vbProcedure="false">#REF!</definedName>
    <definedName function="false" hidden="false" localSheetId="7" name="MONC5" vbProcedure="false">#REF!</definedName>
    <definedName function="false" hidden="false" localSheetId="7" name="MONC6" vbProcedure="false">#REF!</definedName>
    <definedName function="false" hidden="false" localSheetId="7" name="MONC7" vbProcedure="false">#REF!</definedName>
    <definedName function="false" hidden="false" localSheetId="7" name="mont" vbProcedure="false">#REF!</definedName>
    <definedName function="false" hidden="false" localSheetId="7" name="MONTANTEA" vbProcedure="false">#REF!</definedName>
    <definedName function="false" hidden="false" localSheetId="7" name="MONTANTEA1" vbProcedure="false">#REF!</definedName>
    <definedName function="false" hidden="false" localSheetId="7" name="MONTANTEA2" vbProcedure="false">#REF!</definedName>
    <definedName function="false" hidden="false" localSheetId="7" name="MONTANTEB" vbProcedure="false">#REF!</definedName>
    <definedName function="false" hidden="false" localSheetId="7" name="MONTANTEB1" vbProcedure="false">#REF!</definedName>
    <definedName function="false" hidden="false" localSheetId="7" name="MONTANTEB2" vbProcedure="false">#REF!</definedName>
    <definedName function="false" hidden="false" localSheetId="7" name="MONTANTEC" vbProcedure="false">#REF!</definedName>
    <definedName function="false" hidden="false" localSheetId="7" name="MONTANTEC1" vbProcedure="false">#REF!</definedName>
    <definedName function="false" hidden="false" localSheetId="7" name="MONTANTEC2" vbProcedure="false">#REF!</definedName>
    <definedName function="false" hidden="false" localSheetId="7" name="ok" vbProcedure="false">#REF!</definedName>
    <definedName function="false" hidden="false" localSheetId="7" name="REMUNERACAO1" vbProcedure="false">#REF!</definedName>
    <definedName function="false" hidden="false" localSheetId="7" name="REMUNERACAO2" vbProcedure="false">#REF!</definedName>
    <definedName function="false" hidden="false" localSheetId="7" name="REMUNERACAO5" vbProcedure="false">#REF!</definedName>
    <definedName function="false" hidden="false" localSheetId="7" name="REMUNERACAO6" vbProcedure="false">#REF!</definedName>
    <definedName function="false" hidden="false" localSheetId="7" name="REMUNERACAO7" vbProcedure="false">#REF!</definedName>
    <definedName function="false" hidden="false" localSheetId="7" name="s" vbProcedure="false">#REF!</definedName>
    <definedName function="false" hidden="false" localSheetId="7" name="TOTAL1" vbProcedure="false">#REF!</definedName>
    <definedName function="false" hidden="false" localSheetId="7" name="TOTAL2" vbProcedure="false">#REF!</definedName>
    <definedName function="false" hidden="false" localSheetId="7" name="TOTAL_MONT_A" vbProcedure="false">#REF!</definedName>
    <definedName function="false" hidden="false" localSheetId="7" name="VALE_TRANSPORTE" vbProcedure="false">#REF!</definedName>
    <definedName function="false" hidden="false" localSheetId="8" name="Auxiliar" vbProcedure="false">#REF!</definedName>
    <definedName function="false" hidden="false" localSheetId="8" name="Copeira" vbProcedure="false">#REF!</definedName>
    <definedName function="false" hidden="false" localSheetId="8" name="CUSTO_VALE_TRANSPORTE" vbProcedure="false">#REF!</definedName>
    <definedName function="false" hidden="false" localSheetId="8" name="ecwece4c" vbProcedure="false">#REF!</definedName>
    <definedName function="false" hidden="false" localSheetId="8" name="MONA1" vbProcedure="false">#REF!</definedName>
    <definedName function="false" hidden="false" localSheetId="8" name="MONA2" vbProcedure="false">#REF!</definedName>
    <definedName function="false" hidden="false" localSheetId="8" name="MONA5" vbProcedure="false">#REF!</definedName>
    <definedName function="false" hidden="false" localSheetId="8" name="MONA6" vbProcedure="false">#REF!</definedName>
    <definedName function="false" hidden="false" localSheetId="8" name="MONA7" vbProcedure="false">#REF!</definedName>
    <definedName function="false" hidden="false" localSheetId="8" name="MONA711111" vbProcedure="false">#REF!</definedName>
    <definedName function="false" hidden="false" localSheetId="8" name="MONB1" vbProcedure="false">#REF!</definedName>
    <definedName function="false" hidden="false" localSheetId="8" name="MONB2" vbProcedure="false">#REF!</definedName>
    <definedName function="false" hidden="false" localSheetId="8" name="MONB5" vbProcedure="false">#REF!</definedName>
    <definedName function="false" hidden="false" localSheetId="8" name="MONB6" vbProcedure="false">#REF!</definedName>
    <definedName function="false" hidden="false" localSheetId="8" name="MONB7" vbProcedure="false">#REF!</definedName>
    <definedName function="false" hidden="false" localSheetId="8" name="MONC1" vbProcedure="false">#REF!</definedName>
    <definedName function="false" hidden="false" localSheetId="8" name="MONC2" vbProcedure="false">#REF!</definedName>
    <definedName function="false" hidden="false" localSheetId="8" name="MONC5" vbProcedure="false">#REF!</definedName>
    <definedName function="false" hidden="false" localSheetId="8" name="MONC6" vbProcedure="false">#REF!</definedName>
    <definedName function="false" hidden="false" localSheetId="8" name="MONC7" vbProcedure="false">#REF!</definedName>
    <definedName function="false" hidden="false" localSheetId="8" name="mont" vbProcedure="false">#REF!</definedName>
    <definedName function="false" hidden="false" localSheetId="8" name="MONTANTEA" vbProcedure="false">#REF!</definedName>
    <definedName function="false" hidden="false" localSheetId="8" name="MONTANTEA1" vbProcedure="false">#REF!</definedName>
    <definedName function="false" hidden="false" localSheetId="8" name="MONTANTEA2" vbProcedure="false">#REF!</definedName>
    <definedName function="false" hidden="false" localSheetId="8" name="MONTANTEB" vbProcedure="false">#REF!</definedName>
    <definedName function="false" hidden="false" localSheetId="8" name="MONTANTEB1" vbProcedure="false">#REF!</definedName>
    <definedName function="false" hidden="false" localSheetId="8" name="MONTANTEB2" vbProcedure="false">#REF!</definedName>
    <definedName function="false" hidden="false" localSheetId="8" name="MONTANTEC" vbProcedure="false">#REF!</definedName>
    <definedName function="false" hidden="false" localSheetId="8" name="MONTANTEC1" vbProcedure="false">#REF!</definedName>
    <definedName function="false" hidden="false" localSheetId="8" name="MONTANTEC2" vbProcedure="false">#REF!</definedName>
    <definedName function="false" hidden="false" localSheetId="8" name="ok" vbProcedure="false">#REF!</definedName>
    <definedName function="false" hidden="false" localSheetId="8" name="REMUNERACAO1" vbProcedure="false">#REF!</definedName>
    <definedName function="false" hidden="false" localSheetId="8" name="REMUNERACAO2" vbProcedure="false">#REF!</definedName>
    <definedName function="false" hidden="false" localSheetId="8" name="REMUNERACAO5" vbProcedure="false">#REF!</definedName>
    <definedName function="false" hidden="false" localSheetId="8" name="REMUNERACAO6" vbProcedure="false">#REF!</definedName>
    <definedName function="false" hidden="false" localSheetId="8" name="REMUNERACAO7" vbProcedure="false">#REF!</definedName>
    <definedName function="false" hidden="false" localSheetId="8" name="s" vbProcedure="false">#REF!</definedName>
    <definedName function="false" hidden="false" localSheetId="8" name="TOTAL1" vbProcedure="false">#REF!</definedName>
    <definedName function="false" hidden="false" localSheetId="8" name="TOTAL2" vbProcedure="false">#REF!</definedName>
    <definedName function="false" hidden="false" localSheetId="8" name="TOTAL_MONT_A" vbProcedure="false">#REF!</definedName>
    <definedName function="false" hidden="false" localSheetId="8" name="VALE_TRANSPORTE" vbProcedure="false">#REF!</definedName>
    <definedName function="false" hidden="false" localSheetId="9" name="Auxiliar" vbProcedure="false">#REF!</definedName>
    <definedName function="false" hidden="false" localSheetId="9" name="Copeira" vbProcedure="false">#REF!</definedName>
    <definedName function="false" hidden="false" localSheetId="9" name="CUSTO_VALE_TRANSPORTE" vbProcedure="false">#REF!</definedName>
    <definedName function="false" hidden="false" localSheetId="9" name="ecwece4c" vbProcedure="false">#REF!</definedName>
    <definedName function="false" hidden="false" localSheetId="9" name="MONA1" vbProcedure="false">#REF!</definedName>
    <definedName function="false" hidden="false" localSheetId="9" name="MONA2" vbProcedure="false">#REF!</definedName>
    <definedName function="false" hidden="false" localSheetId="9" name="MONA5" vbProcedure="false">#REF!</definedName>
    <definedName function="false" hidden="false" localSheetId="9" name="MONA6" vbProcedure="false">#REF!</definedName>
    <definedName function="false" hidden="false" localSheetId="9" name="MONA7" vbProcedure="false">#REF!</definedName>
    <definedName function="false" hidden="false" localSheetId="9" name="MONA711111" vbProcedure="false">#REF!</definedName>
    <definedName function="false" hidden="false" localSheetId="9" name="MONB1" vbProcedure="false">#REF!</definedName>
    <definedName function="false" hidden="false" localSheetId="9" name="MONB2" vbProcedure="false">#REF!</definedName>
    <definedName function="false" hidden="false" localSheetId="9" name="MONB5" vbProcedure="false">#REF!</definedName>
    <definedName function="false" hidden="false" localSheetId="9" name="MONB6" vbProcedure="false">#REF!</definedName>
    <definedName function="false" hidden="false" localSheetId="9" name="MONB7" vbProcedure="false">#REF!</definedName>
    <definedName function="false" hidden="false" localSheetId="9" name="MONC1" vbProcedure="false">#REF!</definedName>
    <definedName function="false" hidden="false" localSheetId="9" name="MONC2" vbProcedure="false">#REF!</definedName>
    <definedName function="false" hidden="false" localSheetId="9" name="MONC5" vbProcedure="false">#REF!</definedName>
    <definedName function="false" hidden="false" localSheetId="9" name="MONC6" vbProcedure="false">#REF!</definedName>
    <definedName function="false" hidden="false" localSheetId="9" name="MONC7" vbProcedure="false">#REF!</definedName>
    <definedName function="false" hidden="false" localSheetId="9" name="mont" vbProcedure="false">#REF!</definedName>
    <definedName function="false" hidden="false" localSheetId="9" name="MONTANTEA" vbProcedure="false">#REF!</definedName>
    <definedName function="false" hidden="false" localSheetId="9" name="MONTANTEA1" vbProcedure="false">#REF!</definedName>
    <definedName function="false" hidden="false" localSheetId="9" name="MONTANTEA2" vbProcedure="false">#REF!</definedName>
    <definedName function="false" hidden="false" localSheetId="9" name="MONTANTEB" vbProcedure="false">#REF!</definedName>
    <definedName function="false" hidden="false" localSheetId="9" name="MONTANTEB1" vbProcedure="false">#REF!</definedName>
    <definedName function="false" hidden="false" localSheetId="9" name="MONTANTEB2" vbProcedure="false">#REF!</definedName>
    <definedName function="false" hidden="false" localSheetId="9" name="MONTANTEC" vbProcedure="false">#REF!</definedName>
    <definedName function="false" hidden="false" localSheetId="9" name="MONTANTEC1" vbProcedure="false">#REF!</definedName>
    <definedName function="false" hidden="false" localSheetId="9" name="MONTANTEC2" vbProcedure="false">#REF!</definedName>
    <definedName function="false" hidden="false" localSheetId="9" name="ok" vbProcedure="false">#REF!</definedName>
    <definedName function="false" hidden="false" localSheetId="9" name="REMUNERACAO1" vbProcedure="false">#REF!</definedName>
    <definedName function="false" hidden="false" localSheetId="9" name="REMUNERACAO2" vbProcedure="false">#REF!</definedName>
    <definedName function="false" hidden="false" localSheetId="9" name="REMUNERACAO5" vbProcedure="false">#REF!</definedName>
    <definedName function="false" hidden="false" localSheetId="9" name="REMUNERACAO6" vbProcedure="false">#REF!</definedName>
    <definedName function="false" hidden="false" localSheetId="9" name="REMUNERACAO7" vbProcedure="false">#REF!</definedName>
    <definedName function="false" hidden="false" localSheetId="9" name="s" vbProcedure="false">#REF!</definedName>
    <definedName function="false" hidden="false" localSheetId="9" name="TOTAL1" vbProcedure="false">#REF!</definedName>
    <definedName function="false" hidden="false" localSheetId="9" name="TOTAL2" vbProcedure="false">#REF!</definedName>
    <definedName function="false" hidden="false" localSheetId="9" name="TOTAL_MONT_A" vbProcedure="false">#REF!</definedName>
    <definedName function="false" hidden="false" localSheetId="9" name="VALE_TRANSPORTE" vbProcedure="false">#REF!</definedName>
    <definedName function="false" hidden="false" localSheetId="10" name="Auxiliar" vbProcedure="false">#REF!</definedName>
    <definedName function="false" hidden="false" localSheetId="10" name="Copeira" vbProcedure="false">#REF!</definedName>
    <definedName function="false" hidden="false" localSheetId="10" name="CUSTO_VALE_TRANSPORTE" vbProcedure="false">#REF!</definedName>
    <definedName function="false" hidden="false" localSheetId="10" name="ecwece4c" vbProcedure="false">#REF!</definedName>
    <definedName function="false" hidden="false" localSheetId="10" name="MONA1" vbProcedure="false">#REF!</definedName>
    <definedName function="false" hidden="false" localSheetId="10" name="MONA2" vbProcedure="false">#REF!</definedName>
    <definedName function="false" hidden="false" localSheetId="10" name="MONA5" vbProcedure="false">#REF!</definedName>
    <definedName function="false" hidden="false" localSheetId="10" name="MONA6" vbProcedure="false">#REF!</definedName>
    <definedName function="false" hidden="false" localSheetId="10" name="MONA7" vbProcedure="false">#REF!</definedName>
    <definedName function="false" hidden="false" localSheetId="10" name="MONA711111" vbProcedure="false">#REF!</definedName>
    <definedName function="false" hidden="false" localSheetId="10" name="MONB1" vbProcedure="false">#REF!</definedName>
    <definedName function="false" hidden="false" localSheetId="10" name="MONB2" vbProcedure="false">#REF!</definedName>
    <definedName function="false" hidden="false" localSheetId="10" name="MONB5" vbProcedure="false">#REF!</definedName>
    <definedName function="false" hidden="false" localSheetId="10" name="MONB6" vbProcedure="false">#REF!</definedName>
    <definedName function="false" hidden="false" localSheetId="10" name="MONB7" vbProcedure="false">#REF!</definedName>
    <definedName function="false" hidden="false" localSheetId="10" name="MONC1" vbProcedure="false">#REF!</definedName>
    <definedName function="false" hidden="false" localSheetId="10" name="MONC2" vbProcedure="false">#REF!</definedName>
    <definedName function="false" hidden="false" localSheetId="10" name="MONC5" vbProcedure="false">#REF!</definedName>
    <definedName function="false" hidden="false" localSheetId="10" name="MONC6" vbProcedure="false">#REF!</definedName>
    <definedName function="false" hidden="false" localSheetId="10" name="MONC7" vbProcedure="false">#REF!</definedName>
    <definedName function="false" hidden="false" localSheetId="10" name="mont" vbProcedure="false">#REF!</definedName>
    <definedName function="false" hidden="false" localSheetId="10" name="MONTANTEA" vbProcedure="false">#REF!</definedName>
    <definedName function="false" hidden="false" localSheetId="10" name="MONTANTEA1" vbProcedure="false">#REF!</definedName>
    <definedName function="false" hidden="false" localSheetId="10" name="MONTANTEA2" vbProcedure="false">#REF!</definedName>
    <definedName function="false" hidden="false" localSheetId="10" name="MONTANTEB" vbProcedure="false">#REF!</definedName>
    <definedName function="false" hidden="false" localSheetId="10" name="MONTANTEB1" vbProcedure="false">#REF!</definedName>
    <definedName function="false" hidden="false" localSheetId="10" name="MONTANTEB2" vbProcedure="false">#REF!</definedName>
    <definedName function="false" hidden="false" localSheetId="10" name="MONTANTEC" vbProcedure="false">#REF!</definedName>
    <definedName function="false" hidden="false" localSheetId="10" name="MONTANTEC1" vbProcedure="false">#REF!</definedName>
    <definedName function="false" hidden="false" localSheetId="10" name="MONTANTEC2" vbProcedure="false">#REF!</definedName>
    <definedName function="false" hidden="false" localSheetId="10" name="ok" vbProcedure="false">#REF!</definedName>
    <definedName function="false" hidden="false" localSheetId="10" name="REMUNERACAO1" vbProcedure="false">#REF!</definedName>
    <definedName function="false" hidden="false" localSheetId="10" name="REMUNERACAO2" vbProcedure="false">#REF!</definedName>
    <definedName function="false" hidden="false" localSheetId="10" name="REMUNERACAO5" vbProcedure="false">#REF!</definedName>
    <definedName function="false" hidden="false" localSheetId="10" name="REMUNERACAO6" vbProcedure="false">#REF!</definedName>
    <definedName function="false" hidden="false" localSheetId="10" name="REMUNERACAO7" vbProcedure="false">#REF!</definedName>
    <definedName function="false" hidden="false" localSheetId="10" name="s" vbProcedure="false">#REF!</definedName>
    <definedName function="false" hidden="false" localSheetId="10" name="TOTAL1" vbProcedure="false">#REF!</definedName>
    <definedName function="false" hidden="false" localSheetId="10" name="TOTAL2" vbProcedure="false">#REF!</definedName>
    <definedName function="false" hidden="false" localSheetId="10" name="TOTAL_MONT_A" vbProcedure="false">#REF!</definedName>
    <definedName function="false" hidden="false" localSheetId="10" name="VALE_TRANSPORTE" vbProcedure="false">#REF!</definedName>
    <definedName function="false" hidden="false" localSheetId="11" name="Auxiliar" vbProcedure="false">#REF!</definedName>
    <definedName function="false" hidden="false" localSheetId="11" name="Copeira" vbProcedure="false">#REF!</definedName>
    <definedName function="false" hidden="false" localSheetId="11" name="CUSTO_VALE_TRANSPORTE" vbProcedure="false">#REF!</definedName>
    <definedName function="false" hidden="false" localSheetId="11" name="ecwece4c" vbProcedure="false">#REF!</definedName>
    <definedName function="false" hidden="false" localSheetId="11" name="MONA1" vbProcedure="false">#REF!</definedName>
    <definedName function="false" hidden="false" localSheetId="11" name="MONA2" vbProcedure="false">#REF!</definedName>
    <definedName function="false" hidden="false" localSheetId="11" name="MONA5" vbProcedure="false">#REF!</definedName>
    <definedName function="false" hidden="false" localSheetId="11" name="MONA6" vbProcedure="false">#REF!</definedName>
    <definedName function="false" hidden="false" localSheetId="11" name="MONA7" vbProcedure="false">#REF!</definedName>
    <definedName function="false" hidden="false" localSheetId="11" name="MONA711111" vbProcedure="false">#REF!</definedName>
    <definedName function="false" hidden="false" localSheetId="11" name="MONB1" vbProcedure="false">#REF!</definedName>
    <definedName function="false" hidden="false" localSheetId="11" name="MONB2" vbProcedure="false">#REF!</definedName>
    <definedName function="false" hidden="false" localSheetId="11" name="MONB5" vbProcedure="false">#REF!</definedName>
    <definedName function="false" hidden="false" localSheetId="11" name="MONB6" vbProcedure="false">#REF!</definedName>
    <definedName function="false" hidden="false" localSheetId="11" name="MONB7" vbProcedure="false">#REF!</definedName>
    <definedName function="false" hidden="false" localSheetId="11" name="MONC1" vbProcedure="false">#REF!</definedName>
    <definedName function="false" hidden="false" localSheetId="11" name="MONC2" vbProcedure="false">#REF!</definedName>
    <definedName function="false" hidden="false" localSheetId="11" name="MONC5" vbProcedure="false">#REF!</definedName>
    <definedName function="false" hidden="false" localSheetId="11" name="MONC6" vbProcedure="false">#REF!</definedName>
    <definedName function="false" hidden="false" localSheetId="11" name="MONC7" vbProcedure="false">#REF!</definedName>
    <definedName function="false" hidden="false" localSheetId="11" name="mont" vbProcedure="false">#REF!</definedName>
    <definedName function="false" hidden="false" localSheetId="11" name="MONTANTEA" vbProcedure="false">#REF!</definedName>
    <definedName function="false" hidden="false" localSheetId="11" name="MONTANTEA1" vbProcedure="false">#REF!</definedName>
    <definedName function="false" hidden="false" localSheetId="11" name="MONTANTEA2" vbProcedure="false">#REF!</definedName>
    <definedName function="false" hidden="false" localSheetId="11" name="MONTANTEB" vbProcedure="false">#REF!</definedName>
    <definedName function="false" hidden="false" localSheetId="11" name="MONTANTEB1" vbProcedure="false">#REF!</definedName>
    <definedName function="false" hidden="false" localSheetId="11" name="MONTANTEB2" vbProcedure="false">#REF!</definedName>
    <definedName function="false" hidden="false" localSheetId="11" name="MONTANTEC" vbProcedure="false">#REF!</definedName>
    <definedName function="false" hidden="false" localSheetId="11" name="MONTANTEC1" vbProcedure="false">#REF!</definedName>
    <definedName function="false" hidden="false" localSheetId="11" name="MONTANTEC2" vbProcedure="false">#REF!</definedName>
    <definedName function="false" hidden="false" localSheetId="11" name="ok" vbProcedure="false">#REF!</definedName>
    <definedName function="false" hidden="false" localSheetId="11" name="REMUNERACAO1" vbProcedure="false">#REF!</definedName>
    <definedName function="false" hidden="false" localSheetId="11" name="REMUNERACAO2" vbProcedure="false">#REF!</definedName>
    <definedName function="false" hidden="false" localSheetId="11" name="REMUNERACAO5" vbProcedure="false">#REF!</definedName>
    <definedName function="false" hidden="false" localSheetId="11" name="REMUNERACAO6" vbProcedure="false">#REF!</definedName>
    <definedName function="false" hidden="false" localSheetId="11" name="REMUNERACAO7" vbProcedure="false">#REF!</definedName>
    <definedName function="false" hidden="false" localSheetId="11" name="s" vbProcedure="false">#REF!</definedName>
    <definedName function="false" hidden="false" localSheetId="11" name="TOTAL1" vbProcedure="false">#REF!</definedName>
    <definedName function="false" hidden="false" localSheetId="11" name="TOTAL2" vbProcedure="false">#REF!</definedName>
    <definedName function="false" hidden="false" localSheetId="11" name="TOTAL_MONT_A" vbProcedure="false">#REF!</definedName>
    <definedName function="false" hidden="false" localSheetId="11" name="VALE_TRANSPORTE" vbProcedure="false">#REF!</definedName>
    <definedName function="false" hidden="false" localSheetId="12" name="Auxiliar" vbProcedure="false">#REF!</definedName>
    <definedName function="false" hidden="false" localSheetId="12" name="Copeira" vbProcedure="false">#REF!</definedName>
    <definedName function="false" hidden="false" localSheetId="12" name="CUSTO_VALE_TRANSPORTE" vbProcedure="false">#REF!</definedName>
    <definedName function="false" hidden="false" localSheetId="12" name="ecwece4c" vbProcedure="false">#REF!</definedName>
    <definedName function="false" hidden="false" localSheetId="12" name="MONA1" vbProcedure="false">#REF!</definedName>
    <definedName function="false" hidden="false" localSheetId="12" name="MONA2" vbProcedure="false">#REF!</definedName>
    <definedName function="false" hidden="false" localSheetId="12" name="MONA5" vbProcedure="false">#REF!</definedName>
    <definedName function="false" hidden="false" localSheetId="12" name="MONA6" vbProcedure="false">#REF!</definedName>
    <definedName function="false" hidden="false" localSheetId="12" name="MONA7" vbProcedure="false">#REF!</definedName>
    <definedName function="false" hidden="false" localSheetId="12" name="MONA711111" vbProcedure="false">#REF!</definedName>
    <definedName function="false" hidden="false" localSheetId="12" name="MONB1" vbProcedure="false">#REF!</definedName>
    <definedName function="false" hidden="false" localSheetId="12" name="MONB2" vbProcedure="false">#REF!</definedName>
    <definedName function="false" hidden="false" localSheetId="12" name="MONB5" vbProcedure="false">#REF!</definedName>
    <definedName function="false" hidden="false" localSheetId="12" name="MONB6" vbProcedure="false">#REF!</definedName>
    <definedName function="false" hidden="false" localSheetId="12" name="MONB7" vbProcedure="false">#REF!</definedName>
    <definedName function="false" hidden="false" localSheetId="12" name="MONC1" vbProcedure="false">#REF!</definedName>
    <definedName function="false" hidden="false" localSheetId="12" name="MONC2" vbProcedure="false">#REF!</definedName>
    <definedName function="false" hidden="false" localSheetId="12" name="MONC5" vbProcedure="false">#REF!</definedName>
    <definedName function="false" hidden="false" localSheetId="12" name="MONC6" vbProcedure="false">#REF!</definedName>
    <definedName function="false" hidden="false" localSheetId="12" name="MONC7" vbProcedure="false">#REF!</definedName>
    <definedName function="false" hidden="false" localSheetId="12" name="mont" vbProcedure="false">#REF!</definedName>
    <definedName function="false" hidden="false" localSheetId="12" name="MONTANTEA" vbProcedure="false">#REF!</definedName>
    <definedName function="false" hidden="false" localSheetId="12" name="MONTANTEA1" vbProcedure="false">#REF!</definedName>
    <definedName function="false" hidden="false" localSheetId="12" name="MONTANTEA2" vbProcedure="false">#REF!</definedName>
    <definedName function="false" hidden="false" localSheetId="12" name="MONTANTEB" vbProcedure="false">#REF!</definedName>
    <definedName function="false" hidden="false" localSheetId="12" name="MONTANTEB1" vbProcedure="false">#REF!</definedName>
    <definedName function="false" hidden="false" localSheetId="12" name="MONTANTEB2" vbProcedure="false">#REF!</definedName>
    <definedName function="false" hidden="false" localSheetId="12" name="MONTANTEC" vbProcedure="false">#REF!</definedName>
    <definedName function="false" hidden="false" localSheetId="12" name="MONTANTEC1" vbProcedure="false">#REF!</definedName>
    <definedName function="false" hidden="false" localSheetId="12" name="MONTANTEC2" vbProcedure="false">#REF!</definedName>
    <definedName function="false" hidden="false" localSheetId="12" name="ok" vbProcedure="false">#REF!</definedName>
    <definedName function="false" hidden="false" localSheetId="12" name="REMUNERACAO1" vbProcedure="false">#REF!</definedName>
    <definedName function="false" hidden="false" localSheetId="12" name="REMUNERACAO2" vbProcedure="false">#REF!</definedName>
    <definedName function="false" hidden="false" localSheetId="12" name="REMUNERACAO5" vbProcedure="false">#REF!</definedName>
    <definedName function="false" hidden="false" localSheetId="12" name="REMUNERACAO6" vbProcedure="false">#REF!</definedName>
    <definedName function="false" hidden="false" localSheetId="12" name="REMUNERACAO7" vbProcedure="false">#REF!</definedName>
    <definedName function="false" hidden="false" localSheetId="12" name="s" vbProcedure="false">#REF!</definedName>
    <definedName function="false" hidden="false" localSheetId="12" name="TOTAL1" vbProcedure="false">#REF!</definedName>
    <definedName function="false" hidden="false" localSheetId="12" name="TOTAL2" vbProcedure="false">#REF!</definedName>
    <definedName function="false" hidden="false" localSheetId="12" name="TOTAL_MONT_A" vbProcedure="false">#REF!</definedName>
    <definedName function="false" hidden="false" localSheetId="12" name="VALE_TRANSPORTE" vbProcedure="false">#REF!</definedName>
    <definedName function="false" hidden="false" localSheetId="13" name="Auxiliar" vbProcedure="false">#REF!</definedName>
    <definedName function="false" hidden="false" localSheetId="13" name="Copeira" vbProcedure="false">#REF!</definedName>
    <definedName function="false" hidden="false" localSheetId="13" name="CUSTO_VALE_TRANSPORTE" vbProcedure="false">#REF!</definedName>
    <definedName function="false" hidden="false" localSheetId="13" name="ecwece4c" vbProcedure="false">#REF!</definedName>
    <definedName function="false" hidden="false" localSheetId="13" name="MONA1" vbProcedure="false">#REF!</definedName>
    <definedName function="false" hidden="false" localSheetId="13" name="MONA2" vbProcedure="false">#REF!</definedName>
    <definedName function="false" hidden="false" localSheetId="13" name="MONA5" vbProcedure="false">#REF!</definedName>
    <definedName function="false" hidden="false" localSheetId="13" name="MONA6" vbProcedure="false">#REF!</definedName>
    <definedName function="false" hidden="false" localSheetId="13" name="MONA7" vbProcedure="false">#REF!</definedName>
    <definedName function="false" hidden="false" localSheetId="13" name="MONA711111" vbProcedure="false">#REF!</definedName>
    <definedName function="false" hidden="false" localSheetId="13" name="MONB1" vbProcedure="false">#REF!</definedName>
    <definedName function="false" hidden="false" localSheetId="13" name="MONB2" vbProcedure="false">#REF!</definedName>
    <definedName function="false" hidden="false" localSheetId="13" name="MONB5" vbProcedure="false">#REF!</definedName>
    <definedName function="false" hidden="false" localSheetId="13" name="MONB6" vbProcedure="false">#REF!</definedName>
    <definedName function="false" hidden="false" localSheetId="13" name="MONB7" vbProcedure="false">#REF!</definedName>
    <definedName function="false" hidden="false" localSheetId="13" name="MONC1" vbProcedure="false">#REF!</definedName>
    <definedName function="false" hidden="false" localSheetId="13" name="MONC2" vbProcedure="false">#REF!</definedName>
    <definedName function="false" hidden="false" localSheetId="13" name="MONC5" vbProcedure="false">#REF!</definedName>
    <definedName function="false" hidden="false" localSheetId="13" name="MONC6" vbProcedure="false">#REF!</definedName>
    <definedName function="false" hidden="false" localSheetId="13" name="MONC7" vbProcedure="false">#REF!</definedName>
    <definedName function="false" hidden="false" localSheetId="13" name="mont" vbProcedure="false">#REF!</definedName>
    <definedName function="false" hidden="false" localSheetId="13" name="MONTANTEA" vbProcedure="false">#REF!</definedName>
    <definedName function="false" hidden="false" localSheetId="13" name="MONTANTEA1" vbProcedure="false">#REF!</definedName>
    <definedName function="false" hidden="false" localSheetId="13" name="MONTANTEA2" vbProcedure="false">#REF!</definedName>
    <definedName function="false" hidden="false" localSheetId="13" name="MONTANTEB" vbProcedure="false">#REF!</definedName>
    <definedName function="false" hidden="false" localSheetId="13" name="MONTANTEB1" vbProcedure="false">#REF!</definedName>
    <definedName function="false" hidden="false" localSheetId="13" name="MONTANTEB2" vbProcedure="false">#REF!</definedName>
    <definedName function="false" hidden="false" localSheetId="13" name="MONTANTEC" vbProcedure="false">#REF!</definedName>
    <definedName function="false" hidden="false" localSheetId="13" name="MONTANTEC1" vbProcedure="false">#REF!</definedName>
    <definedName function="false" hidden="false" localSheetId="13" name="MONTANTEC2" vbProcedure="false">#REF!</definedName>
    <definedName function="false" hidden="false" localSheetId="13" name="ok" vbProcedure="false">#REF!</definedName>
    <definedName function="false" hidden="false" localSheetId="13" name="REMUNERACAO1" vbProcedure="false">#REF!</definedName>
    <definedName function="false" hidden="false" localSheetId="13" name="REMUNERACAO2" vbProcedure="false">#REF!</definedName>
    <definedName function="false" hidden="false" localSheetId="13" name="REMUNERACAO5" vbProcedure="false">#REF!</definedName>
    <definedName function="false" hidden="false" localSheetId="13" name="REMUNERACAO6" vbProcedure="false">#REF!</definedName>
    <definedName function="false" hidden="false" localSheetId="13" name="REMUNERACAO7" vbProcedure="false">#REF!</definedName>
    <definedName function="false" hidden="false" localSheetId="13" name="s" vbProcedure="false">#REF!</definedName>
    <definedName function="false" hidden="false" localSheetId="13" name="TOTAL1" vbProcedure="false">#REF!</definedName>
    <definedName function="false" hidden="false" localSheetId="13" name="TOTAL2" vbProcedure="false">#REF!</definedName>
    <definedName function="false" hidden="false" localSheetId="13" name="TOTAL_MONT_A" vbProcedure="false">#REF!</definedName>
    <definedName function="false" hidden="false" localSheetId="13" name="VALE_TRANSPORTE" vbProcedure="false">#REF!</definedName>
    <definedName function="false" hidden="false" localSheetId="14" name="Auxiliar" vbProcedure="false">#REF!</definedName>
    <definedName function="false" hidden="false" localSheetId="14" name="Copeira" vbProcedure="false">#REF!</definedName>
    <definedName function="false" hidden="false" localSheetId="14" name="CUSTO_VALE_TRANSPORTE" vbProcedure="false">#REF!</definedName>
    <definedName function="false" hidden="false" localSheetId="14" name="ecwece4c" vbProcedure="false">#REF!</definedName>
    <definedName function="false" hidden="false" localSheetId="14" name="MONA1" vbProcedure="false">#REF!</definedName>
    <definedName function="false" hidden="false" localSheetId="14" name="MONA2" vbProcedure="false">#REF!</definedName>
    <definedName function="false" hidden="false" localSheetId="14" name="MONA5" vbProcedure="false">#REF!</definedName>
    <definedName function="false" hidden="false" localSheetId="14" name="MONA6" vbProcedure="false">#REF!</definedName>
    <definedName function="false" hidden="false" localSheetId="14" name="MONA7" vbProcedure="false">#REF!</definedName>
    <definedName function="false" hidden="false" localSheetId="14" name="MONA711111" vbProcedure="false">#REF!</definedName>
    <definedName function="false" hidden="false" localSheetId="14" name="MONB1" vbProcedure="false">#REF!</definedName>
    <definedName function="false" hidden="false" localSheetId="14" name="MONB2" vbProcedure="false">#REF!</definedName>
    <definedName function="false" hidden="false" localSheetId="14" name="MONB5" vbProcedure="false">#REF!</definedName>
    <definedName function="false" hidden="false" localSheetId="14" name="MONB6" vbProcedure="false">#REF!</definedName>
    <definedName function="false" hidden="false" localSheetId="14" name="MONB7" vbProcedure="false">#REF!</definedName>
    <definedName function="false" hidden="false" localSheetId="14" name="MONC1" vbProcedure="false">#REF!</definedName>
    <definedName function="false" hidden="false" localSheetId="14" name="MONC2" vbProcedure="false">#REF!</definedName>
    <definedName function="false" hidden="false" localSheetId="14" name="MONC5" vbProcedure="false">#REF!</definedName>
    <definedName function="false" hidden="false" localSheetId="14" name="MONC6" vbProcedure="false">#REF!</definedName>
    <definedName function="false" hidden="false" localSheetId="14" name="MONC7" vbProcedure="false">#REF!</definedName>
    <definedName function="false" hidden="false" localSheetId="14" name="mont" vbProcedure="false">#REF!</definedName>
    <definedName function="false" hidden="false" localSheetId="14" name="MONTANTEA" vbProcedure="false">#REF!</definedName>
    <definedName function="false" hidden="false" localSheetId="14" name="MONTANTEA1" vbProcedure="false">#REF!</definedName>
    <definedName function="false" hidden="false" localSheetId="14" name="MONTANTEA2" vbProcedure="false">#REF!</definedName>
    <definedName function="false" hidden="false" localSheetId="14" name="MONTANTEB" vbProcedure="false">#REF!</definedName>
    <definedName function="false" hidden="false" localSheetId="14" name="MONTANTEB1" vbProcedure="false">#REF!</definedName>
    <definedName function="false" hidden="false" localSheetId="14" name="MONTANTEB2" vbProcedure="false">#REF!</definedName>
    <definedName function="false" hidden="false" localSheetId="14" name="MONTANTEC" vbProcedure="false">#REF!</definedName>
    <definedName function="false" hidden="false" localSheetId="14" name="MONTANTEC1" vbProcedure="false">#REF!</definedName>
    <definedName function="false" hidden="false" localSheetId="14" name="MONTANTEC2" vbProcedure="false">#REF!</definedName>
    <definedName function="false" hidden="false" localSheetId="14" name="ok" vbProcedure="false">#REF!</definedName>
    <definedName function="false" hidden="false" localSheetId="14" name="REMUNERACAO1" vbProcedure="false">#REF!</definedName>
    <definedName function="false" hidden="false" localSheetId="14" name="REMUNERACAO2" vbProcedure="false">#REF!</definedName>
    <definedName function="false" hidden="false" localSheetId="14" name="REMUNERACAO5" vbProcedure="false">#REF!</definedName>
    <definedName function="false" hidden="false" localSheetId="14" name="REMUNERACAO6" vbProcedure="false">#REF!</definedName>
    <definedName function="false" hidden="false" localSheetId="14" name="REMUNERACAO7" vbProcedure="false">#REF!</definedName>
    <definedName function="false" hidden="false" localSheetId="14" name="s" vbProcedure="false">#REF!</definedName>
    <definedName function="false" hidden="false" localSheetId="14" name="TOTAL1" vbProcedure="false">#REF!</definedName>
    <definedName function="false" hidden="false" localSheetId="14" name="TOTAL2" vbProcedure="false">#REF!</definedName>
    <definedName function="false" hidden="false" localSheetId="14" name="TOTAL_MONT_A" vbProcedure="false">#REF!</definedName>
    <definedName function="false" hidden="false" localSheetId="14" name="VALE_TRANSPORTE" vbProcedure="false">#REF!</definedName>
  </definedNames>
  <calcPr iterateCount="100" refMode="A1" iterate="false" iterateDelta="0.0001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<sst xmlns="http://schemas.openxmlformats.org/spreadsheetml/2006/main" count="3921" uniqueCount="216">
  <si>
    <r>
      <rPr>
        <b val="true"/>
        <sz val="8"/>
        <color rgb="FF000000"/>
        <rFont val="Calibri"/>
        <family val="2"/>
        <charset val="1"/>
      </rPr>
      <t xml:space="preserve">PLANILHA DE CUSTOS E FORMAÇÃO DE PREÇOS DE SERVIÇOS CONTINUADOS </t>
    </r>
    <r>
      <rPr>
        <b val="true"/>
        <u val="single"/>
        <sz val="10"/>
        <color rgb="FFFF0000"/>
        <rFont val="Calibri"/>
        <family val="2"/>
        <charset val="1"/>
      </rPr>
      <t xml:space="preserve">COM DEDICAÇÃO EXCLUSIVA</t>
    </r>
    <r>
      <rPr>
        <b val="true"/>
        <sz val="8"/>
        <color rgb="FF000000"/>
        <rFont val="Calibri"/>
        <family val="2"/>
        <charset val="1"/>
      </rPr>
      <t xml:space="preserve"> DE MÃO DE OBRA (ANEXO III - DECRETO 52.768 de 15.12.2015)</t>
    </r>
  </si>
  <si>
    <t xml:space="preserve">PROCESSO:</t>
  </si>
  <si>
    <t xml:space="preserve">24/1502-0000350-3</t>
  </si>
  <si>
    <r>
      <rPr>
        <b val="true"/>
        <sz val="14"/>
        <color rgb="FF000000"/>
        <rFont val="Calibri"/>
        <family val="2"/>
        <charset val="1"/>
      </rPr>
      <t xml:space="preserve">REGIME DE TRIBUTAÇÃO: </t>
    </r>
    <r>
      <rPr>
        <b val="true"/>
        <sz val="14"/>
        <color rgb="FFFF0000"/>
        <rFont val="Calibri"/>
        <family val="2"/>
        <charset val="1"/>
      </rPr>
      <t xml:space="preserve">LUCRO REAL</t>
    </r>
  </si>
  <si>
    <t xml:space="preserve">LICITAÇÃO/EDITAL</t>
  </si>
  <si>
    <t xml:space="preserve">ABERTURA:</t>
  </si>
  <si>
    <t xml:space="preserve">Cargo/Função:</t>
  </si>
  <si>
    <t xml:space="preserve">Servente de Limpeza</t>
  </si>
  <si>
    <t xml:space="preserve">Convenção Coletiva de Trabalho:</t>
  </si>
  <si>
    <t xml:space="preserve">SINDIASSEIO - RS000045/2024</t>
  </si>
  <si>
    <t xml:space="preserve">INSALUBRIDADE (10%, 20%, 40%)</t>
  </si>
  <si>
    <t xml:space="preserve">Origem do salário:</t>
  </si>
  <si>
    <t xml:space="preserve">CCT</t>
  </si>
  <si>
    <t xml:space="preserve">Cidade:</t>
  </si>
  <si>
    <t xml:space="preserve">Esteio/RS</t>
  </si>
  <si>
    <t xml:space="preserve">PERICULOSIDADE (30%)</t>
  </si>
  <si>
    <t xml:space="preserve">Não aplicável</t>
  </si>
  <si>
    <t xml:space="preserve">Salário Normativo</t>
  </si>
  <si>
    <t xml:space="preserve">Vlr. do salário e nº de horas correspondentes</t>
  </si>
  <si>
    <t xml:space="preserve">ISS</t>
  </si>
  <si>
    <t xml:space="preserve">Alíquota</t>
  </si>
  <si>
    <t xml:space="preserve">Tarifa Transporte</t>
  </si>
  <si>
    <t xml:space="preserve">Vr. Unitário</t>
  </si>
  <si>
    <t xml:space="preserve">Dias</t>
  </si>
  <si>
    <t xml:space="preserve">Desconto</t>
  </si>
  <si>
    <t xml:space="preserve">Auxílio Alimentação</t>
  </si>
  <si>
    <t xml:space="preserve">Auxílio Lanche</t>
  </si>
  <si>
    <r>
      <rPr>
        <sz val="8"/>
        <color rgb="FF000000"/>
        <rFont val="Calibri"/>
        <family val="2"/>
        <charset val="1"/>
      </rPr>
      <t xml:space="preserve">Outros benefícios que refletem na planilha de custos, caso constem na CCT.                                     Obs.: PARA POSTOS REFERENTE A CCT DA SINDASSEIO E SEEAC (LIMPEZA E OUTROS), UTILIZAR ESTE CAMPO PARA O </t>
    </r>
    <r>
      <rPr>
        <b val="true"/>
        <sz val="10"/>
        <color rgb="FFFF0000"/>
        <rFont val="Calibri"/>
        <family val="2"/>
        <charset val="1"/>
      </rPr>
      <t xml:space="preserve">PLANO DE BENEFÍCIO SOCIAL FAMILIAR.</t>
    </r>
  </si>
  <si>
    <t xml:space="preserve">Valor mensal</t>
  </si>
  <si>
    <t xml:space="preserve">Adicional de Supervisor (37%)</t>
  </si>
  <si>
    <t xml:space="preserve">Porcentagem</t>
  </si>
  <si>
    <t xml:space="preserve">Base de cálculo da insalubridade</t>
  </si>
  <si>
    <t xml:space="preserve">Valor</t>
  </si>
  <si>
    <t xml:space="preserve">Quantitativo de horas trabalhadas em feriados no mês (estimado) - Não aplicável para postos 12x36</t>
  </si>
  <si>
    <t xml:space="preserve">Horas por mês</t>
  </si>
  <si>
    <t xml:space="preserve">Acréscimo da hora extra</t>
  </si>
  <si>
    <t xml:space="preserve">Hora Intervalar (somente para postos 12x36, quando for o caso)</t>
  </si>
  <si>
    <t xml:space="preserve">Sem fornecimento de materiais ou apenas fornecimento de EPIs ou uniformes, utilizar 10%.       Com fornecimento de materiais ou equipamentos, utilizar 20%.                                                               (Decreto 52.768/2015, alterado pelo Decreto 53.424/2017)</t>
  </si>
  <si>
    <t xml:space="preserve">MONTANTE A</t>
  </si>
  <si>
    <t xml:space="preserve">I</t>
  </si>
  <si>
    <t xml:space="preserve">Remuneração - Grupo I</t>
  </si>
  <si>
    <t xml:space="preserve">%</t>
  </si>
  <si>
    <t xml:space="preserve">Valor Mensal/unidade de serviço (R$)</t>
  </si>
  <si>
    <t xml:space="preserve">Salário</t>
  </si>
  <si>
    <r>
      <rPr>
        <sz val="8"/>
        <color rgb="FF000000"/>
        <rFont val="Calibri"/>
        <family val="2"/>
        <charset val="1"/>
      </rPr>
      <t xml:space="preserve">Adicional Periculosidade 30% </t>
    </r>
    <r>
      <rPr>
        <b val="true"/>
        <sz val="5"/>
        <color rgb="FF000000"/>
        <rFont val="Calibri"/>
        <family val="2"/>
        <charset val="1"/>
      </rPr>
      <t xml:space="preserve">(Ver súmulas 364, 132 e 191 do TST)</t>
    </r>
  </si>
  <si>
    <r>
      <rPr>
        <sz val="8"/>
        <color rgb="FF000000"/>
        <rFont val="Calibri"/>
        <family val="2"/>
        <charset val="1"/>
      </rPr>
      <t xml:space="preserve">Adicional Insalubridade 10% </t>
    </r>
    <r>
      <rPr>
        <b val="true"/>
        <sz val="5"/>
        <color rgb="FF000000"/>
        <rFont val="Calibri"/>
        <family val="2"/>
        <charset val="1"/>
      </rPr>
      <t xml:space="preserve">(Ver súmula 228 e 139 TST)</t>
    </r>
  </si>
  <si>
    <r>
      <rPr>
        <sz val="8"/>
        <color rgb="FF000000"/>
        <rFont val="Calibri"/>
        <family val="2"/>
        <charset val="1"/>
      </rPr>
      <t xml:space="preserve">Adicional Insalubridade 20% </t>
    </r>
    <r>
      <rPr>
        <b val="true"/>
        <sz val="5"/>
        <color rgb="FF000000"/>
        <rFont val="Calibri"/>
        <family val="2"/>
        <charset val="1"/>
      </rPr>
      <t xml:space="preserve">(Ver súmula 228 e 139 TST)</t>
    </r>
  </si>
  <si>
    <r>
      <rPr>
        <sz val="8"/>
        <color rgb="FF000000"/>
        <rFont val="Calibri"/>
        <family val="2"/>
        <charset val="1"/>
      </rPr>
      <t xml:space="preserve">Adicional Insalubridade 40% </t>
    </r>
    <r>
      <rPr>
        <b val="true"/>
        <sz val="5"/>
        <color rgb="FF000000"/>
        <rFont val="Calibri"/>
        <family val="2"/>
        <charset val="1"/>
      </rPr>
      <t xml:space="preserve">(Ver súmula 228 e 139 TST)</t>
    </r>
  </si>
  <si>
    <r>
      <rPr>
        <sz val="8"/>
        <color rgb="FF000000"/>
        <rFont val="Calibri"/>
        <family val="2"/>
        <charset val="1"/>
      </rPr>
      <t xml:space="preserve">Adicional de Supervisor </t>
    </r>
    <r>
      <rPr>
        <b val="true"/>
        <sz val="5"/>
        <color rgb="FF000000"/>
        <rFont val="Calibri"/>
        <family val="2"/>
        <charset val="1"/>
      </rPr>
      <t xml:space="preserve">(IN 05/2017 MPOG SLTI)</t>
    </r>
  </si>
  <si>
    <t xml:space="preserve">Feriados</t>
  </si>
  <si>
    <t xml:space="preserve">DSR =  número total das horas extras do mês / número de dias úteis X domingos e feriados do mês X valor da hora extra com acréscimo</t>
  </si>
  <si>
    <t xml:space="preserve">Total de Remuneração</t>
  </si>
  <si>
    <t xml:space="preserve">II</t>
  </si>
  <si>
    <t xml:space="preserve">Encargos Sociais - Grupo II: Obrigações Sociais</t>
  </si>
  <si>
    <r>
      <rPr>
        <sz val="8"/>
        <color rgb="FF000000"/>
        <rFont val="Calibri"/>
        <family val="2"/>
        <charset val="1"/>
      </rPr>
      <t xml:space="preserve">INSS </t>
    </r>
    <r>
      <rPr>
        <b val="true"/>
        <sz val="5"/>
        <color rgb="FF000000"/>
        <rFont val="Calibri"/>
        <family val="2"/>
        <charset val="1"/>
      </rPr>
      <t xml:space="preserve">(art. 22, inc. I, Lei nº 8.212/91)</t>
    </r>
  </si>
  <si>
    <r>
      <rPr>
        <sz val="8"/>
        <color rgb="FF000000"/>
        <rFont val="Calibri"/>
        <family val="2"/>
        <charset val="1"/>
      </rPr>
      <t xml:space="preserve">SESI ou SESC </t>
    </r>
    <r>
      <rPr>
        <b val="true"/>
        <sz val="5"/>
        <color rgb="FF000000"/>
        <rFont val="Calibri"/>
        <family val="2"/>
        <charset val="1"/>
      </rPr>
      <t xml:space="preserve">(art. 30, Lei nº 8.036/90)</t>
    </r>
  </si>
  <si>
    <r>
      <rPr>
        <sz val="8"/>
        <color rgb="FF000000"/>
        <rFont val="Calibri"/>
        <family val="2"/>
        <charset val="1"/>
      </rPr>
      <t xml:space="preserve">SENAI ou SENAC </t>
    </r>
    <r>
      <rPr>
        <b val="true"/>
        <sz val="5"/>
        <color rgb="FF000000"/>
        <rFont val="Calibri"/>
        <family val="2"/>
        <charset val="1"/>
      </rPr>
      <t xml:space="preserve">(Decreto-Lei nº 2.318/86)</t>
    </r>
  </si>
  <si>
    <r>
      <rPr>
        <sz val="8"/>
        <color rgb="FF000000"/>
        <rFont val="Calibri"/>
        <family val="2"/>
        <charset val="1"/>
      </rPr>
      <t xml:space="preserve">INCRA </t>
    </r>
    <r>
      <rPr>
        <b val="true"/>
        <sz val="5"/>
        <color rgb="FF000000"/>
        <rFont val="Calibri"/>
        <family val="2"/>
        <charset val="1"/>
      </rPr>
      <t xml:space="preserve">(art. 15I, Lei Complementar nº 011/71)</t>
    </r>
  </si>
  <si>
    <r>
      <rPr>
        <sz val="8"/>
        <color rgb="FF000000"/>
        <rFont val="Calibri"/>
        <family val="2"/>
        <charset val="1"/>
      </rPr>
      <t xml:space="preserve">SALÁRIO EDUCAÇÃO </t>
    </r>
    <r>
      <rPr>
        <b val="true"/>
        <sz val="5"/>
        <color rgb="FF000000"/>
        <rFont val="Calibri"/>
        <family val="2"/>
        <charset val="1"/>
      </rPr>
      <t xml:space="preserve">(art. , inc. I, Decreto nº 87.043/82)</t>
    </r>
  </si>
  <si>
    <r>
      <rPr>
        <sz val="8"/>
        <color rgb="FF000000"/>
        <rFont val="Calibri"/>
        <family val="2"/>
        <charset val="1"/>
      </rPr>
      <t xml:space="preserve">FGTS</t>
    </r>
    <r>
      <rPr>
        <b val="true"/>
        <sz val="5"/>
        <color rgb="FF000000"/>
        <rFont val="Calibri"/>
        <family val="2"/>
        <charset val="1"/>
      </rPr>
      <t xml:space="preserve"> (art. 15, Lei nº 8.036/90)</t>
    </r>
  </si>
  <si>
    <r>
      <rPr>
        <sz val="8"/>
        <color rgb="FF000000"/>
        <rFont val="Calibri"/>
        <family val="2"/>
        <charset val="1"/>
      </rPr>
      <t xml:space="preserve">SEG. ACIDENTE DO TRABALHO 1%, 2% e 3% </t>
    </r>
    <r>
      <rPr>
        <b val="true"/>
        <sz val="5"/>
        <color rgb="FF000000"/>
        <rFont val="Calibri"/>
        <family val="2"/>
        <charset val="1"/>
      </rPr>
      <t xml:space="preserve">(art. 22, inc. II, alíneas "b" e "c", da Lei nº 8.212/91)</t>
    </r>
  </si>
  <si>
    <r>
      <rPr>
        <sz val="8"/>
        <color rgb="FF000000"/>
        <rFont val="Calibri"/>
        <family val="2"/>
        <charset val="1"/>
      </rPr>
      <t xml:space="preserve">SEBRAE </t>
    </r>
    <r>
      <rPr>
        <b val="true"/>
        <sz val="5"/>
        <color rgb="FF000000"/>
        <rFont val="Calibri"/>
        <family val="2"/>
        <charset val="1"/>
      </rPr>
      <t xml:space="preserve">(§ 3º, art. 8º, Lei nº 8.029/90)</t>
    </r>
  </si>
  <si>
    <t xml:space="preserve">Total do Grupo II</t>
  </si>
  <si>
    <t xml:space="preserve">Os percentuais para o SAT podem variar de 0,50% a 6,00% em função do Fator de Acidente Previdenciário (FAP), Decreto nº 6.957/2009</t>
  </si>
  <si>
    <t xml:space="preserve">Deverá obrigatoriamente acompanhar a proposta de preços e a planilha de custos e formação de preços a prova do Fator Acidentário de Prevenção – FAP por meio de impressão de consulta ao site do Ministério da Previdência Social (que pode ser obtido no endereço eletrônico http://www2.dataprev.gov.br/fap/fap.htm), independentemente de alteração da alíquota da parcela do Seguro Acidente de Trabalho disposta no Quadro II da referida planilha.</t>
  </si>
  <si>
    <t xml:space="preserve">III</t>
  </si>
  <si>
    <t xml:space="preserve">Encargos Sociais - Grupo III: Tempo Não Trabalhado</t>
  </si>
  <si>
    <t xml:space="preserve">FÉRIAS GOZADAS + ADICIONAL DE FÉRIAS</t>
  </si>
  <si>
    <r>
      <rPr>
        <sz val="8"/>
        <color rgb="FF000000"/>
        <rFont val="Calibri"/>
        <family val="2"/>
        <charset val="1"/>
      </rPr>
      <t xml:space="preserve">FALTAS ABONADAS</t>
    </r>
    <r>
      <rPr>
        <b val="true"/>
        <vertAlign val="superscript"/>
        <sz val="8"/>
        <color rgb="FF000000"/>
        <rFont val="Calibri"/>
        <family val="2"/>
        <charset val="1"/>
      </rPr>
      <t xml:space="preserve"> (3)</t>
    </r>
  </si>
  <si>
    <r>
      <rPr>
        <sz val="8"/>
        <color rgb="FF000000"/>
        <rFont val="Calibri"/>
        <family val="2"/>
        <charset val="1"/>
      </rPr>
      <t xml:space="preserve">FALTAS LEGAIS </t>
    </r>
    <r>
      <rPr>
        <vertAlign val="superscript"/>
        <sz val="8"/>
        <color rgb="FF000000"/>
        <rFont val="Calibri"/>
        <family val="2"/>
        <charset val="1"/>
      </rPr>
      <t xml:space="preserve">(4)</t>
    </r>
  </si>
  <si>
    <t xml:space="preserve">LICENÇA MATERNIDADE</t>
  </si>
  <si>
    <t xml:space="preserve">LICENÇA PATERNIDADE</t>
  </si>
  <si>
    <t xml:space="preserve">ACIDENTE DE TRABALHO</t>
  </si>
  <si>
    <t xml:space="preserve">AVISO PRÉVIO TRABALHADO</t>
  </si>
  <si>
    <t xml:space="preserve">13º SALÁRIO</t>
  </si>
  <si>
    <t xml:space="preserve">Total do Grupo III</t>
  </si>
  <si>
    <t xml:space="preserve">(3)</t>
  </si>
  <si>
    <t xml:space="preserve">Faltas Justificadas por Auxílio Doença</t>
  </si>
  <si>
    <t xml:space="preserve">(4)</t>
  </si>
  <si>
    <t xml:space="preserve">Faltas Legais - Art. 473 CLT</t>
  </si>
  <si>
    <t xml:space="preserve">IV</t>
  </si>
  <si>
    <t xml:space="preserve">Encargos Sociais - Grupo IV: Indenizações</t>
  </si>
  <si>
    <t xml:space="preserve">INDENIZAÇÕES</t>
  </si>
  <si>
    <t xml:space="preserve">FGTS SOBRE INDENIZAÇÕES</t>
  </si>
  <si>
    <t xml:space="preserve">INDENIZAÇÃO COMPENSATÓRIA POR DEMISSÃO SEM JUSTA CAUSA</t>
  </si>
  <si>
    <t xml:space="preserve">Total do Grupo IV</t>
  </si>
  <si>
    <t xml:space="preserve">V</t>
  </si>
  <si>
    <t xml:space="preserve">Encargos Sociais - Grupo V: Incidências</t>
  </si>
  <si>
    <t xml:space="preserve">INCIDÊNCIA GRUPO II (Obrigações Sociais) X GRUPO III (Tempo Não Trabalhado)</t>
  </si>
  <si>
    <t xml:space="preserve">Total do Grupo V</t>
  </si>
  <si>
    <t xml:space="preserve">TOTAL DOS ENCAGOS SOCIAIS (II + III + IV + V)</t>
  </si>
  <si>
    <t xml:space="preserve">VI</t>
  </si>
  <si>
    <t xml:space="preserve">Demais custos relativos à Norma Coletiva ou Disposições Legais - Grupo VI</t>
  </si>
  <si>
    <t xml:space="preserve">Plano de Saúde</t>
  </si>
  <si>
    <t xml:space="preserve">Vale-Transporte⁽⁵⁾</t>
  </si>
  <si>
    <t xml:space="preserve">Adicional Intervalar</t>
  </si>
  <si>
    <t xml:space="preserve">Outros</t>
  </si>
  <si>
    <t xml:space="preserve">Total do Grupo VI</t>
  </si>
  <si>
    <t xml:space="preserve">(5)</t>
  </si>
  <si>
    <t xml:space="preserve">O valor do vale-transporte pode variar de acordo com o modal fornecido pelo empregador.</t>
  </si>
  <si>
    <t xml:space="preserve">MEMÓRIA DE CÁLCULO DO VALE TRANSPORTE</t>
  </si>
  <si>
    <t xml:space="preserve">Valor Unitário</t>
  </si>
  <si>
    <t xml:space="preserve">Dias de Trabalho</t>
  </si>
  <si>
    <t xml:space="preserve">Vale p/dia</t>
  </si>
  <si>
    <t xml:space="preserve">Custo total</t>
  </si>
  <si>
    <t xml:space="preserve">Base de cálculo</t>
  </si>
  <si>
    <t xml:space="preserve">Percentual de desconto</t>
  </si>
  <si>
    <t xml:space="preserve">Valor desconto</t>
  </si>
  <si>
    <t xml:space="preserve">Custo efetivo</t>
  </si>
  <si>
    <t xml:space="preserve">MEMÓRIA DE CÁLCULO DO VALE LANCHE</t>
  </si>
  <si>
    <t xml:space="preserve">Dias por mês</t>
  </si>
  <si>
    <t xml:space="preserve">MEMÓRIA DE CÁLCULO DO</t>
  </si>
  <si>
    <t xml:space="preserve">TOTAL DO MONTANTE A (I + II + III+ IV + V +VI)</t>
  </si>
  <si>
    <t xml:space="preserve">MONTANTE B</t>
  </si>
  <si>
    <t xml:space="preserve">Despesas Diretas</t>
  </si>
  <si>
    <r>
      <rPr>
        <sz val="8"/>
        <color rgb="FF000000"/>
        <rFont val="Calibri"/>
        <family val="2"/>
        <charset val="1"/>
      </rPr>
      <t xml:space="preserve">Transporte </t>
    </r>
    <r>
      <rPr>
        <vertAlign val="superscript"/>
        <sz val="8"/>
        <color rgb="FF000000"/>
        <rFont val="Calibri"/>
        <family val="2"/>
        <charset val="1"/>
      </rPr>
      <t xml:space="preserve">(6) </t>
    </r>
  </si>
  <si>
    <r>
      <rPr>
        <sz val="8"/>
        <color rgb="FF000000"/>
        <rFont val="Calibri"/>
        <family val="2"/>
        <charset val="1"/>
      </rPr>
      <t xml:space="preserve">Uniformes/EPI</t>
    </r>
    <r>
      <rPr>
        <vertAlign val="superscript"/>
        <sz val="8"/>
        <color rgb="FF000000"/>
        <rFont val="Calibri"/>
        <family val="2"/>
        <charset val="1"/>
      </rPr>
      <t xml:space="preserve"> (6a) </t>
    </r>
  </si>
  <si>
    <t xml:space="preserve">Seguro de vida</t>
  </si>
  <si>
    <t xml:space="preserve">Materiais/Equipamentos</t>
  </si>
  <si>
    <r>
      <rPr>
        <sz val="8"/>
        <color rgb="FF000000"/>
        <rFont val="Calibri"/>
        <family val="2"/>
        <charset val="1"/>
      </rPr>
      <t xml:space="preserve">Mobilização</t>
    </r>
    <r>
      <rPr>
        <vertAlign val="superscript"/>
        <sz val="8"/>
        <color rgb="FF000000"/>
        <rFont val="Calibri"/>
        <family val="2"/>
        <charset val="1"/>
      </rPr>
      <t xml:space="preserve"> (7)</t>
    </r>
  </si>
  <si>
    <t xml:space="preserve">Outros (especificar)</t>
  </si>
  <si>
    <t xml:space="preserve">Total de Despesas Diretas</t>
  </si>
  <si>
    <t xml:space="preserve">(6)   Somente será preenchido quando o licitante fornecer transporte próprio
(6a)  EPI - Equipamento de Proteção Individual
(7)   Tais custos de mobilização não são renováveis, devendo ser eliminados após o primeiro ano de contrato caso haja prorrogação</t>
  </si>
  <si>
    <t xml:space="preserve">LIMITE QUADRO I (Despesas Diretas) sobre Montante A (exceto Vale-transporte), conforme alíneas "b.2" e "b.3", Inc. II, art. 7º, do Decreto 52.768/2015, alterado pelo Decreto 53.424/2017: 10% SEM MATERIAIS/EQUIPAMENTOS; 20% COM MATERIAIS/EQUIPAMENTOS</t>
  </si>
  <si>
    <t xml:space="preserve">Dedução Vale Transporte</t>
  </si>
  <si>
    <t xml:space="preserve">Remuneração (Grupo I)</t>
  </si>
  <si>
    <t xml:space="preserve">Obrigações Sociais (Grupo II)</t>
  </si>
  <si>
    <t xml:space="preserve">Tempo Não Trabalhado (Grupo III)</t>
  </si>
  <si>
    <t xml:space="preserve">Indenizações (Grupo IV)</t>
  </si>
  <si>
    <t xml:space="preserve">Incidências (Grupo V)</t>
  </si>
  <si>
    <t xml:space="preserve">Demais Custos CCT</t>
  </si>
  <si>
    <t xml:space="preserve">Total Montante A</t>
  </si>
  <si>
    <t xml:space="preserve">Base de Cálculo</t>
  </si>
  <si>
    <t xml:space="preserve">Despesas Indiretas</t>
  </si>
  <si>
    <t xml:space="preserve">Despesas Administrativas</t>
  </si>
  <si>
    <t xml:space="preserve">Seguros</t>
  </si>
  <si>
    <r>
      <rPr>
        <b val="true"/>
        <sz val="9"/>
        <color rgb="FF000000"/>
        <rFont val="Calibri"/>
        <family val="2"/>
        <charset val="1"/>
      </rPr>
      <t xml:space="preserve">Total de Despesas Indiretas                                                                                                                                                 </t>
    </r>
    <r>
      <rPr>
        <u val="single"/>
        <sz val="7.5"/>
        <color rgb="FF000000"/>
        <rFont val="Calibri"/>
        <family val="2"/>
        <charset val="1"/>
      </rPr>
      <t xml:space="preserve">Obs.: conforme item b.1 do inciso II do art. 7º do Decreto 52.768/2015, a soma das Despesas Indiretas + Lucro não poderá ultrapassar o valor constante na célula G125.</t>
    </r>
  </si>
  <si>
    <t xml:space="preserve">Lucro</t>
  </si>
  <si>
    <r>
      <rPr>
        <b val="true"/>
        <sz val="9"/>
        <color rgb="FF000000"/>
        <rFont val="Calibri"/>
        <family val="2"/>
        <charset val="1"/>
      </rPr>
      <t xml:space="preserve">Total do Lucro                                                                                                                                                                          </t>
    </r>
    <r>
      <rPr>
        <u val="single"/>
        <sz val="7.5"/>
        <color rgb="FF000000"/>
        <rFont val="Calibri"/>
        <family val="2"/>
        <charset val="1"/>
      </rPr>
      <t xml:space="preserve">Obs.: conforme item b.1 do inciso II do art. 7º do Decreto 52.768/2015, a soma das Despesas Indiretas + Lucro não poderá ultrapassar o valor constante na célula G125.</t>
    </r>
  </si>
  <si>
    <t xml:space="preserve">LIMITE DOS QUADROS II (Despesas Indiretas) e III (Lucro) sobre Montante A (exceto Vale-transporte), conforme alínea "b1", Inc. II, art. 7º, do Decreto 52.768</t>
  </si>
  <si>
    <t xml:space="preserve">TOTAL DO MONTANTE B (I + II + III)</t>
  </si>
  <si>
    <t xml:space="preserve">MONTANTE C</t>
  </si>
  <si>
    <r>
      <rPr>
        <b val="true"/>
        <sz val="10"/>
        <color rgb="FF000000"/>
        <rFont val="Calibri"/>
        <family val="2"/>
        <charset val="1"/>
      </rPr>
      <t xml:space="preserve">Tributos </t>
    </r>
    <r>
      <rPr>
        <b val="true"/>
        <vertAlign val="superscript"/>
        <sz val="10"/>
        <color rgb="FF000000"/>
        <rFont val="Calibri"/>
        <family val="2"/>
        <charset val="1"/>
      </rPr>
      <t xml:space="preserve">(8)</t>
    </r>
  </si>
  <si>
    <t xml:space="preserve">PIS</t>
  </si>
  <si>
    <t xml:space="preserve">COFINS</t>
  </si>
  <si>
    <r>
      <rPr>
        <sz val="8"/>
        <color rgb="FF000000"/>
        <rFont val="Calibri"/>
        <family val="2"/>
        <charset val="1"/>
      </rPr>
      <t xml:space="preserve">SIMPLES </t>
    </r>
    <r>
      <rPr>
        <vertAlign val="superscript"/>
        <sz val="8"/>
        <color rgb="FF000000"/>
        <rFont val="Calibri"/>
        <family val="2"/>
        <charset val="1"/>
      </rPr>
      <t xml:space="preserve">(9)</t>
    </r>
  </si>
  <si>
    <t xml:space="preserve">Outros (CPRB)</t>
  </si>
  <si>
    <t xml:space="preserve">Total de Tributos</t>
  </si>
  <si>
    <t xml:space="preserve">(8)</t>
  </si>
  <si>
    <t xml:space="preserve">O valor referente a tributos é obtido aplicando-se o percentual sobre o valor do faturamento.</t>
  </si>
  <si>
    <t xml:space="preserve">(9)</t>
  </si>
  <si>
    <t xml:space="preserve">As empresas optantes pelo SIMPLES que se enquadrarem nas exceções previstas nos parágrafos 5º-B a 5º-E do artigo 18 da Lei Complementar 123/2006, deverão preencher apenas a linha 4 da planilha</t>
  </si>
  <si>
    <t xml:space="preserve">MEMÓRIA DE CÁLCULO DOS TRIBUTOS</t>
  </si>
  <si>
    <t xml:space="preserve">Montante A</t>
  </si>
  <si>
    <t xml:space="preserve">Montante B</t>
  </si>
  <si>
    <t xml:space="preserve">Custo total por empregado</t>
  </si>
  <si>
    <t xml:space="preserve">TRIBUTOS</t>
  </si>
  <si>
    <t xml:space="preserve">LUCRO REAL</t>
  </si>
  <si>
    <t xml:space="preserve">LUCRO PRESUMIDO</t>
  </si>
  <si>
    <t xml:space="preserve">Coeficiente L. Real</t>
  </si>
  <si>
    <t xml:space="preserve">Coeficiente L. Presumido</t>
  </si>
  <si>
    <r>
      <rPr>
        <sz val="6"/>
        <color rgb="FF000000"/>
        <rFont val="Calibri"/>
        <family val="2"/>
        <charset val="1"/>
      </rPr>
      <t xml:space="preserve">Coef SIMPLES</t>
    </r>
    <r>
      <rPr>
        <i val="true"/>
        <vertAlign val="superscript"/>
        <sz val="6"/>
        <color rgb="FF000000"/>
        <rFont val="Calibri"/>
        <family val="2"/>
        <charset val="1"/>
      </rPr>
      <t xml:space="preserve"> (*)</t>
    </r>
  </si>
  <si>
    <t xml:space="preserve">SIMPLES</t>
  </si>
  <si>
    <t xml:space="preserve">(*)</t>
  </si>
  <si>
    <t xml:space="preserve">Segunda faixa: Receita Bruta em 12 meses De 180.000,01 a 360.000,00- Alíquota de 9,00%</t>
  </si>
  <si>
    <r>
      <rPr>
        <sz val="8"/>
        <color rgb="FF000000"/>
        <rFont val="Calibri"/>
        <family val="2"/>
        <charset val="1"/>
      </rPr>
      <t xml:space="preserve">Outros (CPRB) </t>
    </r>
    <r>
      <rPr>
        <vertAlign val="superscript"/>
        <sz val="8"/>
        <color rgb="FF000000"/>
        <rFont val="Calibri"/>
        <family val="2"/>
        <charset val="1"/>
      </rPr>
      <t xml:space="preserve">(1)</t>
    </r>
  </si>
  <si>
    <t xml:space="preserve">TOTAL</t>
  </si>
  <si>
    <t xml:space="preserve">(1)</t>
  </si>
  <si>
    <t xml:space="preserve">As empresas optantes pela desoneração da Folha de Pagamento prevista na Lei Federal nº 12.546/2011 devem preencher a alíquota no campo "Outros (CPRB)"</t>
  </si>
  <si>
    <t xml:space="preserve">TOTAL DO MONTANTE C</t>
  </si>
  <si>
    <t xml:space="preserve">QUADRO RESUMO</t>
  </si>
  <si>
    <t xml:space="preserve">Remuneração (I)</t>
  </si>
  <si>
    <t xml:space="preserve">Encargos Sociais (II + III + IV + V)</t>
  </si>
  <si>
    <t xml:space="preserve">Demais Custos realtivos a Norma Coletiva ou Disposições Legais (VI)</t>
  </si>
  <si>
    <t xml:space="preserve">Total do Montante A </t>
  </si>
  <si>
    <t xml:space="preserve">Despesas Diretas (I)</t>
  </si>
  <si>
    <t xml:space="preserve">Despesas Indiretas (II)</t>
  </si>
  <si>
    <t xml:space="preserve">Lucro (III)</t>
  </si>
  <si>
    <t xml:space="preserve">Total do Montante B </t>
  </si>
  <si>
    <t xml:space="preserve">Tributos (I)</t>
  </si>
  <si>
    <t xml:space="preserve">Total do Montante C </t>
  </si>
  <si>
    <t xml:space="preserve">Serviço</t>
  </si>
  <si>
    <t xml:space="preserve">Valor Mensal por Unidade de Serviço (A + B + C)</t>
  </si>
  <si>
    <t xml:space="preserve">Quantidade de Unidade de Serviços</t>
  </si>
  <si>
    <t xml:space="preserve">Valor mensal do serviço</t>
  </si>
  <si>
    <t xml:space="preserve">Subtotal</t>
  </si>
  <si>
    <t xml:space="preserve">Auxiliar Administrativo</t>
  </si>
  <si>
    <t xml:space="preserve">Carpinteiro (Oficial)</t>
  </si>
  <si>
    <t xml:space="preserve">SITICOM- RS000238/2024</t>
  </si>
  <si>
    <t xml:space="preserve">Cesta Básica</t>
  </si>
  <si>
    <t xml:space="preserve">Copeira</t>
  </si>
  <si>
    <t xml:space="preserve">Eletricista de Baixa Tensão (Oficial)</t>
  </si>
  <si>
    <t xml:space="preserve">Encanador/Instalador Hidráulico</t>
  </si>
  <si>
    <t xml:space="preserve">Jardineiro</t>
  </si>
  <si>
    <t xml:space="preserve">Mecânico</t>
  </si>
  <si>
    <t xml:space="preserve">SINDIMETAL RS003658/2024 </t>
  </si>
  <si>
    <t xml:space="preserve">Operador de Máquina Leve</t>
  </si>
  <si>
    <t xml:space="preserve">Operador de Máquinas Rodoviárias</t>
  </si>
  <si>
    <t xml:space="preserve">Pedreiro (Oficial)</t>
  </si>
  <si>
    <t xml:space="preserve">Auxiliar de Serviços Gerais</t>
  </si>
  <si>
    <t xml:space="preserve">Soldador</t>
  </si>
  <si>
    <t xml:space="preserve">STIMMME SL -RS002778/2024</t>
  </si>
  <si>
    <t xml:space="preserve">Operador de Computador</t>
  </si>
  <si>
    <t xml:space="preserve">SINDIPPD - RS001727/2024</t>
  </si>
  <si>
    <t xml:space="preserve">Supervisor</t>
  </si>
  <si>
    <t xml:space="preserve">Quadro Resumo Mensal</t>
  </si>
  <si>
    <t xml:space="preserve">Função</t>
  </si>
  <si>
    <t xml:space="preserve">Cidade</t>
  </si>
  <si>
    <t xml:space="preserve">Carga Horária</t>
  </si>
  <si>
    <t xml:space="preserve">Dias da semana</t>
  </si>
  <si>
    <t xml:space="preserve">Nº de Postos</t>
  </si>
  <si>
    <t xml:space="preserve">Valor Total</t>
  </si>
  <si>
    <t xml:space="preserve">8h/dia</t>
  </si>
  <si>
    <t xml:space="preserve">Segunda a Sexta</t>
  </si>
  <si>
    <t xml:space="preserve">Supervisor (Administrativo e Financeiro)</t>
  </si>
  <si>
    <t xml:space="preserve">8h45min/dia</t>
  </si>
</sst>
</file>

<file path=xl/styles.xml><?xml version="1.0" encoding="utf-8"?>
<styleSheet xmlns="http://schemas.openxmlformats.org/spreadsheetml/2006/main">
  <numFmts count="16">
    <numFmt numFmtId="164" formatCode="General"/>
    <numFmt numFmtId="165" formatCode="_-&quot;R$ &quot;* #,##0.00_-;&quot;-R$ &quot;* #,##0.00_-;_-&quot;R$ &quot;* \-??_-;_-@_-"/>
    <numFmt numFmtId="166" formatCode="0%"/>
    <numFmt numFmtId="167" formatCode="0.0000%"/>
    <numFmt numFmtId="168" formatCode="General"/>
    <numFmt numFmtId="169" formatCode="General"/>
    <numFmt numFmtId="170" formatCode="&quot;R$ &quot;#,##0.00"/>
    <numFmt numFmtId="171" formatCode="0.00%"/>
    <numFmt numFmtId="172" formatCode="#,##0"/>
    <numFmt numFmtId="173" formatCode="#,##0.00"/>
    <numFmt numFmtId="174" formatCode="0.00"/>
    <numFmt numFmtId="175" formatCode="0.0%"/>
    <numFmt numFmtId="176" formatCode="0"/>
    <numFmt numFmtId="177" formatCode="@"/>
    <numFmt numFmtId="178" formatCode="0.0000"/>
    <numFmt numFmtId="179" formatCode="_-* #,##0.00_-;\-* #,##0.00_-;_-* \-??_-;_-@_-"/>
  </numFmts>
  <fonts count="31">
    <font>
      <sz val="11"/>
      <color rgb="FF000000"/>
      <name val="Calibri"/>
      <family val="2"/>
      <charset val="1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u val="single"/>
      <sz val="11"/>
      <color rgb="FF0563C1"/>
      <name val="Calibri"/>
      <family val="2"/>
      <charset val="1"/>
    </font>
    <font>
      <sz val="8"/>
      <color rgb="FF000000"/>
      <name val="Calibri"/>
      <family val="2"/>
      <charset val="1"/>
    </font>
    <font>
      <b val="true"/>
      <sz val="8"/>
      <color rgb="FF000000"/>
      <name val="Calibri"/>
      <family val="2"/>
      <charset val="1"/>
    </font>
    <font>
      <b val="true"/>
      <u val="single"/>
      <sz val="10"/>
      <color rgb="FFFF0000"/>
      <name val="Calibri"/>
      <family val="2"/>
      <charset val="1"/>
    </font>
    <font>
      <b val="true"/>
      <sz val="12"/>
      <name val="Calibri"/>
      <family val="2"/>
      <charset val="1"/>
    </font>
    <font>
      <b val="true"/>
      <sz val="14"/>
      <color rgb="FF000000"/>
      <name val="Calibri"/>
      <family val="2"/>
      <charset val="1"/>
    </font>
    <font>
      <b val="true"/>
      <sz val="14"/>
      <color rgb="FFFF0000"/>
      <name val="Calibri"/>
      <family val="2"/>
      <charset val="1"/>
    </font>
    <font>
      <sz val="7.5"/>
      <color rgb="FF000000"/>
      <name val="Calibri"/>
      <family val="2"/>
      <charset val="1"/>
    </font>
    <font>
      <b val="true"/>
      <sz val="10"/>
      <color rgb="FFFF0000"/>
      <name val="Calibri"/>
      <family val="2"/>
      <charset val="1"/>
    </font>
    <font>
      <sz val="7"/>
      <color rgb="FF000000"/>
      <name val="Calibri"/>
      <family val="2"/>
      <charset val="1"/>
    </font>
    <font>
      <sz val="6"/>
      <color rgb="FF000000"/>
      <name val="Calibri"/>
      <family val="2"/>
      <charset val="1"/>
    </font>
    <font>
      <b val="true"/>
      <sz val="10"/>
      <color rgb="FF000000"/>
      <name val="Calibri"/>
      <family val="2"/>
      <charset val="1"/>
    </font>
    <font>
      <b val="true"/>
      <sz val="5"/>
      <color rgb="FF000000"/>
      <name val="Calibri"/>
      <family val="2"/>
      <charset val="1"/>
    </font>
    <font>
      <b val="true"/>
      <sz val="9"/>
      <color rgb="FF000000"/>
      <name val="Calibri"/>
      <family val="2"/>
      <charset val="1"/>
    </font>
    <font>
      <sz val="9"/>
      <color rgb="FF000000"/>
      <name val="Calibri"/>
      <family val="2"/>
      <charset val="1"/>
    </font>
    <font>
      <i val="true"/>
      <sz val="7"/>
      <color rgb="FF000000"/>
      <name val="Calibri"/>
      <family val="2"/>
      <charset val="1"/>
    </font>
    <font>
      <b val="true"/>
      <vertAlign val="superscript"/>
      <sz val="8"/>
      <color rgb="FF000000"/>
      <name val="Calibri"/>
      <family val="2"/>
      <charset val="1"/>
    </font>
    <font>
      <vertAlign val="superscript"/>
      <sz val="8"/>
      <color rgb="FF000000"/>
      <name val="Calibri"/>
      <family val="2"/>
      <charset val="1"/>
    </font>
    <font>
      <i val="true"/>
      <sz val="6"/>
      <color rgb="FF000000"/>
      <name val="Calibri"/>
      <family val="2"/>
      <charset val="1"/>
    </font>
    <font>
      <u val="single"/>
      <sz val="7.5"/>
      <color rgb="FF000000"/>
      <name val="Calibri"/>
      <family val="2"/>
      <charset val="1"/>
    </font>
    <font>
      <b val="true"/>
      <vertAlign val="superscript"/>
      <sz val="10"/>
      <color rgb="FF000000"/>
      <name val="Calibri"/>
      <family val="2"/>
      <charset val="1"/>
    </font>
    <font>
      <i val="true"/>
      <vertAlign val="superscript"/>
      <sz val="6"/>
      <color rgb="FF000000"/>
      <name val="Calibri"/>
      <family val="2"/>
      <charset val="1"/>
    </font>
    <font>
      <b val="true"/>
      <i val="true"/>
      <sz val="6"/>
      <color rgb="FF000000"/>
      <name val="Calibri"/>
      <family val="2"/>
      <charset val="1"/>
    </font>
    <font>
      <sz val="5"/>
      <color rgb="FF000000"/>
      <name val="Calibri"/>
      <family val="2"/>
      <charset val="1"/>
    </font>
    <font>
      <b val="true"/>
      <sz val="11"/>
      <color rgb="FF000000"/>
      <name val="Calibri"/>
      <family val="2"/>
      <charset val="1"/>
    </font>
    <font>
      <b val="true"/>
      <sz val="11"/>
      <name val="Calibri"/>
      <family val="2"/>
      <charset val="1"/>
    </font>
    <font>
      <sz val="11"/>
      <color rgb="FFFF0000"/>
      <name val="Calibri"/>
      <family val="2"/>
      <charset val="1"/>
    </font>
  </fonts>
  <fills count="13">
    <fill>
      <patternFill patternType="none"/>
    </fill>
    <fill>
      <patternFill patternType="gray125"/>
    </fill>
    <fill>
      <patternFill patternType="solid">
        <fgColor rgb="FFFFFFFF"/>
        <bgColor rgb="FFFFF2CC"/>
      </patternFill>
    </fill>
    <fill>
      <patternFill patternType="solid">
        <fgColor rgb="FFFFFF00"/>
        <bgColor rgb="FFFFFF00"/>
      </patternFill>
    </fill>
    <fill>
      <patternFill patternType="solid">
        <fgColor rgb="FFD9D9D9"/>
        <bgColor rgb="FFDBDBDB"/>
      </patternFill>
    </fill>
    <fill>
      <patternFill patternType="solid">
        <fgColor rgb="FFD6DCE5"/>
        <bgColor rgb="FFDBDBDB"/>
      </patternFill>
    </fill>
    <fill>
      <patternFill patternType="solid">
        <fgColor rgb="FFFFF2CC"/>
        <bgColor rgb="FFFFE699"/>
      </patternFill>
    </fill>
    <fill>
      <patternFill patternType="solid">
        <fgColor rgb="FFC5E0B4"/>
        <bgColor rgb="FFD9D9D9"/>
      </patternFill>
    </fill>
    <fill>
      <patternFill patternType="solid">
        <fgColor rgb="FFA5A5A5"/>
        <bgColor rgb="FF95B3D7"/>
      </patternFill>
    </fill>
    <fill>
      <patternFill patternType="solid">
        <fgColor rgb="FFFFE699"/>
        <bgColor rgb="FFFFF2CC"/>
      </patternFill>
    </fill>
    <fill>
      <patternFill patternType="solid">
        <fgColor rgb="FFDBDBDB"/>
        <bgColor rgb="FFD9D9D9"/>
      </patternFill>
    </fill>
    <fill>
      <patternFill patternType="solid">
        <fgColor rgb="FF95B3D7"/>
        <bgColor rgb="FFA5A5A5"/>
      </patternFill>
    </fill>
    <fill>
      <patternFill patternType="solid">
        <fgColor rgb="FFC6D9F1"/>
        <bgColor rgb="FFD6DCE5"/>
      </patternFill>
    </fill>
  </fills>
  <borders count="11">
    <border diagonalUp="false" diagonalDown="false">
      <left/>
      <right/>
      <top/>
      <bottom/>
      <diagonal/>
    </border>
    <border diagonalUp="false" diagonalDown="false">
      <left style="thin"/>
      <right style="thin"/>
      <top style="thin"/>
      <bottom style="thin"/>
      <diagonal/>
    </border>
    <border diagonalUp="false" diagonalDown="false">
      <left style="thin"/>
      <right style="thin"/>
      <top/>
      <bottom style="thin"/>
      <diagonal/>
    </border>
    <border diagonalUp="false" diagonalDown="false">
      <left style="thin"/>
      <right style="thin"/>
      <top style="thin"/>
      <bottom/>
      <diagonal/>
    </border>
    <border diagonalUp="false" diagonalDown="false">
      <left style="thin"/>
      <right/>
      <top/>
      <bottom style="thin"/>
      <diagonal/>
    </border>
    <border diagonalUp="false" diagonalDown="false">
      <left style="thin"/>
      <right/>
      <top style="thin"/>
      <bottom style="thin"/>
      <diagonal/>
    </border>
    <border diagonalUp="false" diagonalDown="false">
      <left style="thin"/>
      <right/>
      <top style="thin"/>
      <bottom/>
      <diagonal/>
    </border>
    <border diagonalUp="false" diagonalDown="false">
      <left/>
      <right/>
      <top style="thin"/>
      <bottom style="thin"/>
      <diagonal/>
    </border>
    <border diagonalUp="false" diagonalDown="false">
      <left/>
      <right/>
      <top style="thin"/>
      <bottom/>
      <diagonal/>
    </border>
    <border diagonalUp="false" diagonalDown="false">
      <left/>
      <right/>
      <top/>
      <bottom style="thin"/>
      <diagonal/>
    </border>
    <border diagonalUp="false" diagonalDown="false">
      <left/>
      <right style="thin"/>
      <top style="thin"/>
      <bottom style="thin"/>
      <diagonal/>
    </border>
  </borders>
  <cellStyleXfs count="27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  <xf numFmtId="164" fontId="4" fillId="0" borderId="0" applyFont="true" applyBorder="false" applyAlignment="true" applyProtection="false">
      <alignment horizontal="general" vertical="bottom" textRotation="0" wrapText="false" indent="0" shrinkToFit="false"/>
    </xf>
    <xf numFmtId="164" fontId="4" fillId="0" borderId="0" applyFont="true" applyBorder="false" applyAlignment="true" applyProtection="false">
      <alignment horizontal="general" vertical="bottom" textRotation="0" wrapText="false" indent="0" shrinkToFit="false"/>
    </xf>
    <xf numFmtId="165" fontId="0" fillId="0" borderId="0" applyFont="true" applyBorder="false" applyAlignment="true" applyProtection="false">
      <alignment horizontal="general" vertical="bottom" textRotation="0" wrapText="false" indent="0" shrinkToFit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6" fontId="0" fillId="0" borderId="0" applyFont="true" applyBorder="false" applyAlignment="true" applyProtection="false">
      <alignment horizontal="general" vertical="bottom" textRotation="0" wrapText="false" indent="0" shrinkToFit="false"/>
    </xf>
  </cellStyleXfs>
  <cellXfs count="144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5" fillId="0" borderId="0" xfId="0" applyFont="true" applyBorder="false" applyAlignment="true" applyProtection="true">
      <alignment horizontal="center" vertical="center" textRotation="0" wrapText="false" indent="0" shrinkToFit="false"/>
      <protection locked="true" hidden="false"/>
    </xf>
    <xf numFmtId="167" fontId="5" fillId="0" borderId="0" xfId="0" applyFont="true" applyBorder="false" applyAlignment="true" applyProtection="true">
      <alignment horizontal="center" vertical="center" textRotation="0" wrapText="false" indent="0" shrinkToFit="false"/>
      <protection locked="true" hidden="false"/>
    </xf>
    <xf numFmtId="164" fontId="6" fillId="0" borderId="1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4" fillId="0" borderId="0" xfId="2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8" fontId="8" fillId="2" borderId="1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9" fillId="3" borderId="1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8" fillId="2" borderId="2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6" fillId="0" borderId="0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6" fillId="0" borderId="2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5" fillId="0" borderId="1" xfId="0" applyFont="true" applyBorder="true" applyAlignment="true" applyProtection="true">
      <alignment horizontal="left" vertical="center" textRotation="0" wrapText="false" indent="0" shrinkToFit="false"/>
      <protection locked="true" hidden="false"/>
    </xf>
    <xf numFmtId="164" fontId="6" fillId="0" borderId="1" xfId="0" applyFont="true" applyBorder="true" applyAlignment="true" applyProtection="true">
      <alignment horizontal="left" vertical="center" textRotation="0" wrapText="false" indent="0" shrinkToFit="false"/>
      <protection locked="true" hidden="false"/>
    </xf>
    <xf numFmtId="169" fontId="5" fillId="4" borderId="3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9" fontId="10" fillId="4" borderId="3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5" fillId="0" borderId="1" xfId="0" applyFont="true" applyBorder="true" applyAlignment="true" applyProtection="true">
      <alignment horizontal="left" vertical="center" textRotation="0" wrapText="true" indent="0" shrinkToFit="false"/>
      <protection locked="true" hidden="false"/>
    </xf>
    <xf numFmtId="164" fontId="11" fillId="4" borderId="1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6" fontId="5" fillId="4" borderId="1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6" fontId="5" fillId="4" borderId="1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5" fillId="0" borderId="4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5" fillId="4" borderId="1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70" fontId="5" fillId="4" borderId="1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5" fillId="0" borderId="5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5" fillId="4" borderId="1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71" fontId="5" fillId="4" borderId="1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72" fontId="5" fillId="4" borderId="1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5" fillId="0" borderId="6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5" fillId="4" borderId="3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70" fontId="5" fillId="4" borderId="3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5" fillId="0" borderId="1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6" fontId="5" fillId="4" borderId="3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13" fillId="4" borderId="1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73" fontId="5" fillId="4" borderId="1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14" fillId="4" borderId="1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6" fillId="5" borderId="1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6" fillId="6" borderId="1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15" fillId="6" borderId="1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5" fillId="0" borderId="1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7" fontId="5" fillId="0" borderId="1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73" fontId="5" fillId="0" borderId="1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9" fontId="5" fillId="2" borderId="1" xfId="0" applyFont="true" applyBorder="true" applyAlignment="true" applyProtection="true">
      <alignment horizontal="left" vertical="center" textRotation="0" wrapText="false" indent="0" shrinkToFit="false"/>
      <protection locked="true" hidden="false"/>
    </xf>
    <xf numFmtId="164" fontId="17" fillId="0" borderId="1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7" fontId="17" fillId="0" borderId="1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73" fontId="17" fillId="0" borderId="1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74" fontId="18" fillId="0" borderId="0" xfId="0" applyFont="true" applyBorder="false" applyAlignment="true" applyProtection="true">
      <alignment horizontal="center" vertical="center" textRotation="0" wrapText="false" indent="0" shrinkToFit="false"/>
      <protection locked="true" hidden="false"/>
    </xf>
    <xf numFmtId="164" fontId="17" fillId="0" borderId="0" xfId="0" applyFont="true" applyBorder="false" applyAlignment="true" applyProtection="true">
      <alignment horizontal="center" vertical="center" textRotation="0" wrapText="false" indent="0" shrinkToFit="false"/>
      <protection locked="true" hidden="false"/>
    </xf>
    <xf numFmtId="164" fontId="19" fillId="0" borderId="7" xfId="0" applyFont="true" applyBorder="true" applyAlignment="true" applyProtection="true">
      <alignment horizontal="left" vertical="center" textRotation="0" wrapText="true" indent="0" shrinkToFit="false"/>
      <protection locked="true" hidden="false"/>
    </xf>
    <xf numFmtId="164" fontId="19" fillId="0" borderId="7" xfId="0" applyFont="true" applyBorder="true" applyAlignment="true" applyProtection="true">
      <alignment horizontal="justify" vertical="center" textRotation="0" wrapText="true" indent="0" shrinkToFit="false"/>
      <protection locked="true" hidden="false"/>
    </xf>
    <xf numFmtId="164" fontId="16" fillId="0" borderId="0" xfId="0" applyFont="true" applyBorder="false" applyAlignment="true" applyProtection="true">
      <alignment horizontal="center" vertical="center" textRotation="0" wrapText="true" indent="0" shrinkToFit="false"/>
      <protection locked="true" hidden="false"/>
    </xf>
    <xf numFmtId="164" fontId="19" fillId="0" borderId="8" xfId="0" applyFont="true" applyBorder="true" applyAlignment="true" applyProtection="true">
      <alignment horizontal="left" vertical="center" textRotation="0" wrapText="true" indent="0" shrinkToFit="false"/>
      <protection locked="true" hidden="false"/>
    </xf>
    <xf numFmtId="164" fontId="19" fillId="0" borderId="9" xfId="0" applyFont="true" applyBorder="true" applyAlignment="true" applyProtection="true">
      <alignment horizontal="left" vertical="center" textRotation="0" wrapText="true" indent="0" shrinkToFit="false"/>
      <protection locked="true" hidden="false"/>
    </xf>
    <xf numFmtId="174" fontId="17" fillId="0" borderId="0" xfId="0" applyFont="true" applyBorder="false" applyAlignment="true" applyProtection="true">
      <alignment horizontal="center" vertical="center" textRotation="0" wrapText="false" indent="0" shrinkToFit="false"/>
      <protection locked="true" hidden="false"/>
    </xf>
    <xf numFmtId="175" fontId="5" fillId="0" borderId="0" xfId="0" applyFont="true" applyBorder="false" applyAlignment="true" applyProtection="true">
      <alignment horizontal="center" vertical="center" textRotation="0" wrapText="false" indent="0" shrinkToFit="false"/>
      <protection locked="true" hidden="false"/>
    </xf>
    <xf numFmtId="164" fontId="17" fillId="4" borderId="1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7" fontId="17" fillId="4" borderId="1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73" fontId="17" fillId="4" borderId="1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74" fontId="5" fillId="0" borderId="0" xfId="0" applyFont="true" applyBorder="false" applyAlignment="true" applyProtection="true">
      <alignment horizontal="center" vertical="center" textRotation="0" wrapText="false" indent="0" shrinkToFit="false"/>
      <protection locked="true" hidden="false"/>
    </xf>
    <xf numFmtId="164" fontId="16" fillId="0" borderId="0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7" fontId="17" fillId="0" borderId="0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73" fontId="17" fillId="0" borderId="0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17" fillId="3" borderId="1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7" fontId="5" fillId="0" borderId="1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73" fontId="5" fillId="0" borderId="1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70" fontId="5" fillId="0" borderId="1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74" fontId="5" fillId="0" borderId="1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6" fontId="5" fillId="0" borderId="1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70" fontId="5" fillId="0" borderId="0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5" fillId="0" borderId="0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74" fontId="5" fillId="0" borderId="0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6" fontId="5" fillId="0" borderId="0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73" fontId="5" fillId="0" borderId="0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76" fontId="5" fillId="0" borderId="1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71" fontId="5" fillId="0" borderId="1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18" fillId="0" borderId="0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74" fontId="18" fillId="0" borderId="0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6" fontId="18" fillId="0" borderId="0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73" fontId="18" fillId="0" borderId="0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17" fillId="3" borderId="5" xfId="0" applyFont="true" applyBorder="true" applyAlignment="true" applyProtection="true">
      <alignment horizontal="right" vertical="center" textRotation="0" wrapText="true" indent="0" shrinkToFit="false"/>
      <protection locked="true" hidden="false"/>
    </xf>
    <xf numFmtId="169" fontId="17" fillId="3" borderId="10" xfId="0" applyFont="true" applyBorder="true" applyAlignment="true" applyProtection="true">
      <alignment horizontal="left" vertical="center" textRotation="0" wrapText="false" indent="0" shrinkToFit="false"/>
      <protection locked="true" hidden="false"/>
    </xf>
    <xf numFmtId="164" fontId="5" fillId="0" borderId="2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7" fontId="5" fillId="0" borderId="2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73" fontId="5" fillId="0" borderId="2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17" fillId="7" borderId="1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7" fontId="17" fillId="7" borderId="1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73" fontId="17" fillId="7" borderId="1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17" fillId="2" borderId="0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7" fontId="17" fillId="2" borderId="0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73" fontId="17" fillId="2" borderId="0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74" fontId="5" fillId="2" borderId="0" xfId="0" applyFont="true" applyBorder="false" applyAlignment="true" applyProtection="true">
      <alignment horizontal="center" vertical="center" textRotation="0" wrapText="false" indent="0" shrinkToFit="false"/>
      <protection locked="true" hidden="false"/>
    </xf>
    <xf numFmtId="164" fontId="5" fillId="2" borderId="0" xfId="0" applyFont="true" applyBorder="false" applyAlignment="true" applyProtection="true">
      <alignment horizontal="center" vertical="center" textRotation="0" wrapText="false" indent="0" shrinkToFit="false"/>
      <protection locked="true" hidden="false"/>
    </xf>
    <xf numFmtId="173" fontId="17" fillId="3" borderId="1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6" fillId="8" borderId="1" xfId="0" applyFont="true" applyBorder="true" applyAlignment="true" applyProtection="true">
      <alignment horizontal="general" vertical="top" textRotation="0" wrapText="true" indent="0" shrinkToFit="false"/>
      <protection locked="true" hidden="false"/>
    </xf>
    <xf numFmtId="166" fontId="6" fillId="8" borderId="1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74" fontId="6" fillId="3" borderId="1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14" fillId="2" borderId="1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74" fontId="14" fillId="2" borderId="1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71" fontId="14" fillId="2" borderId="1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7" fontId="14" fillId="0" borderId="0" xfId="0" applyFont="true" applyBorder="false" applyAlignment="true" applyProtection="true">
      <alignment horizontal="center" vertical="center" textRotation="0" wrapText="false" indent="0" shrinkToFit="false"/>
      <protection locked="true" hidden="false"/>
    </xf>
    <xf numFmtId="164" fontId="14" fillId="0" borderId="0" xfId="0" applyFont="true" applyBorder="false" applyAlignment="true" applyProtection="true">
      <alignment horizontal="center" vertical="center" textRotation="0" wrapText="false" indent="0" shrinkToFit="false"/>
      <protection locked="true" hidden="false"/>
    </xf>
    <xf numFmtId="173" fontId="5" fillId="2" borderId="1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22" fillId="0" borderId="9" xfId="0" applyFont="true" applyBorder="true" applyAlignment="true" applyProtection="true">
      <alignment horizontal="left" vertical="center" textRotation="0" wrapText="false" indent="0" shrinkToFit="false"/>
      <protection locked="true" hidden="false"/>
    </xf>
    <xf numFmtId="164" fontId="17" fillId="0" borderId="0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6" fillId="8" borderId="1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19" fillId="0" borderId="0" xfId="0" applyFont="true" applyBorder="true" applyAlignment="true" applyProtection="true">
      <alignment horizontal="left" vertical="center" textRotation="0" wrapText="true" indent="0" shrinkToFit="false"/>
      <protection locked="true" hidden="false"/>
    </xf>
    <xf numFmtId="164" fontId="5" fillId="3" borderId="1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73" fontId="17" fillId="0" borderId="5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71" fontId="5" fillId="3" borderId="1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6" fillId="3" borderId="1" xfId="0" applyFont="true" applyBorder="true" applyAlignment="true" applyProtection="true">
      <alignment horizontal="left" vertical="center" textRotation="0" wrapText="true" indent="0" shrinkToFit="false"/>
      <protection locked="true" hidden="false"/>
    </xf>
    <xf numFmtId="177" fontId="5" fillId="3" borderId="1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77" fontId="17" fillId="3" borderId="1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14" fillId="0" borderId="1" xfId="0" applyFont="true" applyBorder="true" applyAlignment="true" applyProtection="true">
      <alignment horizontal="left" vertical="center" textRotation="0" wrapText="true" indent="0" shrinkToFit="false"/>
      <protection locked="true" hidden="false"/>
    </xf>
    <xf numFmtId="177" fontId="5" fillId="0" borderId="1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77" fontId="17" fillId="0" borderId="5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14" fillId="0" borderId="1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78" fontId="5" fillId="2" borderId="1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78" fontId="17" fillId="2" borderId="1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26" fillId="2" borderId="1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71" fontId="6" fillId="3" borderId="1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71" fontId="6" fillId="0" borderId="1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27" fillId="0" borderId="0" xfId="0" applyFont="true" applyBorder="false" applyAlignment="true" applyProtection="true">
      <alignment horizontal="center" vertical="center" textRotation="0" wrapText="false" indent="0" shrinkToFit="false"/>
      <protection locked="true" hidden="false"/>
    </xf>
    <xf numFmtId="164" fontId="14" fillId="0" borderId="9" xfId="0" applyFont="true" applyBorder="true" applyAlignment="true" applyProtection="true">
      <alignment horizontal="left" vertical="center" textRotation="0" wrapText="false" indent="0" shrinkToFit="false"/>
      <protection locked="true" hidden="false"/>
    </xf>
    <xf numFmtId="164" fontId="6" fillId="9" borderId="1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73" fontId="6" fillId="0" borderId="1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7" fontId="17" fillId="0" borderId="0" xfId="0" applyFont="true" applyBorder="false" applyAlignment="true" applyProtection="true">
      <alignment horizontal="center" vertical="center" textRotation="0" wrapText="false" indent="0" shrinkToFit="false"/>
      <protection locked="true" hidden="false"/>
    </xf>
    <xf numFmtId="173" fontId="5" fillId="0" borderId="0" xfId="0" applyFont="true" applyBorder="false" applyAlignment="true" applyProtection="true">
      <alignment horizontal="center" vertical="center" textRotation="0" wrapText="false" indent="0" shrinkToFit="false"/>
      <protection locked="true" hidden="false"/>
    </xf>
    <xf numFmtId="164" fontId="5" fillId="10" borderId="1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6" fillId="10" borderId="1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9" fontId="5" fillId="10" borderId="1" xfId="0" applyFont="true" applyBorder="true" applyAlignment="true" applyProtection="true">
      <alignment horizontal="left" vertical="center" textRotation="0" wrapText="false" indent="0" shrinkToFit="false"/>
      <protection locked="true" hidden="false"/>
    </xf>
    <xf numFmtId="173" fontId="5" fillId="10" borderId="1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17" fillId="10" borderId="1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73" fontId="17" fillId="10" borderId="1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70" fontId="5" fillId="4" borderId="1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70" fontId="5" fillId="4" borderId="3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0" fillId="0" borderId="0" xfId="23" applyFont="true" applyBorder="false" applyAlignment="true" applyProtection="true">
      <alignment horizontal="general" vertical="bottom" textRotation="0" wrapText="false" indent="0" shrinkToFit="false"/>
      <protection locked="true" hidden="false"/>
    </xf>
    <xf numFmtId="164" fontId="28" fillId="11" borderId="1" xfId="23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4" fontId="29" fillId="12" borderId="1" xfId="23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28" fillId="12" borderId="1" xfId="23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0" fillId="0" borderId="1" xfId="23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1" xfId="23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5" fontId="0" fillId="0" borderId="1" xfId="23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28" fillId="0" borderId="1" xfId="23" applyFont="true" applyBorder="true" applyAlignment="true" applyProtection="true">
      <alignment horizontal="right" vertical="bottom" textRotation="0" wrapText="false" indent="0" shrinkToFit="false"/>
      <protection locked="true" hidden="false"/>
    </xf>
    <xf numFmtId="169" fontId="28" fillId="0" borderId="1" xfId="23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5" fontId="28" fillId="0" borderId="1" xfId="23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79" fontId="0" fillId="0" borderId="0" xfId="23" applyFont="true" applyBorder="false" applyAlignment="true" applyProtection="true">
      <alignment horizontal="general" vertical="bottom" textRotation="0" wrapText="false" indent="0" shrinkToFit="false"/>
      <protection locked="true" hidden="false"/>
    </xf>
    <xf numFmtId="164" fontId="30" fillId="0" borderId="0" xfId="23" applyFont="true" applyBorder="false" applyAlignment="true" applyProtection="true">
      <alignment horizontal="general" vertical="bottom" textRotation="0" wrapText="false" indent="0" shrinkToFit="false"/>
      <protection locked="true" hidden="false"/>
    </xf>
  </cellXfs>
  <cellStyles count="13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iperlink 2" xfId="21"/>
    <cellStyle name="Moeda 2" xfId="22"/>
    <cellStyle name="Normal 2" xfId="23"/>
    <cellStyle name="Normal 2 2" xfId="24"/>
    <cellStyle name="Normal 3" xfId="25"/>
    <cellStyle name="Porcentagem 2" xfId="26"/>
    <cellStyle name="*unknown*" xfId="20" builtinId="8"/>
  </cellStyles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D9D9D9"/>
      <rgbColor rgb="FF808080"/>
      <rgbColor rgb="FF9999FF"/>
      <rgbColor rgb="FF993366"/>
      <rgbColor rgb="FFFFF2CC"/>
      <rgbColor rgb="FFD6DCE5"/>
      <rgbColor rgb="FF660066"/>
      <rgbColor rgb="FFFF8080"/>
      <rgbColor rgb="FF0563C1"/>
      <rgbColor rgb="FFC6D9F1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DBDBDB"/>
      <rgbColor rgb="FFC5E0B4"/>
      <rgbColor rgb="FFFFE699"/>
      <rgbColor rgb="FF95B3D7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A5A5A5"/>
      <rgbColor rgb="FF003366"/>
      <rgbColor rgb="FF339966"/>
      <rgbColor rgb="FF003300"/>
      <rgbColor rgb="FF333300"/>
      <rgbColor rgb="FF993300"/>
      <rgbColor rgb="FF993366"/>
      <rgbColor rgb="FF333399"/>
      <rgbColor rgb="FF333333"/>
    </indexedColors>
  </color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worksheet" Target="worksheets/sheet1.xml"/><Relationship Id="rId4" Type="http://schemas.openxmlformats.org/officeDocument/2006/relationships/worksheet" Target="worksheets/sheet2.xml"/><Relationship Id="rId5" Type="http://schemas.openxmlformats.org/officeDocument/2006/relationships/worksheet" Target="worksheets/sheet3.xml"/><Relationship Id="rId6" Type="http://schemas.openxmlformats.org/officeDocument/2006/relationships/worksheet" Target="worksheets/sheet4.xml"/><Relationship Id="rId7" Type="http://schemas.openxmlformats.org/officeDocument/2006/relationships/worksheet" Target="worksheets/sheet5.xml"/><Relationship Id="rId8" Type="http://schemas.openxmlformats.org/officeDocument/2006/relationships/worksheet" Target="worksheets/sheet6.xml"/><Relationship Id="rId9" Type="http://schemas.openxmlformats.org/officeDocument/2006/relationships/worksheet" Target="worksheets/sheet7.xml"/><Relationship Id="rId10" Type="http://schemas.openxmlformats.org/officeDocument/2006/relationships/worksheet" Target="worksheets/sheet8.xml"/><Relationship Id="rId11" Type="http://schemas.openxmlformats.org/officeDocument/2006/relationships/worksheet" Target="worksheets/sheet9.xml"/><Relationship Id="rId12" Type="http://schemas.openxmlformats.org/officeDocument/2006/relationships/worksheet" Target="worksheets/sheet10.xml"/><Relationship Id="rId13" Type="http://schemas.openxmlformats.org/officeDocument/2006/relationships/worksheet" Target="worksheets/sheet11.xml"/><Relationship Id="rId14" Type="http://schemas.openxmlformats.org/officeDocument/2006/relationships/worksheet" Target="worksheets/sheet12.xml"/><Relationship Id="rId15" Type="http://schemas.openxmlformats.org/officeDocument/2006/relationships/worksheet" Target="worksheets/sheet13.xml"/><Relationship Id="rId16" Type="http://schemas.openxmlformats.org/officeDocument/2006/relationships/worksheet" Target="worksheets/sheet14.xml"/><Relationship Id="rId17" Type="http://schemas.openxmlformats.org/officeDocument/2006/relationships/worksheet" Target="worksheets/sheet15.xml"/><Relationship Id="rId18" Type="http://schemas.openxmlformats.org/officeDocument/2006/relationships/worksheet" Target="worksheets/sheet16.xml"/><Relationship Id="rId19" Type="http://schemas.openxmlformats.org/officeDocument/2006/relationships/externalLink" Target="externalLinks/externalLink1.xml"/><Relationship Id="rId20" Type="http://schemas.openxmlformats.org/officeDocument/2006/relationships/externalLink" Target="externalLinks/externalLink2.xml"/><Relationship Id="rId21" Type="http://schemas.openxmlformats.org/officeDocument/2006/relationships/sharedStrings" Target="sharedStrings.xml"/>
</Relationships>
</file>

<file path=xl/externalLinks/_rels/externalLink1.xml.rels><?xml version="1.0" encoding="UTF-8"?>
<Relationships xmlns="http://schemas.openxmlformats.org/package/2006/relationships"><Relationship Id="rId1" Type="http://schemas.openxmlformats.org/officeDocument/2006/relationships/externalLinkPath" Target="file://Sarhpaefs01/deplan/AAAA/INFORMACOES%20EXPEDIENTES%20SPI%20PROA/EXPEDIENTE%20209921400167%20SEFAZ%20SERVICOS%20GERAIS/EXPEDIENTE%20209921400167%20SEFAZ%20SERVICOS%20GERAIS%20PLANILHAS%20DE%20CUSTO%20E%20FORMACAO%20DE%20PRECO%20RETIFICADA%20IMPUGNACAO.xlsx" TargetMode="External"/>
</Relationships>
</file>

<file path=xl/externalLinks/_rels/externalLink2.xml.rels><?xml version="1.0" encoding="UTF-8"?>
<Relationships xmlns="http://schemas.openxmlformats.org/package/2006/relationships"><Relationship Id="rId1" Type="http://schemas.openxmlformats.org/officeDocument/2006/relationships/externalLinkPath" Target="file://seplagpaefs02.seplag.intra.rs.gov.br/Direcao/1PLANILHAS%20DE%20FORMACAO%20DE%20PRECO/EPESQ/DAER%20Manut%20Predial%200000960435166/DAER%20Manut%20Predial%20960435166.xlsx" TargetMode="External"/>
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ELETRICISTA"/>
      <sheetName val="SUPERVISOR"/>
      <sheetName val="PEDREI MARC PINTOR"/>
      <sheetName val="HIDRAULICO"/>
      <sheetName val="SERVENTE MANUTENCAO"/>
      <sheetName val="TEC TELEF CLIMAT REFRIG"/>
      <sheetName val="postos"/>
      <sheetName val="Plan4"/>
      <sheetName val="Plan3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</sheetDataSet>
  </externalBook>
</externalLink>
</file>

<file path=xl/externalLinks/externalLink2.xml><?xml version="1.0" encoding="utf-8"?>
<externalLink xmlns="http://schemas.openxmlformats.org/spreadsheetml/2006/main">
  <externalBook xmlns:r="http://schemas.openxmlformats.org/officeDocument/2006/relationships" r:id="rId1">
    <sheetNames>
      <sheetName val="HIDRAULICO"/>
      <sheetName val="ELETRICISTA"/>
      <sheetName val="PEDREIRO MARCENEIRO CARPINT"/>
      <sheetName val="JARDINEIRO"/>
      <sheetName val="SERVENTE (AUX PRODUCAO)"/>
      <sheetName val="MECANICO_REFRIGERACAO"/>
      <sheetName val="PINTOR"/>
      <sheetName val="RESUMO"/>
      <sheetName val="postos"/>
      <sheetName val="Plan4"/>
      <sheetName val="Plan3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</sheetDataSet>
  </externalBook>
</externalLink>
</file>

<file path=xl/theme/theme1.xml><?xml version="1.0" encoding="utf-8"?>
<a:theme xmlns:a="http://schemas.openxmlformats.org/drawingml/2006/main" xmlns:r="http://schemas.openxmlformats.org/officeDocument/2006/relationships" name="Tema do 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 pitchFamily="0" charset="1"/>
        <a:ea typeface=""/>
        <a:cs typeface=""/>
      </a:majorFont>
      <a:minorFont>
        <a:latin typeface="Calibri" panose="020F050202020403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6350" cap="flat" cmpd="sng" algn="ctr">
          <a:prstDash val="solid"/>
          <a:miter lim="800000"/>
        </a:ln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false"/>
  </sheetPr>
  <dimension ref="A1:L174"/>
  <sheetViews>
    <sheetView showFormulas="false" showGridLines="true" showRowColHeaders="true" showZeros="true" rightToLeft="false" tabSelected="false" showOutlineSymbols="true" defaultGridColor="true" view="pageBreakPreview" topLeftCell="A154" colorId="64" zoomScale="130" zoomScaleNormal="130" zoomScalePageLayoutView="130" workbookViewId="0">
      <selection pane="topLeft" activeCell="I123" activeCellId="0" sqref="I123"/>
    </sheetView>
  </sheetViews>
  <sheetFormatPr defaultColWidth="9.1484375" defaultRowHeight="11.25" zeroHeight="false" outlineLevelRow="0" outlineLevelCol="0"/>
  <cols>
    <col collapsed="false" customWidth="true" hidden="false" outlineLevel="0" max="1" min="1" style="1" width="2.86"/>
    <col collapsed="false" customWidth="true" hidden="false" outlineLevel="0" max="4" min="2" style="1" width="11.29"/>
    <col collapsed="false" customWidth="true" hidden="false" outlineLevel="0" max="5" min="5" style="1" width="12.15"/>
    <col collapsed="false" customWidth="true" hidden="false" outlineLevel="0" max="7" min="6" style="1" width="11.29"/>
    <col collapsed="false" customWidth="true" hidden="false" outlineLevel="0" max="8" min="8" style="1" width="9.29"/>
    <col collapsed="false" customWidth="true" hidden="false" outlineLevel="0" max="9" min="9" style="1" width="11.71"/>
    <col collapsed="false" customWidth="true" hidden="false" outlineLevel="0" max="10" min="10" style="2" width="11.14"/>
    <col collapsed="false" customWidth="true" hidden="false" outlineLevel="0" max="11" min="11" style="1" width="10"/>
    <col collapsed="false" customWidth="false" hidden="false" outlineLevel="0" max="12" min="12" style="1" width="9.14"/>
    <col collapsed="false" customWidth="true" hidden="false" outlineLevel="0" max="15" min="13" style="1" width="22.29"/>
    <col collapsed="false" customWidth="false" hidden="false" outlineLevel="0" max="16384" min="16" style="1" width="9.14"/>
  </cols>
  <sheetData>
    <row r="1" customFormat="false" ht="27.75" hidden="false" customHeight="true" outlineLevel="0" collapsed="false">
      <c r="A1" s="3" t="s">
        <v>0</v>
      </c>
      <c r="B1" s="3"/>
      <c r="C1" s="3"/>
      <c r="D1" s="3"/>
      <c r="E1" s="3"/>
      <c r="F1" s="3"/>
      <c r="G1" s="3"/>
      <c r="H1" s="3"/>
      <c r="I1" s="3"/>
      <c r="K1" s="4"/>
    </row>
    <row r="2" customFormat="false" ht="22.5" hidden="false" customHeight="true" outlineLevel="0" collapsed="false">
      <c r="A2" s="3" t="s">
        <v>1</v>
      </c>
      <c r="B2" s="3"/>
      <c r="C2" s="5" t="s">
        <v>2</v>
      </c>
      <c r="D2" s="5"/>
      <c r="E2" s="6" t="s">
        <v>3</v>
      </c>
      <c r="F2" s="6"/>
      <c r="G2" s="6"/>
      <c r="H2" s="6"/>
      <c r="I2" s="6"/>
    </row>
    <row r="3" customFormat="false" ht="11.25" hidden="false" customHeight="true" outlineLevel="0" collapsed="false">
      <c r="A3" s="3" t="s">
        <v>4</v>
      </c>
      <c r="B3" s="3"/>
      <c r="C3" s="7"/>
      <c r="D3" s="8"/>
      <c r="E3" s="9" t="s">
        <v>5</v>
      </c>
      <c r="F3" s="7"/>
      <c r="G3" s="8"/>
      <c r="H3" s="8"/>
      <c r="I3" s="8"/>
    </row>
    <row r="4" customFormat="false" ht="4.5" hidden="false" customHeight="true" outlineLevel="0" collapsed="false"/>
    <row r="5" customFormat="false" ht="18.75" hidden="false" customHeight="true" outlineLevel="0" collapsed="false">
      <c r="A5" s="10" t="s">
        <v>6</v>
      </c>
      <c r="B5" s="10"/>
      <c r="C5" s="10"/>
      <c r="D5" s="11" t="s">
        <v>7</v>
      </c>
      <c r="E5" s="11"/>
      <c r="F5" s="11"/>
      <c r="G5" s="12" t="str">
        <f aca="false">IF(D6="12x36","Regime de trabalho:","Quantidade de HORAS/MÊS")</f>
        <v>Quantidade de HORAS/MÊS</v>
      </c>
      <c r="H5" s="12"/>
      <c r="I5" s="13" t="n">
        <f aca="false">IF(D6="12x36",D6,5*D6)</f>
        <v>200</v>
      </c>
    </row>
    <row r="6" customFormat="false" ht="18.75" hidden="false" customHeight="true" outlineLevel="0" collapsed="false">
      <c r="A6" s="10" t="str">
        <f aca="false">IF(D6="12x36","Regime de trabalho:","Regime de trabalho (horas semanais):")</f>
        <v>Regime de trabalho (horas semanais):</v>
      </c>
      <c r="B6" s="10"/>
      <c r="C6" s="10"/>
      <c r="D6" s="10" t="n">
        <v>40</v>
      </c>
      <c r="E6" s="10"/>
      <c r="F6" s="10"/>
      <c r="G6" s="12"/>
      <c r="H6" s="12"/>
      <c r="I6" s="13"/>
    </row>
    <row r="7" customFormat="false" ht="22.5" hidden="false" customHeight="true" outlineLevel="0" collapsed="false">
      <c r="A7" s="10" t="s">
        <v>8</v>
      </c>
      <c r="B7" s="10"/>
      <c r="C7" s="10"/>
      <c r="D7" s="14" t="s">
        <v>9</v>
      </c>
      <c r="E7" s="14"/>
      <c r="F7" s="14"/>
      <c r="G7" s="15" t="s">
        <v>10</v>
      </c>
      <c r="H7" s="15"/>
      <c r="I7" s="16" t="n">
        <v>0.4</v>
      </c>
    </row>
    <row r="8" customFormat="false" ht="22.5" hidden="false" customHeight="true" outlineLevel="0" collapsed="false">
      <c r="A8" s="10" t="s">
        <v>11</v>
      </c>
      <c r="B8" s="10"/>
      <c r="C8" s="10"/>
      <c r="D8" s="14" t="s">
        <v>12</v>
      </c>
      <c r="E8" s="14"/>
      <c r="F8" s="14"/>
      <c r="G8" s="15"/>
      <c r="H8" s="15"/>
      <c r="I8" s="16"/>
    </row>
    <row r="9" customFormat="false" ht="24.75" hidden="false" customHeight="true" outlineLevel="0" collapsed="false">
      <c r="A9" s="10" t="s">
        <v>13</v>
      </c>
      <c r="B9" s="10"/>
      <c r="C9" s="10"/>
      <c r="D9" s="10" t="s">
        <v>14</v>
      </c>
      <c r="E9" s="10"/>
      <c r="F9" s="10"/>
      <c r="G9" s="15" t="s">
        <v>15</v>
      </c>
      <c r="H9" s="15"/>
      <c r="I9" s="17" t="s">
        <v>16</v>
      </c>
    </row>
    <row r="10" customFormat="false" ht="32.25" hidden="false" customHeight="true" outlineLevel="0" collapsed="false">
      <c r="A10" s="18" t="s">
        <v>17</v>
      </c>
      <c r="B10" s="18"/>
      <c r="C10" s="18"/>
      <c r="D10" s="18"/>
      <c r="E10" s="18"/>
      <c r="F10" s="18"/>
      <c r="G10" s="15" t="s">
        <v>18</v>
      </c>
      <c r="H10" s="19" t="n">
        <v>220</v>
      </c>
      <c r="I10" s="20" t="n">
        <v>1540.51</v>
      </c>
    </row>
    <row r="11" customFormat="false" ht="11.25" hidden="false" customHeight="true" outlineLevel="0" collapsed="false">
      <c r="A11" s="21" t="s">
        <v>19</v>
      </c>
      <c r="B11" s="21"/>
      <c r="C11" s="21"/>
      <c r="D11" s="21"/>
      <c r="E11" s="21"/>
      <c r="F11" s="21"/>
      <c r="G11" s="19" t="str">
        <f aca="false">D9</f>
        <v>Esteio/RS</v>
      </c>
      <c r="H11" s="22" t="s">
        <v>20</v>
      </c>
      <c r="I11" s="23" t="n">
        <v>0.02</v>
      </c>
    </row>
    <row r="12" customFormat="false" ht="15" hidden="false" customHeight="true" outlineLevel="0" collapsed="false">
      <c r="A12" s="21" t="s">
        <v>21</v>
      </c>
      <c r="B12" s="21"/>
      <c r="C12" s="21"/>
      <c r="D12" s="21"/>
      <c r="E12" s="21"/>
      <c r="F12" s="21"/>
      <c r="G12" s="22" t="s">
        <v>12</v>
      </c>
      <c r="H12" s="22" t="s">
        <v>22</v>
      </c>
      <c r="I12" s="20" t="n">
        <v>4</v>
      </c>
    </row>
    <row r="13" customFormat="false" ht="11.25" hidden="false" customHeight="false" outlineLevel="0" collapsed="false">
      <c r="A13" s="21"/>
      <c r="B13" s="21"/>
      <c r="C13" s="21"/>
      <c r="D13" s="21"/>
      <c r="E13" s="21"/>
      <c r="F13" s="21"/>
      <c r="G13" s="22"/>
      <c r="H13" s="22" t="s">
        <v>23</v>
      </c>
      <c r="I13" s="24" t="n">
        <v>22</v>
      </c>
    </row>
    <row r="14" customFormat="false" ht="11.25" hidden="false" customHeight="false" outlineLevel="0" collapsed="false">
      <c r="A14" s="21"/>
      <c r="B14" s="21"/>
      <c r="C14" s="21"/>
      <c r="D14" s="21"/>
      <c r="E14" s="21"/>
      <c r="F14" s="21"/>
      <c r="G14" s="22"/>
      <c r="H14" s="22" t="s">
        <v>24</v>
      </c>
      <c r="I14" s="17" t="n">
        <v>0.06</v>
      </c>
    </row>
    <row r="15" customFormat="false" ht="11.25" hidden="false" customHeight="true" outlineLevel="0" collapsed="false">
      <c r="A15" s="21" t="s">
        <v>25</v>
      </c>
      <c r="B15" s="21"/>
      <c r="C15" s="21"/>
      <c r="D15" s="21"/>
      <c r="E15" s="21"/>
      <c r="F15" s="21"/>
      <c r="G15" s="22" t="s">
        <v>12</v>
      </c>
      <c r="H15" s="22" t="s">
        <v>22</v>
      </c>
      <c r="I15" s="20" t="n">
        <v>23.68</v>
      </c>
    </row>
    <row r="16" customFormat="false" ht="11.25" hidden="false" customHeight="true" outlineLevel="0" collapsed="false">
      <c r="A16" s="21"/>
      <c r="B16" s="21"/>
      <c r="C16" s="21"/>
      <c r="D16" s="21"/>
      <c r="E16" s="21"/>
      <c r="F16" s="21"/>
      <c r="G16" s="22"/>
      <c r="H16" s="22" t="s">
        <v>23</v>
      </c>
      <c r="I16" s="24" t="n">
        <v>22</v>
      </c>
    </row>
    <row r="17" customFormat="false" ht="11.25" hidden="false" customHeight="false" outlineLevel="0" collapsed="false">
      <c r="A17" s="21"/>
      <c r="B17" s="21"/>
      <c r="C17" s="21"/>
      <c r="D17" s="21"/>
      <c r="E17" s="21"/>
      <c r="F17" s="21"/>
      <c r="G17" s="22"/>
      <c r="H17" s="22" t="s">
        <v>24</v>
      </c>
      <c r="I17" s="17" t="n">
        <v>0.19</v>
      </c>
    </row>
    <row r="18" customFormat="false" ht="11.25" hidden="false" customHeight="true" outlineLevel="0" collapsed="false">
      <c r="A18" s="21" t="s">
        <v>26</v>
      </c>
      <c r="B18" s="21"/>
      <c r="C18" s="21"/>
      <c r="D18" s="21"/>
      <c r="E18" s="21"/>
      <c r="F18" s="21"/>
      <c r="G18" s="22" t="s">
        <v>12</v>
      </c>
      <c r="H18" s="22" t="s">
        <v>22</v>
      </c>
      <c r="I18" s="20" t="n">
        <v>0</v>
      </c>
    </row>
    <row r="19" customFormat="false" ht="11.25" hidden="false" customHeight="false" outlineLevel="0" collapsed="false">
      <c r="A19" s="21"/>
      <c r="B19" s="21"/>
      <c r="C19" s="21"/>
      <c r="D19" s="21"/>
      <c r="E19" s="21"/>
      <c r="F19" s="21"/>
      <c r="G19" s="22"/>
      <c r="H19" s="22" t="s">
        <v>23</v>
      </c>
      <c r="I19" s="24" t="n">
        <v>0</v>
      </c>
    </row>
    <row r="20" customFormat="false" ht="11.25" hidden="false" customHeight="false" outlineLevel="0" collapsed="false">
      <c r="A20" s="21"/>
      <c r="B20" s="21"/>
      <c r="C20" s="21"/>
      <c r="D20" s="21"/>
      <c r="E20" s="21"/>
      <c r="F20" s="21"/>
      <c r="G20" s="22"/>
      <c r="H20" s="22" t="s">
        <v>24</v>
      </c>
      <c r="I20" s="17" t="n">
        <v>0</v>
      </c>
    </row>
    <row r="21" customFormat="false" ht="36" hidden="false" customHeight="true" outlineLevel="0" collapsed="false">
      <c r="A21" s="25" t="s">
        <v>27</v>
      </c>
      <c r="B21" s="25"/>
      <c r="C21" s="25"/>
      <c r="D21" s="25"/>
      <c r="E21" s="25"/>
      <c r="F21" s="25"/>
      <c r="G21" s="26" t="s">
        <v>12</v>
      </c>
      <c r="H21" s="26" t="s">
        <v>28</v>
      </c>
      <c r="I21" s="27" t="n">
        <v>19.42</v>
      </c>
    </row>
    <row r="22" customFormat="false" ht="22.5" hidden="false" customHeight="true" outlineLevel="0" collapsed="false">
      <c r="A22" s="28" t="s">
        <v>29</v>
      </c>
      <c r="B22" s="28"/>
      <c r="C22" s="28"/>
      <c r="D22" s="28"/>
      <c r="E22" s="28"/>
      <c r="F22" s="28"/>
      <c r="G22" s="26"/>
      <c r="H22" s="26" t="s">
        <v>30</v>
      </c>
      <c r="I22" s="29" t="s">
        <v>16</v>
      </c>
    </row>
    <row r="23" customFormat="false" ht="34.5" hidden="false" customHeight="true" outlineLevel="0" collapsed="false">
      <c r="A23" s="28" t="s">
        <v>31</v>
      </c>
      <c r="B23" s="28"/>
      <c r="C23" s="28"/>
      <c r="D23" s="28"/>
      <c r="E23" s="28"/>
      <c r="F23" s="28"/>
      <c r="G23" s="19"/>
      <c r="H23" s="22" t="s">
        <v>32</v>
      </c>
      <c r="I23" s="20" t="n">
        <v>1400.46</v>
      </c>
    </row>
    <row r="24" customFormat="false" ht="15" hidden="false" customHeight="true" outlineLevel="0" collapsed="false">
      <c r="A24" s="28" t="s">
        <v>33</v>
      </c>
      <c r="B24" s="28"/>
      <c r="C24" s="28"/>
      <c r="D24" s="28"/>
      <c r="E24" s="28"/>
      <c r="F24" s="28"/>
      <c r="G24" s="26"/>
      <c r="H24" s="30" t="s">
        <v>34</v>
      </c>
      <c r="I24" s="31" t="s">
        <v>16</v>
      </c>
    </row>
    <row r="25" customFormat="false" ht="15" hidden="false" customHeight="true" outlineLevel="0" collapsed="false">
      <c r="A25" s="28"/>
      <c r="B25" s="28"/>
      <c r="C25" s="28"/>
      <c r="D25" s="28"/>
      <c r="E25" s="28"/>
      <c r="F25" s="28"/>
      <c r="G25" s="26"/>
      <c r="H25" s="32" t="s">
        <v>35</v>
      </c>
      <c r="I25" s="17" t="s">
        <v>16</v>
      </c>
    </row>
    <row r="26" customFormat="false" ht="26.25" hidden="false" customHeight="true" outlineLevel="0" collapsed="false">
      <c r="A26" s="28" t="s">
        <v>36</v>
      </c>
      <c r="B26" s="28"/>
      <c r="C26" s="28"/>
      <c r="D26" s="28"/>
      <c r="E26" s="28"/>
      <c r="F26" s="28"/>
      <c r="G26" s="26"/>
      <c r="H26" s="22" t="s">
        <v>34</v>
      </c>
      <c r="I26" s="31" t="s">
        <v>16</v>
      </c>
    </row>
    <row r="27" customFormat="false" ht="35.25" hidden="false" customHeight="true" outlineLevel="0" collapsed="false">
      <c r="A27" s="28" t="s">
        <v>37</v>
      </c>
      <c r="B27" s="28"/>
      <c r="C27" s="28"/>
      <c r="D27" s="28"/>
      <c r="E27" s="28"/>
      <c r="F27" s="28"/>
      <c r="G27" s="19"/>
      <c r="H27" s="15" t="s">
        <v>30</v>
      </c>
      <c r="I27" s="17" t="n">
        <v>0.2</v>
      </c>
    </row>
    <row r="28" customFormat="false" ht="4.5" hidden="false" customHeight="true" outlineLevel="0" collapsed="false"/>
    <row r="29" customFormat="false" ht="17.25" hidden="false" customHeight="true" outlineLevel="0" collapsed="false">
      <c r="A29" s="33" t="s">
        <v>38</v>
      </c>
      <c r="B29" s="33"/>
      <c r="C29" s="33"/>
      <c r="D29" s="33"/>
      <c r="E29" s="33"/>
      <c r="F29" s="33"/>
      <c r="G29" s="33"/>
      <c r="H29" s="33"/>
      <c r="I29" s="33"/>
    </row>
    <row r="30" customFormat="false" ht="33.75" hidden="false" customHeight="true" outlineLevel="0" collapsed="false">
      <c r="A30" s="34" t="s">
        <v>39</v>
      </c>
      <c r="B30" s="35" t="s">
        <v>40</v>
      </c>
      <c r="C30" s="35"/>
      <c r="D30" s="35"/>
      <c r="E30" s="35"/>
      <c r="F30" s="35"/>
      <c r="G30" s="35"/>
      <c r="H30" s="34" t="s">
        <v>41</v>
      </c>
      <c r="I30" s="34" t="s">
        <v>42</v>
      </c>
    </row>
    <row r="31" customFormat="false" ht="15" hidden="false" customHeight="true" outlineLevel="0" collapsed="false">
      <c r="A31" s="36" t="n">
        <v>1</v>
      </c>
      <c r="B31" s="14" t="s">
        <v>43</v>
      </c>
      <c r="C31" s="14"/>
      <c r="D31" s="14"/>
      <c r="E31" s="14"/>
      <c r="F31" s="14"/>
      <c r="G31" s="14"/>
      <c r="H31" s="37" t="n">
        <f aca="false">I31/$I$40</f>
        <v>0.714286244192782</v>
      </c>
      <c r="I31" s="38" t="n">
        <f aca="false">IF(D6="12x36",I10,I10/H10*I5)</f>
        <v>1400.46363636364</v>
      </c>
    </row>
    <row r="32" customFormat="false" ht="15" hidden="false" customHeight="true" outlineLevel="0" collapsed="false">
      <c r="A32" s="36" t="n">
        <f aca="false">A31+1</f>
        <v>2</v>
      </c>
      <c r="B32" s="14" t="s">
        <v>44</v>
      </c>
      <c r="C32" s="14"/>
      <c r="D32" s="14"/>
      <c r="E32" s="14"/>
      <c r="F32" s="14"/>
      <c r="G32" s="14"/>
      <c r="H32" s="37" t="n">
        <f aca="false">I32/$I$40</f>
        <v>0</v>
      </c>
      <c r="I32" s="38" t="n">
        <f aca="false">IF(I9=30%,I31*I9,0)</f>
        <v>0</v>
      </c>
    </row>
    <row r="33" customFormat="false" ht="15" hidden="false" customHeight="true" outlineLevel="0" collapsed="false">
      <c r="A33" s="36" t="n">
        <f aca="false">A32+1</f>
        <v>3</v>
      </c>
      <c r="B33" s="14" t="s">
        <v>45</v>
      </c>
      <c r="C33" s="14"/>
      <c r="D33" s="14"/>
      <c r="E33" s="14"/>
      <c r="F33" s="14"/>
      <c r="G33" s="14"/>
      <c r="H33" s="37" t="n">
        <f aca="false">I33/$I$40</f>
        <v>0</v>
      </c>
      <c r="I33" s="38" t="n">
        <f aca="false">IF(I7=10%,I23*I7,0)</f>
        <v>0</v>
      </c>
    </row>
    <row r="34" customFormat="false" ht="15" hidden="false" customHeight="true" outlineLevel="0" collapsed="false">
      <c r="A34" s="36" t="n">
        <f aca="false">A33+1</f>
        <v>4</v>
      </c>
      <c r="B34" s="14" t="s">
        <v>46</v>
      </c>
      <c r="C34" s="14"/>
      <c r="D34" s="14"/>
      <c r="E34" s="14"/>
      <c r="F34" s="14"/>
      <c r="G34" s="14"/>
      <c r="H34" s="37" t="n">
        <f aca="false">I34/$I$40</f>
        <v>0</v>
      </c>
      <c r="I34" s="38" t="n">
        <f aca="false">IF(I7=20%,I23*I7,0)</f>
        <v>0</v>
      </c>
    </row>
    <row r="35" customFormat="false" ht="15" hidden="false" customHeight="true" outlineLevel="0" collapsed="false">
      <c r="A35" s="36" t="n">
        <f aca="false">A34+1</f>
        <v>5</v>
      </c>
      <c r="B35" s="14" t="s">
        <v>47</v>
      </c>
      <c r="C35" s="14"/>
      <c r="D35" s="14"/>
      <c r="E35" s="14"/>
      <c r="F35" s="14"/>
      <c r="G35" s="14"/>
      <c r="H35" s="37" t="n">
        <f aca="false">I35/$I$40</f>
        <v>0.285713755807218</v>
      </c>
      <c r="I35" s="38" t="n">
        <f aca="false">IF(I7=40%,I23*I7,0)</f>
        <v>560.184</v>
      </c>
    </row>
    <row r="36" customFormat="false" ht="15" hidden="false" customHeight="true" outlineLevel="0" collapsed="false">
      <c r="A36" s="36" t="n">
        <f aca="false">A35+1</f>
        <v>6</v>
      </c>
      <c r="B36" s="14" t="s">
        <v>48</v>
      </c>
      <c r="C36" s="14"/>
      <c r="D36" s="14"/>
      <c r="E36" s="14"/>
      <c r="F36" s="14"/>
      <c r="G36" s="14"/>
      <c r="H36" s="37" t="n">
        <f aca="false">I36/$I$40</f>
        <v>0</v>
      </c>
      <c r="I36" s="38" t="n">
        <f aca="false">IF(I22="Não aplicável",0,I31*I22)</f>
        <v>0</v>
      </c>
    </row>
    <row r="37" customFormat="false" ht="15" hidden="false" customHeight="true" outlineLevel="0" collapsed="false">
      <c r="A37" s="36" t="n">
        <f aca="false">A36+1</f>
        <v>7</v>
      </c>
      <c r="B37" s="14" t="s">
        <v>49</v>
      </c>
      <c r="C37" s="14"/>
      <c r="D37" s="14"/>
      <c r="E37" s="14"/>
      <c r="F37" s="14"/>
      <c r="G37" s="14"/>
      <c r="H37" s="37" t="n">
        <f aca="false">I37/$I$40</f>
        <v>0</v>
      </c>
      <c r="I37" s="38" t="n">
        <f aca="false">IF(I24="Não aplicável",0,(I31+I32+I33+I34+I35+I36+I39)/I5*I24*(1+I25))</f>
        <v>0</v>
      </c>
    </row>
    <row r="38" customFormat="false" ht="23.25" hidden="false" customHeight="true" outlineLevel="0" collapsed="false">
      <c r="A38" s="36" t="n">
        <f aca="false">A37+1</f>
        <v>8</v>
      </c>
      <c r="B38" s="14" t="s">
        <v>50</v>
      </c>
      <c r="C38" s="14"/>
      <c r="D38" s="14"/>
      <c r="E38" s="14"/>
      <c r="F38" s="14"/>
      <c r="G38" s="14"/>
      <c r="H38" s="37" t="n">
        <f aca="false">I38/$I$40</f>
        <v>0</v>
      </c>
      <c r="I38" s="38" t="n">
        <f aca="false">IF(I24="Não aplicável",0,I24/I13*5*(I10/H10*(1+I25)))</f>
        <v>0</v>
      </c>
    </row>
    <row r="39" customFormat="false" ht="15" hidden="false" customHeight="true" outlineLevel="0" collapsed="false">
      <c r="A39" s="36" t="n">
        <f aca="false">A38+1</f>
        <v>9</v>
      </c>
      <c r="B39" s="39" t="str">
        <f aca="false">IF(D6="12x36","Para postos 12x36 os feriados são considerados compensados, conforme parágrafo único, Art. 59-A da CLT","Outros")</f>
        <v>Outros</v>
      </c>
      <c r="C39" s="39"/>
      <c r="D39" s="39"/>
      <c r="E39" s="39"/>
      <c r="F39" s="39"/>
      <c r="G39" s="39"/>
      <c r="H39" s="37" t="n">
        <f aca="false">I39/$I$40</f>
        <v>0</v>
      </c>
      <c r="I39" s="38" t="n">
        <v>0</v>
      </c>
    </row>
    <row r="40" s="44" customFormat="true" ht="15" hidden="false" customHeight="true" outlineLevel="0" collapsed="false">
      <c r="A40" s="40" t="s">
        <v>51</v>
      </c>
      <c r="B40" s="40"/>
      <c r="C40" s="40"/>
      <c r="D40" s="40"/>
      <c r="E40" s="40"/>
      <c r="F40" s="40"/>
      <c r="G40" s="40"/>
      <c r="H40" s="41" t="n">
        <f aca="false">SUM(H31:H39)</f>
        <v>1</v>
      </c>
      <c r="I40" s="42" t="n">
        <f aca="false">SUM(I31:I39)</f>
        <v>1960.64763636364</v>
      </c>
      <c r="J40" s="43"/>
    </row>
    <row r="41" customFormat="false" ht="4.5" hidden="false" customHeight="true" outlineLevel="0" collapsed="false"/>
    <row r="42" customFormat="false" ht="33.75" hidden="false" customHeight="true" outlineLevel="0" collapsed="false">
      <c r="A42" s="34" t="s">
        <v>52</v>
      </c>
      <c r="B42" s="35" t="s">
        <v>53</v>
      </c>
      <c r="C42" s="35"/>
      <c r="D42" s="35"/>
      <c r="E42" s="35"/>
      <c r="F42" s="35"/>
      <c r="G42" s="35"/>
      <c r="H42" s="34" t="s">
        <v>41</v>
      </c>
      <c r="I42" s="34" t="s">
        <v>42</v>
      </c>
    </row>
    <row r="43" customFormat="false" ht="15" hidden="false" customHeight="true" outlineLevel="0" collapsed="false">
      <c r="A43" s="36" t="n">
        <v>1</v>
      </c>
      <c r="B43" s="14" t="s">
        <v>54</v>
      </c>
      <c r="C43" s="14"/>
      <c r="D43" s="14"/>
      <c r="E43" s="14"/>
      <c r="F43" s="14"/>
      <c r="G43" s="14"/>
      <c r="H43" s="37" t="n">
        <v>0.2</v>
      </c>
      <c r="I43" s="38" t="n">
        <f aca="false">$I$40*H43</f>
        <v>392.129527272727</v>
      </c>
    </row>
    <row r="44" customFormat="false" ht="15" hidden="false" customHeight="true" outlineLevel="0" collapsed="false">
      <c r="A44" s="36" t="n">
        <v>2</v>
      </c>
      <c r="B44" s="14" t="s">
        <v>55</v>
      </c>
      <c r="C44" s="14"/>
      <c r="D44" s="14"/>
      <c r="E44" s="14"/>
      <c r="F44" s="14"/>
      <c r="G44" s="14"/>
      <c r="H44" s="37" t="n">
        <v>0.015</v>
      </c>
      <c r="I44" s="38" t="n">
        <f aca="false">$I$40*H44</f>
        <v>29.4097145454546</v>
      </c>
    </row>
    <row r="45" customFormat="false" ht="15" hidden="false" customHeight="true" outlineLevel="0" collapsed="false">
      <c r="A45" s="36" t="n">
        <v>3</v>
      </c>
      <c r="B45" s="14" t="s">
        <v>56</v>
      </c>
      <c r="C45" s="14"/>
      <c r="D45" s="14"/>
      <c r="E45" s="14"/>
      <c r="F45" s="14"/>
      <c r="G45" s="14"/>
      <c r="H45" s="37" t="n">
        <v>0.01</v>
      </c>
      <c r="I45" s="38" t="n">
        <f aca="false">$I$40*H45</f>
        <v>19.6064763636364</v>
      </c>
    </row>
    <row r="46" customFormat="false" ht="15" hidden="false" customHeight="true" outlineLevel="0" collapsed="false">
      <c r="A46" s="36" t="n">
        <v>4</v>
      </c>
      <c r="B46" s="14" t="s">
        <v>57</v>
      </c>
      <c r="C46" s="14"/>
      <c r="D46" s="14"/>
      <c r="E46" s="14"/>
      <c r="F46" s="14"/>
      <c r="G46" s="14"/>
      <c r="H46" s="37" t="n">
        <v>0.002</v>
      </c>
      <c r="I46" s="38" t="n">
        <f aca="false">$I$40*H46</f>
        <v>3.92129527272727</v>
      </c>
    </row>
    <row r="47" customFormat="false" ht="15" hidden="false" customHeight="true" outlineLevel="0" collapsed="false">
      <c r="A47" s="36" t="n">
        <v>5</v>
      </c>
      <c r="B47" s="14" t="s">
        <v>58</v>
      </c>
      <c r="C47" s="14"/>
      <c r="D47" s="14"/>
      <c r="E47" s="14"/>
      <c r="F47" s="14"/>
      <c r="G47" s="14"/>
      <c r="H47" s="37" t="n">
        <v>0.025</v>
      </c>
      <c r="I47" s="38" t="n">
        <f aca="false">$I$40*H47</f>
        <v>49.0161909090909</v>
      </c>
    </row>
    <row r="48" customFormat="false" ht="15" hidden="false" customHeight="true" outlineLevel="0" collapsed="false">
      <c r="A48" s="36" t="n">
        <v>6</v>
      </c>
      <c r="B48" s="14" t="s">
        <v>59</v>
      </c>
      <c r="C48" s="14"/>
      <c r="D48" s="14"/>
      <c r="E48" s="14"/>
      <c r="F48" s="14"/>
      <c r="G48" s="14"/>
      <c r="H48" s="37" t="n">
        <v>0.08</v>
      </c>
      <c r="I48" s="38" t="n">
        <f aca="false">$I$40*H48</f>
        <v>156.851810909091</v>
      </c>
    </row>
    <row r="49" customFormat="false" ht="15" hidden="false" customHeight="true" outlineLevel="0" collapsed="false">
      <c r="A49" s="36" t="n">
        <v>7</v>
      </c>
      <c r="B49" s="14" t="s">
        <v>60</v>
      </c>
      <c r="C49" s="14"/>
      <c r="D49" s="14"/>
      <c r="E49" s="14"/>
      <c r="F49" s="14"/>
      <c r="G49" s="14"/>
      <c r="H49" s="37" t="n">
        <v>0.03</v>
      </c>
      <c r="I49" s="38" t="n">
        <f aca="false">$I$40*H49</f>
        <v>58.8194290909091</v>
      </c>
    </row>
    <row r="50" customFormat="false" ht="15" hidden="false" customHeight="true" outlineLevel="0" collapsed="false">
      <c r="A50" s="36" t="n">
        <v>8</v>
      </c>
      <c r="B50" s="14" t="s">
        <v>61</v>
      </c>
      <c r="C50" s="14"/>
      <c r="D50" s="14"/>
      <c r="E50" s="14"/>
      <c r="F50" s="14"/>
      <c r="G50" s="14"/>
      <c r="H50" s="37" t="n">
        <v>0.006</v>
      </c>
      <c r="I50" s="38" t="n">
        <f aca="false">$I$40*H50</f>
        <v>11.7638858181818</v>
      </c>
    </row>
    <row r="51" s="44" customFormat="true" ht="15" hidden="false" customHeight="true" outlineLevel="0" collapsed="false">
      <c r="A51" s="40" t="s">
        <v>62</v>
      </c>
      <c r="B51" s="40"/>
      <c r="C51" s="40"/>
      <c r="D51" s="40"/>
      <c r="E51" s="40"/>
      <c r="F51" s="40"/>
      <c r="G51" s="40"/>
      <c r="H51" s="41" t="n">
        <f aca="false">SUM(H43:H50)</f>
        <v>0.368</v>
      </c>
      <c r="I51" s="42" t="n">
        <f aca="false">SUM(I43:I50)</f>
        <v>721.518330181818</v>
      </c>
      <c r="J51" s="43"/>
    </row>
    <row r="52" customFormat="false" ht="15" hidden="false" customHeight="true" outlineLevel="0" collapsed="false">
      <c r="A52" s="45" t="s">
        <v>63</v>
      </c>
      <c r="B52" s="45"/>
      <c r="C52" s="45"/>
      <c r="D52" s="45"/>
      <c r="E52" s="45"/>
      <c r="F52" s="45"/>
      <c r="G52" s="45"/>
      <c r="H52" s="45"/>
      <c r="I52" s="45"/>
    </row>
    <row r="53" customFormat="false" ht="30.75" hidden="false" customHeight="true" outlineLevel="0" collapsed="false">
      <c r="A53" s="46" t="s">
        <v>64</v>
      </c>
      <c r="B53" s="46"/>
      <c r="C53" s="46"/>
      <c r="D53" s="46"/>
      <c r="E53" s="46"/>
      <c r="F53" s="46"/>
      <c r="G53" s="46"/>
      <c r="H53" s="46"/>
      <c r="I53" s="46"/>
    </row>
    <row r="54" customFormat="false" ht="33.75" hidden="false" customHeight="true" outlineLevel="0" collapsed="false">
      <c r="A54" s="34" t="s">
        <v>65</v>
      </c>
      <c r="B54" s="35" t="s">
        <v>66</v>
      </c>
      <c r="C54" s="35"/>
      <c r="D54" s="35"/>
      <c r="E54" s="35"/>
      <c r="F54" s="35"/>
      <c r="G54" s="35"/>
      <c r="H54" s="34" t="s">
        <v>41</v>
      </c>
      <c r="I54" s="34" t="s">
        <v>42</v>
      </c>
    </row>
    <row r="55" customFormat="false" ht="15" hidden="false" customHeight="true" outlineLevel="0" collapsed="false">
      <c r="A55" s="36" t="n">
        <v>1</v>
      </c>
      <c r="B55" s="14" t="s">
        <v>67</v>
      </c>
      <c r="C55" s="14"/>
      <c r="D55" s="14"/>
      <c r="E55" s="14"/>
      <c r="F55" s="14"/>
      <c r="G55" s="14"/>
      <c r="H55" s="37" t="n">
        <v>0.119314</v>
      </c>
      <c r="I55" s="38" t="n">
        <f aca="false">$I$40*H55</f>
        <v>233.932712085091</v>
      </c>
    </row>
    <row r="56" customFormat="false" ht="15" hidden="false" customHeight="true" outlineLevel="0" collapsed="false">
      <c r="A56" s="36" t="n">
        <v>2</v>
      </c>
      <c r="B56" s="14" t="s">
        <v>68</v>
      </c>
      <c r="C56" s="14"/>
      <c r="D56" s="14"/>
      <c r="E56" s="14"/>
      <c r="F56" s="14"/>
      <c r="G56" s="14"/>
      <c r="H56" s="37" t="n">
        <v>0.020479</v>
      </c>
      <c r="I56" s="38" t="n">
        <f aca="false">$I$40*H56</f>
        <v>40.1521029450909</v>
      </c>
    </row>
    <row r="57" customFormat="false" ht="15" hidden="false" customHeight="true" outlineLevel="0" collapsed="false">
      <c r="A57" s="36" t="n">
        <v>3</v>
      </c>
      <c r="B57" s="14" t="s">
        <v>69</v>
      </c>
      <c r="C57" s="14"/>
      <c r="D57" s="14"/>
      <c r="E57" s="14"/>
      <c r="F57" s="14"/>
      <c r="G57" s="14"/>
      <c r="H57" s="37" t="n">
        <v>0.012123</v>
      </c>
      <c r="I57" s="38" t="n">
        <f aca="false">$I$40*H57</f>
        <v>23.7689312956364</v>
      </c>
    </row>
    <row r="58" customFormat="false" ht="15" hidden="false" customHeight="true" outlineLevel="0" collapsed="false">
      <c r="A58" s="36" t="n">
        <v>4</v>
      </c>
      <c r="B58" s="14" t="s">
        <v>70</v>
      </c>
      <c r="C58" s="14"/>
      <c r="D58" s="14"/>
      <c r="E58" s="14"/>
      <c r="F58" s="14"/>
      <c r="G58" s="14"/>
      <c r="H58" s="37" t="n">
        <v>0.011436</v>
      </c>
      <c r="I58" s="38" t="n">
        <f aca="false">$I$40*H58</f>
        <v>22.4219663694545</v>
      </c>
    </row>
    <row r="59" customFormat="false" ht="15" hidden="false" customHeight="true" outlineLevel="0" collapsed="false">
      <c r="A59" s="36" t="n">
        <v>5</v>
      </c>
      <c r="B59" s="14" t="s">
        <v>71</v>
      </c>
      <c r="C59" s="14"/>
      <c r="D59" s="14"/>
      <c r="E59" s="14"/>
      <c r="F59" s="14"/>
      <c r="G59" s="14"/>
      <c r="H59" s="37" t="n">
        <v>0.000174</v>
      </c>
      <c r="I59" s="38" t="n">
        <f aca="false">$I$40*H59</f>
        <v>0.341152688727273</v>
      </c>
    </row>
    <row r="60" customFormat="false" ht="15" hidden="false" customHeight="true" outlineLevel="0" collapsed="false">
      <c r="A60" s="36" t="n">
        <v>6</v>
      </c>
      <c r="B60" s="14" t="s">
        <v>72</v>
      </c>
      <c r="C60" s="14"/>
      <c r="D60" s="14"/>
      <c r="E60" s="14"/>
      <c r="F60" s="14"/>
      <c r="G60" s="14"/>
      <c r="H60" s="37" t="n">
        <v>0.000442</v>
      </c>
      <c r="I60" s="38" t="n">
        <f aca="false">$I$40*H60</f>
        <v>0.866606255272727</v>
      </c>
    </row>
    <row r="61" customFormat="false" ht="15" hidden="false" customHeight="true" outlineLevel="0" collapsed="false">
      <c r="A61" s="36" t="n">
        <v>7</v>
      </c>
      <c r="B61" s="14" t="s">
        <v>73</v>
      </c>
      <c r="C61" s="14"/>
      <c r="D61" s="14"/>
      <c r="E61" s="14"/>
      <c r="F61" s="14"/>
      <c r="G61" s="14"/>
      <c r="H61" s="37" t="n">
        <v>0.000185</v>
      </c>
      <c r="I61" s="38" t="n">
        <f aca="false">$I$40*H61</f>
        <v>0.362719812727273</v>
      </c>
    </row>
    <row r="62" customFormat="false" ht="15" hidden="false" customHeight="true" outlineLevel="0" collapsed="false">
      <c r="A62" s="36" t="n">
        <v>8</v>
      </c>
      <c r="B62" s="14" t="s">
        <v>74</v>
      </c>
      <c r="C62" s="14"/>
      <c r="D62" s="14"/>
      <c r="E62" s="14"/>
      <c r="F62" s="14"/>
      <c r="G62" s="14"/>
      <c r="H62" s="37" t="n">
        <v>0.09079</v>
      </c>
      <c r="I62" s="38" t="n">
        <f aca="false">$I$40*H62</f>
        <v>178.007198905455</v>
      </c>
    </row>
    <row r="63" s="44" customFormat="true" ht="15" hidden="false" customHeight="true" outlineLevel="0" collapsed="false">
      <c r="A63" s="40" t="s">
        <v>75</v>
      </c>
      <c r="B63" s="40"/>
      <c r="C63" s="40"/>
      <c r="D63" s="40"/>
      <c r="E63" s="40"/>
      <c r="F63" s="40"/>
      <c r="G63" s="40"/>
      <c r="H63" s="41" t="n">
        <f aca="false">SUM(H55:H62)</f>
        <v>0.254943</v>
      </c>
      <c r="I63" s="42" t="n">
        <f aca="false">SUM(I55:I62)</f>
        <v>499.853390357455</v>
      </c>
      <c r="J63" s="43"/>
    </row>
    <row r="64" customFormat="false" ht="11.25" hidden="false" customHeight="true" outlineLevel="0" collapsed="false">
      <c r="A64" s="47" t="s">
        <v>76</v>
      </c>
      <c r="B64" s="48" t="s">
        <v>77</v>
      </c>
      <c r="C64" s="48"/>
      <c r="D64" s="48"/>
      <c r="E64" s="48"/>
      <c r="F64" s="48"/>
      <c r="G64" s="48"/>
      <c r="H64" s="48"/>
      <c r="I64" s="48"/>
    </row>
    <row r="65" customFormat="false" ht="15" hidden="false" customHeight="true" outlineLevel="0" collapsed="false">
      <c r="A65" s="47" t="s">
        <v>78</v>
      </c>
      <c r="B65" s="49" t="s">
        <v>79</v>
      </c>
      <c r="C65" s="49"/>
      <c r="D65" s="49"/>
      <c r="E65" s="49"/>
      <c r="F65" s="49"/>
      <c r="G65" s="49"/>
      <c r="H65" s="49"/>
      <c r="I65" s="49"/>
    </row>
    <row r="66" customFormat="false" ht="33.75" hidden="false" customHeight="true" outlineLevel="0" collapsed="false">
      <c r="A66" s="34" t="s">
        <v>80</v>
      </c>
      <c r="B66" s="35" t="s">
        <v>81</v>
      </c>
      <c r="C66" s="35"/>
      <c r="D66" s="35"/>
      <c r="E66" s="35"/>
      <c r="F66" s="35"/>
      <c r="G66" s="35"/>
      <c r="H66" s="34" t="s">
        <v>41</v>
      </c>
      <c r="I66" s="34" t="s">
        <v>42</v>
      </c>
    </row>
    <row r="67" customFormat="false" ht="15" hidden="false" customHeight="true" outlineLevel="0" collapsed="false">
      <c r="A67" s="36" t="n">
        <v>1</v>
      </c>
      <c r="B67" s="14" t="s">
        <v>82</v>
      </c>
      <c r="C67" s="14"/>
      <c r="D67" s="14"/>
      <c r="E67" s="14"/>
      <c r="F67" s="14"/>
      <c r="G67" s="14"/>
      <c r="H67" s="37" t="n">
        <v>0.023627</v>
      </c>
      <c r="I67" s="38" t="n">
        <f aca="false">$I$40*H67</f>
        <v>46.3242217043636</v>
      </c>
    </row>
    <row r="68" customFormat="false" ht="15" hidden="false" customHeight="true" outlineLevel="0" collapsed="false">
      <c r="A68" s="36" t="n">
        <v>2</v>
      </c>
      <c r="B68" s="14" t="s">
        <v>83</v>
      </c>
      <c r="C68" s="14"/>
      <c r="D68" s="14"/>
      <c r="E68" s="14"/>
      <c r="F68" s="14"/>
      <c r="G68" s="14"/>
      <c r="H68" s="37" t="n">
        <v>0.001717</v>
      </c>
      <c r="I68" s="38" t="n">
        <f aca="false">$I$40*H68</f>
        <v>3.36643199163636</v>
      </c>
    </row>
    <row r="69" customFormat="false" ht="15" hidden="false" customHeight="true" outlineLevel="0" collapsed="false">
      <c r="A69" s="36" t="n">
        <v>3</v>
      </c>
      <c r="B69" s="14" t="s">
        <v>84</v>
      </c>
      <c r="C69" s="14"/>
      <c r="D69" s="14"/>
      <c r="E69" s="14"/>
      <c r="F69" s="14"/>
      <c r="G69" s="14"/>
      <c r="H69" s="37" t="n">
        <v>0.009451</v>
      </c>
      <c r="I69" s="38" t="n">
        <f aca="false">$I$40*H69</f>
        <v>18.5300808112727</v>
      </c>
    </row>
    <row r="70" s="44" customFormat="true" ht="15" hidden="false" customHeight="true" outlineLevel="0" collapsed="false">
      <c r="A70" s="40" t="s">
        <v>85</v>
      </c>
      <c r="B70" s="40"/>
      <c r="C70" s="40"/>
      <c r="D70" s="40"/>
      <c r="E70" s="40"/>
      <c r="F70" s="40"/>
      <c r="G70" s="40"/>
      <c r="H70" s="41" t="n">
        <f aca="false">SUM(H67:H69)</f>
        <v>0.034795</v>
      </c>
      <c r="I70" s="42" t="n">
        <f aca="false">SUM(I67:I69)</f>
        <v>68.2207345072727</v>
      </c>
      <c r="J70" s="43"/>
    </row>
    <row r="71" customFormat="false" ht="4.5" hidden="false" customHeight="true" outlineLevel="0" collapsed="false"/>
    <row r="72" customFormat="false" ht="33.75" hidden="false" customHeight="true" outlineLevel="0" collapsed="false">
      <c r="A72" s="34" t="s">
        <v>86</v>
      </c>
      <c r="B72" s="35" t="s">
        <v>87</v>
      </c>
      <c r="C72" s="35"/>
      <c r="D72" s="35"/>
      <c r="E72" s="35"/>
      <c r="F72" s="35"/>
      <c r="G72" s="35"/>
      <c r="H72" s="34" t="s">
        <v>41</v>
      </c>
      <c r="I72" s="34" t="s">
        <v>42</v>
      </c>
    </row>
    <row r="73" customFormat="false" ht="15" hidden="false" customHeight="true" outlineLevel="0" collapsed="false">
      <c r="A73" s="36" t="n">
        <v>1</v>
      </c>
      <c r="B73" s="14" t="s">
        <v>88</v>
      </c>
      <c r="C73" s="14"/>
      <c r="D73" s="14"/>
      <c r="E73" s="14"/>
      <c r="F73" s="14"/>
      <c r="G73" s="14"/>
      <c r="H73" s="37" t="n">
        <f aca="false">(H51*H63)</f>
        <v>0.093819024</v>
      </c>
      <c r="I73" s="38" t="n">
        <f aca="false">$I$40*H73</f>
        <v>183.946047651543</v>
      </c>
    </row>
    <row r="74" s="44" customFormat="true" ht="15" hidden="false" customHeight="true" outlineLevel="0" collapsed="false">
      <c r="A74" s="40" t="s">
        <v>89</v>
      </c>
      <c r="B74" s="40"/>
      <c r="C74" s="40"/>
      <c r="D74" s="40"/>
      <c r="E74" s="40"/>
      <c r="F74" s="40"/>
      <c r="G74" s="40"/>
      <c r="H74" s="41" t="n">
        <f aca="false">SUM(H73:H73)</f>
        <v>0.093819024</v>
      </c>
      <c r="I74" s="42" t="n">
        <f aca="false">I73</f>
        <v>183.946047651543</v>
      </c>
      <c r="J74" s="43"/>
      <c r="K74" s="50"/>
    </row>
    <row r="75" customFormat="false" ht="4.5" hidden="false" customHeight="true" outlineLevel="0" collapsed="false">
      <c r="J75" s="51"/>
    </row>
    <row r="76" s="44" customFormat="true" ht="12" hidden="false" customHeight="true" outlineLevel="0" collapsed="false">
      <c r="A76" s="52" t="s">
        <v>90</v>
      </c>
      <c r="B76" s="52"/>
      <c r="C76" s="52"/>
      <c r="D76" s="52"/>
      <c r="E76" s="52"/>
      <c r="F76" s="52"/>
      <c r="G76" s="52"/>
      <c r="H76" s="53" t="n">
        <f aca="false">H51+H63+H70+H74</f>
        <v>0.751557024</v>
      </c>
      <c r="I76" s="54" t="n">
        <f aca="false">I51+I63+I70+I74</f>
        <v>1473.53850269809</v>
      </c>
      <c r="J76" s="43"/>
    </row>
    <row r="77" customFormat="false" ht="4.5" hidden="false" customHeight="true" outlineLevel="0" collapsed="false"/>
    <row r="78" customFormat="false" ht="33.75" hidden="false" customHeight="true" outlineLevel="0" collapsed="false">
      <c r="A78" s="34" t="s">
        <v>91</v>
      </c>
      <c r="B78" s="35" t="s">
        <v>92</v>
      </c>
      <c r="C78" s="35"/>
      <c r="D78" s="35"/>
      <c r="E78" s="35"/>
      <c r="F78" s="35"/>
      <c r="G78" s="35"/>
      <c r="H78" s="34" t="s">
        <v>41</v>
      </c>
      <c r="I78" s="34" t="s">
        <v>42</v>
      </c>
    </row>
    <row r="79" customFormat="false" ht="15" hidden="false" customHeight="true" outlineLevel="0" collapsed="false">
      <c r="A79" s="36" t="n">
        <v>1</v>
      </c>
      <c r="B79" s="14" t="s">
        <v>25</v>
      </c>
      <c r="C79" s="14"/>
      <c r="D79" s="14"/>
      <c r="E79" s="14"/>
      <c r="F79" s="14"/>
      <c r="G79" s="14"/>
      <c r="H79" s="37" t="n">
        <f aca="false">I79/$I$40</f>
        <v>0.215223578257351</v>
      </c>
      <c r="I79" s="38" t="n">
        <f aca="false">I97</f>
        <v>421.9776</v>
      </c>
    </row>
    <row r="80" customFormat="false" ht="15" hidden="false" customHeight="true" outlineLevel="0" collapsed="false">
      <c r="A80" s="36" t="n">
        <f aca="false">A79+1</f>
        <v>2</v>
      </c>
      <c r="B80" s="14" t="s">
        <v>26</v>
      </c>
      <c r="C80" s="14"/>
      <c r="D80" s="14"/>
      <c r="E80" s="14"/>
      <c r="F80" s="14"/>
      <c r="G80" s="14"/>
      <c r="H80" s="37" t="n">
        <f aca="false">I80/$I$40</f>
        <v>0</v>
      </c>
      <c r="I80" s="38" t="n">
        <f aca="false">I93</f>
        <v>0</v>
      </c>
    </row>
    <row r="81" customFormat="false" ht="15" hidden="false" customHeight="true" outlineLevel="0" collapsed="false">
      <c r="A81" s="36" t="n">
        <f aca="false">A80+1</f>
        <v>3</v>
      </c>
      <c r="B81" s="14" t="s">
        <v>93</v>
      </c>
      <c r="C81" s="14"/>
      <c r="D81" s="14"/>
      <c r="E81" s="14"/>
      <c r="F81" s="14"/>
      <c r="G81" s="14"/>
      <c r="H81" s="37" t="n">
        <f aca="false">I81/$I$40</f>
        <v>0</v>
      </c>
      <c r="I81" s="38" t="n">
        <v>0</v>
      </c>
    </row>
    <row r="82" customFormat="false" ht="15" hidden="false" customHeight="true" outlineLevel="0" collapsed="false">
      <c r="A82" s="36" t="n">
        <f aca="false">A81+1</f>
        <v>4</v>
      </c>
      <c r="B82" s="14" t="s">
        <v>94</v>
      </c>
      <c r="C82" s="14"/>
      <c r="D82" s="14"/>
      <c r="E82" s="14"/>
      <c r="F82" s="14"/>
      <c r="G82" s="14"/>
      <c r="H82" s="37" t="n">
        <f aca="false">I82/$I$40</f>
        <v>0.0469090825461939</v>
      </c>
      <c r="I82" s="38" t="n">
        <f aca="false">I89</f>
        <v>91.9721818181818</v>
      </c>
    </row>
    <row r="83" customFormat="false" ht="15" hidden="false" customHeight="true" outlineLevel="0" collapsed="false">
      <c r="A83" s="36" t="n">
        <f aca="false">A82+1</f>
        <v>5</v>
      </c>
      <c r="B83" s="14" t="s">
        <v>95</v>
      </c>
      <c r="C83" s="14"/>
      <c r="D83" s="14"/>
      <c r="E83" s="14"/>
      <c r="F83" s="14"/>
      <c r="G83" s="14"/>
      <c r="H83" s="37" t="n">
        <f aca="false">I83/$I$40</f>
        <v>0</v>
      </c>
      <c r="I83" s="38" t="n">
        <f aca="false">IF(I26="Não aplicável",0,((I10/H10)*1.5*I26))</f>
        <v>0</v>
      </c>
    </row>
    <row r="84" customFormat="false" ht="15" hidden="false" customHeight="true" outlineLevel="0" collapsed="false">
      <c r="A84" s="36" t="n">
        <f aca="false">A83+1</f>
        <v>6</v>
      </c>
      <c r="B84" s="14" t="s">
        <v>96</v>
      </c>
      <c r="C84" s="14"/>
      <c r="D84" s="14"/>
      <c r="E84" s="14"/>
      <c r="F84" s="14"/>
      <c r="G84" s="14"/>
      <c r="H84" s="37" t="n">
        <f aca="false">I84/$I$40</f>
        <v>0.00990489042488929</v>
      </c>
      <c r="I84" s="38" t="n">
        <f aca="false">IF(I21="Não aplicável",0,I21)</f>
        <v>19.42</v>
      </c>
    </row>
    <row r="85" customFormat="false" ht="15" hidden="false" customHeight="true" outlineLevel="0" collapsed="false">
      <c r="A85" s="40" t="s">
        <v>97</v>
      </c>
      <c r="B85" s="40"/>
      <c r="C85" s="40"/>
      <c r="D85" s="40"/>
      <c r="E85" s="40"/>
      <c r="F85" s="40"/>
      <c r="G85" s="40"/>
      <c r="H85" s="41" t="n">
        <f aca="false">SUM(H79:H84)</f>
        <v>0.272037551228435</v>
      </c>
      <c r="I85" s="42" t="n">
        <f aca="false">SUM(I79:I84)</f>
        <v>533.369781818182</v>
      </c>
      <c r="J85" s="55"/>
    </row>
    <row r="86" customFormat="false" ht="18" hidden="false" customHeight="true" outlineLevel="0" collapsed="false">
      <c r="A86" s="56" t="s">
        <v>98</v>
      </c>
      <c r="B86" s="45" t="s">
        <v>99</v>
      </c>
      <c r="C86" s="45"/>
      <c r="D86" s="45"/>
      <c r="E86" s="45"/>
      <c r="F86" s="45"/>
      <c r="G86" s="45"/>
      <c r="H86" s="57"/>
      <c r="I86" s="58"/>
    </row>
    <row r="87" customFormat="false" ht="15" hidden="false" customHeight="true" outlineLevel="0" collapsed="false">
      <c r="A87" s="59" t="s">
        <v>100</v>
      </c>
      <c r="B87" s="59"/>
      <c r="C87" s="59"/>
      <c r="D87" s="59"/>
      <c r="E87" s="59"/>
      <c r="F87" s="59"/>
      <c r="G87" s="59"/>
      <c r="H87" s="59"/>
      <c r="I87" s="59"/>
    </row>
    <row r="88" customFormat="false" ht="24" hidden="false" customHeight="true" outlineLevel="0" collapsed="false">
      <c r="A88" s="28" t="s">
        <v>101</v>
      </c>
      <c r="B88" s="28"/>
      <c r="C88" s="28" t="s">
        <v>102</v>
      </c>
      <c r="D88" s="28" t="s">
        <v>103</v>
      </c>
      <c r="E88" s="28" t="s">
        <v>104</v>
      </c>
      <c r="F88" s="28" t="s">
        <v>105</v>
      </c>
      <c r="G88" s="28" t="s">
        <v>106</v>
      </c>
      <c r="H88" s="60" t="s">
        <v>107</v>
      </c>
      <c r="I88" s="61" t="s">
        <v>108</v>
      </c>
    </row>
    <row r="89" customFormat="false" ht="15" hidden="false" customHeight="true" outlineLevel="0" collapsed="false">
      <c r="A89" s="62" t="n">
        <f aca="false">I12</f>
        <v>4</v>
      </c>
      <c r="B89" s="62"/>
      <c r="C89" s="36" t="n">
        <f aca="false">I13</f>
        <v>22</v>
      </c>
      <c r="D89" s="36" t="n">
        <v>2</v>
      </c>
      <c r="E89" s="63" t="n">
        <f aca="false">A89*C89*D89</f>
        <v>176</v>
      </c>
      <c r="F89" s="63" t="n">
        <f aca="false">I31</f>
        <v>1400.46363636364</v>
      </c>
      <c r="G89" s="64" t="n">
        <f aca="false">I14</f>
        <v>0.06</v>
      </c>
      <c r="H89" s="63" t="n">
        <f aca="false">F89*G89</f>
        <v>84.0278181818182</v>
      </c>
      <c r="I89" s="38" t="n">
        <f aca="false">IF((E89-H89)&gt;0,E89-H89,0)</f>
        <v>91.9721818181818</v>
      </c>
    </row>
    <row r="90" customFormat="false" ht="3.75" hidden="false" customHeight="true" outlineLevel="0" collapsed="false">
      <c r="A90" s="65"/>
      <c r="B90" s="66"/>
      <c r="C90" s="66"/>
      <c r="D90" s="66"/>
      <c r="E90" s="67"/>
      <c r="F90" s="67"/>
      <c r="G90" s="68"/>
      <c r="H90" s="67"/>
      <c r="I90" s="69"/>
    </row>
    <row r="91" customFormat="false" ht="15" hidden="false" customHeight="true" outlineLevel="0" collapsed="false">
      <c r="A91" s="59" t="s">
        <v>109</v>
      </c>
      <c r="B91" s="59"/>
      <c r="C91" s="59"/>
      <c r="D91" s="59"/>
      <c r="E91" s="59"/>
      <c r="F91" s="59"/>
      <c r="G91" s="59"/>
      <c r="H91" s="59"/>
      <c r="I91" s="59"/>
    </row>
    <row r="92" customFormat="false" ht="23.25" hidden="false" customHeight="true" outlineLevel="0" collapsed="false">
      <c r="A92" s="28" t="s">
        <v>101</v>
      </c>
      <c r="B92" s="28"/>
      <c r="C92" s="28" t="s">
        <v>110</v>
      </c>
      <c r="D92" s="28" t="s">
        <v>103</v>
      </c>
      <c r="E92" s="28" t="s">
        <v>104</v>
      </c>
      <c r="F92" s="28" t="s">
        <v>105</v>
      </c>
      <c r="G92" s="28" t="s">
        <v>106</v>
      </c>
      <c r="H92" s="60" t="s">
        <v>107</v>
      </c>
      <c r="I92" s="61" t="s">
        <v>108</v>
      </c>
    </row>
    <row r="93" customFormat="false" ht="15" hidden="false" customHeight="true" outlineLevel="0" collapsed="false">
      <c r="A93" s="63" t="n">
        <f aca="false">I18</f>
        <v>0</v>
      </c>
      <c r="B93" s="63"/>
      <c r="C93" s="70" t="n">
        <f aca="false">I19</f>
        <v>0</v>
      </c>
      <c r="D93" s="36" t="n">
        <v>1</v>
      </c>
      <c r="E93" s="63" t="n">
        <f aca="false">A93*C93*D93</f>
        <v>0</v>
      </c>
      <c r="F93" s="63" t="n">
        <f aca="false">E93</f>
        <v>0</v>
      </c>
      <c r="G93" s="71" t="n">
        <f aca="false">I20</f>
        <v>0</v>
      </c>
      <c r="H93" s="63" t="n">
        <f aca="false">F93*G93</f>
        <v>0</v>
      </c>
      <c r="I93" s="38" t="n">
        <f aca="false">E93-H93</f>
        <v>0</v>
      </c>
    </row>
    <row r="94" customFormat="false" ht="4.5" hidden="false" customHeight="true" outlineLevel="0" collapsed="false">
      <c r="A94" s="72"/>
      <c r="B94" s="72"/>
      <c r="C94" s="72"/>
      <c r="D94" s="72"/>
      <c r="E94" s="73"/>
      <c r="F94" s="73"/>
      <c r="G94" s="74"/>
      <c r="H94" s="73"/>
      <c r="I94" s="75"/>
    </row>
    <row r="95" customFormat="false" ht="15" hidden="false" customHeight="true" outlineLevel="0" collapsed="false">
      <c r="A95" s="76" t="s">
        <v>111</v>
      </c>
      <c r="B95" s="76"/>
      <c r="C95" s="76"/>
      <c r="D95" s="76"/>
      <c r="E95" s="76"/>
      <c r="F95" s="77" t="str">
        <f aca="false">A15</f>
        <v>Auxílio Alimentação</v>
      </c>
      <c r="G95" s="77"/>
      <c r="H95" s="77"/>
      <c r="I95" s="77"/>
    </row>
    <row r="96" customFormat="false" ht="23.25" hidden="false" customHeight="true" outlineLevel="0" collapsed="false">
      <c r="A96" s="78" t="s">
        <v>101</v>
      </c>
      <c r="B96" s="78"/>
      <c r="C96" s="78" t="s">
        <v>110</v>
      </c>
      <c r="D96" s="78" t="s">
        <v>103</v>
      </c>
      <c r="E96" s="78" t="s">
        <v>104</v>
      </c>
      <c r="F96" s="78" t="s">
        <v>105</v>
      </c>
      <c r="G96" s="78" t="s">
        <v>106</v>
      </c>
      <c r="H96" s="79" t="str">
        <f aca="false">H88</f>
        <v>Valor desconto</v>
      </c>
      <c r="I96" s="80" t="s">
        <v>108</v>
      </c>
    </row>
    <row r="97" customFormat="false" ht="15" hidden="false" customHeight="true" outlineLevel="0" collapsed="false">
      <c r="A97" s="63" t="n">
        <f aca="false">I15</f>
        <v>23.68</v>
      </c>
      <c r="B97" s="63"/>
      <c r="C97" s="70" t="n">
        <f aca="false">I16</f>
        <v>22</v>
      </c>
      <c r="D97" s="36" t="n">
        <v>1</v>
      </c>
      <c r="E97" s="63" t="n">
        <f aca="false">A97*C97*D97</f>
        <v>520.96</v>
      </c>
      <c r="F97" s="63" t="n">
        <f aca="false">E97</f>
        <v>520.96</v>
      </c>
      <c r="G97" s="71" t="n">
        <f aca="false">I17</f>
        <v>0.19</v>
      </c>
      <c r="H97" s="63" t="n">
        <f aca="false">F97*G97</f>
        <v>98.9824</v>
      </c>
      <c r="I97" s="38" t="n">
        <f aca="false">E97-H97</f>
        <v>421.9776</v>
      </c>
    </row>
    <row r="98" customFormat="false" ht="4.5" hidden="false" customHeight="true" outlineLevel="0" collapsed="false"/>
    <row r="99" customFormat="false" ht="12" hidden="false" customHeight="true" outlineLevel="0" collapsed="false">
      <c r="A99" s="81" t="s">
        <v>112</v>
      </c>
      <c r="B99" s="81"/>
      <c r="C99" s="81"/>
      <c r="D99" s="81"/>
      <c r="E99" s="81"/>
      <c r="F99" s="81"/>
      <c r="G99" s="81"/>
      <c r="H99" s="82" t="n">
        <f aca="false">H40+H76+H85</f>
        <v>2.02359457522843</v>
      </c>
      <c r="I99" s="83" t="n">
        <f aca="false">I40+I76+I85</f>
        <v>3967.55592087991</v>
      </c>
      <c r="J99" s="55"/>
      <c r="L99" s="55"/>
    </row>
    <row r="100" s="88" customFormat="true" ht="4.5" hidden="false" customHeight="true" outlineLevel="0" collapsed="false">
      <c r="A100" s="84"/>
      <c r="B100" s="84"/>
      <c r="C100" s="84"/>
      <c r="D100" s="84"/>
      <c r="E100" s="84"/>
      <c r="F100" s="84"/>
      <c r="G100" s="84"/>
      <c r="H100" s="85"/>
      <c r="I100" s="86"/>
      <c r="J100" s="87"/>
      <c r="L100" s="87"/>
    </row>
    <row r="101" customFormat="false" ht="11.25" hidden="false" customHeight="true" outlineLevel="0" collapsed="false">
      <c r="A101" s="33" t="s">
        <v>113</v>
      </c>
      <c r="B101" s="33"/>
      <c r="C101" s="33"/>
      <c r="D101" s="33"/>
      <c r="E101" s="33"/>
      <c r="F101" s="33"/>
      <c r="G101" s="33"/>
      <c r="H101" s="33"/>
      <c r="I101" s="33"/>
    </row>
    <row r="102" customFormat="false" ht="33.75" hidden="false" customHeight="true" outlineLevel="0" collapsed="false">
      <c r="A102" s="34" t="s">
        <v>39</v>
      </c>
      <c r="B102" s="35" t="s">
        <v>114</v>
      </c>
      <c r="C102" s="35"/>
      <c r="D102" s="35"/>
      <c r="E102" s="35"/>
      <c r="F102" s="35"/>
      <c r="G102" s="35"/>
      <c r="H102" s="34" t="s">
        <v>41</v>
      </c>
      <c r="I102" s="34" t="s">
        <v>42</v>
      </c>
    </row>
    <row r="103" customFormat="false" ht="15" hidden="false" customHeight="true" outlineLevel="0" collapsed="false">
      <c r="A103" s="36" t="n">
        <v>1</v>
      </c>
      <c r="B103" s="14" t="s">
        <v>115</v>
      </c>
      <c r="C103" s="14"/>
      <c r="D103" s="14"/>
      <c r="E103" s="14"/>
      <c r="F103" s="14"/>
      <c r="G103" s="14"/>
      <c r="H103" s="37" t="n">
        <f aca="false">I103/$I$114</f>
        <v>0</v>
      </c>
      <c r="I103" s="38" t="n">
        <v>0</v>
      </c>
    </row>
    <row r="104" customFormat="false" ht="15" hidden="false" customHeight="true" outlineLevel="0" collapsed="false">
      <c r="A104" s="36" t="n">
        <v>2</v>
      </c>
      <c r="B104" s="10" t="s">
        <v>116</v>
      </c>
      <c r="C104" s="10"/>
      <c r="D104" s="10"/>
      <c r="E104" s="10"/>
      <c r="F104" s="10"/>
      <c r="G104" s="10"/>
      <c r="H104" s="37" t="n">
        <f aca="false">I104/$I$114</f>
        <v>0</v>
      </c>
      <c r="I104" s="38" t="n">
        <v>0</v>
      </c>
    </row>
    <row r="105" customFormat="false" ht="15" hidden="false" customHeight="true" outlineLevel="0" collapsed="false">
      <c r="A105" s="36" t="n">
        <v>3</v>
      </c>
      <c r="B105" s="14" t="s">
        <v>117</v>
      </c>
      <c r="C105" s="14"/>
      <c r="D105" s="14"/>
      <c r="E105" s="14"/>
      <c r="F105" s="14"/>
      <c r="G105" s="14"/>
      <c r="H105" s="37" t="n">
        <f aca="false">I105/$I$114</f>
        <v>0</v>
      </c>
      <c r="I105" s="38" t="n">
        <v>0</v>
      </c>
    </row>
    <row r="106" customFormat="false" ht="15" hidden="false" customHeight="true" outlineLevel="0" collapsed="false">
      <c r="A106" s="36" t="n">
        <v>4</v>
      </c>
      <c r="B106" s="10" t="s">
        <v>118</v>
      </c>
      <c r="C106" s="10"/>
      <c r="D106" s="10"/>
      <c r="E106" s="10"/>
      <c r="F106" s="10"/>
      <c r="G106" s="10"/>
      <c r="H106" s="37" t="n">
        <f aca="false">I106/$I$114</f>
        <v>0</v>
      </c>
      <c r="I106" s="38" t="n">
        <v>0</v>
      </c>
    </row>
    <row r="107" customFormat="false" ht="15" hidden="false" customHeight="true" outlineLevel="0" collapsed="false">
      <c r="A107" s="36" t="n">
        <v>5</v>
      </c>
      <c r="B107" s="14" t="s">
        <v>119</v>
      </c>
      <c r="C107" s="14"/>
      <c r="D107" s="14"/>
      <c r="E107" s="14"/>
      <c r="F107" s="14"/>
      <c r="G107" s="14"/>
      <c r="H107" s="37" t="n">
        <f aca="false">I107/$I$114</f>
        <v>0</v>
      </c>
      <c r="I107" s="38" t="n">
        <v>0</v>
      </c>
    </row>
    <row r="108" customFormat="false" ht="15" hidden="false" customHeight="true" outlineLevel="0" collapsed="false">
      <c r="A108" s="36" t="n">
        <v>6</v>
      </c>
      <c r="B108" s="14" t="s">
        <v>120</v>
      </c>
      <c r="C108" s="14"/>
      <c r="D108" s="14"/>
      <c r="E108" s="14"/>
      <c r="F108" s="14"/>
      <c r="G108" s="14"/>
      <c r="H108" s="37" t="n">
        <f aca="false">I108/$I$114</f>
        <v>0</v>
      </c>
      <c r="I108" s="38" t="n">
        <v>0</v>
      </c>
    </row>
    <row r="109" customFormat="false" ht="15" hidden="false" customHeight="true" outlineLevel="0" collapsed="false">
      <c r="A109" s="40" t="s">
        <v>121</v>
      </c>
      <c r="B109" s="40"/>
      <c r="C109" s="40"/>
      <c r="D109" s="40"/>
      <c r="E109" s="40"/>
      <c r="F109" s="40"/>
      <c r="G109" s="40"/>
      <c r="H109" s="41" t="n">
        <f aca="false">H103+H104+H105+H106+H107+H108</f>
        <v>0</v>
      </c>
      <c r="I109" s="89" t="n">
        <f aca="false">SUM(I103:I108)</f>
        <v>0</v>
      </c>
      <c r="J109" s="55"/>
    </row>
    <row r="110" customFormat="false" ht="30" hidden="false" customHeight="true" outlineLevel="0" collapsed="false">
      <c r="B110" s="48" t="s">
        <v>122</v>
      </c>
      <c r="C110" s="48"/>
      <c r="D110" s="48"/>
      <c r="E110" s="48"/>
      <c r="F110" s="48"/>
      <c r="G110" s="48"/>
      <c r="H110" s="48"/>
      <c r="I110" s="48"/>
    </row>
    <row r="111" customFormat="false" ht="5.25" hidden="false" customHeight="true" outlineLevel="0" collapsed="false"/>
    <row r="112" customFormat="false" ht="48.75" hidden="false" customHeight="true" outlineLevel="0" collapsed="false">
      <c r="A112" s="90" t="s">
        <v>123</v>
      </c>
      <c r="B112" s="90"/>
      <c r="C112" s="90"/>
      <c r="D112" s="90"/>
      <c r="E112" s="90"/>
      <c r="F112" s="91" t="n">
        <f aca="false">I27</f>
        <v>0.2</v>
      </c>
      <c r="G112" s="92" t="n">
        <f aca="false">I114*F112</f>
        <v>775.116747812345</v>
      </c>
      <c r="H112" s="93" t="s">
        <v>124</v>
      </c>
      <c r="I112" s="94" t="n">
        <f aca="false">I82</f>
        <v>91.9721818181818</v>
      </c>
    </row>
    <row r="113" s="97" customFormat="true" ht="16.5" hidden="false" customHeight="true" outlineLevel="0" collapsed="false">
      <c r="A113" s="93" t="s">
        <v>125</v>
      </c>
      <c r="B113" s="93"/>
      <c r="C113" s="93" t="s">
        <v>126</v>
      </c>
      <c r="D113" s="93" t="s">
        <v>127</v>
      </c>
      <c r="E113" s="93" t="s">
        <v>128</v>
      </c>
      <c r="F113" s="93" t="s">
        <v>129</v>
      </c>
      <c r="G113" s="93" t="s">
        <v>130</v>
      </c>
      <c r="H113" s="93" t="s">
        <v>131</v>
      </c>
      <c r="I113" s="95" t="s">
        <v>132</v>
      </c>
      <c r="J113" s="96"/>
    </row>
    <row r="114" customFormat="false" ht="16.5" hidden="false" customHeight="true" outlineLevel="0" collapsed="false">
      <c r="A114" s="98" t="n">
        <f aca="false">I40</f>
        <v>1960.64763636364</v>
      </c>
      <c r="B114" s="98"/>
      <c r="C114" s="98" t="n">
        <f aca="false">I51</f>
        <v>721.518330181818</v>
      </c>
      <c r="D114" s="98" t="n">
        <f aca="false">I63</f>
        <v>499.853390357455</v>
      </c>
      <c r="E114" s="98" t="n">
        <f aca="false">I70</f>
        <v>68.2207345072727</v>
      </c>
      <c r="F114" s="98" t="n">
        <f aca="false">I74</f>
        <v>183.946047651543</v>
      </c>
      <c r="G114" s="98" t="n">
        <f aca="false">I85</f>
        <v>533.369781818182</v>
      </c>
      <c r="H114" s="98" t="n">
        <f aca="false">A114+C114+D114+E114+F114+G114</f>
        <v>3967.55592087991</v>
      </c>
      <c r="I114" s="98" t="n">
        <f aca="false">H114-I112</f>
        <v>3875.58373906173</v>
      </c>
      <c r="J114" s="55"/>
    </row>
    <row r="115" customFormat="false" ht="4.5" hidden="false" customHeight="true" outlineLevel="0" collapsed="false">
      <c r="A115" s="47"/>
      <c r="B115" s="99"/>
      <c r="C115" s="99"/>
      <c r="D115" s="99"/>
      <c r="E115" s="99"/>
      <c r="F115" s="99"/>
      <c r="G115" s="99"/>
      <c r="H115" s="99"/>
      <c r="I115" s="99"/>
    </row>
    <row r="116" customFormat="false" ht="33.75" hidden="false" customHeight="true" outlineLevel="0" collapsed="false">
      <c r="A116" s="34" t="s">
        <v>52</v>
      </c>
      <c r="B116" s="35" t="s">
        <v>133</v>
      </c>
      <c r="C116" s="35"/>
      <c r="D116" s="35"/>
      <c r="E116" s="35"/>
      <c r="F116" s="35"/>
      <c r="G116" s="35"/>
      <c r="H116" s="34" t="s">
        <v>41</v>
      </c>
      <c r="I116" s="34" t="s">
        <v>42</v>
      </c>
    </row>
    <row r="117" customFormat="false" ht="15" hidden="false" customHeight="true" outlineLevel="0" collapsed="false">
      <c r="A117" s="36" t="n">
        <v>1</v>
      </c>
      <c r="B117" s="14" t="s">
        <v>134</v>
      </c>
      <c r="C117" s="14"/>
      <c r="D117" s="14"/>
      <c r="E117" s="14"/>
      <c r="F117" s="14"/>
      <c r="G117" s="14"/>
      <c r="H117" s="37" t="n">
        <f aca="false">I117/$I$127</f>
        <v>0</v>
      </c>
      <c r="I117" s="38" t="n">
        <v>0</v>
      </c>
    </row>
    <row r="118" customFormat="false" ht="15" hidden="false" customHeight="true" outlineLevel="0" collapsed="false">
      <c r="A118" s="36" t="n">
        <v>2</v>
      </c>
      <c r="B118" s="14" t="s">
        <v>135</v>
      </c>
      <c r="C118" s="14"/>
      <c r="D118" s="14"/>
      <c r="E118" s="14"/>
      <c r="F118" s="14"/>
      <c r="G118" s="14"/>
      <c r="H118" s="37" t="n">
        <f aca="false">I118/$I$127</f>
        <v>0</v>
      </c>
      <c r="I118" s="38" t="n">
        <v>0</v>
      </c>
    </row>
    <row r="119" customFormat="false" ht="35.25" hidden="false" customHeight="true" outlineLevel="0" collapsed="false">
      <c r="A119" s="40" t="s">
        <v>136</v>
      </c>
      <c r="B119" s="40"/>
      <c r="C119" s="40"/>
      <c r="D119" s="40"/>
      <c r="E119" s="40"/>
      <c r="F119" s="40"/>
      <c r="G119" s="40"/>
      <c r="H119" s="41" t="n">
        <f aca="false">H117+H118</f>
        <v>0</v>
      </c>
      <c r="I119" s="42" t="n">
        <f aca="false">SUM(I117:I118)</f>
        <v>0</v>
      </c>
    </row>
    <row r="120" customFormat="false" ht="4.5" hidden="false" customHeight="true" outlineLevel="0" collapsed="false"/>
    <row r="121" customFormat="false" ht="33.75" hidden="false" customHeight="true" outlineLevel="0" collapsed="false">
      <c r="A121" s="34" t="s">
        <v>65</v>
      </c>
      <c r="B121" s="35" t="s">
        <v>137</v>
      </c>
      <c r="C121" s="35"/>
      <c r="D121" s="35"/>
      <c r="E121" s="35"/>
      <c r="F121" s="35"/>
      <c r="G121" s="35"/>
      <c r="H121" s="34" t="s">
        <v>41</v>
      </c>
      <c r="I121" s="34" t="s">
        <v>42</v>
      </c>
    </row>
    <row r="122" customFormat="false" ht="15" hidden="false" customHeight="true" outlineLevel="0" collapsed="false">
      <c r="A122" s="36" t="n">
        <v>1</v>
      </c>
      <c r="B122" s="14" t="s">
        <v>137</v>
      </c>
      <c r="C122" s="14"/>
      <c r="D122" s="14"/>
      <c r="E122" s="14"/>
      <c r="F122" s="14"/>
      <c r="G122" s="14"/>
      <c r="H122" s="37" t="n">
        <f aca="false">I122/I127</f>
        <v>0</v>
      </c>
      <c r="I122" s="38" t="n">
        <v>0</v>
      </c>
    </row>
    <row r="123" customFormat="false" ht="36" hidden="false" customHeight="true" outlineLevel="0" collapsed="false">
      <c r="A123" s="40" t="s">
        <v>138</v>
      </c>
      <c r="B123" s="40"/>
      <c r="C123" s="40"/>
      <c r="D123" s="40"/>
      <c r="E123" s="40"/>
      <c r="F123" s="40"/>
      <c r="G123" s="40"/>
      <c r="H123" s="41" t="n">
        <f aca="false">H122</f>
        <v>0</v>
      </c>
      <c r="I123" s="42" t="n">
        <f aca="false">I122</f>
        <v>0</v>
      </c>
      <c r="J123" s="55"/>
      <c r="K123" s="55"/>
      <c r="L123" s="2"/>
    </row>
    <row r="124" customFormat="false" ht="4.5" hidden="false" customHeight="true" outlineLevel="0" collapsed="false">
      <c r="A124" s="100"/>
      <c r="B124" s="100"/>
      <c r="C124" s="100"/>
      <c r="D124" s="100"/>
      <c r="E124" s="100"/>
      <c r="F124" s="100"/>
      <c r="G124" s="100"/>
      <c r="H124" s="57"/>
      <c r="I124" s="58"/>
    </row>
    <row r="125" customFormat="false" ht="39" hidden="false" customHeight="true" outlineLevel="0" collapsed="false">
      <c r="A125" s="101" t="s">
        <v>139</v>
      </c>
      <c r="B125" s="101"/>
      <c r="C125" s="101"/>
      <c r="D125" s="101"/>
      <c r="E125" s="101"/>
      <c r="F125" s="91" t="n">
        <v>0.18</v>
      </c>
      <c r="G125" s="92" t="n">
        <f aca="false">I127*F125</f>
        <v>697.605073031111</v>
      </c>
      <c r="H125" s="93" t="s">
        <v>124</v>
      </c>
      <c r="I125" s="94" t="n">
        <f aca="false">I82</f>
        <v>91.9721818181818</v>
      </c>
      <c r="L125" s="2"/>
    </row>
    <row r="126" s="97" customFormat="true" ht="16.5" hidden="false" customHeight="true" outlineLevel="0" collapsed="false">
      <c r="A126" s="93" t="s">
        <v>125</v>
      </c>
      <c r="B126" s="93"/>
      <c r="C126" s="93" t="s">
        <v>126</v>
      </c>
      <c r="D126" s="93" t="s">
        <v>127</v>
      </c>
      <c r="E126" s="93" t="s">
        <v>128</v>
      </c>
      <c r="F126" s="93" t="s">
        <v>129</v>
      </c>
      <c r="G126" s="93" t="s">
        <v>130</v>
      </c>
      <c r="H126" s="93" t="s">
        <v>131</v>
      </c>
      <c r="I126" s="95" t="s">
        <v>132</v>
      </c>
      <c r="J126" s="96"/>
      <c r="L126" s="96"/>
    </row>
    <row r="127" customFormat="false" ht="16.5" hidden="false" customHeight="true" outlineLevel="0" collapsed="false">
      <c r="A127" s="98" t="n">
        <f aca="false">I40</f>
        <v>1960.64763636364</v>
      </c>
      <c r="B127" s="98"/>
      <c r="C127" s="98" t="n">
        <f aca="false">I51</f>
        <v>721.518330181818</v>
      </c>
      <c r="D127" s="98" t="n">
        <f aca="false">I63</f>
        <v>499.853390357455</v>
      </c>
      <c r="E127" s="98" t="n">
        <f aca="false">I70</f>
        <v>68.2207345072727</v>
      </c>
      <c r="F127" s="98" t="n">
        <f aca="false">I74</f>
        <v>183.946047651543</v>
      </c>
      <c r="G127" s="98" t="n">
        <f aca="false">I85</f>
        <v>533.369781818182</v>
      </c>
      <c r="H127" s="98" t="n">
        <f aca="false">A127+C127+D127+E127+F127+G127</f>
        <v>3967.55592087991</v>
      </c>
      <c r="I127" s="98" t="n">
        <f aca="false">H127-I125</f>
        <v>3875.58373906173</v>
      </c>
      <c r="J127" s="55"/>
      <c r="L127" s="2"/>
    </row>
    <row r="128" customFormat="false" ht="4.5" hidden="false" customHeight="true" outlineLevel="0" collapsed="false"/>
    <row r="129" customFormat="false" ht="12" hidden="false" customHeight="true" outlineLevel="0" collapsed="false">
      <c r="A129" s="81" t="s">
        <v>140</v>
      </c>
      <c r="B129" s="81"/>
      <c r="C129" s="81"/>
      <c r="D129" s="81"/>
      <c r="E129" s="81"/>
      <c r="F129" s="81"/>
      <c r="G129" s="81"/>
      <c r="H129" s="82" t="n">
        <f aca="false">H109+H119+H123</f>
        <v>0</v>
      </c>
      <c r="I129" s="83" t="n">
        <f aca="false">I109+I119+I123</f>
        <v>0</v>
      </c>
    </row>
    <row r="130" customFormat="false" ht="4.5" hidden="false" customHeight="true" outlineLevel="0" collapsed="false"/>
    <row r="131" customFormat="false" ht="11.25" hidden="false" customHeight="true" outlineLevel="0" collapsed="false">
      <c r="A131" s="33" t="s">
        <v>141</v>
      </c>
      <c r="B131" s="33"/>
      <c r="C131" s="33"/>
      <c r="D131" s="33"/>
      <c r="E131" s="33"/>
      <c r="F131" s="33"/>
      <c r="G131" s="33"/>
      <c r="H131" s="33"/>
      <c r="I131" s="33"/>
    </row>
    <row r="132" customFormat="false" ht="33.75" hidden="false" customHeight="true" outlineLevel="0" collapsed="false">
      <c r="A132" s="34" t="s">
        <v>39</v>
      </c>
      <c r="B132" s="35" t="s">
        <v>142</v>
      </c>
      <c r="C132" s="35"/>
      <c r="D132" s="35"/>
      <c r="E132" s="35"/>
      <c r="F132" s="35"/>
      <c r="G132" s="35"/>
      <c r="H132" s="34" t="s">
        <v>41</v>
      </c>
      <c r="I132" s="34" t="s">
        <v>42</v>
      </c>
    </row>
    <row r="133" customFormat="false" ht="15" hidden="false" customHeight="true" outlineLevel="0" collapsed="false">
      <c r="A133" s="36" t="n">
        <v>1</v>
      </c>
      <c r="B133" s="14" t="s">
        <v>143</v>
      </c>
      <c r="C133" s="14"/>
      <c r="D133" s="14"/>
      <c r="E133" s="14"/>
      <c r="F133" s="14"/>
      <c r="G133" s="14"/>
      <c r="H133" s="37" t="n">
        <f aca="false">I133/$I$99</f>
        <v>0.0185915492957747</v>
      </c>
      <c r="I133" s="38" t="n">
        <f aca="false">($D$143/$E$144)*G143</f>
        <v>73.7630114867814</v>
      </c>
    </row>
    <row r="134" customFormat="false" ht="15" hidden="false" customHeight="true" outlineLevel="0" collapsed="false">
      <c r="A134" s="36" t="n">
        <v>2</v>
      </c>
      <c r="B134" s="14" t="s">
        <v>144</v>
      </c>
      <c r="C134" s="14"/>
      <c r="D134" s="14"/>
      <c r="E134" s="14"/>
      <c r="F134" s="14"/>
      <c r="G134" s="14"/>
      <c r="H134" s="37" t="n">
        <f aca="false">I134/$I$99</f>
        <v>0.0856338028169014</v>
      </c>
      <c r="I134" s="38" t="n">
        <f aca="false">($D$143/$E$144)*G144</f>
        <v>339.75690139366</v>
      </c>
    </row>
    <row r="135" customFormat="false" ht="15" hidden="false" customHeight="true" outlineLevel="0" collapsed="false">
      <c r="A135" s="36" t="n">
        <v>3</v>
      </c>
      <c r="B135" s="14" t="s">
        <v>19</v>
      </c>
      <c r="C135" s="14"/>
      <c r="D135" s="14"/>
      <c r="E135" s="14"/>
      <c r="F135" s="14"/>
      <c r="G135" s="14"/>
      <c r="H135" s="37" t="n">
        <f aca="false">I135/$I$99</f>
        <v>0.0225352112676056</v>
      </c>
      <c r="I135" s="38" t="n">
        <f aca="false">($D$143/$E$144)*G145</f>
        <v>89.4097108930684</v>
      </c>
    </row>
    <row r="136" customFormat="false" ht="15" hidden="false" customHeight="true" outlineLevel="0" collapsed="false">
      <c r="A136" s="36" t="n">
        <v>4</v>
      </c>
      <c r="B136" s="14" t="s">
        <v>145</v>
      </c>
      <c r="C136" s="14"/>
      <c r="D136" s="14"/>
      <c r="E136" s="14"/>
      <c r="F136" s="14"/>
      <c r="G136" s="14"/>
      <c r="H136" s="37" t="n">
        <f aca="false">I136/$I$99</f>
        <v>0</v>
      </c>
      <c r="I136" s="38" t="n">
        <f aca="false">($D$143/$E$144)*G146</f>
        <v>0</v>
      </c>
    </row>
    <row r="137" customFormat="false" ht="15" hidden="false" customHeight="true" outlineLevel="0" collapsed="false">
      <c r="A137" s="36" t="n">
        <v>5</v>
      </c>
      <c r="B137" s="14" t="s">
        <v>146</v>
      </c>
      <c r="C137" s="14"/>
      <c r="D137" s="14"/>
      <c r="E137" s="14"/>
      <c r="F137" s="14"/>
      <c r="G137" s="14"/>
      <c r="H137" s="37" t="n">
        <f aca="false">I137/$I$99</f>
        <v>0</v>
      </c>
      <c r="I137" s="38" t="n">
        <f aca="false">($D$143/$E$144)*G147</f>
        <v>0</v>
      </c>
    </row>
    <row r="138" customFormat="false" ht="15" hidden="false" customHeight="true" outlineLevel="0" collapsed="false">
      <c r="A138" s="40" t="s">
        <v>147</v>
      </c>
      <c r="B138" s="40"/>
      <c r="C138" s="40"/>
      <c r="D138" s="40"/>
      <c r="E138" s="40"/>
      <c r="F138" s="40"/>
      <c r="G138" s="40"/>
      <c r="H138" s="41" t="n">
        <f aca="false">H133+H134+H135+H136+H137</f>
        <v>0.126760563380282</v>
      </c>
      <c r="I138" s="42" t="n">
        <f aca="false">SUM(I133:I137)</f>
        <v>502.92962377351</v>
      </c>
    </row>
    <row r="139" customFormat="false" ht="11.25" hidden="false" customHeight="true" outlineLevel="0" collapsed="false">
      <c r="A139" s="47" t="s">
        <v>148</v>
      </c>
      <c r="B139" s="48" t="s">
        <v>149</v>
      </c>
      <c r="C139" s="48"/>
      <c r="D139" s="48"/>
      <c r="E139" s="48"/>
      <c r="F139" s="48"/>
      <c r="G139" s="48"/>
      <c r="H139" s="48"/>
      <c r="I139" s="48"/>
    </row>
    <row r="140" customFormat="false" ht="18.75" hidden="false" customHeight="true" outlineLevel="0" collapsed="false">
      <c r="A140" s="47" t="s">
        <v>150</v>
      </c>
      <c r="B140" s="102" t="s">
        <v>151</v>
      </c>
      <c r="C140" s="102"/>
      <c r="D140" s="102"/>
      <c r="E140" s="102"/>
      <c r="F140" s="102"/>
      <c r="G140" s="102"/>
      <c r="H140" s="102"/>
      <c r="I140" s="102"/>
    </row>
    <row r="141" customFormat="false" ht="13.5" hidden="false" customHeight="true" outlineLevel="0" collapsed="false">
      <c r="A141" s="59" t="s">
        <v>152</v>
      </c>
      <c r="B141" s="59"/>
      <c r="C141" s="59"/>
      <c r="D141" s="59"/>
      <c r="E141" s="59"/>
      <c r="F141" s="59"/>
      <c r="G141" s="59"/>
      <c r="H141" s="59"/>
      <c r="I141" s="59"/>
    </row>
    <row r="142" customFormat="false" ht="13.5" hidden="false" customHeight="true" outlineLevel="0" collapsed="false">
      <c r="A142" s="28" t="s">
        <v>153</v>
      </c>
      <c r="B142" s="28"/>
      <c r="C142" s="28" t="s">
        <v>154</v>
      </c>
      <c r="D142" s="21" t="s">
        <v>155</v>
      </c>
      <c r="E142" s="21"/>
      <c r="F142" s="28" t="s">
        <v>156</v>
      </c>
      <c r="G142" s="103" t="s">
        <v>157</v>
      </c>
      <c r="H142" s="28" t="s">
        <v>158</v>
      </c>
      <c r="I142" s="28"/>
    </row>
    <row r="143" customFormat="false" ht="13.5" hidden="false" customHeight="true" outlineLevel="0" collapsed="false">
      <c r="A143" s="38" t="n">
        <f aca="false">I99</f>
        <v>3967.55592087991</v>
      </c>
      <c r="B143" s="38"/>
      <c r="C143" s="38" t="n">
        <f aca="false">I129</f>
        <v>0</v>
      </c>
      <c r="D143" s="104" t="n">
        <f aca="false">A143+C143</f>
        <v>3967.55592087991</v>
      </c>
      <c r="E143" s="104"/>
      <c r="F143" s="36" t="str">
        <f aca="false">B133</f>
        <v>PIS</v>
      </c>
      <c r="G143" s="105" t="n">
        <v>0.0165</v>
      </c>
      <c r="H143" s="71" t="n">
        <v>0.0065</v>
      </c>
      <c r="I143" s="71"/>
      <c r="J143" s="55"/>
    </row>
    <row r="144" customFormat="false" ht="13.5" hidden="false" customHeight="true" outlineLevel="0" collapsed="false">
      <c r="A144" s="106" t="s">
        <v>159</v>
      </c>
      <c r="B144" s="106"/>
      <c r="C144" s="103" t="n">
        <v>1</v>
      </c>
      <c r="D144" s="107" t="n">
        <f aca="false">G148/1</f>
        <v>0.1125</v>
      </c>
      <c r="E144" s="108" t="n">
        <f aca="false">C144-D144</f>
        <v>0.8875</v>
      </c>
      <c r="F144" s="36" t="str">
        <f aca="false">B134</f>
        <v>COFINS</v>
      </c>
      <c r="G144" s="105" t="n">
        <v>0.076</v>
      </c>
      <c r="H144" s="71" t="n">
        <v>0.03</v>
      </c>
      <c r="I144" s="71"/>
    </row>
    <row r="145" customFormat="false" ht="13.5" hidden="false" customHeight="true" outlineLevel="0" collapsed="false">
      <c r="A145" s="109" t="s">
        <v>160</v>
      </c>
      <c r="B145" s="109"/>
      <c r="C145" s="36" t="n">
        <v>1</v>
      </c>
      <c r="D145" s="110" t="n">
        <f aca="false">H148</f>
        <v>0.0565</v>
      </c>
      <c r="E145" s="111" t="n">
        <f aca="false">C145-D145</f>
        <v>0.9435</v>
      </c>
      <c r="F145" s="36" t="str">
        <f aca="false">B135</f>
        <v>ISS</v>
      </c>
      <c r="G145" s="105" t="n">
        <f aca="false">I11</f>
        <v>0.02</v>
      </c>
      <c r="H145" s="71" t="n">
        <f aca="false">I11</f>
        <v>0.02</v>
      </c>
      <c r="I145" s="71"/>
    </row>
    <row r="146" customFormat="false" ht="13.5" hidden="false" customHeight="true" outlineLevel="0" collapsed="false">
      <c r="A146" s="112" t="s">
        <v>161</v>
      </c>
      <c r="B146" s="112"/>
      <c r="C146" s="36" t="n">
        <v>1</v>
      </c>
      <c r="D146" s="113" t="n">
        <v>0.09</v>
      </c>
      <c r="E146" s="114" t="n">
        <f aca="false">C146-D146</f>
        <v>0.91</v>
      </c>
      <c r="F146" s="28" t="s">
        <v>162</v>
      </c>
      <c r="G146" s="105" t="n">
        <v>0</v>
      </c>
      <c r="H146" s="71" t="n">
        <v>0</v>
      </c>
      <c r="I146" s="71"/>
    </row>
    <row r="147" customFormat="false" ht="13.5" hidden="false" customHeight="true" outlineLevel="0" collapsed="false">
      <c r="A147" s="115" t="s">
        <v>163</v>
      </c>
      <c r="B147" s="115" t="s">
        <v>164</v>
      </c>
      <c r="C147" s="115"/>
      <c r="D147" s="115"/>
      <c r="E147" s="115"/>
      <c r="F147" s="21" t="s">
        <v>165</v>
      </c>
      <c r="G147" s="105" t="n">
        <v>0</v>
      </c>
      <c r="H147" s="71" t="n">
        <v>0</v>
      </c>
      <c r="I147" s="71"/>
    </row>
    <row r="148" customFormat="false" ht="18" hidden="false" customHeight="true" outlineLevel="0" collapsed="false">
      <c r="A148" s="115"/>
      <c r="B148" s="115"/>
      <c r="C148" s="115"/>
      <c r="D148" s="115"/>
      <c r="E148" s="115"/>
      <c r="F148" s="3" t="s">
        <v>166</v>
      </c>
      <c r="G148" s="116" t="n">
        <f aca="false">SUM(G143:G147)</f>
        <v>0.1125</v>
      </c>
      <c r="H148" s="117" t="n">
        <f aca="false">SUM(H143:I147)</f>
        <v>0.0565</v>
      </c>
      <c r="I148" s="117"/>
    </row>
    <row r="149" customFormat="false" ht="18" hidden="false" customHeight="true" outlineLevel="0" collapsed="false">
      <c r="A149" s="47" t="s">
        <v>167</v>
      </c>
      <c r="B149" s="102" t="s">
        <v>168</v>
      </c>
      <c r="C149" s="102"/>
      <c r="D149" s="102"/>
      <c r="E149" s="102"/>
      <c r="F149" s="102"/>
      <c r="G149" s="102"/>
      <c r="H149" s="102"/>
      <c r="I149" s="102"/>
    </row>
    <row r="150" customFormat="false" ht="4.5" hidden="false" customHeight="true" outlineLevel="0" collapsed="false">
      <c r="A150" s="118"/>
      <c r="B150" s="119"/>
      <c r="C150" s="119"/>
      <c r="D150" s="119"/>
      <c r="E150" s="119"/>
      <c r="F150" s="119"/>
      <c r="G150" s="119"/>
      <c r="H150" s="119"/>
      <c r="I150" s="119"/>
    </row>
    <row r="151" customFormat="false" ht="12" hidden="false" customHeight="true" outlineLevel="0" collapsed="false">
      <c r="A151" s="81" t="s">
        <v>169</v>
      </c>
      <c r="B151" s="81"/>
      <c r="C151" s="81"/>
      <c r="D151" s="81"/>
      <c r="E151" s="81"/>
      <c r="F151" s="81"/>
      <c r="G151" s="81"/>
      <c r="H151" s="82" t="n">
        <f aca="false">H138</f>
        <v>0.126760563380282</v>
      </c>
      <c r="I151" s="83" t="n">
        <f aca="false">I138</f>
        <v>502.92962377351</v>
      </c>
    </row>
    <row r="152" customFormat="false" ht="4.5" hidden="false" customHeight="true" outlineLevel="0" collapsed="false"/>
    <row r="153" customFormat="false" ht="11.25" hidden="false" customHeight="true" outlineLevel="0" collapsed="false">
      <c r="A153" s="120" t="s">
        <v>170</v>
      </c>
      <c r="B153" s="120"/>
      <c r="C153" s="120"/>
      <c r="D153" s="120"/>
      <c r="E153" s="120"/>
      <c r="F153" s="120"/>
      <c r="G153" s="120"/>
      <c r="H153" s="120"/>
      <c r="I153" s="120"/>
    </row>
    <row r="154" customFormat="false" ht="11.25" hidden="false" customHeight="true" outlineLevel="0" collapsed="false">
      <c r="A154" s="33" t="s">
        <v>38</v>
      </c>
      <c r="B154" s="33"/>
      <c r="C154" s="33"/>
      <c r="D154" s="33"/>
      <c r="E154" s="33"/>
      <c r="F154" s="33"/>
      <c r="G154" s="33"/>
      <c r="H154" s="33"/>
      <c r="I154" s="33"/>
    </row>
    <row r="155" customFormat="false" ht="15" hidden="false" customHeight="true" outlineLevel="0" collapsed="false">
      <c r="A155" s="36" t="n">
        <v>1</v>
      </c>
      <c r="B155" s="14" t="s">
        <v>171</v>
      </c>
      <c r="C155" s="14"/>
      <c r="D155" s="14"/>
      <c r="E155" s="14"/>
      <c r="F155" s="14"/>
      <c r="G155" s="14"/>
      <c r="H155" s="37" t="n">
        <f aca="false">I155/$G$172</f>
        <v>0.438575992871405</v>
      </c>
      <c r="I155" s="121" t="n">
        <f aca="false">I40</f>
        <v>1960.64763636364</v>
      </c>
    </row>
    <row r="156" customFormat="false" ht="15" hidden="false" customHeight="true" outlineLevel="0" collapsed="false">
      <c r="A156" s="36" t="n">
        <v>2</v>
      </c>
      <c r="B156" s="14" t="s">
        <v>172</v>
      </c>
      <c r="C156" s="14"/>
      <c r="D156" s="14"/>
      <c r="E156" s="14"/>
      <c r="F156" s="14"/>
      <c r="G156" s="14"/>
      <c r="H156" s="37" t="n">
        <f aca="false">I156/$G$172</f>
        <v>0.329614868000278</v>
      </c>
      <c r="I156" s="121" t="n">
        <f aca="false">I51+I63+I70+I74</f>
        <v>1473.53850269809</v>
      </c>
    </row>
    <row r="157" customFormat="false" ht="15" hidden="false" customHeight="true" outlineLevel="0" collapsed="false">
      <c r="A157" s="36" t="n">
        <v>3</v>
      </c>
      <c r="B157" s="14" t="s">
        <v>173</v>
      </c>
      <c r="C157" s="14"/>
      <c r="D157" s="14"/>
      <c r="E157" s="14"/>
      <c r="F157" s="14"/>
      <c r="G157" s="14"/>
      <c r="H157" s="37" t="n">
        <f aca="false">I157/$G$172</f>
        <v>0.119309139128316</v>
      </c>
      <c r="I157" s="121" t="n">
        <f aca="false">I85</f>
        <v>533.369781818182</v>
      </c>
    </row>
    <row r="158" s="44" customFormat="true" ht="15" hidden="false" customHeight="true" outlineLevel="0" collapsed="false">
      <c r="A158" s="81" t="s">
        <v>174</v>
      </c>
      <c r="B158" s="81"/>
      <c r="C158" s="81"/>
      <c r="D158" s="81"/>
      <c r="E158" s="81"/>
      <c r="F158" s="81"/>
      <c r="G158" s="81"/>
      <c r="H158" s="82" t="n">
        <f aca="false">H155+H156+H157</f>
        <v>0.8875</v>
      </c>
      <c r="I158" s="83" t="n">
        <f aca="false">SUM(I155:I157)</f>
        <v>3967.55592087991</v>
      </c>
      <c r="J158" s="122"/>
    </row>
    <row r="159" customFormat="false" ht="4.5" hidden="false" customHeight="true" outlineLevel="0" collapsed="false"/>
    <row r="160" customFormat="false" ht="11.25" hidden="false" customHeight="true" outlineLevel="0" collapsed="false">
      <c r="A160" s="33" t="s">
        <v>113</v>
      </c>
      <c r="B160" s="33"/>
      <c r="C160" s="33"/>
      <c r="D160" s="33"/>
      <c r="E160" s="33"/>
      <c r="F160" s="33"/>
      <c r="G160" s="33"/>
      <c r="H160" s="33"/>
      <c r="I160" s="33"/>
    </row>
    <row r="161" customFormat="false" ht="15" hidden="false" customHeight="true" outlineLevel="0" collapsed="false">
      <c r="A161" s="36" t="n">
        <v>1</v>
      </c>
      <c r="B161" s="14" t="s">
        <v>175</v>
      </c>
      <c r="C161" s="14"/>
      <c r="D161" s="14"/>
      <c r="E161" s="14"/>
      <c r="F161" s="14"/>
      <c r="G161" s="14"/>
      <c r="H161" s="37" t="n">
        <f aca="false">I161/$G$172</f>
        <v>0</v>
      </c>
      <c r="I161" s="38" t="n">
        <f aca="false">I109</f>
        <v>0</v>
      </c>
    </row>
    <row r="162" customFormat="false" ht="15" hidden="false" customHeight="true" outlineLevel="0" collapsed="false">
      <c r="A162" s="36" t="n">
        <v>2</v>
      </c>
      <c r="B162" s="14" t="s">
        <v>176</v>
      </c>
      <c r="C162" s="14"/>
      <c r="D162" s="14"/>
      <c r="E162" s="14"/>
      <c r="F162" s="14"/>
      <c r="G162" s="14"/>
      <c r="H162" s="37" t="n">
        <f aca="false">I162/$G$172</f>
        <v>0</v>
      </c>
      <c r="I162" s="38" t="n">
        <f aca="false">I119</f>
        <v>0</v>
      </c>
    </row>
    <row r="163" customFormat="false" ht="15" hidden="false" customHeight="true" outlineLevel="0" collapsed="false">
      <c r="A163" s="36" t="n">
        <v>3</v>
      </c>
      <c r="B163" s="14" t="s">
        <v>177</v>
      </c>
      <c r="C163" s="14"/>
      <c r="D163" s="14"/>
      <c r="E163" s="14"/>
      <c r="F163" s="14"/>
      <c r="G163" s="14"/>
      <c r="H163" s="37" t="n">
        <f aca="false">I163/$G$172</f>
        <v>0</v>
      </c>
      <c r="I163" s="38" t="n">
        <f aca="false">I123</f>
        <v>0</v>
      </c>
    </row>
    <row r="164" customFormat="false" ht="15" hidden="false" customHeight="true" outlineLevel="0" collapsed="false">
      <c r="A164" s="81" t="s">
        <v>178</v>
      </c>
      <c r="B164" s="81"/>
      <c r="C164" s="81"/>
      <c r="D164" s="81"/>
      <c r="E164" s="81"/>
      <c r="F164" s="81"/>
      <c r="G164" s="81"/>
      <c r="H164" s="82" t="n">
        <f aca="false">H161+H162+H163</f>
        <v>0</v>
      </c>
      <c r="I164" s="83" t="n">
        <f aca="false">I161+I162+I163</f>
        <v>0</v>
      </c>
    </row>
    <row r="165" customFormat="false" ht="4.5" hidden="false" customHeight="true" outlineLevel="0" collapsed="false"/>
    <row r="166" customFormat="false" ht="11.25" hidden="false" customHeight="true" outlineLevel="0" collapsed="false">
      <c r="A166" s="33" t="s">
        <v>141</v>
      </c>
      <c r="B166" s="33"/>
      <c r="C166" s="33"/>
      <c r="D166" s="33"/>
      <c r="E166" s="33"/>
      <c r="F166" s="33"/>
      <c r="G166" s="33"/>
      <c r="H166" s="33"/>
      <c r="I166" s="33"/>
    </row>
    <row r="167" customFormat="false" ht="15" hidden="false" customHeight="true" outlineLevel="0" collapsed="false">
      <c r="A167" s="36" t="n">
        <v>1</v>
      </c>
      <c r="B167" s="14" t="s">
        <v>179</v>
      </c>
      <c r="C167" s="14"/>
      <c r="D167" s="14"/>
      <c r="E167" s="14"/>
      <c r="F167" s="14"/>
      <c r="G167" s="14"/>
      <c r="H167" s="37" t="n">
        <f aca="false">I167/$G$172</f>
        <v>0.1125</v>
      </c>
      <c r="I167" s="38" t="n">
        <f aca="false">I138</f>
        <v>502.92962377351</v>
      </c>
    </row>
    <row r="168" customFormat="false" ht="15" hidden="false" customHeight="true" outlineLevel="0" collapsed="false">
      <c r="A168" s="81" t="s">
        <v>180</v>
      </c>
      <c r="B168" s="81"/>
      <c r="C168" s="81"/>
      <c r="D168" s="81"/>
      <c r="E168" s="81"/>
      <c r="F168" s="81"/>
      <c r="G168" s="81"/>
      <c r="H168" s="82" t="n">
        <f aca="false">H167</f>
        <v>0.1125</v>
      </c>
      <c r="I168" s="83" t="n">
        <f aca="false">I138</f>
        <v>502.92962377351</v>
      </c>
      <c r="K168" s="123"/>
    </row>
    <row r="169" customFormat="false" ht="4.5" hidden="false" customHeight="true" outlineLevel="0" collapsed="false"/>
    <row r="170" customFormat="false" ht="11.25" hidden="false" customHeight="true" outlineLevel="0" collapsed="false">
      <c r="A170" s="124" t="s">
        <v>170</v>
      </c>
      <c r="B170" s="124"/>
      <c r="C170" s="124"/>
      <c r="D170" s="124"/>
      <c r="E170" s="124"/>
      <c r="F170" s="124"/>
      <c r="G170" s="124"/>
      <c r="H170" s="124"/>
      <c r="I170" s="124"/>
    </row>
    <row r="171" customFormat="false" ht="45" hidden="false" customHeight="true" outlineLevel="0" collapsed="false">
      <c r="A171" s="125" t="s">
        <v>181</v>
      </c>
      <c r="B171" s="125"/>
      <c r="C171" s="125"/>
      <c r="D171" s="125"/>
      <c r="E171" s="125"/>
      <c r="F171" s="125"/>
      <c r="G171" s="124" t="s">
        <v>182</v>
      </c>
      <c r="H171" s="124" t="s">
        <v>183</v>
      </c>
      <c r="I171" s="124" t="s">
        <v>184</v>
      </c>
    </row>
    <row r="172" customFormat="false" ht="11.25" hidden="false" customHeight="true" outlineLevel="0" collapsed="false">
      <c r="A172" s="126" t="str">
        <f aca="false">D5</f>
        <v>Servente de Limpeza</v>
      </c>
      <c r="B172" s="126"/>
      <c r="C172" s="126"/>
      <c r="D172" s="126"/>
      <c r="E172" s="126"/>
      <c r="F172" s="126"/>
      <c r="G172" s="127" t="n">
        <f aca="false">I158+I164+I168</f>
        <v>4470.48554465342</v>
      </c>
      <c r="H172" s="124" t="n">
        <f aca="false">IF(D6="12x36",2,1)</f>
        <v>1</v>
      </c>
      <c r="I172" s="127" t="n">
        <f aca="false">G172*H172</f>
        <v>4470.48554465342</v>
      </c>
    </row>
    <row r="173" customFormat="false" ht="11.25" hidden="false" customHeight="false" outlineLevel="0" collapsed="false">
      <c r="A173" s="126"/>
      <c r="B173" s="126"/>
      <c r="C173" s="126"/>
      <c r="D173" s="126"/>
      <c r="E173" s="126"/>
      <c r="F173" s="126"/>
      <c r="G173" s="124"/>
      <c r="H173" s="124"/>
      <c r="I173" s="127"/>
    </row>
    <row r="174" s="44" customFormat="true" ht="12" hidden="false" customHeight="true" outlineLevel="0" collapsed="false">
      <c r="A174" s="128" t="s">
        <v>185</v>
      </c>
      <c r="B174" s="128"/>
      <c r="C174" s="128"/>
      <c r="D174" s="128"/>
      <c r="E174" s="128"/>
      <c r="F174" s="128"/>
      <c r="G174" s="128"/>
      <c r="H174" s="128"/>
      <c r="I174" s="129" t="n">
        <f aca="false">I172</f>
        <v>4470.48554465342</v>
      </c>
      <c r="J174" s="122"/>
    </row>
  </sheetData>
  <mergeCells count="173">
    <mergeCell ref="A1:I1"/>
    <mergeCell ref="A2:B2"/>
    <mergeCell ref="C2:D2"/>
    <mergeCell ref="E2:I2"/>
    <mergeCell ref="A3:B3"/>
    <mergeCell ref="A5:C5"/>
    <mergeCell ref="D5:F5"/>
    <mergeCell ref="G5:H6"/>
    <mergeCell ref="I5:I6"/>
    <mergeCell ref="A6:C6"/>
    <mergeCell ref="D6:F6"/>
    <mergeCell ref="A7:C7"/>
    <mergeCell ref="D7:F7"/>
    <mergeCell ref="G7:H8"/>
    <mergeCell ref="I7:I8"/>
    <mergeCell ref="A8:C8"/>
    <mergeCell ref="D8:F8"/>
    <mergeCell ref="A9:C9"/>
    <mergeCell ref="D9:F9"/>
    <mergeCell ref="G9:H9"/>
    <mergeCell ref="A10:F10"/>
    <mergeCell ref="A11:F11"/>
    <mergeCell ref="A12:F14"/>
    <mergeCell ref="G12:G14"/>
    <mergeCell ref="A15:F17"/>
    <mergeCell ref="G15:G17"/>
    <mergeCell ref="A18:F20"/>
    <mergeCell ref="G18:G20"/>
    <mergeCell ref="A21:F21"/>
    <mergeCell ref="A22:F22"/>
    <mergeCell ref="A23:F23"/>
    <mergeCell ref="A24:F25"/>
    <mergeCell ref="A26:F26"/>
    <mergeCell ref="A27:F27"/>
    <mergeCell ref="A29:I29"/>
    <mergeCell ref="B30:G30"/>
    <mergeCell ref="B31:G31"/>
    <mergeCell ref="B32:G32"/>
    <mergeCell ref="B33:G33"/>
    <mergeCell ref="B34:G34"/>
    <mergeCell ref="B35:G35"/>
    <mergeCell ref="B36:G36"/>
    <mergeCell ref="B37:G37"/>
    <mergeCell ref="B38:G38"/>
    <mergeCell ref="B39:G39"/>
    <mergeCell ref="A40:G40"/>
    <mergeCell ref="B42:G42"/>
    <mergeCell ref="B43:G43"/>
    <mergeCell ref="B44:G44"/>
    <mergeCell ref="B45:G45"/>
    <mergeCell ref="B46:G46"/>
    <mergeCell ref="B47:G47"/>
    <mergeCell ref="B48:G48"/>
    <mergeCell ref="B49:G49"/>
    <mergeCell ref="B50:G50"/>
    <mergeCell ref="A51:G51"/>
    <mergeCell ref="A52:I52"/>
    <mergeCell ref="A53:I53"/>
    <mergeCell ref="B54:G54"/>
    <mergeCell ref="B55:G55"/>
    <mergeCell ref="B56:G56"/>
    <mergeCell ref="B57:G57"/>
    <mergeCell ref="B58:G58"/>
    <mergeCell ref="B59:G59"/>
    <mergeCell ref="B60:G60"/>
    <mergeCell ref="B61:G61"/>
    <mergeCell ref="B62:G62"/>
    <mergeCell ref="A63:G63"/>
    <mergeCell ref="B64:I64"/>
    <mergeCell ref="B65:I65"/>
    <mergeCell ref="B66:G66"/>
    <mergeCell ref="B67:G67"/>
    <mergeCell ref="B68:G68"/>
    <mergeCell ref="B69:G69"/>
    <mergeCell ref="A70:G70"/>
    <mergeCell ref="B72:G72"/>
    <mergeCell ref="B73:G73"/>
    <mergeCell ref="A74:G74"/>
    <mergeCell ref="A76:G76"/>
    <mergeCell ref="B78:G78"/>
    <mergeCell ref="B79:G79"/>
    <mergeCell ref="B80:G80"/>
    <mergeCell ref="B81:G81"/>
    <mergeCell ref="B82:G82"/>
    <mergeCell ref="B83:G83"/>
    <mergeCell ref="B84:G84"/>
    <mergeCell ref="A85:G85"/>
    <mergeCell ref="B86:G86"/>
    <mergeCell ref="A87:I87"/>
    <mergeCell ref="A88:B88"/>
    <mergeCell ref="A89:B89"/>
    <mergeCell ref="A91:I91"/>
    <mergeCell ref="A92:B92"/>
    <mergeCell ref="A93:B93"/>
    <mergeCell ref="A95:E95"/>
    <mergeCell ref="F95:I95"/>
    <mergeCell ref="A96:B96"/>
    <mergeCell ref="A97:B97"/>
    <mergeCell ref="A99:G99"/>
    <mergeCell ref="A101:I101"/>
    <mergeCell ref="B102:G102"/>
    <mergeCell ref="B103:G103"/>
    <mergeCell ref="B104:G104"/>
    <mergeCell ref="B105:G105"/>
    <mergeCell ref="B106:G106"/>
    <mergeCell ref="B107:G107"/>
    <mergeCell ref="B108:G108"/>
    <mergeCell ref="A109:G109"/>
    <mergeCell ref="B110:I110"/>
    <mergeCell ref="A112:E112"/>
    <mergeCell ref="A113:B113"/>
    <mergeCell ref="A114:B114"/>
    <mergeCell ref="B115:I115"/>
    <mergeCell ref="B116:G116"/>
    <mergeCell ref="B117:G117"/>
    <mergeCell ref="B118:G118"/>
    <mergeCell ref="A119:G119"/>
    <mergeCell ref="B121:G121"/>
    <mergeCell ref="B122:G122"/>
    <mergeCell ref="A123:G123"/>
    <mergeCell ref="A125:E125"/>
    <mergeCell ref="A126:B126"/>
    <mergeCell ref="A127:B127"/>
    <mergeCell ref="A129:G129"/>
    <mergeCell ref="A131:I131"/>
    <mergeCell ref="B132:G132"/>
    <mergeCell ref="B133:G133"/>
    <mergeCell ref="B134:G134"/>
    <mergeCell ref="B135:G135"/>
    <mergeCell ref="B136:G136"/>
    <mergeCell ref="B137:G137"/>
    <mergeCell ref="A138:G138"/>
    <mergeCell ref="B139:I139"/>
    <mergeCell ref="B140:I140"/>
    <mergeCell ref="A141:I141"/>
    <mergeCell ref="A142:B142"/>
    <mergeCell ref="D142:E142"/>
    <mergeCell ref="H142:I142"/>
    <mergeCell ref="A143:B143"/>
    <mergeCell ref="D143:E143"/>
    <mergeCell ref="H143:I143"/>
    <mergeCell ref="A144:B144"/>
    <mergeCell ref="H144:I144"/>
    <mergeCell ref="A145:B145"/>
    <mergeCell ref="H145:I145"/>
    <mergeCell ref="A146:B146"/>
    <mergeCell ref="H146:I146"/>
    <mergeCell ref="A147:A148"/>
    <mergeCell ref="B147:E148"/>
    <mergeCell ref="H147:I147"/>
    <mergeCell ref="H148:I148"/>
    <mergeCell ref="B149:I149"/>
    <mergeCell ref="B150:I150"/>
    <mergeCell ref="A151:G151"/>
    <mergeCell ref="A153:I153"/>
    <mergeCell ref="A154:I154"/>
    <mergeCell ref="B155:G155"/>
    <mergeCell ref="B156:G156"/>
    <mergeCell ref="B157:G157"/>
    <mergeCell ref="A158:G158"/>
    <mergeCell ref="A160:I160"/>
    <mergeCell ref="B161:G161"/>
    <mergeCell ref="B162:G162"/>
    <mergeCell ref="B163:G163"/>
    <mergeCell ref="A164:G164"/>
    <mergeCell ref="A166:I166"/>
    <mergeCell ref="B167:G167"/>
    <mergeCell ref="A168:G168"/>
    <mergeCell ref="A170:I170"/>
    <mergeCell ref="A171:F171"/>
    <mergeCell ref="A172:F172"/>
    <mergeCell ref="A173:F173"/>
    <mergeCell ref="A174:H174"/>
  </mergeCells>
  <printOptions headings="false" gridLines="false" gridLinesSet="true" horizontalCentered="true" verticalCentered="false"/>
  <pageMargins left="1.29583333333333" right="0.511805555555556" top="1.34722222222222" bottom="0.7875" header="0.511811023622047" footer="0.511811023622047"/>
  <pageSetup paperSize="9" scale="73" fitToWidth="1" fitToHeight="1" pageOrder="downThenOver" orientation="portrait" blackAndWhite="false" draft="false" cellComments="none" horizontalDpi="300" verticalDpi="300" copies="1"/>
  <headerFooter differentFirst="false" differentOddEven="false">
    <oddHeader/>
    <odd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false"/>
  </sheetPr>
  <dimension ref="A1:L174"/>
  <sheetViews>
    <sheetView showFormulas="false" showGridLines="true" showRowColHeaders="true" showZeros="true" rightToLeft="false" tabSelected="false" showOutlineSymbols="true" defaultGridColor="true" view="pageBreakPreview" topLeftCell="A1" colorId="64" zoomScale="130" zoomScaleNormal="130" zoomScalePageLayoutView="130" workbookViewId="0">
      <selection pane="topLeft" activeCell="A23" activeCellId="0" sqref="A23"/>
    </sheetView>
  </sheetViews>
  <sheetFormatPr defaultColWidth="9.1484375" defaultRowHeight="11.25" zeroHeight="false" outlineLevelRow="0" outlineLevelCol="0"/>
  <cols>
    <col collapsed="false" customWidth="true" hidden="false" outlineLevel="0" max="1" min="1" style="1" width="2.86"/>
    <col collapsed="false" customWidth="true" hidden="false" outlineLevel="0" max="4" min="2" style="1" width="11.29"/>
    <col collapsed="false" customWidth="true" hidden="false" outlineLevel="0" max="5" min="5" style="1" width="12.15"/>
    <col collapsed="false" customWidth="true" hidden="false" outlineLevel="0" max="7" min="6" style="1" width="11.29"/>
    <col collapsed="false" customWidth="true" hidden="false" outlineLevel="0" max="8" min="8" style="1" width="9.29"/>
    <col collapsed="false" customWidth="true" hidden="false" outlineLevel="0" max="9" min="9" style="1" width="11.71"/>
    <col collapsed="false" customWidth="true" hidden="false" outlineLevel="0" max="10" min="10" style="2" width="11.14"/>
    <col collapsed="false" customWidth="true" hidden="false" outlineLevel="0" max="11" min="11" style="1" width="10"/>
    <col collapsed="false" customWidth="false" hidden="false" outlineLevel="0" max="12" min="12" style="1" width="9.14"/>
    <col collapsed="false" customWidth="true" hidden="false" outlineLevel="0" max="15" min="13" style="1" width="22.29"/>
    <col collapsed="false" customWidth="false" hidden="false" outlineLevel="0" max="16384" min="16" style="1" width="9.14"/>
  </cols>
  <sheetData>
    <row r="1" customFormat="false" ht="27.75" hidden="false" customHeight="true" outlineLevel="0" collapsed="false">
      <c r="A1" s="3" t="s">
        <v>0</v>
      </c>
      <c r="B1" s="3"/>
      <c r="C1" s="3"/>
      <c r="D1" s="3"/>
      <c r="E1" s="3"/>
      <c r="F1" s="3"/>
      <c r="G1" s="3"/>
      <c r="H1" s="3"/>
      <c r="I1" s="3"/>
      <c r="K1" s="4"/>
    </row>
    <row r="2" customFormat="false" ht="22.5" hidden="false" customHeight="true" outlineLevel="0" collapsed="false">
      <c r="A2" s="3" t="s">
        <v>1</v>
      </c>
      <c r="B2" s="3"/>
      <c r="C2" s="5" t="s">
        <v>2</v>
      </c>
      <c r="D2" s="5"/>
      <c r="E2" s="6" t="s">
        <v>3</v>
      </c>
      <c r="F2" s="6"/>
      <c r="G2" s="6"/>
      <c r="H2" s="6"/>
      <c r="I2" s="6"/>
    </row>
    <row r="3" customFormat="false" ht="11.25" hidden="false" customHeight="true" outlineLevel="0" collapsed="false">
      <c r="A3" s="3" t="s">
        <v>4</v>
      </c>
      <c r="B3" s="3"/>
      <c r="C3" s="7"/>
      <c r="D3" s="8"/>
      <c r="E3" s="9" t="s">
        <v>5</v>
      </c>
      <c r="F3" s="7"/>
      <c r="G3" s="8"/>
      <c r="H3" s="8"/>
      <c r="I3" s="8"/>
    </row>
    <row r="4" customFormat="false" ht="4.5" hidden="false" customHeight="true" outlineLevel="0" collapsed="false"/>
    <row r="5" customFormat="false" ht="18.75" hidden="false" customHeight="true" outlineLevel="0" collapsed="false">
      <c r="A5" s="10" t="s">
        <v>6</v>
      </c>
      <c r="B5" s="10"/>
      <c r="C5" s="10"/>
      <c r="D5" s="11" t="s">
        <v>186</v>
      </c>
      <c r="E5" s="11"/>
      <c r="F5" s="11"/>
      <c r="G5" s="12" t="str">
        <f aca="false">IF(D6="12x36","Regime de trabalho:","Quantidade de HORAS/MÊS")</f>
        <v>Quantidade de HORAS/MÊS</v>
      </c>
      <c r="H5" s="12"/>
      <c r="I5" s="13" t="n">
        <f aca="false">IF(D6="12x36",D6,5*D6)</f>
        <v>200</v>
      </c>
    </row>
    <row r="6" customFormat="false" ht="18.75" hidden="false" customHeight="true" outlineLevel="0" collapsed="false">
      <c r="A6" s="10" t="str">
        <f aca="false">IF(D6="12x36","Regime de trabalho:","Regime de trabalho (horas semanais):")</f>
        <v>Regime de trabalho (horas semanais):</v>
      </c>
      <c r="B6" s="10"/>
      <c r="C6" s="10"/>
      <c r="D6" s="10" t="n">
        <v>40</v>
      </c>
      <c r="E6" s="10"/>
      <c r="F6" s="10"/>
      <c r="G6" s="12"/>
      <c r="H6" s="12"/>
      <c r="I6" s="13"/>
    </row>
    <row r="7" customFormat="false" ht="22.5" hidden="false" customHeight="true" outlineLevel="0" collapsed="false">
      <c r="A7" s="10" t="s">
        <v>8</v>
      </c>
      <c r="B7" s="10"/>
      <c r="C7" s="10"/>
      <c r="D7" s="14" t="s">
        <v>9</v>
      </c>
      <c r="E7" s="14"/>
      <c r="F7" s="14"/>
      <c r="G7" s="15" t="s">
        <v>10</v>
      </c>
      <c r="H7" s="15"/>
      <c r="I7" s="17" t="s">
        <v>16</v>
      </c>
    </row>
    <row r="8" customFormat="false" ht="22.5" hidden="false" customHeight="true" outlineLevel="0" collapsed="false">
      <c r="A8" s="10" t="s">
        <v>11</v>
      </c>
      <c r="B8" s="10"/>
      <c r="C8" s="10"/>
      <c r="D8" s="14" t="s">
        <v>12</v>
      </c>
      <c r="E8" s="14"/>
      <c r="F8" s="14"/>
      <c r="G8" s="15"/>
      <c r="H8" s="15"/>
      <c r="I8" s="17"/>
    </row>
    <row r="9" customFormat="false" ht="24.75" hidden="false" customHeight="true" outlineLevel="0" collapsed="false">
      <c r="A9" s="10" t="s">
        <v>13</v>
      </c>
      <c r="B9" s="10"/>
      <c r="C9" s="10"/>
      <c r="D9" s="10" t="s">
        <v>14</v>
      </c>
      <c r="E9" s="10"/>
      <c r="F9" s="10"/>
      <c r="G9" s="15" t="s">
        <v>15</v>
      </c>
      <c r="H9" s="15"/>
      <c r="I9" s="17" t="s">
        <v>16</v>
      </c>
    </row>
    <row r="10" customFormat="false" ht="32.25" hidden="false" customHeight="true" outlineLevel="0" collapsed="false">
      <c r="A10" s="18" t="s">
        <v>17</v>
      </c>
      <c r="B10" s="18"/>
      <c r="C10" s="18"/>
      <c r="D10" s="18"/>
      <c r="E10" s="18"/>
      <c r="F10" s="18"/>
      <c r="G10" s="15" t="s">
        <v>18</v>
      </c>
      <c r="H10" s="19" t="n">
        <v>220</v>
      </c>
      <c r="I10" s="20" t="n">
        <v>2013.31</v>
      </c>
    </row>
    <row r="11" customFormat="false" ht="11.25" hidden="false" customHeight="true" outlineLevel="0" collapsed="false">
      <c r="A11" s="21" t="s">
        <v>19</v>
      </c>
      <c r="B11" s="21"/>
      <c r="C11" s="21"/>
      <c r="D11" s="21"/>
      <c r="E11" s="21"/>
      <c r="F11" s="21"/>
      <c r="G11" s="19" t="str">
        <f aca="false">D9</f>
        <v>Esteio/RS</v>
      </c>
      <c r="H11" s="22" t="s">
        <v>20</v>
      </c>
      <c r="I11" s="23" t="n">
        <v>0.02</v>
      </c>
    </row>
    <row r="12" customFormat="false" ht="15" hidden="false" customHeight="true" outlineLevel="0" collapsed="false">
      <c r="A12" s="21" t="s">
        <v>21</v>
      </c>
      <c r="B12" s="21"/>
      <c r="C12" s="21"/>
      <c r="D12" s="21"/>
      <c r="E12" s="21"/>
      <c r="F12" s="21"/>
      <c r="G12" s="22" t="s">
        <v>12</v>
      </c>
      <c r="H12" s="22" t="s">
        <v>22</v>
      </c>
      <c r="I12" s="20" t="n">
        <v>4</v>
      </c>
    </row>
    <row r="13" customFormat="false" ht="11.25" hidden="false" customHeight="false" outlineLevel="0" collapsed="false">
      <c r="A13" s="21"/>
      <c r="B13" s="21"/>
      <c r="C13" s="21"/>
      <c r="D13" s="21"/>
      <c r="E13" s="21"/>
      <c r="F13" s="21"/>
      <c r="G13" s="22"/>
      <c r="H13" s="22" t="s">
        <v>23</v>
      </c>
      <c r="I13" s="24" t="n">
        <v>22</v>
      </c>
    </row>
    <row r="14" customFormat="false" ht="11.25" hidden="false" customHeight="false" outlineLevel="0" collapsed="false">
      <c r="A14" s="21"/>
      <c r="B14" s="21"/>
      <c r="C14" s="21"/>
      <c r="D14" s="21"/>
      <c r="E14" s="21"/>
      <c r="F14" s="21"/>
      <c r="G14" s="22"/>
      <c r="H14" s="22" t="s">
        <v>24</v>
      </c>
      <c r="I14" s="17" t="n">
        <v>0.06</v>
      </c>
    </row>
    <row r="15" customFormat="false" ht="11.25" hidden="false" customHeight="true" outlineLevel="0" collapsed="false">
      <c r="A15" s="21" t="s">
        <v>25</v>
      </c>
      <c r="B15" s="21"/>
      <c r="C15" s="21"/>
      <c r="D15" s="21"/>
      <c r="E15" s="21"/>
      <c r="F15" s="21"/>
      <c r="G15" s="22" t="s">
        <v>12</v>
      </c>
      <c r="H15" s="22" t="s">
        <v>22</v>
      </c>
      <c r="I15" s="20" t="n">
        <v>23.68</v>
      </c>
    </row>
    <row r="16" customFormat="false" ht="11.25" hidden="false" customHeight="true" outlineLevel="0" collapsed="false">
      <c r="A16" s="21"/>
      <c r="B16" s="21"/>
      <c r="C16" s="21"/>
      <c r="D16" s="21"/>
      <c r="E16" s="21"/>
      <c r="F16" s="21"/>
      <c r="G16" s="22"/>
      <c r="H16" s="22" t="s">
        <v>23</v>
      </c>
      <c r="I16" s="24" t="n">
        <v>22</v>
      </c>
    </row>
    <row r="17" customFormat="false" ht="11.25" hidden="false" customHeight="false" outlineLevel="0" collapsed="false">
      <c r="A17" s="21"/>
      <c r="B17" s="21"/>
      <c r="C17" s="21"/>
      <c r="D17" s="21"/>
      <c r="E17" s="21"/>
      <c r="F17" s="21"/>
      <c r="G17" s="22"/>
      <c r="H17" s="22" t="s">
        <v>24</v>
      </c>
      <c r="I17" s="17" t="n">
        <v>0.19</v>
      </c>
    </row>
    <row r="18" customFormat="false" ht="11.25" hidden="false" customHeight="true" outlineLevel="0" collapsed="false">
      <c r="A18" s="21" t="s">
        <v>26</v>
      </c>
      <c r="B18" s="21"/>
      <c r="C18" s="21"/>
      <c r="D18" s="21"/>
      <c r="E18" s="21"/>
      <c r="F18" s="21"/>
      <c r="G18" s="22" t="s">
        <v>12</v>
      </c>
      <c r="H18" s="22" t="s">
        <v>22</v>
      </c>
      <c r="I18" s="20" t="n">
        <v>0</v>
      </c>
    </row>
    <row r="19" customFormat="false" ht="11.25" hidden="false" customHeight="false" outlineLevel="0" collapsed="false">
      <c r="A19" s="21"/>
      <c r="B19" s="21"/>
      <c r="C19" s="21"/>
      <c r="D19" s="21"/>
      <c r="E19" s="21"/>
      <c r="F19" s="21"/>
      <c r="G19" s="22"/>
      <c r="H19" s="22" t="s">
        <v>23</v>
      </c>
      <c r="I19" s="24" t="n">
        <v>0</v>
      </c>
    </row>
    <row r="20" customFormat="false" ht="11.25" hidden="false" customHeight="false" outlineLevel="0" collapsed="false">
      <c r="A20" s="21"/>
      <c r="B20" s="21"/>
      <c r="C20" s="21"/>
      <c r="D20" s="21"/>
      <c r="E20" s="21"/>
      <c r="F20" s="21"/>
      <c r="G20" s="22"/>
      <c r="H20" s="22" t="s">
        <v>24</v>
      </c>
      <c r="I20" s="17" t="n">
        <v>0</v>
      </c>
    </row>
    <row r="21" customFormat="false" ht="36" hidden="false" customHeight="true" outlineLevel="0" collapsed="false">
      <c r="A21" s="25" t="s">
        <v>27</v>
      </c>
      <c r="B21" s="25"/>
      <c r="C21" s="25"/>
      <c r="D21" s="25"/>
      <c r="E21" s="25"/>
      <c r="F21" s="25"/>
      <c r="G21" s="26" t="s">
        <v>12</v>
      </c>
      <c r="H21" s="26" t="s">
        <v>28</v>
      </c>
      <c r="I21" s="27" t="n">
        <v>19.42</v>
      </c>
    </row>
    <row r="22" customFormat="false" ht="22.5" hidden="false" customHeight="true" outlineLevel="0" collapsed="false">
      <c r="A22" s="28" t="s">
        <v>29</v>
      </c>
      <c r="B22" s="28"/>
      <c r="C22" s="28"/>
      <c r="D22" s="28"/>
      <c r="E22" s="28"/>
      <c r="F22" s="28"/>
      <c r="G22" s="26"/>
      <c r="H22" s="26" t="s">
        <v>30</v>
      </c>
      <c r="I22" s="29" t="s">
        <v>16</v>
      </c>
    </row>
    <row r="23" customFormat="false" ht="34.5" hidden="false" customHeight="true" outlineLevel="0" collapsed="false">
      <c r="A23" s="28" t="s">
        <v>31</v>
      </c>
      <c r="B23" s="28"/>
      <c r="C23" s="28"/>
      <c r="D23" s="28"/>
      <c r="E23" s="28"/>
      <c r="F23" s="28"/>
      <c r="G23" s="19"/>
      <c r="H23" s="22" t="s">
        <v>32</v>
      </c>
      <c r="I23" s="130" t="s">
        <v>16</v>
      </c>
    </row>
    <row r="24" customFormat="false" ht="15" hidden="false" customHeight="true" outlineLevel="0" collapsed="false">
      <c r="A24" s="28" t="s">
        <v>33</v>
      </c>
      <c r="B24" s="28"/>
      <c r="C24" s="28"/>
      <c r="D24" s="28"/>
      <c r="E24" s="28"/>
      <c r="F24" s="28"/>
      <c r="G24" s="26"/>
      <c r="H24" s="30" t="s">
        <v>34</v>
      </c>
      <c r="I24" s="31" t="s">
        <v>16</v>
      </c>
    </row>
    <row r="25" customFormat="false" ht="15" hidden="false" customHeight="true" outlineLevel="0" collapsed="false">
      <c r="A25" s="28"/>
      <c r="B25" s="28"/>
      <c r="C25" s="28"/>
      <c r="D25" s="28"/>
      <c r="E25" s="28"/>
      <c r="F25" s="28"/>
      <c r="G25" s="26"/>
      <c r="H25" s="32" t="s">
        <v>35</v>
      </c>
      <c r="I25" s="17" t="s">
        <v>16</v>
      </c>
    </row>
    <row r="26" customFormat="false" ht="26.25" hidden="false" customHeight="true" outlineLevel="0" collapsed="false">
      <c r="A26" s="28" t="s">
        <v>36</v>
      </c>
      <c r="B26" s="28"/>
      <c r="C26" s="28"/>
      <c r="D26" s="28"/>
      <c r="E26" s="28"/>
      <c r="F26" s="28"/>
      <c r="G26" s="26"/>
      <c r="H26" s="22" t="s">
        <v>34</v>
      </c>
      <c r="I26" s="31" t="s">
        <v>16</v>
      </c>
    </row>
    <row r="27" customFormat="false" ht="35.25" hidden="false" customHeight="true" outlineLevel="0" collapsed="false">
      <c r="A27" s="28" t="s">
        <v>37</v>
      </c>
      <c r="B27" s="28"/>
      <c r="C27" s="28"/>
      <c r="D27" s="28"/>
      <c r="E27" s="28"/>
      <c r="F27" s="28"/>
      <c r="G27" s="19"/>
      <c r="H27" s="15" t="s">
        <v>30</v>
      </c>
      <c r="I27" s="17" t="n">
        <v>0.1</v>
      </c>
    </row>
    <row r="28" customFormat="false" ht="4.5" hidden="false" customHeight="true" outlineLevel="0" collapsed="false"/>
    <row r="29" customFormat="false" ht="17.25" hidden="false" customHeight="true" outlineLevel="0" collapsed="false">
      <c r="A29" s="33" t="s">
        <v>38</v>
      </c>
      <c r="B29" s="33"/>
      <c r="C29" s="33"/>
      <c r="D29" s="33"/>
      <c r="E29" s="33"/>
      <c r="F29" s="33"/>
      <c r="G29" s="33"/>
      <c r="H29" s="33"/>
      <c r="I29" s="33"/>
    </row>
    <row r="30" customFormat="false" ht="33.75" hidden="false" customHeight="true" outlineLevel="0" collapsed="false">
      <c r="A30" s="34" t="s">
        <v>39</v>
      </c>
      <c r="B30" s="35" t="s">
        <v>40</v>
      </c>
      <c r="C30" s="35"/>
      <c r="D30" s="35"/>
      <c r="E30" s="35"/>
      <c r="F30" s="35"/>
      <c r="G30" s="35"/>
      <c r="H30" s="34" t="s">
        <v>41</v>
      </c>
      <c r="I30" s="34" t="s">
        <v>42</v>
      </c>
    </row>
    <row r="31" customFormat="false" ht="15" hidden="false" customHeight="true" outlineLevel="0" collapsed="false">
      <c r="A31" s="36" t="n">
        <v>1</v>
      </c>
      <c r="B31" s="14" t="s">
        <v>43</v>
      </c>
      <c r="C31" s="14"/>
      <c r="D31" s="14"/>
      <c r="E31" s="14"/>
      <c r="F31" s="14"/>
      <c r="G31" s="14"/>
      <c r="H31" s="37" t="n">
        <f aca="false">I31/$I$40</f>
        <v>1</v>
      </c>
      <c r="I31" s="38" t="n">
        <f aca="false">IF(D6="12x36",I10,I10/H10*I5)</f>
        <v>1830.28181818182</v>
      </c>
    </row>
    <row r="32" customFormat="false" ht="15" hidden="false" customHeight="true" outlineLevel="0" collapsed="false">
      <c r="A32" s="36" t="n">
        <f aca="false">A31+1</f>
        <v>2</v>
      </c>
      <c r="B32" s="14" t="s">
        <v>44</v>
      </c>
      <c r="C32" s="14"/>
      <c r="D32" s="14"/>
      <c r="E32" s="14"/>
      <c r="F32" s="14"/>
      <c r="G32" s="14"/>
      <c r="H32" s="37" t="n">
        <f aca="false">I32/$I$40</f>
        <v>0</v>
      </c>
      <c r="I32" s="38" t="n">
        <f aca="false">IF(I9=30%,I31*I9,0)</f>
        <v>0</v>
      </c>
    </row>
    <row r="33" customFormat="false" ht="15" hidden="false" customHeight="true" outlineLevel="0" collapsed="false">
      <c r="A33" s="36" t="n">
        <f aca="false">A32+1</f>
        <v>3</v>
      </c>
      <c r="B33" s="14" t="s">
        <v>45</v>
      </c>
      <c r="C33" s="14"/>
      <c r="D33" s="14"/>
      <c r="E33" s="14"/>
      <c r="F33" s="14"/>
      <c r="G33" s="14"/>
      <c r="H33" s="37" t="n">
        <f aca="false">I33/$I$40</f>
        <v>0</v>
      </c>
      <c r="I33" s="38" t="n">
        <f aca="false">IF(I7=10%,I23*I7,0)</f>
        <v>0</v>
      </c>
    </row>
    <row r="34" customFormat="false" ht="15" hidden="false" customHeight="true" outlineLevel="0" collapsed="false">
      <c r="A34" s="36" t="n">
        <f aca="false">A33+1</f>
        <v>4</v>
      </c>
      <c r="B34" s="14" t="s">
        <v>46</v>
      </c>
      <c r="C34" s="14"/>
      <c r="D34" s="14"/>
      <c r="E34" s="14"/>
      <c r="F34" s="14"/>
      <c r="G34" s="14"/>
      <c r="H34" s="37" t="n">
        <f aca="false">I34/$I$40</f>
        <v>0</v>
      </c>
      <c r="I34" s="38" t="n">
        <f aca="false">IF(I7=20%,I23*I7,0)</f>
        <v>0</v>
      </c>
    </row>
    <row r="35" customFormat="false" ht="15" hidden="false" customHeight="true" outlineLevel="0" collapsed="false">
      <c r="A35" s="36" t="n">
        <f aca="false">A34+1</f>
        <v>5</v>
      </c>
      <c r="B35" s="14" t="s">
        <v>47</v>
      </c>
      <c r="C35" s="14"/>
      <c r="D35" s="14"/>
      <c r="E35" s="14"/>
      <c r="F35" s="14"/>
      <c r="G35" s="14"/>
      <c r="H35" s="37" t="n">
        <f aca="false">I35/$I$40</f>
        <v>0</v>
      </c>
      <c r="I35" s="38" t="n">
        <f aca="false">IF(I7=40%,I23*I7,0)</f>
        <v>0</v>
      </c>
    </row>
    <row r="36" customFormat="false" ht="15" hidden="false" customHeight="true" outlineLevel="0" collapsed="false">
      <c r="A36" s="36" t="n">
        <f aca="false">A35+1</f>
        <v>6</v>
      </c>
      <c r="B36" s="14" t="s">
        <v>48</v>
      </c>
      <c r="C36" s="14"/>
      <c r="D36" s="14"/>
      <c r="E36" s="14"/>
      <c r="F36" s="14"/>
      <c r="G36" s="14"/>
      <c r="H36" s="37" t="n">
        <f aca="false">I36/$I$40</f>
        <v>0</v>
      </c>
      <c r="I36" s="38" t="n">
        <f aca="false">IF(I22="Não aplicável",0,I31*I22)</f>
        <v>0</v>
      </c>
    </row>
    <row r="37" customFormat="false" ht="15" hidden="false" customHeight="true" outlineLevel="0" collapsed="false">
      <c r="A37" s="36" t="n">
        <f aca="false">A36+1</f>
        <v>7</v>
      </c>
      <c r="B37" s="14" t="s">
        <v>49</v>
      </c>
      <c r="C37" s="14"/>
      <c r="D37" s="14"/>
      <c r="E37" s="14"/>
      <c r="F37" s="14"/>
      <c r="G37" s="14"/>
      <c r="H37" s="37" t="n">
        <f aca="false">I37/$I$40</f>
        <v>0</v>
      </c>
      <c r="I37" s="38" t="n">
        <f aca="false">IF(I24="Não aplicável",0,(I31+I32+I33+I34+I35+I36+I39)/I5*I24*(1+I25))</f>
        <v>0</v>
      </c>
    </row>
    <row r="38" customFormat="false" ht="23.25" hidden="false" customHeight="true" outlineLevel="0" collapsed="false">
      <c r="A38" s="36" t="n">
        <f aca="false">A37+1</f>
        <v>8</v>
      </c>
      <c r="B38" s="14" t="s">
        <v>50</v>
      </c>
      <c r="C38" s="14"/>
      <c r="D38" s="14"/>
      <c r="E38" s="14"/>
      <c r="F38" s="14"/>
      <c r="G38" s="14"/>
      <c r="H38" s="37" t="n">
        <f aca="false">I38/$I$40</f>
        <v>0</v>
      </c>
      <c r="I38" s="38" t="n">
        <f aca="false">IF(I24="Não aplicável",0,I24/I13*5*(I10/H10*(1+I25)))</f>
        <v>0</v>
      </c>
    </row>
    <row r="39" customFormat="false" ht="15" hidden="false" customHeight="true" outlineLevel="0" collapsed="false">
      <c r="A39" s="36" t="n">
        <f aca="false">A38+1</f>
        <v>9</v>
      </c>
      <c r="B39" s="39" t="str">
        <f aca="false">IF(D6="12x36","Para postos 12x36 os feriados são considerados compensados, conforme parágrafo único, Art. 59-A da CLT","Outros")</f>
        <v>Outros</v>
      </c>
      <c r="C39" s="39"/>
      <c r="D39" s="39"/>
      <c r="E39" s="39"/>
      <c r="F39" s="39"/>
      <c r="G39" s="39"/>
      <c r="H39" s="37" t="n">
        <f aca="false">I39/$I$40</f>
        <v>0</v>
      </c>
      <c r="I39" s="38" t="n">
        <v>0</v>
      </c>
    </row>
    <row r="40" s="44" customFormat="true" ht="15" hidden="false" customHeight="true" outlineLevel="0" collapsed="false">
      <c r="A40" s="40" t="s">
        <v>51</v>
      </c>
      <c r="B40" s="40"/>
      <c r="C40" s="40"/>
      <c r="D40" s="40"/>
      <c r="E40" s="40"/>
      <c r="F40" s="40"/>
      <c r="G40" s="40"/>
      <c r="H40" s="41" t="n">
        <f aca="false">SUM(H31:H39)</f>
        <v>1</v>
      </c>
      <c r="I40" s="42" t="n">
        <f aca="false">SUM(I31:I39)</f>
        <v>1830.28181818182</v>
      </c>
      <c r="J40" s="43"/>
    </row>
    <row r="41" customFormat="false" ht="4.5" hidden="false" customHeight="true" outlineLevel="0" collapsed="false"/>
    <row r="42" customFormat="false" ht="33.75" hidden="false" customHeight="true" outlineLevel="0" collapsed="false">
      <c r="A42" s="34" t="s">
        <v>52</v>
      </c>
      <c r="B42" s="35" t="s">
        <v>53</v>
      </c>
      <c r="C42" s="35"/>
      <c r="D42" s="35"/>
      <c r="E42" s="35"/>
      <c r="F42" s="35"/>
      <c r="G42" s="35"/>
      <c r="H42" s="34" t="s">
        <v>41</v>
      </c>
      <c r="I42" s="34" t="s">
        <v>42</v>
      </c>
    </row>
    <row r="43" customFormat="false" ht="15" hidden="false" customHeight="true" outlineLevel="0" collapsed="false">
      <c r="A43" s="36" t="n">
        <v>1</v>
      </c>
      <c r="B43" s="14" t="s">
        <v>54</v>
      </c>
      <c r="C43" s="14"/>
      <c r="D43" s="14"/>
      <c r="E43" s="14"/>
      <c r="F43" s="14"/>
      <c r="G43" s="14"/>
      <c r="H43" s="37" t="n">
        <v>0.2</v>
      </c>
      <c r="I43" s="38" t="n">
        <f aca="false">$I$40*H43</f>
        <v>366.056363636364</v>
      </c>
    </row>
    <row r="44" customFormat="false" ht="15" hidden="false" customHeight="true" outlineLevel="0" collapsed="false">
      <c r="A44" s="36" t="n">
        <v>2</v>
      </c>
      <c r="B44" s="14" t="s">
        <v>55</v>
      </c>
      <c r="C44" s="14"/>
      <c r="D44" s="14"/>
      <c r="E44" s="14"/>
      <c r="F44" s="14"/>
      <c r="G44" s="14"/>
      <c r="H44" s="37" t="n">
        <v>0.015</v>
      </c>
      <c r="I44" s="38" t="n">
        <f aca="false">$I$40*H44</f>
        <v>27.4542272727273</v>
      </c>
    </row>
    <row r="45" customFormat="false" ht="15" hidden="false" customHeight="true" outlineLevel="0" collapsed="false">
      <c r="A45" s="36" t="n">
        <v>3</v>
      </c>
      <c r="B45" s="14" t="s">
        <v>56</v>
      </c>
      <c r="C45" s="14"/>
      <c r="D45" s="14"/>
      <c r="E45" s="14"/>
      <c r="F45" s="14"/>
      <c r="G45" s="14"/>
      <c r="H45" s="37" t="n">
        <v>0.01</v>
      </c>
      <c r="I45" s="38" t="n">
        <f aca="false">$I$40*H45</f>
        <v>18.3028181818182</v>
      </c>
    </row>
    <row r="46" customFormat="false" ht="15" hidden="false" customHeight="true" outlineLevel="0" collapsed="false">
      <c r="A46" s="36" t="n">
        <v>4</v>
      </c>
      <c r="B46" s="14" t="s">
        <v>57</v>
      </c>
      <c r="C46" s="14"/>
      <c r="D46" s="14"/>
      <c r="E46" s="14"/>
      <c r="F46" s="14"/>
      <c r="G46" s="14"/>
      <c r="H46" s="37" t="n">
        <v>0.002</v>
      </c>
      <c r="I46" s="38" t="n">
        <f aca="false">$I$40*H46</f>
        <v>3.66056363636364</v>
      </c>
    </row>
    <row r="47" customFormat="false" ht="15" hidden="false" customHeight="true" outlineLevel="0" collapsed="false">
      <c r="A47" s="36" t="n">
        <v>5</v>
      </c>
      <c r="B47" s="14" t="s">
        <v>58</v>
      </c>
      <c r="C47" s="14"/>
      <c r="D47" s="14"/>
      <c r="E47" s="14"/>
      <c r="F47" s="14"/>
      <c r="G47" s="14"/>
      <c r="H47" s="37" t="n">
        <v>0.025</v>
      </c>
      <c r="I47" s="38" t="n">
        <f aca="false">$I$40*H47</f>
        <v>45.7570454545455</v>
      </c>
    </row>
    <row r="48" customFormat="false" ht="15" hidden="false" customHeight="true" outlineLevel="0" collapsed="false">
      <c r="A48" s="36" t="n">
        <v>6</v>
      </c>
      <c r="B48" s="14" t="s">
        <v>59</v>
      </c>
      <c r="C48" s="14"/>
      <c r="D48" s="14"/>
      <c r="E48" s="14"/>
      <c r="F48" s="14"/>
      <c r="G48" s="14"/>
      <c r="H48" s="37" t="n">
        <v>0.08</v>
      </c>
      <c r="I48" s="38" t="n">
        <f aca="false">$I$40*H48</f>
        <v>146.422545454545</v>
      </c>
    </row>
    <row r="49" customFormat="false" ht="15" hidden="false" customHeight="true" outlineLevel="0" collapsed="false">
      <c r="A49" s="36" t="n">
        <v>7</v>
      </c>
      <c r="B49" s="14" t="s">
        <v>60</v>
      </c>
      <c r="C49" s="14"/>
      <c r="D49" s="14"/>
      <c r="E49" s="14"/>
      <c r="F49" s="14"/>
      <c r="G49" s="14"/>
      <c r="H49" s="37" t="n">
        <v>0.03</v>
      </c>
      <c r="I49" s="38" t="n">
        <f aca="false">$I$40*H49</f>
        <v>54.9084545454545</v>
      </c>
    </row>
    <row r="50" customFormat="false" ht="15" hidden="false" customHeight="true" outlineLevel="0" collapsed="false">
      <c r="A50" s="36" t="n">
        <v>8</v>
      </c>
      <c r="B50" s="14" t="s">
        <v>61</v>
      </c>
      <c r="C50" s="14"/>
      <c r="D50" s="14"/>
      <c r="E50" s="14"/>
      <c r="F50" s="14"/>
      <c r="G50" s="14"/>
      <c r="H50" s="37" t="n">
        <v>0.006</v>
      </c>
      <c r="I50" s="38" t="n">
        <f aca="false">$I$40*H50</f>
        <v>10.9816909090909</v>
      </c>
    </row>
    <row r="51" s="44" customFormat="true" ht="15" hidden="false" customHeight="true" outlineLevel="0" collapsed="false">
      <c r="A51" s="40" t="s">
        <v>62</v>
      </c>
      <c r="B51" s="40"/>
      <c r="C51" s="40"/>
      <c r="D51" s="40"/>
      <c r="E51" s="40"/>
      <c r="F51" s="40"/>
      <c r="G51" s="40"/>
      <c r="H51" s="41" t="n">
        <f aca="false">SUM(H43:H50)</f>
        <v>0.368</v>
      </c>
      <c r="I51" s="42" t="n">
        <f aca="false">SUM(I43:I50)</f>
        <v>673.543709090909</v>
      </c>
      <c r="J51" s="43"/>
    </row>
    <row r="52" customFormat="false" ht="15" hidden="false" customHeight="true" outlineLevel="0" collapsed="false">
      <c r="A52" s="45" t="s">
        <v>63</v>
      </c>
      <c r="B52" s="45"/>
      <c r="C52" s="45"/>
      <c r="D52" s="45"/>
      <c r="E52" s="45"/>
      <c r="F52" s="45"/>
      <c r="G52" s="45"/>
      <c r="H52" s="45"/>
      <c r="I52" s="45"/>
    </row>
    <row r="53" customFormat="false" ht="30.75" hidden="false" customHeight="true" outlineLevel="0" collapsed="false">
      <c r="A53" s="46" t="s">
        <v>64</v>
      </c>
      <c r="B53" s="46"/>
      <c r="C53" s="46"/>
      <c r="D53" s="46"/>
      <c r="E53" s="46"/>
      <c r="F53" s="46"/>
      <c r="G53" s="46"/>
      <c r="H53" s="46"/>
      <c r="I53" s="46"/>
    </row>
    <row r="54" customFormat="false" ht="33.75" hidden="false" customHeight="true" outlineLevel="0" collapsed="false">
      <c r="A54" s="34" t="s">
        <v>65</v>
      </c>
      <c r="B54" s="35" t="s">
        <v>66</v>
      </c>
      <c r="C54" s="35"/>
      <c r="D54" s="35"/>
      <c r="E54" s="35"/>
      <c r="F54" s="35"/>
      <c r="G54" s="35"/>
      <c r="H54" s="34" t="s">
        <v>41</v>
      </c>
      <c r="I54" s="34" t="s">
        <v>42</v>
      </c>
    </row>
    <row r="55" customFormat="false" ht="15" hidden="false" customHeight="true" outlineLevel="0" collapsed="false">
      <c r="A55" s="36" t="n">
        <v>1</v>
      </c>
      <c r="B55" s="14" t="s">
        <v>67</v>
      </c>
      <c r="C55" s="14"/>
      <c r="D55" s="14"/>
      <c r="E55" s="14"/>
      <c r="F55" s="14"/>
      <c r="G55" s="14"/>
      <c r="H55" s="37" t="n">
        <v>0.119314</v>
      </c>
      <c r="I55" s="38" t="n">
        <f aca="false">$I$40*H55</f>
        <v>218.378244854545</v>
      </c>
    </row>
    <row r="56" customFormat="false" ht="15" hidden="false" customHeight="true" outlineLevel="0" collapsed="false">
      <c r="A56" s="36" t="n">
        <v>2</v>
      </c>
      <c r="B56" s="14" t="s">
        <v>68</v>
      </c>
      <c r="C56" s="14"/>
      <c r="D56" s="14"/>
      <c r="E56" s="14"/>
      <c r="F56" s="14"/>
      <c r="G56" s="14"/>
      <c r="H56" s="37" t="n">
        <v>0.020479</v>
      </c>
      <c r="I56" s="38" t="n">
        <f aca="false">$I$40*H56</f>
        <v>37.4823413545455</v>
      </c>
    </row>
    <row r="57" customFormat="false" ht="15" hidden="false" customHeight="true" outlineLevel="0" collapsed="false">
      <c r="A57" s="36" t="n">
        <v>3</v>
      </c>
      <c r="B57" s="14" t="s">
        <v>69</v>
      </c>
      <c r="C57" s="14"/>
      <c r="D57" s="14"/>
      <c r="E57" s="14"/>
      <c r="F57" s="14"/>
      <c r="G57" s="14"/>
      <c r="H57" s="37" t="n">
        <v>0.012123</v>
      </c>
      <c r="I57" s="38" t="n">
        <f aca="false">$I$40*H57</f>
        <v>22.1885064818182</v>
      </c>
    </row>
    <row r="58" customFormat="false" ht="15" hidden="false" customHeight="true" outlineLevel="0" collapsed="false">
      <c r="A58" s="36" t="n">
        <v>4</v>
      </c>
      <c r="B58" s="14" t="s">
        <v>70</v>
      </c>
      <c r="C58" s="14"/>
      <c r="D58" s="14"/>
      <c r="E58" s="14"/>
      <c r="F58" s="14"/>
      <c r="G58" s="14"/>
      <c r="H58" s="37" t="n">
        <v>0.011436</v>
      </c>
      <c r="I58" s="38" t="n">
        <f aca="false">$I$40*H58</f>
        <v>20.9311028727273</v>
      </c>
    </row>
    <row r="59" customFormat="false" ht="15" hidden="false" customHeight="true" outlineLevel="0" collapsed="false">
      <c r="A59" s="36" t="n">
        <v>5</v>
      </c>
      <c r="B59" s="14" t="s">
        <v>71</v>
      </c>
      <c r="C59" s="14"/>
      <c r="D59" s="14"/>
      <c r="E59" s="14"/>
      <c r="F59" s="14"/>
      <c r="G59" s="14"/>
      <c r="H59" s="37" t="n">
        <v>0.000174</v>
      </c>
      <c r="I59" s="38" t="n">
        <f aca="false">$I$40*H59</f>
        <v>0.318469036363636</v>
      </c>
    </row>
    <row r="60" customFormat="false" ht="15" hidden="false" customHeight="true" outlineLevel="0" collapsed="false">
      <c r="A60" s="36" t="n">
        <v>6</v>
      </c>
      <c r="B60" s="14" t="s">
        <v>72</v>
      </c>
      <c r="C60" s="14"/>
      <c r="D60" s="14"/>
      <c r="E60" s="14"/>
      <c r="F60" s="14"/>
      <c r="G60" s="14"/>
      <c r="H60" s="37" t="n">
        <v>0.000442</v>
      </c>
      <c r="I60" s="38" t="n">
        <f aca="false">$I$40*H60</f>
        <v>0.808984563636364</v>
      </c>
    </row>
    <row r="61" customFormat="false" ht="15" hidden="false" customHeight="true" outlineLevel="0" collapsed="false">
      <c r="A61" s="36" t="n">
        <v>7</v>
      </c>
      <c r="B61" s="14" t="s">
        <v>73</v>
      </c>
      <c r="C61" s="14"/>
      <c r="D61" s="14"/>
      <c r="E61" s="14"/>
      <c r="F61" s="14"/>
      <c r="G61" s="14"/>
      <c r="H61" s="37" t="n">
        <v>0.000185</v>
      </c>
      <c r="I61" s="38" t="n">
        <f aca="false">$I$40*H61</f>
        <v>0.338602136363636</v>
      </c>
    </row>
    <row r="62" customFormat="false" ht="15" hidden="false" customHeight="true" outlineLevel="0" collapsed="false">
      <c r="A62" s="36" t="n">
        <v>8</v>
      </c>
      <c r="B62" s="14" t="s">
        <v>74</v>
      </c>
      <c r="C62" s="14"/>
      <c r="D62" s="14"/>
      <c r="E62" s="14"/>
      <c r="F62" s="14"/>
      <c r="G62" s="14"/>
      <c r="H62" s="37" t="n">
        <v>0.09079</v>
      </c>
      <c r="I62" s="38" t="n">
        <f aca="false">$I$40*H62</f>
        <v>166.171286272727</v>
      </c>
    </row>
    <row r="63" s="44" customFormat="true" ht="15" hidden="false" customHeight="true" outlineLevel="0" collapsed="false">
      <c r="A63" s="40" t="s">
        <v>75</v>
      </c>
      <c r="B63" s="40"/>
      <c r="C63" s="40"/>
      <c r="D63" s="40"/>
      <c r="E63" s="40"/>
      <c r="F63" s="40"/>
      <c r="G63" s="40"/>
      <c r="H63" s="41" t="n">
        <f aca="false">SUM(H55:H62)</f>
        <v>0.254943</v>
      </c>
      <c r="I63" s="42" t="n">
        <f aca="false">SUM(I55:I62)</f>
        <v>466.617537572727</v>
      </c>
      <c r="J63" s="43"/>
    </row>
    <row r="64" customFormat="false" ht="11.25" hidden="false" customHeight="true" outlineLevel="0" collapsed="false">
      <c r="A64" s="47" t="s">
        <v>76</v>
      </c>
      <c r="B64" s="48" t="s">
        <v>77</v>
      </c>
      <c r="C64" s="48"/>
      <c r="D64" s="48"/>
      <c r="E64" s="48"/>
      <c r="F64" s="48"/>
      <c r="G64" s="48"/>
      <c r="H64" s="48"/>
      <c r="I64" s="48"/>
    </row>
    <row r="65" customFormat="false" ht="15" hidden="false" customHeight="true" outlineLevel="0" collapsed="false">
      <c r="A65" s="47" t="s">
        <v>78</v>
      </c>
      <c r="B65" s="49" t="s">
        <v>79</v>
      </c>
      <c r="C65" s="49"/>
      <c r="D65" s="49"/>
      <c r="E65" s="49"/>
      <c r="F65" s="49"/>
      <c r="G65" s="49"/>
      <c r="H65" s="49"/>
      <c r="I65" s="49"/>
    </row>
    <row r="66" customFormat="false" ht="33.75" hidden="false" customHeight="true" outlineLevel="0" collapsed="false">
      <c r="A66" s="34" t="s">
        <v>80</v>
      </c>
      <c r="B66" s="35" t="s">
        <v>81</v>
      </c>
      <c r="C66" s="35"/>
      <c r="D66" s="35"/>
      <c r="E66" s="35"/>
      <c r="F66" s="35"/>
      <c r="G66" s="35"/>
      <c r="H66" s="34" t="s">
        <v>41</v>
      </c>
      <c r="I66" s="34" t="s">
        <v>42</v>
      </c>
    </row>
    <row r="67" customFormat="false" ht="15" hidden="false" customHeight="true" outlineLevel="0" collapsed="false">
      <c r="A67" s="36" t="n">
        <v>1</v>
      </c>
      <c r="B67" s="14" t="s">
        <v>82</v>
      </c>
      <c r="C67" s="14"/>
      <c r="D67" s="14"/>
      <c r="E67" s="14"/>
      <c r="F67" s="14"/>
      <c r="G67" s="14"/>
      <c r="H67" s="37" t="n">
        <v>0.023627</v>
      </c>
      <c r="I67" s="38" t="n">
        <f aca="false">$I$40*H67</f>
        <v>43.2440685181818</v>
      </c>
    </row>
    <row r="68" customFormat="false" ht="15" hidden="false" customHeight="true" outlineLevel="0" collapsed="false">
      <c r="A68" s="36" t="n">
        <v>2</v>
      </c>
      <c r="B68" s="14" t="s">
        <v>83</v>
      </c>
      <c r="C68" s="14"/>
      <c r="D68" s="14"/>
      <c r="E68" s="14"/>
      <c r="F68" s="14"/>
      <c r="G68" s="14"/>
      <c r="H68" s="37" t="n">
        <v>0.001717</v>
      </c>
      <c r="I68" s="38" t="n">
        <f aca="false">$I$40*H68</f>
        <v>3.14259388181818</v>
      </c>
    </row>
    <row r="69" customFormat="false" ht="15" hidden="false" customHeight="true" outlineLevel="0" collapsed="false">
      <c r="A69" s="36" t="n">
        <v>3</v>
      </c>
      <c r="B69" s="14" t="s">
        <v>84</v>
      </c>
      <c r="C69" s="14"/>
      <c r="D69" s="14"/>
      <c r="E69" s="14"/>
      <c r="F69" s="14"/>
      <c r="G69" s="14"/>
      <c r="H69" s="37" t="n">
        <v>0.009451</v>
      </c>
      <c r="I69" s="38" t="n">
        <f aca="false">$I$40*H69</f>
        <v>17.2979934636364</v>
      </c>
    </row>
    <row r="70" s="44" customFormat="true" ht="15" hidden="false" customHeight="true" outlineLevel="0" collapsed="false">
      <c r="A70" s="40" t="s">
        <v>85</v>
      </c>
      <c r="B70" s="40"/>
      <c r="C70" s="40"/>
      <c r="D70" s="40"/>
      <c r="E70" s="40"/>
      <c r="F70" s="40"/>
      <c r="G70" s="40"/>
      <c r="H70" s="41" t="n">
        <f aca="false">SUM(H67:H69)</f>
        <v>0.034795</v>
      </c>
      <c r="I70" s="42" t="n">
        <f aca="false">SUM(I67:I69)</f>
        <v>63.6846558636364</v>
      </c>
      <c r="J70" s="43"/>
    </row>
    <row r="71" customFormat="false" ht="4.5" hidden="false" customHeight="true" outlineLevel="0" collapsed="false"/>
    <row r="72" customFormat="false" ht="33.75" hidden="false" customHeight="true" outlineLevel="0" collapsed="false">
      <c r="A72" s="34" t="s">
        <v>86</v>
      </c>
      <c r="B72" s="35" t="s">
        <v>87</v>
      </c>
      <c r="C72" s="35"/>
      <c r="D72" s="35"/>
      <c r="E72" s="35"/>
      <c r="F72" s="35"/>
      <c r="G72" s="35"/>
      <c r="H72" s="34" t="s">
        <v>41</v>
      </c>
      <c r="I72" s="34" t="s">
        <v>42</v>
      </c>
    </row>
    <row r="73" customFormat="false" ht="15" hidden="false" customHeight="true" outlineLevel="0" collapsed="false">
      <c r="A73" s="36" t="n">
        <v>1</v>
      </c>
      <c r="B73" s="14" t="s">
        <v>88</v>
      </c>
      <c r="C73" s="14"/>
      <c r="D73" s="14"/>
      <c r="E73" s="14"/>
      <c r="F73" s="14"/>
      <c r="G73" s="14"/>
      <c r="H73" s="37" t="n">
        <f aca="false">(H51*H63)</f>
        <v>0.093819024</v>
      </c>
      <c r="I73" s="38" t="n">
        <f aca="false">$I$40*H73</f>
        <v>171.715253826764</v>
      </c>
    </row>
    <row r="74" s="44" customFormat="true" ht="15" hidden="false" customHeight="true" outlineLevel="0" collapsed="false">
      <c r="A74" s="40" t="s">
        <v>89</v>
      </c>
      <c r="B74" s="40"/>
      <c r="C74" s="40"/>
      <c r="D74" s="40"/>
      <c r="E74" s="40"/>
      <c r="F74" s="40"/>
      <c r="G74" s="40"/>
      <c r="H74" s="41" t="n">
        <f aca="false">SUM(H73:H73)</f>
        <v>0.093819024</v>
      </c>
      <c r="I74" s="42" t="n">
        <f aca="false">I73</f>
        <v>171.715253826764</v>
      </c>
      <c r="J74" s="43"/>
      <c r="K74" s="50"/>
    </row>
    <row r="75" customFormat="false" ht="4.5" hidden="false" customHeight="true" outlineLevel="0" collapsed="false">
      <c r="J75" s="51"/>
    </row>
    <row r="76" s="44" customFormat="true" ht="12" hidden="false" customHeight="true" outlineLevel="0" collapsed="false">
      <c r="A76" s="52" t="s">
        <v>90</v>
      </c>
      <c r="B76" s="52"/>
      <c r="C76" s="52"/>
      <c r="D76" s="52"/>
      <c r="E76" s="52"/>
      <c r="F76" s="52"/>
      <c r="G76" s="52"/>
      <c r="H76" s="53" t="n">
        <f aca="false">H51+H63+H70+H74</f>
        <v>0.751557024</v>
      </c>
      <c r="I76" s="54" t="n">
        <f aca="false">I51+I63+I70+I74</f>
        <v>1375.56115635404</v>
      </c>
      <c r="J76" s="43"/>
    </row>
    <row r="77" customFormat="false" ht="4.5" hidden="false" customHeight="true" outlineLevel="0" collapsed="false"/>
    <row r="78" customFormat="false" ht="33.75" hidden="false" customHeight="true" outlineLevel="0" collapsed="false">
      <c r="A78" s="34" t="s">
        <v>91</v>
      </c>
      <c r="B78" s="35" t="s">
        <v>92</v>
      </c>
      <c r="C78" s="35"/>
      <c r="D78" s="35"/>
      <c r="E78" s="35"/>
      <c r="F78" s="35"/>
      <c r="G78" s="35"/>
      <c r="H78" s="34" t="s">
        <v>41</v>
      </c>
      <c r="I78" s="34" t="s">
        <v>42</v>
      </c>
    </row>
    <row r="79" customFormat="false" ht="15" hidden="false" customHeight="true" outlineLevel="0" collapsed="false">
      <c r="A79" s="36" t="n">
        <v>1</v>
      </c>
      <c r="B79" s="14" t="s">
        <v>25</v>
      </c>
      <c r="C79" s="14"/>
      <c r="D79" s="14"/>
      <c r="E79" s="14"/>
      <c r="F79" s="14"/>
      <c r="G79" s="14"/>
      <c r="H79" s="37" t="n">
        <f aca="false">I79/$I$40</f>
        <v>0.23055334747257</v>
      </c>
      <c r="I79" s="38" t="n">
        <f aca="false">I97</f>
        <v>421.9776</v>
      </c>
    </row>
    <row r="80" customFormat="false" ht="15" hidden="false" customHeight="true" outlineLevel="0" collapsed="false">
      <c r="A80" s="36" t="n">
        <f aca="false">A79+1</f>
        <v>2</v>
      </c>
      <c r="B80" s="14" t="s">
        <v>26</v>
      </c>
      <c r="C80" s="14"/>
      <c r="D80" s="14"/>
      <c r="E80" s="14"/>
      <c r="F80" s="14"/>
      <c r="G80" s="14"/>
      <c r="H80" s="37" t="n">
        <f aca="false">I80/$I$40</f>
        <v>0</v>
      </c>
      <c r="I80" s="38" t="n">
        <f aca="false">I93</f>
        <v>0</v>
      </c>
    </row>
    <row r="81" customFormat="false" ht="15" hidden="false" customHeight="true" outlineLevel="0" collapsed="false">
      <c r="A81" s="36" t="n">
        <f aca="false">A80+1</f>
        <v>3</v>
      </c>
      <c r="B81" s="14" t="s">
        <v>93</v>
      </c>
      <c r="C81" s="14"/>
      <c r="D81" s="14"/>
      <c r="E81" s="14"/>
      <c r="F81" s="14"/>
      <c r="G81" s="14"/>
      <c r="H81" s="37" t="n">
        <f aca="false">I81/$I$40</f>
        <v>0</v>
      </c>
      <c r="I81" s="38" t="n">
        <v>0</v>
      </c>
    </row>
    <row r="82" customFormat="false" ht="15" hidden="false" customHeight="true" outlineLevel="0" collapsed="false">
      <c r="A82" s="36" t="n">
        <f aca="false">A81+1</f>
        <v>4</v>
      </c>
      <c r="B82" s="14" t="s">
        <v>94</v>
      </c>
      <c r="C82" s="14"/>
      <c r="D82" s="14"/>
      <c r="E82" s="14"/>
      <c r="F82" s="14"/>
      <c r="G82" s="14"/>
      <c r="H82" s="37" t="n">
        <f aca="false">I82/$I$40</f>
        <v>0.0361600548350726</v>
      </c>
      <c r="I82" s="38" t="n">
        <f aca="false">I89</f>
        <v>66.1830909090909</v>
      </c>
    </row>
    <row r="83" customFormat="false" ht="15" hidden="false" customHeight="true" outlineLevel="0" collapsed="false">
      <c r="A83" s="36" t="n">
        <f aca="false">A82+1</f>
        <v>5</v>
      </c>
      <c r="B83" s="14" t="s">
        <v>95</v>
      </c>
      <c r="C83" s="14"/>
      <c r="D83" s="14"/>
      <c r="E83" s="14"/>
      <c r="F83" s="14"/>
      <c r="G83" s="14"/>
      <c r="H83" s="37" t="n">
        <f aca="false">I83/$I$40</f>
        <v>0</v>
      </c>
      <c r="I83" s="38" t="n">
        <f aca="false">IF(I26="Não aplicável",0,((I10/H10)*1.5*I26))</f>
        <v>0</v>
      </c>
    </row>
    <row r="84" customFormat="false" ht="15" hidden="false" customHeight="true" outlineLevel="0" collapsed="false">
      <c r="A84" s="36" t="n">
        <f aca="false">A83+1</f>
        <v>6</v>
      </c>
      <c r="B84" s="14" t="s">
        <v>96</v>
      </c>
      <c r="C84" s="14"/>
      <c r="D84" s="14"/>
      <c r="E84" s="14"/>
      <c r="F84" s="14"/>
      <c r="G84" s="14"/>
      <c r="H84" s="37" t="n">
        <f aca="false">I84/$I$40</f>
        <v>0.0106103878687336</v>
      </c>
      <c r="I84" s="38" t="n">
        <f aca="false">IF(I21="Não aplicável",0,I21)</f>
        <v>19.42</v>
      </c>
    </row>
    <row r="85" customFormat="false" ht="15" hidden="false" customHeight="true" outlineLevel="0" collapsed="false">
      <c r="A85" s="40" t="s">
        <v>97</v>
      </c>
      <c r="B85" s="40"/>
      <c r="C85" s="40"/>
      <c r="D85" s="40"/>
      <c r="E85" s="40"/>
      <c r="F85" s="40"/>
      <c r="G85" s="40"/>
      <c r="H85" s="41" t="n">
        <f aca="false">SUM(H79:H84)</f>
        <v>0.277323790176376</v>
      </c>
      <c r="I85" s="42" t="n">
        <f aca="false">SUM(I79:I84)</f>
        <v>507.580690909091</v>
      </c>
      <c r="J85" s="55"/>
    </row>
    <row r="86" customFormat="false" ht="18" hidden="false" customHeight="true" outlineLevel="0" collapsed="false">
      <c r="A86" s="56" t="s">
        <v>98</v>
      </c>
      <c r="B86" s="45" t="s">
        <v>99</v>
      </c>
      <c r="C86" s="45"/>
      <c r="D86" s="45"/>
      <c r="E86" s="45"/>
      <c r="F86" s="45"/>
      <c r="G86" s="45"/>
      <c r="H86" s="57"/>
      <c r="I86" s="58"/>
    </row>
    <row r="87" customFormat="false" ht="15" hidden="false" customHeight="true" outlineLevel="0" collapsed="false">
      <c r="A87" s="59" t="s">
        <v>100</v>
      </c>
      <c r="B87" s="59"/>
      <c r="C87" s="59"/>
      <c r="D87" s="59"/>
      <c r="E87" s="59"/>
      <c r="F87" s="59"/>
      <c r="G87" s="59"/>
      <c r="H87" s="59"/>
      <c r="I87" s="59"/>
    </row>
    <row r="88" customFormat="false" ht="24" hidden="false" customHeight="true" outlineLevel="0" collapsed="false">
      <c r="A88" s="28" t="s">
        <v>101</v>
      </c>
      <c r="B88" s="28"/>
      <c r="C88" s="28" t="s">
        <v>102</v>
      </c>
      <c r="D88" s="28" t="s">
        <v>103</v>
      </c>
      <c r="E88" s="28" t="s">
        <v>104</v>
      </c>
      <c r="F88" s="28" t="s">
        <v>105</v>
      </c>
      <c r="G88" s="28" t="s">
        <v>106</v>
      </c>
      <c r="H88" s="60" t="s">
        <v>107</v>
      </c>
      <c r="I88" s="61" t="s">
        <v>108</v>
      </c>
    </row>
    <row r="89" customFormat="false" ht="15" hidden="false" customHeight="true" outlineLevel="0" collapsed="false">
      <c r="A89" s="62" t="n">
        <f aca="false">I12</f>
        <v>4</v>
      </c>
      <c r="B89" s="62"/>
      <c r="C89" s="36" t="n">
        <f aca="false">I13</f>
        <v>22</v>
      </c>
      <c r="D89" s="36" t="n">
        <v>2</v>
      </c>
      <c r="E89" s="63" t="n">
        <f aca="false">A89*C89*D89</f>
        <v>176</v>
      </c>
      <c r="F89" s="63" t="n">
        <f aca="false">I31</f>
        <v>1830.28181818182</v>
      </c>
      <c r="G89" s="64" t="n">
        <f aca="false">I14</f>
        <v>0.06</v>
      </c>
      <c r="H89" s="63" t="n">
        <f aca="false">F89*G89</f>
        <v>109.816909090909</v>
      </c>
      <c r="I89" s="38" t="n">
        <f aca="false">IF((E89-H89)&gt;0,E89-H89,0)</f>
        <v>66.1830909090909</v>
      </c>
    </row>
    <row r="90" customFormat="false" ht="3.75" hidden="false" customHeight="true" outlineLevel="0" collapsed="false">
      <c r="A90" s="65"/>
      <c r="B90" s="66"/>
      <c r="C90" s="66"/>
      <c r="D90" s="66"/>
      <c r="E90" s="67"/>
      <c r="F90" s="67"/>
      <c r="G90" s="68"/>
      <c r="H90" s="67"/>
      <c r="I90" s="69"/>
    </row>
    <row r="91" customFormat="false" ht="15" hidden="false" customHeight="true" outlineLevel="0" collapsed="false">
      <c r="A91" s="59" t="s">
        <v>109</v>
      </c>
      <c r="B91" s="59"/>
      <c r="C91" s="59"/>
      <c r="D91" s="59"/>
      <c r="E91" s="59"/>
      <c r="F91" s="59"/>
      <c r="G91" s="59"/>
      <c r="H91" s="59"/>
      <c r="I91" s="59"/>
    </row>
    <row r="92" customFormat="false" ht="23.25" hidden="false" customHeight="true" outlineLevel="0" collapsed="false">
      <c r="A92" s="28" t="s">
        <v>101</v>
      </c>
      <c r="B92" s="28"/>
      <c r="C92" s="28" t="s">
        <v>110</v>
      </c>
      <c r="D92" s="28" t="s">
        <v>103</v>
      </c>
      <c r="E92" s="28" t="s">
        <v>104</v>
      </c>
      <c r="F92" s="28" t="s">
        <v>105</v>
      </c>
      <c r="G92" s="28" t="s">
        <v>106</v>
      </c>
      <c r="H92" s="60" t="s">
        <v>107</v>
      </c>
      <c r="I92" s="61" t="s">
        <v>108</v>
      </c>
    </row>
    <row r="93" customFormat="false" ht="15" hidden="false" customHeight="true" outlineLevel="0" collapsed="false">
      <c r="A93" s="63" t="n">
        <f aca="false">I18</f>
        <v>0</v>
      </c>
      <c r="B93" s="63"/>
      <c r="C93" s="70" t="n">
        <f aca="false">I19</f>
        <v>0</v>
      </c>
      <c r="D93" s="36" t="n">
        <v>1</v>
      </c>
      <c r="E93" s="63" t="n">
        <f aca="false">A93*C93*D93</f>
        <v>0</v>
      </c>
      <c r="F93" s="63" t="n">
        <f aca="false">E93</f>
        <v>0</v>
      </c>
      <c r="G93" s="71" t="n">
        <f aca="false">I20</f>
        <v>0</v>
      </c>
      <c r="H93" s="63" t="n">
        <f aca="false">F93*G93</f>
        <v>0</v>
      </c>
      <c r="I93" s="38" t="n">
        <f aca="false">E93-H93</f>
        <v>0</v>
      </c>
    </row>
    <row r="94" customFormat="false" ht="4.5" hidden="false" customHeight="true" outlineLevel="0" collapsed="false">
      <c r="A94" s="72"/>
      <c r="B94" s="72"/>
      <c r="C94" s="72"/>
      <c r="D94" s="72"/>
      <c r="E94" s="73"/>
      <c r="F94" s="73"/>
      <c r="G94" s="74"/>
      <c r="H94" s="73"/>
      <c r="I94" s="75"/>
    </row>
    <row r="95" customFormat="false" ht="15" hidden="false" customHeight="true" outlineLevel="0" collapsed="false">
      <c r="A95" s="76" t="s">
        <v>111</v>
      </c>
      <c r="B95" s="76"/>
      <c r="C95" s="76"/>
      <c r="D95" s="76"/>
      <c r="E95" s="76"/>
      <c r="F95" s="77" t="str">
        <f aca="false">A15</f>
        <v>Auxílio Alimentação</v>
      </c>
      <c r="G95" s="77"/>
      <c r="H95" s="77"/>
      <c r="I95" s="77"/>
    </row>
    <row r="96" customFormat="false" ht="23.25" hidden="false" customHeight="true" outlineLevel="0" collapsed="false">
      <c r="A96" s="78" t="s">
        <v>101</v>
      </c>
      <c r="B96" s="78"/>
      <c r="C96" s="78" t="s">
        <v>110</v>
      </c>
      <c r="D96" s="78" t="s">
        <v>103</v>
      </c>
      <c r="E96" s="78" t="s">
        <v>104</v>
      </c>
      <c r="F96" s="78" t="s">
        <v>105</v>
      </c>
      <c r="G96" s="78" t="s">
        <v>106</v>
      </c>
      <c r="H96" s="79" t="str">
        <f aca="false">H88</f>
        <v>Valor desconto</v>
      </c>
      <c r="I96" s="80" t="s">
        <v>108</v>
      </c>
    </row>
    <row r="97" customFormat="false" ht="15" hidden="false" customHeight="true" outlineLevel="0" collapsed="false">
      <c r="A97" s="63" t="n">
        <f aca="false">I15</f>
        <v>23.68</v>
      </c>
      <c r="B97" s="63"/>
      <c r="C97" s="70" t="n">
        <f aca="false">I16</f>
        <v>22</v>
      </c>
      <c r="D97" s="36" t="n">
        <v>1</v>
      </c>
      <c r="E97" s="63" t="n">
        <f aca="false">A97*C97*D97</f>
        <v>520.96</v>
      </c>
      <c r="F97" s="63" t="n">
        <f aca="false">E97</f>
        <v>520.96</v>
      </c>
      <c r="G97" s="71" t="n">
        <f aca="false">I17</f>
        <v>0.19</v>
      </c>
      <c r="H97" s="63" t="n">
        <f aca="false">F97*G97</f>
        <v>98.9824</v>
      </c>
      <c r="I97" s="38" t="n">
        <f aca="false">E97-H97</f>
        <v>421.9776</v>
      </c>
    </row>
    <row r="98" customFormat="false" ht="4.5" hidden="false" customHeight="true" outlineLevel="0" collapsed="false"/>
    <row r="99" customFormat="false" ht="12" hidden="false" customHeight="true" outlineLevel="0" collapsed="false">
      <c r="A99" s="81" t="s">
        <v>112</v>
      </c>
      <c r="B99" s="81"/>
      <c r="C99" s="81"/>
      <c r="D99" s="81"/>
      <c r="E99" s="81"/>
      <c r="F99" s="81"/>
      <c r="G99" s="81"/>
      <c r="H99" s="82" t="n">
        <f aca="false">H40+H76+H85</f>
        <v>2.02888081417638</v>
      </c>
      <c r="I99" s="83" t="n">
        <f aca="false">I40+I76+I85</f>
        <v>3713.42366544495</v>
      </c>
      <c r="J99" s="55"/>
      <c r="L99" s="55"/>
    </row>
    <row r="100" s="88" customFormat="true" ht="4.5" hidden="false" customHeight="true" outlineLevel="0" collapsed="false">
      <c r="A100" s="84"/>
      <c r="B100" s="84"/>
      <c r="C100" s="84"/>
      <c r="D100" s="84"/>
      <c r="E100" s="84"/>
      <c r="F100" s="84"/>
      <c r="G100" s="84"/>
      <c r="H100" s="85"/>
      <c r="I100" s="86"/>
      <c r="J100" s="87"/>
      <c r="L100" s="87"/>
    </row>
    <row r="101" customFormat="false" ht="11.25" hidden="false" customHeight="true" outlineLevel="0" collapsed="false">
      <c r="A101" s="33" t="s">
        <v>113</v>
      </c>
      <c r="B101" s="33"/>
      <c r="C101" s="33"/>
      <c r="D101" s="33"/>
      <c r="E101" s="33"/>
      <c r="F101" s="33"/>
      <c r="G101" s="33"/>
      <c r="H101" s="33"/>
      <c r="I101" s="33"/>
    </row>
    <row r="102" customFormat="false" ht="33.75" hidden="false" customHeight="true" outlineLevel="0" collapsed="false">
      <c r="A102" s="34" t="s">
        <v>39</v>
      </c>
      <c r="B102" s="35" t="s">
        <v>114</v>
      </c>
      <c r="C102" s="35"/>
      <c r="D102" s="35"/>
      <c r="E102" s="35"/>
      <c r="F102" s="35"/>
      <c r="G102" s="35"/>
      <c r="H102" s="34" t="s">
        <v>41</v>
      </c>
      <c r="I102" s="34" t="s">
        <v>42</v>
      </c>
    </row>
    <row r="103" customFormat="false" ht="15" hidden="false" customHeight="true" outlineLevel="0" collapsed="false">
      <c r="A103" s="36" t="n">
        <v>1</v>
      </c>
      <c r="B103" s="14" t="s">
        <v>115</v>
      </c>
      <c r="C103" s="14"/>
      <c r="D103" s="14"/>
      <c r="E103" s="14"/>
      <c r="F103" s="14"/>
      <c r="G103" s="14"/>
      <c r="H103" s="37" t="n">
        <f aca="false">I103/$I$114</f>
        <v>0</v>
      </c>
      <c r="I103" s="38" t="n">
        <v>0</v>
      </c>
    </row>
    <row r="104" customFormat="false" ht="15" hidden="false" customHeight="true" outlineLevel="0" collapsed="false">
      <c r="A104" s="36" t="n">
        <v>2</v>
      </c>
      <c r="B104" s="10" t="s">
        <v>116</v>
      </c>
      <c r="C104" s="10"/>
      <c r="D104" s="10"/>
      <c r="E104" s="10"/>
      <c r="F104" s="10"/>
      <c r="G104" s="10"/>
      <c r="H104" s="37" t="n">
        <f aca="false">I104/$I$114</f>
        <v>0</v>
      </c>
      <c r="I104" s="38" t="n">
        <v>0</v>
      </c>
    </row>
    <row r="105" customFormat="false" ht="15" hidden="false" customHeight="true" outlineLevel="0" collapsed="false">
      <c r="A105" s="36" t="n">
        <v>3</v>
      </c>
      <c r="B105" s="14" t="s">
        <v>117</v>
      </c>
      <c r="C105" s="14"/>
      <c r="D105" s="14"/>
      <c r="E105" s="14"/>
      <c r="F105" s="14"/>
      <c r="G105" s="14"/>
      <c r="H105" s="37" t="n">
        <f aca="false">I105/$I$114</f>
        <v>0</v>
      </c>
      <c r="I105" s="38" t="n">
        <v>0</v>
      </c>
    </row>
    <row r="106" customFormat="false" ht="15" hidden="false" customHeight="true" outlineLevel="0" collapsed="false">
      <c r="A106" s="36" t="n">
        <v>4</v>
      </c>
      <c r="B106" s="10" t="s">
        <v>118</v>
      </c>
      <c r="C106" s="10"/>
      <c r="D106" s="10"/>
      <c r="E106" s="10"/>
      <c r="F106" s="10"/>
      <c r="G106" s="10"/>
      <c r="H106" s="37" t="n">
        <f aca="false">I106/$I$114</f>
        <v>0</v>
      </c>
      <c r="I106" s="38" t="n">
        <v>0</v>
      </c>
    </row>
    <row r="107" customFormat="false" ht="15" hidden="false" customHeight="true" outlineLevel="0" collapsed="false">
      <c r="A107" s="36" t="n">
        <v>5</v>
      </c>
      <c r="B107" s="14" t="s">
        <v>119</v>
      </c>
      <c r="C107" s="14"/>
      <c r="D107" s="14"/>
      <c r="E107" s="14"/>
      <c r="F107" s="14"/>
      <c r="G107" s="14"/>
      <c r="H107" s="37" t="n">
        <f aca="false">I107/$I$114</f>
        <v>0</v>
      </c>
      <c r="I107" s="38" t="n">
        <v>0</v>
      </c>
    </row>
    <row r="108" customFormat="false" ht="15" hidden="false" customHeight="true" outlineLevel="0" collapsed="false">
      <c r="A108" s="36" t="n">
        <v>6</v>
      </c>
      <c r="B108" s="14" t="s">
        <v>120</v>
      </c>
      <c r="C108" s="14"/>
      <c r="D108" s="14"/>
      <c r="E108" s="14"/>
      <c r="F108" s="14"/>
      <c r="G108" s="14"/>
      <c r="H108" s="37" t="n">
        <f aca="false">I108/$I$114</f>
        <v>0</v>
      </c>
      <c r="I108" s="38" t="n">
        <v>0</v>
      </c>
    </row>
    <row r="109" customFormat="false" ht="15" hidden="false" customHeight="true" outlineLevel="0" collapsed="false">
      <c r="A109" s="40" t="s">
        <v>121</v>
      </c>
      <c r="B109" s="40"/>
      <c r="C109" s="40"/>
      <c r="D109" s="40"/>
      <c r="E109" s="40"/>
      <c r="F109" s="40"/>
      <c r="G109" s="40"/>
      <c r="H109" s="41" t="n">
        <f aca="false">H103+H104+H105+H106+H107+H108</f>
        <v>0</v>
      </c>
      <c r="I109" s="89" t="n">
        <f aca="false">SUM(I103:I108)</f>
        <v>0</v>
      </c>
      <c r="J109" s="55"/>
    </row>
    <row r="110" customFormat="false" ht="30" hidden="false" customHeight="true" outlineLevel="0" collapsed="false">
      <c r="B110" s="48" t="s">
        <v>122</v>
      </c>
      <c r="C110" s="48"/>
      <c r="D110" s="48"/>
      <c r="E110" s="48"/>
      <c r="F110" s="48"/>
      <c r="G110" s="48"/>
      <c r="H110" s="48"/>
      <c r="I110" s="48"/>
    </row>
    <row r="111" customFormat="false" ht="5.25" hidden="false" customHeight="true" outlineLevel="0" collapsed="false"/>
    <row r="112" customFormat="false" ht="48.75" hidden="false" customHeight="true" outlineLevel="0" collapsed="false">
      <c r="A112" s="90" t="s">
        <v>123</v>
      </c>
      <c r="B112" s="90"/>
      <c r="C112" s="90"/>
      <c r="D112" s="90"/>
      <c r="E112" s="90"/>
      <c r="F112" s="91" t="n">
        <f aca="false">I27</f>
        <v>0.1</v>
      </c>
      <c r="G112" s="92" t="n">
        <f aca="false">I114*F112</f>
        <v>364.724057453586</v>
      </c>
      <c r="H112" s="93" t="s">
        <v>124</v>
      </c>
      <c r="I112" s="94" t="n">
        <f aca="false">I82</f>
        <v>66.1830909090909</v>
      </c>
    </row>
    <row r="113" s="97" customFormat="true" ht="16.5" hidden="false" customHeight="true" outlineLevel="0" collapsed="false">
      <c r="A113" s="93" t="s">
        <v>125</v>
      </c>
      <c r="B113" s="93"/>
      <c r="C113" s="93" t="s">
        <v>126</v>
      </c>
      <c r="D113" s="93" t="s">
        <v>127</v>
      </c>
      <c r="E113" s="93" t="s">
        <v>128</v>
      </c>
      <c r="F113" s="93" t="s">
        <v>129</v>
      </c>
      <c r="G113" s="93" t="s">
        <v>130</v>
      </c>
      <c r="H113" s="93" t="s">
        <v>131</v>
      </c>
      <c r="I113" s="95" t="s">
        <v>132</v>
      </c>
      <c r="J113" s="96"/>
    </row>
    <row r="114" customFormat="false" ht="16.5" hidden="false" customHeight="true" outlineLevel="0" collapsed="false">
      <c r="A114" s="98" t="n">
        <f aca="false">I40</f>
        <v>1830.28181818182</v>
      </c>
      <c r="B114" s="98"/>
      <c r="C114" s="98" t="n">
        <f aca="false">I51</f>
        <v>673.543709090909</v>
      </c>
      <c r="D114" s="98" t="n">
        <f aca="false">I63</f>
        <v>466.617537572727</v>
      </c>
      <c r="E114" s="98" t="n">
        <f aca="false">I70</f>
        <v>63.6846558636364</v>
      </c>
      <c r="F114" s="98" t="n">
        <f aca="false">I74</f>
        <v>171.715253826764</v>
      </c>
      <c r="G114" s="98" t="n">
        <f aca="false">I85</f>
        <v>507.580690909091</v>
      </c>
      <c r="H114" s="98" t="n">
        <f aca="false">A114+C114+D114+E114+F114+G114</f>
        <v>3713.42366544495</v>
      </c>
      <c r="I114" s="98" t="n">
        <f aca="false">H114-I112</f>
        <v>3647.24057453585</v>
      </c>
      <c r="J114" s="55"/>
    </row>
    <row r="115" customFormat="false" ht="4.5" hidden="false" customHeight="true" outlineLevel="0" collapsed="false">
      <c r="A115" s="47"/>
      <c r="B115" s="99"/>
      <c r="C115" s="99"/>
      <c r="D115" s="99"/>
      <c r="E115" s="99"/>
      <c r="F115" s="99"/>
      <c r="G115" s="99"/>
      <c r="H115" s="99"/>
      <c r="I115" s="99"/>
    </row>
    <row r="116" customFormat="false" ht="33.75" hidden="false" customHeight="true" outlineLevel="0" collapsed="false">
      <c r="A116" s="34" t="s">
        <v>52</v>
      </c>
      <c r="B116" s="35" t="s">
        <v>133</v>
      </c>
      <c r="C116" s="35"/>
      <c r="D116" s="35"/>
      <c r="E116" s="35"/>
      <c r="F116" s="35"/>
      <c r="G116" s="35"/>
      <c r="H116" s="34" t="s">
        <v>41</v>
      </c>
      <c r="I116" s="34" t="s">
        <v>42</v>
      </c>
    </row>
    <row r="117" customFormat="false" ht="15" hidden="false" customHeight="true" outlineLevel="0" collapsed="false">
      <c r="A117" s="36" t="n">
        <v>1</v>
      </c>
      <c r="B117" s="14" t="s">
        <v>134</v>
      </c>
      <c r="C117" s="14"/>
      <c r="D117" s="14"/>
      <c r="E117" s="14"/>
      <c r="F117" s="14"/>
      <c r="G117" s="14"/>
      <c r="H117" s="37" t="n">
        <f aca="false">I117/$I$127</f>
        <v>0</v>
      </c>
      <c r="I117" s="38" t="n">
        <v>0</v>
      </c>
    </row>
    <row r="118" customFormat="false" ht="15" hidden="false" customHeight="true" outlineLevel="0" collapsed="false">
      <c r="A118" s="36" t="n">
        <v>2</v>
      </c>
      <c r="B118" s="14" t="s">
        <v>135</v>
      </c>
      <c r="C118" s="14"/>
      <c r="D118" s="14"/>
      <c r="E118" s="14"/>
      <c r="F118" s="14"/>
      <c r="G118" s="14"/>
      <c r="H118" s="37" t="n">
        <f aca="false">I118/$I$127</f>
        <v>0</v>
      </c>
      <c r="I118" s="38" t="n">
        <v>0</v>
      </c>
    </row>
    <row r="119" customFormat="false" ht="35.25" hidden="false" customHeight="true" outlineLevel="0" collapsed="false">
      <c r="A119" s="40" t="s">
        <v>136</v>
      </c>
      <c r="B119" s="40"/>
      <c r="C119" s="40"/>
      <c r="D119" s="40"/>
      <c r="E119" s="40"/>
      <c r="F119" s="40"/>
      <c r="G119" s="40"/>
      <c r="H119" s="41" t="n">
        <f aca="false">H117+H118</f>
        <v>0</v>
      </c>
      <c r="I119" s="42" t="n">
        <f aca="false">SUM(I117:I118)</f>
        <v>0</v>
      </c>
    </row>
    <row r="120" customFormat="false" ht="4.5" hidden="false" customHeight="true" outlineLevel="0" collapsed="false"/>
    <row r="121" customFormat="false" ht="33.75" hidden="false" customHeight="true" outlineLevel="0" collapsed="false">
      <c r="A121" s="34" t="s">
        <v>65</v>
      </c>
      <c r="B121" s="35" t="s">
        <v>137</v>
      </c>
      <c r="C121" s="35"/>
      <c r="D121" s="35"/>
      <c r="E121" s="35"/>
      <c r="F121" s="35"/>
      <c r="G121" s="35"/>
      <c r="H121" s="34" t="s">
        <v>41</v>
      </c>
      <c r="I121" s="34" t="s">
        <v>42</v>
      </c>
    </row>
    <row r="122" customFormat="false" ht="15" hidden="false" customHeight="true" outlineLevel="0" collapsed="false">
      <c r="A122" s="36" t="n">
        <v>1</v>
      </c>
      <c r="B122" s="14" t="s">
        <v>137</v>
      </c>
      <c r="C122" s="14"/>
      <c r="D122" s="14"/>
      <c r="E122" s="14"/>
      <c r="F122" s="14"/>
      <c r="G122" s="14"/>
      <c r="H122" s="37" t="n">
        <f aca="false">I122/I127</f>
        <v>0</v>
      </c>
      <c r="I122" s="38" t="n">
        <v>0</v>
      </c>
    </row>
    <row r="123" customFormat="false" ht="36" hidden="false" customHeight="true" outlineLevel="0" collapsed="false">
      <c r="A123" s="40" t="s">
        <v>138</v>
      </c>
      <c r="B123" s="40"/>
      <c r="C123" s="40"/>
      <c r="D123" s="40"/>
      <c r="E123" s="40"/>
      <c r="F123" s="40"/>
      <c r="G123" s="40"/>
      <c r="H123" s="41" t="n">
        <f aca="false">H122</f>
        <v>0</v>
      </c>
      <c r="I123" s="42" t="n">
        <f aca="false">I122</f>
        <v>0</v>
      </c>
      <c r="J123" s="55"/>
      <c r="K123" s="55"/>
      <c r="L123" s="2"/>
    </row>
    <row r="124" customFormat="false" ht="4.5" hidden="false" customHeight="true" outlineLevel="0" collapsed="false">
      <c r="A124" s="100"/>
      <c r="B124" s="100"/>
      <c r="C124" s="100"/>
      <c r="D124" s="100"/>
      <c r="E124" s="100"/>
      <c r="F124" s="100"/>
      <c r="G124" s="100"/>
      <c r="H124" s="57"/>
      <c r="I124" s="58"/>
    </row>
    <row r="125" customFormat="false" ht="39" hidden="false" customHeight="true" outlineLevel="0" collapsed="false">
      <c r="A125" s="101" t="s">
        <v>139</v>
      </c>
      <c r="B125" s="101"/>
      <c r="C125" s="101"/>
      <c r="D125" s="101"/>
      <c r="E125" s="101"/>
      <c r="F125" s="91" t="n">
        <v>0.18</v>
      </c>
      <c r="G125" s="92" t="n">
        <f aca="false">I127*F125</f>
        <v>656.503303416454</v>
      </c>
      <c r="H125" s="93" t="s">
        <v>124</v>
      </c>
      <c r="I125" s="94" t="n">
        <f aca="false">I82</f>
        <v>66.1830909090909</v>
      </c>
      <c r="L125" s="2"/>
    </row>
    <row r="126" s="97" customFormat="true" ht="16.5" hidden="false" customHeight="true" outlineLevel="0" collapsed="false">
      <c r="A126" s="93" t="s">
        <v>125</v>
      </c>
      <c r="B126" s="93"/>
      <c r="C126" s="93" t="s">
        <v>126</v>
      </c>
      <c r="D126" s="93" t="s">
        <v>127</v>
      </c>
      <c r="E126" s="93" t="s">
        <v>128</v>
      </c>
      <c r="F126" s="93" t="s">
        <v>129</v>
      </c>
      <c r="G126" s="93" t="s">
        <v>130</v>
      </c>
      <c r="H126" s="93" t="s">
        <v>131</v>
      </c>
      <c r="I126" s="95" t="s">
        <v>132</v>
      </c>
      <c r="J126" s="96"/>
      <c r="L126" s="96"/>
    </row>
    <row r="127" customFormat="false" ht="16.5" hidden="false" customHeight="true" outlineLevel="0" collapsed="false">
      <c r="A127" s="98" t="n">
        <f aca="false">I40</f>
        <v>1830.28181818182</v>
      </c>
      <c r="B127" s="98"/>
      <c r="C127" s="98" t="n">
        <f aca="false">I51</f>
        <v>673.543709090909</v>
      </c>
      <c r="D127" s="98" t="n">
        <f aca="false">I63</f>
        <v>466.617537572727</v>
      </c>
      <c r="E127" s="98" t="n">
        <f aca="false">I70</f>
        <v>63.6846558636364</v>
      </c>
      <c r="F127" s="98" t="n">
        <f aca="false">I74</f>
        <v>171.715253826764</v>
      </c>
      <c r="G127" s="98" t="n">
        <f aca="false">I85</f>
        <v>507.580690909091</v>
      </c>
      <c r="H127" s="98" t="n">
        <f aca="false">A127+C127+D127+E127+F127+G127</f>
        <v>3713.42366544495</v>
      </c>
      <c r="I127" s="98" t="n">
        <f aca="false">H127-I125</f>
        <v>3647.24057453585</v>
      </c>
      <c r="J127" s="55"/>
      <c r="L127" s="2"/>
    </row>
    <row r="128" customFormat="false" ht="4.5" hidden="false" customHeight="true" outlineLevel="0" collapsed="false"/>
    <row r="129" customFormat="false" ht="12" hidden="false" customHeight="true" outlineLevel="0" collapsed="false">
      <c r="A129" s="81" t="s">
        <v>140</v>
      </c>
      <c r="B129" s="81"/>
      <c r="C129" s="81"/>
      <c r="D129" s="81"/>
      <c r="E129" s="81"/>
      <c r="F129" s="81"/>
      <c r="G129" s="81"/>
      <c r="H129" s="82" t="n">
        <f aca="false">H109+H119+H123</f>
        <v>0</v>
      </c>
      <c r="I129" s="83" t="n">
        <f aca="false">I109+I119+I123</f>
        <v>0</v>
      </c>
    </row>
    <row r="130" customFormat="false" ht="4.5" hidden="false" customHeight="true" outlineLevel="0" collapsed="false"/>
    <row r="131" customFormat="false" ht="11.25" hidden="false" customHeight="true" outlineLevel="0" collapsed="false">
      <c r="A131" s="33" t="s">
        <v>141</v>
      </c>
      <c r="B131" s="33"/>
      <c r="C131" s="33"/>
      <c r="D131" s="33"/>
      <c r="E131" s="33"/>
      <c r="F131" s="33"/>
      <c r="G131" s="33"/>
      <c r="H131" s="33"/>
      <c r="I131" s="33"/>
    </row>
    <row r="132" customFormat="false" ht="33.75" hidden="false" customHeight="true" outlineLevel="0" collapsed="false">
      <c r="A132" s="34" t="s">
        <v>39</v>
      </c>
      <c r="B132" s="35" t="s">
        <v>142</v>
      </c>
      <c r="C132" s="35"/>
      <c r="D132" s="35"/>
      <c r="E132" s="35"/>
      <c r="F132" s="35"/>
      <c r="G132" s="35"/>
      <c r="H132" s="34" t="s">
        <v>41</v>
      </c>
      <c r="I132" s="34" t="s">
        <v>42</v>
      </c>
    </row>
    <row r="133" customFormat="false" ht="15" hidden="false" customHeight="true" outlineLevel="0" collapsed="false">
      <c r="A133" s="36" t="n">
        <v>1</v>
      </c>
      <c r="B133" s="14" t="s">
        <v>143</v>
      </c>
      <c r="C133" s="14"/>
      <c r="D133" s="14"/>
      <c r="E133" s="14"/>
      <c r="F133" s="14"/>
      <c r="G133" s="14"/>
      <c r="H133" s="37" t="n">
        <f aca="false">I133/$I$99</f>
        <v>0.0185915492957747</v>
      </c>
      <c r="I133" s="38" t="n">
        <f aca="false">($D$143/$E$144)*G143</f>
        <v>69.0382991322159</v>
      </c>
    </row>
    <row r="134" customFormat="false" ht="15" hidden="false" customHeight="true" outlineLevel="0" collapsed="false">
      <c r="A134" s="36" t="n">
        <v>2</v>
      </c>
      <c r="B134" s="14" t="s">
        <v>144</v>
      </c>
      <c r="C134" s="14"/>
      <c r="D134" s="14"/>
      <c r="E134" s="14"/>
      <c r="F134" s="14"/>
      <c r="G134" s="14"/>
      <c r="H134" s="37" t="n">
        <f aca="false">I134/$I$99</f>
        <v>0.0856338028169014</v>
      </c>
      <c r="I134" s="38" t="n">
        <f aca="false">($D$143/$E$144)*G144</f>
        <v>317.994589942328</v>
      </c>
    </row>
    <row r="135" customFormat="false" ht="15" hidden="false" customHeight="true" outlineLevel="0" collapsed="false">
      <c r="A135" s="36" t="n">
        <v>3</v>
      </c>
      <c r="B135" s="14" t="s">
        <v>19</v>
      </c>
      <c r="C135" s="14"/>
      <c r="D135" s="14"/>
      <c r="E135" s="14"/>
      <c r="F135" s="14"/>
      <c r="G135" s="14"/>
      <c r="H135" s="37" t="n">
        <f aca="false">I135/$I$99</f>
        <v>0.0225352112676056</v>
      </c>
      <c r="I135" s="38" t="n">
        <f aca="false">($D$143/$E$144)*G145</f>
        <v>83.6827868269284</v>
      </c>
    </row>
    <row r="136" customFormat="false" ht="15" hidden="false" customHeight="true" outlineLevel="0" collapsed="false">
      <c r="A136" s="36" t="n">
        <v>4</v>
      </c>
      <c r="B136" s="14" t="s">
        <v>145</v>
      </c>
      <c r="C136" s="14"/>
      <c r="D136" s="14"/>
      <c r="E136" s="14"/>
      <c r="F136" s="14"/>
      <c r="G136" s="14"/>
      <c r="H136" s="37" t="n">
        <f aca="false">I136/$I$99</f>
        <v>0</v>
      </c>
      <c r="I136" s="38" t="n">
        <f aca="false">($D$143/$E$144)*G146</f>
        <v>0</v>
      </c>
    </row>
    <row r="137" customFormat="false" ht="15" hidden="false" customHeight="true" outlineLevel="0" collapsed="false">
      <c r="A137" s="36" t="n">
        <v>5</v>
      </c>
      <c r="B137" s="14" t="s">
        <v>146</v>
      </c>
      <c r="C137" s="14"/>
      <c r="D137" s="14"/>
      <c r="E137" s="14"/>
      <c r="F137" s="14"/>
      <c r="G137" s="14"/>
      <c r="H137" s="37" t="n">
        <f aca="false">I137/$I$99</f>
        <v>0</v>
      </c>
      <c r="I137" s="38" t="n">
        <f aca="false">($D$143/$E$144)*G147</f>
        <v>0</v>
      </c>
    </row>
    <row r="138" customFormat="false" ht="15" hidden="false" customHeight="true" outlineLevel="0" collapsed="false">
      <c r="A138" s="40" t="s">
        <v>147</v>
      </c>
      <c r="B138" s="40"/>
      <c r="C138" s="40"/>
      <c r="D138" s="40"/>
      <c r="E138" s="40"/>
      <c r="F138" s="40"/>
      <c r="G138" s="40"/>
      <c r="H138" s="41" t="n">
        <f aca="false">H133+H134+H135+H136+H137</f>
        <v>0.126760563380282</v>
      </c>
      <c r="I138" s="42" t="n">
        <f aca="false">SUM(I133:I137)</f>
        <v>470.715675901472</v>
      </c>
    </row>
    <row r="139" customFormat="false" ht="11.25" hidden="false" customHeight="true" outlineLevel="0" collapsed="false">
      <c r="A139" s="47" t="s">
        <v>148</v>
      </c>
      <c r="B139" s="48" t="s">
        <v>149</v>
      </c>
      <c r="C139" s="48"/>
      <c r="D139" s="48"/>
      <c r="E139" s="48"/>
      <c r="F139" s="48"/>
      <c r="G139" s="48"/>
      <c r="H139" s="48"/>
      <c r="I139" s="48"/>
    </row>
    <row r="140" customFormat="false" ht="18.75" hidden="false" customHeight="true" outlineLevel="0" collapsed="false">
      <c r="A140" s="47" t="s">
        <v>150</v>
      </c>
      <c r="B140" s="102" t="s">
        <v>151</v>
      </c>
      <c r="C140" s="102"/>
      <c r="D140" s="102"/>
      <c r="E140" s="102"/>
      <c r="F140" s="102"/>
      <c r="G140" s="102"/>
      <c r="H140" s="102"/>
      <c r="I140" s="102"/>
    </row>
    <row r="141" customFormat="false" ht="13.5" hidden="false" customHeight="true" outlineLevel="0" collapsed="false">
      <c r="A141" s="59" t="s">
        <v>152</v>
      </c>
      <c r="B141" s="59"/>
      <c r="C141" s="59"/>
      <c r="D141" s="59"/>
      <c r="E141" s="59"/>
      <c r="F141" s="59"/>
      <c r="G141" s="59"/>
      <c r="H141" s="59"/>
      <c r="I141" s="59"/>
    </row>
    <row r="142" customFormat="false" ht="13.5" hidden="false" customHeight="true" outlineLevel="0" collapsed="false">
      <c r="A142" s="28" t="s">
        <v>153</v>
      </c>
      <c r="B142" s="28"/>
      <c r="C142" s="28" t="s">
        <v>154</v>
      </c>
      <c r="D142" s="21" t="s">
        <v>155</v>
      </c>
      <c r="E142" s="21"/>
      <c r="F142" s="28" t="s">
        <v>156</v>
      </c>
      <c r="G142" s="103" t="s">
        <v>157</v>
      </c>
      <c r="H142" s="28" t="s">
        <v>158</v>
      </c>
      <c r="I142" s="28"/>
    </row>
    <row r="143" customFormat="false" ht="13.5" hidden="false" customHeight="true" outlineLevel="0" collapsed="false">
      <c r="A143" s="38" t="n">
        <f aca="false">I99</f>
        <v>3713.42366544495</v>
      </c>
      <c r="B143" s="38"/>
      <c r="C143" s="38" t="n">
        <f aca="false">I129</f>
        <v>0</v>
      </c>
      <c r="D143" s="104" t="n">
        <f aca="false">A143+C143</f>
        <v>3713.42366544495</v>
      </c>
      <c r="E143" s="104"/>
      <c r="F143" s="36" t="str">
        <f aca="false">B133</f>
        <v>PIS</v>
      </c>
      <c r="G143" s="105" t="n">
        <v>0.0165</v>
      </c>
      <c r="H143" s="71" t="n">
        <v>0.0065</v>
      </c>
      <c r="I143" s="71"/>
      <c r="J143" s="55"/>
    </row>
    <row r="144" customFormat="false" ht="13.5" hidden="false" customHeight="true" outlineLevel="0" collapsed="false">
      <c r="A144" s="106" t="s">
        <v>159</v>
      </c>
      <c r="B144" s="106"/>
      <c r="C144" s="103" t="n">
        <v>1</v>
      </c>
      <c r="D144" s="107" t="n">
        <f aca="false">G148/1</f>
        <v>0.1125</v>
      </c>
      <c r="E144" s="108" t="n">
        <f aca="false">C144-D144</f>
        <v>0.8875</v>
      </c>
      <c r="F144" s="36" t="str">
        <f aca="false">B134</f>
        <v>COFINS</v>
      </c>
      <c r="G144" s="105" t="n">
        <v>0.076</v>
      </c>
      <c r="H144" s="71" t="n">
        <v>0.03</v>
      </c>
      <c r="I144" s="71"/>
    </row>
    <row r="145" customFormat="false" ht="13.5" hidden="false" customHeight="true" outlineLevel="0" collapsed="false">
      <c r="A145" s="109" t="s">
        <v>160</v>
      </c>
      <c r="B145" s="109"/>
      <c r="C145" s="36" t="n">
        <v>1</v>
      </c>
      <c r="D145" s="110" t="n">
        <f aca="false">H148</f>
        <v>0.0565</v>
      </c>
      <c r="E145" s="111" t="n">
        <f aca="false">C145-D145</f>
        <v>0.9435</v>
      </c>
      <c r="F145" s="36" t="str">
        <f aca="false">B135</f>
        <v>ISS</v>
      </c>
      <c r="G145" s="105" t="n">
        <f aca="false">I11</f>
        <v>0.02</v>
      </c>
      <c r="H145" s="71" t="n">
        <f aca="false">I11</f>
        <v>0.02</v>
      </c>
      <c r="I145" s="71"/>
    </row>
    <row r="146" customFormat="false" ht="13.5" hidden="false" customHeight="true" outlineLevel="0" collapsed="false">
      <c r="A146" s="112" t="s">
        <v>161</v>
      </c>
      <c r="B146" s="112"/>
      <c r="C146" s="36" t="n">
        <v>1</v>
      </c>
      <c r="D146" s="113" t="n">
        <v>0.09</v>
      </c>
      <c r="E146" s="114" t="n">
        <f aca="false">C146-D146</f>
        <v>0.91</v>
      </c>
      <c r="F146" s="28" t="s">
        <v>162</v>
      </c>
      <c r="G146" s="105" t="n">
        <v>0</v>
      </c>
      <c r="H146" s="71" t="n">
        <v>0</v>
      </c>
      <c r="I146" s="71"/>
    </row>
    <row r="147" customFormat="false" ht="13.5" hidden="false" customHeight="true" outlineLevel="0" collapsed="false">
      <c r="A147" s="115" t="s">
        <v>163</v>
      </c>
      <c r="B147" s="115" t="s">
        <v>164</v>
      </c>
      <c r="C147" s="115"/>
      <c r="D147" s="115"/>
      <c r="E147" s="115"/>
      <c r="F147" s="21" t="s">
        <v>165</v>
      </c>
      <c r="G147" s="105" t="n">
        <v>0</v>
      </c>
      <c r="H147" s="71" t="n">
        <v>0</v>
      </c>
      <c r="I147" s="71"/>
    </row>
    <row r="148" customFormat="false" ht="18" hidden="false" customHeight="true" outlineLevel="0" collapsed="false">
      <c r="A148" s="115"/>
      <c r="B148" s="115"/>
      <c r="C148" s="115"/>
      <c r="D148" s="115"/>
      <c r="E148" s="115"/>
      <c r="F148" s="3" t="s">
        <v>166</v>
      </c>
      <c r="G148" s="116" t="n">
        <f aca="false">SUM(G143:G147)</f>
        <v>0.1125</v>
      </c>
      <c r="H148" s="117" t="n">
        <f aca="false">SUM(H143:I147)</f>
        <v>0.0565</v>
      </c>
      <c r="I148" s="117"/>
    </row>
    <row r="149" customFormat="false" ht="18" hidden="false" customHeight="true" outlineLevel="0" collapsed="false">
      <c r="A149" s="47" t="s">
        <v>167</v>
      </c>
      <c r="B149" s="102" t="s">
        <v>168</v>
      </c>
      <c r="C149" s="102"/>
      <c r="D149" s="102"/>
      <c r="E149" s="102"/>
      <c r="F149" s="102"/>
      <c r="G149" s="102"/>
      <c r="H149" s="102"/>
      <c r="I149" s="102"/>
    </row>
    <row r="150" customFormat="false" ht="4.5" hidden="false" customHeight="true" outlineLevel="0" collapsed="false">
      <c r="A150" s="118"/>
      <c r="B150" s="119"/>
      <c r="C150" s="119"/>
      <c r="D150" s="119"/>
      <c r="E150" s="119"/>
      <c r="F150" s="119"/>
      <c r="G150" s="119"/>
      <c r="H150" s="119"/>
      <c r="I150" s="119"/>
    </row>
    <row r="151" customFormat="false" ht="12" hidden="false" customHeight="true" outlineLevel="0" collapsed="false">
      <c r="A151" s="81" t="s">
        <v>169</v>
      </c>
      <c r="B151" s="81"/>
      <c r="C151" s="81"/>
      <c r="D151" s="81"/>
      <c r="E151" s="81"/>
      <c r="F151" s="81"/>
      <c r="G151" s="81"/>
      <c r="H151" s="82" t="n">
        <f aca="false">H138</f>
        <v>0.126760563380282</v>
      </c>
      <c r="I151" s="83" t="n">
        <f aca="false">I138</f>
        <v>470.715675901472</v>
      </c>
    </row>
    <row r="152" customFormat="false" ht="4.5" hidden="false" customHeight="true" outlineLevel="0" collapsed="false"/>
    <row r="153" customFormat="false" ht="11.25" hidden="false" customHeight="true" outlineLevel="0" collapsed="false">
      <c r="A153" s="120" t="s">
        <v>170</v>
      </c>
      <c r="B153" s="120"/>
      <c r="C153" s="120"/>
      <c r="D153" s="120"/>
      <c r="E153" s="120"/>
      <c r="F153" s="120"/>
      <c r="G153" s="120"/>
      <c r="H153" s="120"/>
      <c r="I153" s="120"/>
    </row>
    <row r="154" customFormat="false" ht="11.25" hidden="false" customHeight="true" outlineLevel="0" collapsed="false">
      <c r="A154" s="33" t="s">
        <v>38</v>
      </c>
      <c r="B154" s="33"/>
      <c r="C154" s="33"/>
      <c r="D154" s="33"/>
      <c r="E154" s="33"/>
      <c r="F154" s="33"/>
      <c r="G154" s="33"/>
      <c r="H154" s="33"/>
      <c r="I154" s="33"/>
    </row>
    <row r="155" customFormat="false" ht="15" hidden="false" customHeight="true" outlineLevel="0" collapsed="false">
      <c r="A155" s="36" t="n">
        <v>1</v>
      </c>
      <c r="B155" s="14" t="s">
        <v>171</v>
      </c>
      <c r="C155" s="14"/>
      <c r="D155" s="14"/>
      <c r="E155" s="14"/>
      <c r="F155" s="14"/>
      <c r="G155" s="14"/>
      <c r="H155" s="37" t="n">
        <f aca="false">I155/$G$172</f>
        <v>0.437433285286539</v>
      </c>
      <c r="I155" s="121" t="n">
        <f aca="false">I40</f>
        <v>1830.28181818182</v>
      </c>
    </row>
    <row r="156" customFormat="false" ht="15" hidden="false" customHeight="true" outlineLevel="0" collapsed="false">
      <c r="A156" s="36" t="n">
        <v>2</v>
      </c>
      <c r="B156" s="14" t="s">
        <v>172</v>
      </c>
      <c r="C156" s="14"/>
      <c r="D156" s="14"/>
      <c r="E156" s="14"/>
      <c r="F156" s="14"/>
      <c r="G156" s="14"/>
      <c r="H156" s="37" t="n">
        <f aca="false">I156/$G$172</f>
        <v>0.328756058088494</v>
      </c>
      <c r="I156" s="121" t="n">
        <f aca="false">I51+I63+I70+I74</f>
        <v>1375.56115635404</v>
      </c>
    </row>
    <row r="157" customFormat="false" ht="15" hidden="false" customHeight="true" outlineLevel="0" collapsed="false">
      <c r="A157" s="36" t="n">
        <v>3</v>
      </c>
      <c r="B157" s="14" t="s">
        <v>173</v>
      </c>
      <c r="C157" s="14"/>
      <c r="D157" s="14"/>
      <c r="E157" s="14"/>
      <c r="F157" s="14"/>
      <c r="G157" s="14"/>
      <c r="H157" s="37" t="n">
        <f aca="false">I157/$G$172</f>
        <v>0.121310656624967</v>
      </c>
      <c r="I157" s="121" t="n">
        <f aca="false">I85</f>
        <v>507.580690909091</v>
      </c>
    </row>
    <row r="158" s="44" customFormat="true" ht="15" hidden="false" customHeight="true" outlineLevel="0" collapsed="false">
      <c r="A158" s="81" t="s">
        <v>174</v>
      </c>
      <c r="B158" s="81"/>
      <c r="C158" s="81"/>
      <c r="D158" s="81"/>
      <c r="E158" s="81"/>
      <c r="F158" s="81"/>
      <c r="G158" s="81"/>
      <c r="H158" s="82" t="n">
        <f aca="false">H155+H156+H157</f>
        <v>0.8875</v>
      </c>
      <c r="I158" s="83" t="n">
        <f aca="false">SUM(I155:I157)</f>
        <v>3713.42366544495</v>
      </c>
      <c r="J158" s="122"/>
    </row>
    <row r="159" customFormat="false" ht="4.5" hidden="false" customHeight="true" outlineLevel="0" collapsed="false"/>
    <row r="160" customFormat="false" ht="11.25" hidden="false" customHeight="true" outlineLevel="0" collapsed="false">
      <c r="A160" s="33" t="s">
        <v>113</v>
      </c>
      <c r="B160" s="33"/>
      <c r="C160" s="33"/>
      <c r="D160" s="33"/>
      <c r="E160" s="33"/>
      <c r="F160" s="33"/>
      <c r="G160" s="33"/>
      <c r="H160" s="33"/>
      <c r="I160" s="33"/>
    </row>
    <row r="161" customFormat="false" ht="15" hidden="false" customHeight="true" outlineLevel="0" collapsed="false">
      <c r="A161" s="36" t="n">
        <v>1</v>
      </c>
      <c r="B161" s="14" t="s">
        <v>175</v>
      </c>
      <c r="C161" s="14"/>
      <c r="D161" s="14"/>
      <c r="E161" s="14"/>
      <c r="F161" s="14"/>
      <c r="G161" s="14"/>
      <c r="H161" s="37" t="n">
        <f aca="false">I161/$G$172</f>
        <v>0</v>
      </c>
      <c r="I161" s="38" t="n">
        <f aca="false">I109</f>
        <v>0</v>
      </c>
    </row>
    <row r="162" customFormat="false" ht="15" hidden="false" customHeight="true" outlineLevel="0" collapsed="false">
      <c r="A162" s="36" t="n">
        <v>2</v>
      </c>
      <c r="B162" s="14" t="s">
        <v>176</v>
      </c>
      <c r="C162" s="14"/>
      <c r="D162" s="14"/>
      <c r="E162" s="14"/>
      <c r="F162" s="14"/>
      <c r="G162" s="14"/>
      <c r="H162" s="37" t="n">
        <f aca="false">I162/$G$172</f>
        <v>0</v>
      </c>
      <c r="I162" s="38" t="n">
        <f aca="false">I119</f>
        <v>0</v>
      </c>
    </row>
    <row r="163" customFormat="false" ht="15" hidden="false" customHeight="true" outlineLevel="0" collapsed="false">
      <c r="A163" s="36" t="n">
        <v>3</v>
      </c>
      <c r="B163" s="14" t="s">
        <v>177</v>
      </c>
      <c r="C163" s="14"/>
      <c r="D163" s="14"/>
      <c r="E163" s="14"/>
      <c r="F163" s="14"/>
      <c r="G163" s="14"/>
      <c r="H163" s="37" t="n">
        <f aca="false">I163/$G$172</f>
        <v>0</v>
      </c>
      <c r="I163" s="38" t="n">
        <f aca="false">I123</f>
        <v>0</v>
      </c>
    </row>
    <row r="164" customFormat="false" ht="15" hidden="false" customHeight="true" outlineLevel="0" collapsed="false">
      <c r="A164" s="81" t="s">
        <v>178</v>
      </c>
      <c r="B164" s="81"/>
      <c r="C164" s="81"/>
      <c r="D164" s="81"/>
      <c r="E164" s="81"/>
      <c r="F164" s="81"/>
      <c r="G164" s="81"/>
      <c r="H164" s="82" t="n">
        <f aca="false">H161+H162+H163</f>
        <v>0</v>
      </c>
      <c r="I164" s="83" t="n">
        <f aca="false">I161+I162+I163</f>
        <v>0</v>
      </c>
    </row>
    <row r="165" customFormat="false" ht="4.5" hidden="false" customHeight="true" outlineLevel="0" collapsed="false"/>
    <row r="166" customFormat="false" ht="11.25" hidden="false" customHeight="true" outlineLevel="0" collapsed="false">
      <c r="A166" s="33" t="s">
        <v>141</v>
      </c>
      <c r="B166" s="33"/>
      <c r="C166" s="33"/>
      <c r="D166" s="33"/>
      <c r="E166" s="33"/>
      <c r="F166" s="33"/>
      <c r="G166" s="33"/>
      <c r="H166" s="33"/>
      <c r="I166" s="33"/>
    </row>
    <row r="167" customFormat="false" ht="15" hidden="false" customHeight="true" outlineLevel="0" collapsed="false">
      <c r="A167" s="36" t="n">
        <v>1</v>
      </c>
      <c r="B167" s="14" t="s">
        <v>179</v>
      </c>
      <c r="C167" s="14"/>
      <c r="D167" s="14"/>
      <c r="E167" s="14"/>
      <c r="F167" s="14"/>
      <c r="G167" s="14"/>
      <c r="H167" s="37" t="n">
        <f aca="false">I167/$G$172</f>
        <v>0.1125</v>
      </c>
      <c r="I167" s="38" t="n">
        <f aca="false">I138</f>
        <v>470.715675901472</v>
      </c>
    </row>
    <row r="168" customFormat="false" ht="15" hidden="false" customHeight="true" outlineLevel="0" collapsed="false">
      <c r="A168" s="81" t="s">
        <v>180</v>
      </c>
      <c r="B168" s="81"/>
      <c r="C168" s="81"/>
      <c r="D168" s="81"/>
      <c r="E168" s="81"/>
      <c r="F168" s="81"/>
      <c r="G168" s="81"/>
      <c r="H168" s="82" t="n">
        <f aca="false">H167</f>
        <v>0.1125</v>
      </c>
      <c r="I168" s="83" t="n">
        <f aca="false">I138</f>
        <v>470.715675901472</v>
      </c>
      <c r="K168" s="123"/>
    </row>
    <row r="169" customFormat="false" ht="4.5" hidden="false" customHeight="true" outlineLevel="0" collapsed="false"/>
    <row r="170" customFormat="false" ht="11.25" hidden="false" customHeight="true" outlineLevel="0" collapsed="false">
      <c r="A170" s="124" t="s">
        <v>170</v>
      </c>
      <c r="B170" s="124"/>
      <c r="C170" s="124"/>
      <c r="D170" s="124"/>
      <c r="E170" s="124"/>
      <c r="F170" s="124"/>
      <c r="G170" s="124"/>
      <c r="H170" s="124"/>
      <c r="I170" s="124"/>
    </row>
    <row r="171" customFormat="false" ht="45" hidden="false" customHeight="true" outlineLevel="0" collapsed="false">
      <c r="A171" s="125" t="s">
        <v>181</v>
      </c>
      <c r="B171" s="125"/>
      <c r="C171" s="125"/>
      <c r="D171" s="125"/>
      <c r="E171" s="125"/>
      <c r="F171" s="125"/>
      <c r="G171" s="124" t="s">
        <v>182</v>
      </c>
      <c r="H171" s="124" t="s">
        <v>183</v>
      </c>
      <c r="I171" s="124" t="s">
        <v>184</v>
      </c>
    </row>
    <row r="172" customFormat="false" ht="11.25" hidden="false" customHeight="true" outlineLevel="0" collapsed="false">
      <c r="A172" s="126" t="str">
        <f aca="false">D5</f>
        <v>Auxiliar Administrativo</v>
      </c>
      <c r="B172" s="126"/>
      <c r="C172" s="126"/>
      <c r="D172" s="126"/>
      <c r="E172" s="126"/>
      <c r="F172" s="126"/>
      <c r="G172" s="127" t="n">
        <f aca="false">I158+I164+I168</f>
        <v>4184.13934134642</v>
      </c>
      <c r="H172" s="124" t="n">
        <f aca="false">IF(D6="12x36",2,1)</f>
        <v>1</v>
      </c>
      <c r="I172" s="127" t="n">
        <f aca="false">G172*H172</f>
        <v>4184.13934134642</v>
      </c>
    </row>
    <row r="173" customFormat="false" ht="11.25" hidden="false" customHeight="false" outlineLevel="0" collapsed="false">
      <c r="A173" s="126"/>
      <c r="B173" s="126"/>
      <c r="C173" s="126"/>
      <c r="D173" s="126"/>
      <c r="E173" s="126"/>
      <c r="F173" s="126"/>
      <c r="G173" s="124"/>
      <c r="H173" s="124"/>
      <c r="I173" s="127"/>
    </row>
    <row r="174" s="44" customFormat="true" ht="12" hidden="false" customHeight="true" outlineLevel="0" collapsed="false">
      <c r="A174" s="128" t="s">
        <v>185</v>
      </c>
      <c r="B174" s="128"/>
      <c r="C174" s="128"/>
      <c r="D174" s="128"/>
      <c r="E174" s="128"/>
      <c r="F174" s="128"/>
      <c r="G174" s="128"/>
      <c r="H174" s="128"/>
      <c r="I174" s="129" t="n">
        <f aca="false">I172</f>
        <v>4184.13934134642</v>
      </c>
      <c r="J174" s="122"/>
    </row>
  </sheetData>
  <mergeCells count="173">
    <mergeCell ref="A1:I1"/>
    <mergeCell ref="A2:B2"/>
    <mergeCell ref="C2:D2"/>
    <mergeCell ref="E2:I2"/>
    <mergeCell ref="A3:B3"/>
    <mergeCell ref="A5:C5"/>
    <mergeCell ref="D5:F5"/>
    <mergeCell ref="G5:H6"/>
    <mergeCell ref="I5:I6"/>
    <mergeCell ref="A6:C6"/>
    <mergeCell ref="D6:F6"/>
    <mergeCell ref="A7:C7"/>
    <mergeCell ref="D7:F7"/>
    <mergeCell ref="G7:H8"/>
    <mergeCell ref="I7:I8"/>
    <mergeCell ref="A8:C8"/>
    <mergeCell ref="D8:F8"/>
    <mergeCell ref="A9:C9"/>
    <mergeCell ref="D9:F9"/>
    <mergeCell ref="G9:H9"/>
    <mergeCell ref="A10:F10"/>
    <mergeCell ref="A11:F11"/>
    <mergeCell ref="A12:F14"/>
    <mergeCell ref="G12:G14"/>
    <mergeCell ref="A15:F17"/>
    <mergeCell ref="G15:G17"/>
    <mergeCell ref="A18:F20"/>
    <mergeCell ref="G18:G20"/>
    <mergeCell ref="A21:F21"/>
    <mergeCell ref="A22:F22"/>
    <mergeCell ref="A23:F23"/>
    <mergeCell ref="A24:F25"/>
    <mergeCell ref="A26:F26"/>
    <mergeCell ref="A27:F27"/>
    <mergeCell ref="A29:I29"/>
    <mergeCell ref="B30:G30"/>
    <mergeCell ref="B31:G31"/>
    <mergeCell ref="B32:G32"/>
    <mergeCell ref="B33:G33"/>
    <mergeCell ref="B34:G34"/>
    <mergeCell ref="B35:G35"/>
    <mergeCell ref="B36:G36"/>
    <mergeCell ref="B37:G37"/>
    <mergeCell ref="B38:G38"/>
    <mergeCell ref="B39:G39"/>
    <mergeCell ref="A40:G40"/>
    <mergeCell ref="B42:G42"/>
    <mergeCell ref="B43:G43"/>
    <mergeCell ref="B44:G44"/>
    <mergeCell ref="B45:G45"/>
    <mergeCell ref="B46:G46"/>
    <mergeCell ref="B47:G47"/>
    <mergeCell ref="B48:G48"/>
    <mergeCell ref="B49:G49"/>
    <mergeCell ref="B50:G50"/>
    <mergeCell ref="A51:G51"/>
    <mergeCell ref="A52:I52"/>
    <mergeCell ref="A53:I53"/>
    <mergeCell ref="B54:G54"/>
    <mergeCell ref="B55:G55"/>
    <mergeCell ref="B56:G56"/>
    <mergeCell ref="B57:G57"/>
    <mergeCell ref="B58:G58"/>
    <mergeCell ref="B59:G59"/>
    <mergeCell ref="B60:G60"/>
    <mergeCell ref="B61:G61"/>
    <mergeCell ref="B62:G62"/>
    <mergeCell ref="A63:G63"/>
    <mergeCell ref="B64:I64"/>
    <mergeCell ref="B65:I65"/>
    <mergeCell ref="B66:G66"/>
    <mergeCell ref="B67:G67"/>
    <mergeCell ref="B68:G68"/>
    <mergeCell ref="B69:G69"/>
    <mergeCell ref="A70:G70"/>
    <mergeCell ref="B72:G72"/>
    <mergeCell ref="B73:G73"/>
    <mergeCell ref="A74:G74"/>
    <mergeCell ref="A76:G76"/>
    <mergeCell ref="B78:G78"/>
    <mergeCell ref="B79:G79"/>
    <mergeCell ref="B80:G80"/>
    <mergeCell ref="B81:G81"/>
    <mergeCell ref="B82:G82"/>
    <mergeCell ref="B83:G83"/>
    <mergeCell ref="B84:G84"/>
    <mergeCell ref="A85:G85"/>
    <mergeCell ref="B86:G86"/>
    <mergeCell ref="A87:I87"/>
    <mergeCell ref="A88:B88"/>
    <mergeCell ref="A89:B89"/>
    <mergeCell ref="A91:I91"/>
    <mergeCell ref="A92:B92"/>
    <mergeCell ref="A93:B93"/>
    <mergeCell ref="A95:E95"/>
    <mergeCell ref="F95:I95"/>
    <mergeCell ref="A96:B96"/>
    <mergeCell ref="A97:B97"/>
    <mergeCell ref="A99:G99"/>
    <mergeCell ref="A101:I101"/>
    <mergeCell ref="B102:G102"/>
    <mergeCell ref="B103:G103"/>
    <mergeCell ref="B104:G104"/>
    <mergeCell ref="B105:G105"/>
    <mergeCell ref="B106:G106"/>
    <mergeCell ref="B107:G107"/>
    <mergeCell ref="B108:G108"/>
    <mergeCell ref="A109:G109"/>
    <mergeCell ref="B110:I110"/>
    <mergeCell ref="A112:E112"/>
    <mergeCell ref="A113:B113"/>
    <mergeCell ref="A114:B114"/>
    <mergeCell ref="B115:I115"/>
    <mergeCell ref="B116:G116"/>
    <mergeCell ref="B117:G117"/>
    <mergeCell ref="B118:G118"/>
    <mergeCell ref="A119:G119"/>
    <mergeCell ref="B121:G121"/>
    <mergeCell ref="B122:G122"/>
    <mergeCell ref="A123:G123"/>
    <mergeCell ref="A125:E125"/>
    <mergeCell ref="A126:B126"/>
    <mergeCell ref="A127:B127"/>
    <mergeCell ref="A129:G129"/>
    <mergeCell ref="A131:I131"/>
    <mergeCell ref="B132:G132"/>
    <mergeCell ref="B133:G133"/>
    <mergeCell ref="B134:G134"/>
    <mergeCell ref="B135:G135"/>
    <mergeCell ref="B136:G136"/>
    <mergeCell ref="B137:G137"/>
    <mergeCell ref="A138:G138"/>
    <mergeCell ref="B139:I139"/>
    <mergeCell ref="B140:I140"/>
    <mergeCell ref="A141:I141"/>
    <mergeCell ref="A142:B142"/>
    <mergeCell ref="D142:E142"/>
    <mergeCell ref="H142:I142"/>
    <mergeCell ref="A143:B143"/>
    <mergeCell ref="D143:E143"/>
    <mergeCell ref="H143:I143"/>
    <mergeCell ref="A144:B144"/>
    <mergeCell ref="H144:I144"/>
    <mergeCell ref="A145:B145"/>
    <mergeCell ref="H145:I145"/>
    <mergeCell ref="A146:B146"/>
    <mergeCell ref="H146:I146"/>
    <mergeCell ref="A147:A148"/>
    <mergeCell ref="B147:E148"/>
    <mergeCell ref="H147:I147"/>
    <mergeCell ref="H148:I148"/>
    <mergeCell ref="B149:I149"/>
    <mergeCell ref="B150:I150"/>
    <mergeCell ref="A151:G151"/>
    <mergeCell ref="A153:I153"/>
    <mergeCell ref="A154:I154"/>
    <mergeCell ref="B155:G155"/>
    <mergeCell ref="B156:G156"/>
    <mergeCell ref="B157:G157"/>
    <mergeCell ref="A158:G158"/>
    <mergeCell ref="A160:I160"/>
    <mergeCell ref="B161:G161"/>
    <mergeCell ref="B162:G162"/>
    <mergeCell ref="B163:G163"/>
    <mergeCell ref="A164:G164"/>
    <mergeCell ref="A166:I166"/>
    <mergeCell ref="B167:G167"/>
    <mergeCell ref="A168:G168"/>
    <mergeCell ref="A170:I170"/>
    <mergeCell ref="A171:F171"/>
    <mergeCell ref="A172:F172"/>
    <mergeCell ref="A173:F173"/>
    <mergeCell ref="A174:H174"/>
  </mergeCells>
  <printOptions headings="false" gridLines="false" gridLinesSet="true" horizontalCentered="true" verticalCentered="false"/>
  <pageMargins left="1.29583333333333" right="0.511805555555556" top="1.34722222222222" bottom="0.7875" header="0.511811023622047" footer="0.511811023622047"/>
  <pageSetup paperSize="9" scale="73" fitToWidth="1" fitToHeight="1" pageOrder="downThenOver" orientation="portrait" blackAndWhite="false" draft="false" cellComments="none" horizontalDpi="300" verticalDpi="300" copies="1"/>
  <headerFooter differentFirst="false" differentOddEven="false">
    <oddHeader/>
    <odd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false"/>
  </sheetPr>
  <dimension ref="A1:L174"/>
  <sheetViews>
    <sheetView showFormulas="false" showGridLines="true" showRowColHeaders="true" showZeros="true" rightToLeft="false" tabSelected="false" showOutlineSymbols="true" defaultGridColor="true" view="pageBreakPreview" topLeftCell="A1" colorId="64" zoomScale="130" zoomScaleNormal="130" zoomScalePageLayoutView="130" workbookViewId="0">
      <selection pane="topLeft" activeCell="A21" activeCellId="0" sqref="A21"/>
    </sheetView>
  </sheetViews>
  <sheetFormatPr defaultColWidth="9.1484375" defaultRowHeight="11.25" zeroHeight="false" outlineLevelRow="0" outlineLevelCol="0"/>
  <cols>
    <col collapsed="false" customWidth="true" hidden="false" outlineLevel="0" max="1" min="1" style="1" width="2.86"/>
    <col collapsed="false" customWidth="true" hidden="false" outlineLevel="0" max="4" min="2" style="1" width="11.29"/>
    <col collapsed="false" customWidth="true" hidden="false" outlineLevel="0" max="5" min="5" style="1" width="12.15"/>
    <col collapsed="false" customWidth="true" hidden="false" outlineLevel="0" max="7" min="6" style="1" width="11.29"/>
    <col collapsed="false" customWidth="true" hidden="false" outlineLevel="0" max="8" min="8" style="1" width="9.29"/>
    <col collapsed="false" customWidth="true" hidden="false" outlineLevel="0" max="9" min="9" style="1" width="11.71"/>
    <col collapsed="false" customWidth="true" hidden="false" outlineLevel="0" max="10" min="10" style="2" width="11.14"/>
    <col collapsed="false" customWidth="true" hidden="false" outlineLevel="0" max="11" min="11" style="1" width="10"/>
    <col collapsed="false" customWidth="false" hidden="false" outlineLevel="0" max="12" min="12" style="1" width="9.14"/>
    <col collapsed="false" customWidth="true" hidden="false" outlineLevel="0" max="15" min="13" style="1" width="22.29"/>
    <col collapsed="false" customWidth="false" hidden="false" outlineLevel="0" max="16384" min="16" style="1" width="9.14"/>
  </cols>
  <sheetData>
    <row r="1" customFormat="false" ht="27.75" hidden="false" customHeight="true" outlineLevel="0" collapsed="false">
      <c r="A1" s="3" t="s">
        <v>0</v>
      </c>
      <c r="B1" s="3"/>
      <c r="C1" s="3"/>
      <c r="D1" s="3"/>
      <c r="E1" s="3"/>
      <c r="F1" s="3"/>
      <c r="G1" s="3"/>
      <c r="H1" s="3"/>
      <c r="I1" s="3"/>
      <c r="K1" s="4"/>
    </row>
    <row r="2" customFormat="false" ht="22.5" hidden="false" customHeight="true" outlineLevel="0" collapsed="false">
      <c r="A2" s="3" t="s">
        <v>1</v>
      </c>
      <c r="B2" s="3"/>
      <c r="C2" s="5" t="s">
        <v>2</v>
      </c>
      <c r="D2" s="5"/>
      <c r="E2" s="6" t="s">
        <v>3</v>
      </c>
      <c r="F2" s="6"/>
      <c r="G2" s="6"/>
      <c r="H2" s="6"/>
      <c r="I2" s="6"/>
    </row>
    <row r="3" customFormat="false" ht="11.25" hidden="false" customHeight="true" outlineLevel="0" collapsed="false">
      <c r="A3" s="3" t="s">
        <v>4</v>
      </c>
      <c r="B3" s="3"/>
      <c r="C3" s="7"/>
      <c r="D3" s="8"/>
      <c r="E3" s="9" t="s">
        <v>5</v>
      </c>
      <c r="F3" s="7"/>
      <c r="G3" s="8"/>
      <c r="H3" s="8"/>
      <c r="I3" s="8"/>
    </row>
    <row r="4" customFormat="false" ht="4.5" hidden="false" customHeight="true" outlineLevel="0" collapsed="false"/>
    <row r="5" customFormat="false" ht="18.75" hidden="false" customHeight="true" outlineLevel="0" collapsed="false">
      <c r="A5" s="10" t="s">
        <v>6</v>
      </c>
      <c r="B5" s="10"/>
      <c r="C5" s="10"/>
      <c r="D5" s="11" t="s">
        <v>187</v>
      </c>
      <c r="E5" s="11"/>
      <c r="F5" s="11"/>
      <c r="G5" s="12" t="str">
        <f aca="false">IF(D6="12x36","Regime de trabalho:","Quantidade de HORAS/MÊS")</f>
        <v>Quantidade de HORAS/MÊS</v>
      </c>
      <c r="H5" s="12"/>
      <c r="I5" s="13" t="n">
        <f aca="false">IF(D6="12x36",D6,5*D6)</f>
        <v>200</v>
      </c>
    </row>
    <row r="6" customFormat="false" ht="18.75" hidden="false" customHeight="true" outlineLevel="0" collapsed="false">
      <c r="A6" s="10" t="str">
        <f aca="false">IF(D6="12x36","Regime de trabalho:","Regime de trabalho (horas semanais):")</f>
        <v>Regime de trabalho (horas semanais):</v>
      </c>
      <c r="B6" s="10"/>
      <c r="C6" s="10"/>
      <c r="D6" s="10" t="n">
        <v>40</v>
      </c>
      <c r="E6" s="10"/>
      <c r="F6" s="10"/>
      <c r="G6" s="12"/>
      <c r="H6" s="12"/>
      <c r="I6" s="13"/>
    </row>
    <row r="7" customFormat="false" ht="22.5" hidden="false" customHeight="true" outlineLevel="0" collapsed="false">
      <c r="A7" s="10" t="s">
        <v>8</v>
      </c>
      <c r="B7" s="10"/>
      <c r="C7" s="10"/>
      <c r="D7" s="14" t="s">
        <v>188</v>
      </c>
      <c r="E7" s="14"/>
      <c r="F7" s="14"/>
      <c r="G7" s="15" t="s">
        <v>10</v>
      </c>
      <c r="H7" s="15"/>
      <c r="I7" s="17" t="s">
        <v>16</v>
      </c>
    </row>
    <row r="8" customFormat="false" ht="22.5" hidden="false" customHeight="true" outlineLevel="0" collapsed="false">
      <c r="A8" s="10" t="s">
        <v>11</v>
      </c>
      <c r="B8" s="10"/>
      <c r="C8" s="10"/>
      <c r="D8" s="14" t="s">
        <v>12</v>
      </c>
      <c r="E8" s="14"/>
      <c r="F8" s="14"/>
      <c r="G8" s="15"/>
      <c r="H8" s="15"/>
      <c r="I8" s="17"/>
    </row>
    <row r="9" customFormat="false" ht="24.75" hidden="false" customHeight="true" outlineLevel="0" collapsed="false">
      <c r="A9" s="10" t="s">
        <v>13</v>
      </c>
      <c r="B9" s="10"/>
      <c r="C9" s="10"/>
      <c r="D9" s="10" t="s">
        <v>14</v>
      </c>
      <c r="E9" s="10"/>
      <c r="F9" s="10"/>
      <c r="G9" s="15" t="s">
        <v>15</v>
      </c>
      <c r="H9" s="15"/>
      <c r="I9" s="17" t="s">
        <v>16</v>
      </c>
    </row>
    <row r="10" customFormat="false" ht="32.25" hidden="false" customHeight="true" outlineLevel="0" collapsed="false">
      <c r="A10" s="18" t="s">
        <v>17</v>
      </c>
      <c r="B10" s="18"/>
      <c r="C10" s="18"/>
      <c r="D10" s="18"/>
      <c r="E10" s="18"/>
      <c r="F10" s="18"/>
      <c r="G10" s="15" t="s">
        <v>18</v>
      </c>
      <c r="H10" s="19" t="n">
        <v>200</v>
      </c>
      <c r="I10" s="20" t="n">
        <v>1862</v>
      </c>
    </row>
    <row r="11" customFormat="false" ht="11.25" hidden="false" customHeight="true" outlineLevel="0" collapsed="false">
      <c r="A11" s="21" t="s">
        <v>19</v>
      </c>
      <c r="B11" s="21"/>
      <c r="C11" s="21"/>
      <c r="D11" s="21"/>
      <c r="E11" s="21"/>
      <c r="F11" s="21"/>
      <c r="G11" s="19" t="str">
        <f aca="false">D9</f>
        <v>Esteio/RS</v>
      </c>
      <c r="H11" s="22" t="s">
        <v>20</v>
      </c>
      <c r="I11" s="23" t="n">
        <v>0.02</v>
      </c>
    </row>
    <row r="12" customFormat="false" ht="15" hidden="false" customHeight="true" outlineLevel="0" collapsed="false">
      <c r="A12" s="21" t="s">
        <v>21</v>
      </c>
      <c r="B12" s="21"/>
      <c r="C12" s="21"/>
      <c r="D12" s="21"/>
      <c r="E12" s="21"/>
      <c r="F12" s="21"/>
      <c r="G12" s="22" t="s">
        <v>12</v>
      </c>
      <c r="H12" s="22" t="s">
        <v>22</v>
      </c>
      <c r="I12" s="20" t="n">
        <v>4</v>
      </c>
    </row>
    <row r="13" customFormat="false" ht="11.25" hidden="false" customHeight="false" outlineLevel="0" collapsed="false">
      <c r="A13" s="21"/>
      <c r="B13" s="21"/>
      <c r="C13" s="21"/>
      <c r="D13" s="21"/>
      <c r="E13" s="21"/>
      <c r="F13" s="21"/>
      <c r="G13" s="22"/>
      <c r="H13" s="22" t="s">
        <v>23</v>
      </c>
      <c r="I13" s="24" t="n">
        <v>22</v>
      </c>
    </row>
    <row r="14" customFormat="false" ht="11.25" hidden="false" customHeight="false" outlineLevel="0" collapsed="false">
      <c r="A14" s="21"/>
      <c r="B14" s="21"/>
      <c r="C14" s="21"/>
      <c r="D14" s="21"/>
      <c r="E14" s="21"/>
      <c r="F14" s="21"/>
      <c r="G14" s="22"/>
      <c r="H14" s="22" t="s">
        <v>24</v>
      </c>
      <c r="I14" s="17" t="n">
        <v>0.06</v>
      </c>
    </row>
    <row r="15" customFormat="false" ht="11.25" hidden="false" customHeight="true" outlineLevel="0" collapsed="false">
      <c r="A15" s="21" t="s">
        <v>189</v>
      </c>
      <c r="B15" s="21"/>
      <c r="C15" s="21"/>
      <c r="D15" s="21"/>
      <c r="E15" s="21"/>
      <c r="F15" s="21"/>
      <c r="G15" s="22" t="s">
        <v>12</v>
      </c>
      <c r="H15" s="22" t="s">
        <v>22</v>
      </c>
      <c r="I15" s="20" t="n">
        <v>17.91</v>
      </c>
    </row>
    <row r="16" customFormat="false" ht="11.25" hidden="false" customHeight="true" outlineLevel="0" collapsed="false">
      <c r="A16" s="21"/>
      <c r="B16" s="21"/>
      <c r="C16" s="21"/>
      <c r="D16" s="21"/>
      <c r="E16" s="21"/>
      <c r="F16" s="21"/>
      <c r="G16" s="22"/>
      <c r="H16" s="22" t="s">
        <v>23</v>
      </c>
      <c r="I16" s="24" t="n">
        <v>1</v>
      </c>
    </row>
    <row r="17" customFormat="false" ht="11.25" hidden="false" customHeight="false" outlineLevel="0" collapsed="false">
      <c r="A17" s="21"/>
      <c r="B17" s="21"/>
      <c r="C17" s="21"/>
      <c r="D17" s="21"/>
      <c r="E17" s="21"/>
      <c r="F17" s="21"/>
      <c r="G17" s="22"/>
      <c r="H17" s="22" t="s">
        <v>24</v>
      </c>
      <c r="I17" s="17" t="n">
        <v>0</v>
      </c>
    </row>
    <row r="18" customFormat="false" ht="11.25" hidden="false" customHeight="true" outlineLevel="0" collapsed="false">
      <c r="A18" s="21" t="s">
        <v>26</v>
      </c>
      <c r="B18" s="21"/>
      <c r="C18" s="21"/>
      <c r="D18" s="21"/>
      <c r="E18" s="21"/>
      <c r="F18" s="21"/>
      <c r="G18" s="22" t="s">
        <v>12</v>
      </c>
      <c r="H18" s="22" t="s">
        <v>22</v>
      </c>
      <c r="I18" s="20" t="n">
        <v>0</v>
      </c>
    </row>
    <row r="19" customFormat="false" ht="11.25" hidden="false" customHeight="false" outlineLevel="0" collapsed="false">
      <c r="A19" s="21"/>
      <c r="B19" s="21"/>
      <c r="C19" s="21"/>
      <c r="D19" s="21"/>
      <c r="E19" s="21"/>
      <c r="F19" s="21"/>
      <c r="G19" s="22"/>
      <c r="H19" s="22" t="s">
        <v>23</v>
      </c>
      <c r="I19" s="24" t="n">
        <v>0</v>
      </c>
    </row>
    <row r="20" customFormat="false" ht="11.25" hidden="false" customHeight="false" outlineLevel="0" collapsed="false">
      <c r="A20" s="21"/>
      <c r="B20" s="21"/>
      <c r="C20" s="21"/>
      <c r="D20" s="21"/>
      <c r="E20" s="21"/>
      <c r="F20" s="21"/>
      <c r="G20" s="22"/>
      <c r="H20" s="22" t="s">
        <v>24</v>
      </c>
      <c r="I20" s="17" t="n">
        <v>0</v>
      </c>
    </row>
    <row r="21" customFormat="false" ht="36" hidden="false" customHeight="true" outlineLevel="0" collapsed="false">
      <c r="A21" s="25" t="s">
        <v>27</v>
      </c>
      <c r="B21" s="25"/>
      <c r="C21" s="25"/>
      <c r="D21" s="25"/>
      <c r="E21" s="25"/>
      <c r="F21" s="25"/>
      <c r="G21" s="26" t="s">
        <v>12</v>
      </c>
      <c r="H21" s="26" t="s">
        <v>28</v>
      </c>
      <c r="I21" s="131" t="s">
        <v>16</v>
      </c>
    </row>
    <row r="22" customFormat="false" ht="22.5" hidden="false" customHeight="true" outlineLevel="0" collapsed="false">
      <c r="A22" s="28" t="s">
        <v>29</v>
      </c>
      <c r="B22" s="28"/>
      <c r="C22" s="28"/>
      <c r="D22" s="28"/>
      <c r="E22" s="28"/>
      <c r="F22" s="28"/>
      <c r="G22" s="26"/>
      <c r="H22" s="26" t="s">
        <v>30</v>
      </c>
      <c r="I22" s="29" t="s">
        <v>16</v>
      </c>
    </row>
    <row r="23" customFormat="false" ht="34.5" hidden="false" customHeight="true" outlineLevel="0" collapsed="false">
      <c r="A23" s="28" t="s">
        <v>31</v>
      </c>
      <c r="B23" s="28"/>
      <c r="C23" s="28"/>
      <c r="D23" s="28"/>
      <c r="E23" s="28"/>
      <c r="F23" s="28"/>
      <c r="G23" s="19"/>
      <c r="H23" s="22" t="s">
        <v>32</v>
      </c>
      <c r="I23" s="130" t="s">
        <v>16</v>
      </c>
    </row>
    <row r="24" customFormat="false" ht="15" hidden="false" customHeight="true" outlineLevel="0" collapsed="false">
      <c r="A24" s="28" t="s">
        <v>33</v>
      </c>
      <c r="B24" s="28"/>
      <c r="C24" s="28"/>
      <c r="D24" s="28"/>
      <c r="E24" s="28"/>
      <c r="F24" s="28"/>
      <c r="G24" s="26"/>
      <c r="H24" s="30" t="s">
        <v>34</v>
      </c>
      <c r="I24" s="31" t="s">
        <v>16</v>
      </c>
    </row>
    <row r="25" customFormat="false" ht="15" hidden="false" customHeight="true" outlineLevel="0" collapsed="false">
      <c r="A25" s="28"/>
      <c r="B25" s="28"/>
      <c r="C25" s="28"/>
      <c r="D25" s="28"/>
      <c r="E25" s="28"/>
      <c r="F25" s="28"/>
      <c r="G25" s="26"/>
      <c r="H25" s="32" t="s">
        <v>35</v>
      </c>
      <c r="I25" s="17" t="s">
        <v>16</v>
      </c>
    </row>
    <row r="26" customFormat="false" ht="26.25" hidden="false" customHeight="true" outlineLevel="0" collapsed="false">
      <c r="A26" s="28" t="s">
        <v>36</v>
      </c>
      <c r="B26" s="28"/>
      <c r="C26" s="28"/>
      <c r="D26" s="28"/>
      <c r="E26" s="28"/>
      <c r="F26" s="28"/>
      <c r="G26" s="26"/>
      <c r="H26" s="22" t="s">
        <v>34</v>
      </c>
      <c r="I26" s="31" t="s">
        <v>16</v>
      </c>
    </row>
    <row r="27" customFormat="false" ht="35.25" hidden="false" customHeight="true" outlineLevel="0" collapsed="false">
      <c r="A27" s="28" t="s">
        <v>37</v>
      </c>
      <c r="B27" s="28"/>
      <c r="C27" s="28"/>
      <c r="D27" s="28"/>
      <c r="E27" s="28"/>
      <c r="F27" s="28"/>
      <c r="G27" s="19"/>
      <c r="H27" s="15" t="s">
        <v>30</v>
      </c>
      <c r="I27" s="17" t="n">
        <v>0.2</v>
      </c>
    </row>
    <row r="28" customFormat="false" ht="4.5" hidden="false" customHeight="true" outlineLevel="0" collapsed="false"/>
    <row r="29" customFormat="false" ht="17.25" hidden="false" customHeight="true" outlineLevel="0" collapsed="false">
      <c r="A29" s="33" t="s">
        <v>38</v>
      </c>
      <c r="B29" s="33"/>
      <c r="C29" s="33"/>
      <c r="D29" s="33"/>
      <c r="E29" s="33"/>
      <c r="F29" s="33"/>
      <c r="G29" s="33"/>
      <c r="H29" s="33"/>
      <c r="I29" s="33"/>
    </row>
    <row r="30" customFormat="false" ht="33.75" hidden="false" customHeight="true" outlineLevel="0" collapsed="false">
      <c r="A30" s="34" t="s">
        <v>39</v>
      </c>
      <c r="B30" s="35" t="s">
        <v>40</v>
      </c>
      <c r="C30" s="35"/>
      <c r="D30" s="35"/>
      <c r="E30" s="35"/>
      <c r="F30" s="35"/>
      <c r="G30" s="35"/>
      <c r="H30" s="34" t="s">
        <v>41</v>
      </c>
      <c r="I30" s="34" t="s">
        <v>42</v>
      </c>
    </row>
    <row r="31" customFormat="false" ht="15" hidden="false" customHeight="true" outlineLevel="0" collapsed="false">
      <c r="A31" s="36" t="n">
        <v>1</v>
      </c>
      <c r="B31" s="14" t="s">
        <v>43</v>
      </c>
      <c r="C31" s="14"/>
      <c r="D31" s="14"/>
      <c r="E31" s="14"/>
      <c r="F31" s="14"/>
      <c r="G31" s="14"/>
      <c r="H31" s="37" t="n">
        <f aca="false">I31/$I$40</f>
        <v>1</v>
      </c>
      <c r="I31" s="38" t="n">
        <f aca="false">IF(D6="12x36",I10,I10/H10*I5)</f>
        <v>1862</v>
      </c>
    </row>
    <row r="32" customFormat="false" ht="15" hidden="false" customHeight="true" outlineLevel="0" collapsed="false">
      <c r="A32" s="36" t="n">
        <f aca="false">A31+1</f>
        <v>2</v>
      </c>
      <c r="B32" s="14" t="s">
        <v>44</v>
      </c>
      <c r="C32" s="14"/>
      <c r="D32" s="14"/>
      <c r="E32" s="14"/>
      <c r="F32" s="14"/>
      <c r="G32" s="14"/>
      <c r="H32" s="37" t="n">
        <f aca="false">I32/$I$40</f>
        <v>0</v>
      </c>
      <c r="I32" s="38" t="n">
        <f aca="false">IF(I9=30%,I31*I9,0)</f>
        <v>0</v>
      </c>
    </row>
    <row r="33" customFormat="false" ht="15" hidden="false" customHeight="true" outlineLevel="0" collapsed="false">
      <c r="A33" s="36" t="n">
        <f aca="false">A32+1</f>
        <v>3</v>
      </c>
      <c r="B33" s="14" t="s">
        <v>45</v>
      </c>
      <c r="C33" s="14"/>
      <c r="D33" s="14"/>
      <c r="E33" s="14"/>
      <c r="F33" s="14"/>
      <c r="G33" s="14"/>
      <c r="H33" s="37" t="n">
        <f aca="false">I33/$I$40</f>
        <v>0</v>
      </c>
      <c r="I33" s="38" t="n">
        <f aca="false">IF(I7=10%,I23*I7,0)</f>
        <v>0</v>
      </c>
    </row>
    <row r="34" customFormat="false" ht="15" hidden="false" customHeight="true" outlineLevel="0" collapsed="false">
      <c r="A34" s="36" t="n">
        <f aca="false">A33+1</f>
        <v>4</v>
      </c>
      <c r="B34" s="14" t="s">
        <v>46</v>
      </c>
      <c r="C34" s="14"/>
      <c r="D34" s="14"/>
      <c r="E34" s="14"/>
      <c r="F34" s="14"/>
      <c r="G34" s="14"/>
      <c r="H34" s="37" t="n">
        <f aca="false">I34/$I$40</f>
        <v>0</v>
      </c>
      <c r="I34" s="38" t="n">
        <f aca="false">IF(I7=20%,I23*I7,0)</f>
        <v>0</v>
      </c>
    </row>
    <row r="35" customFormat="false" ht="15" hidden="false" customHeight="true" outlineLevel="0" collapsed="false">
      <c r="A35" s="36" t="n">
        <f aca="false">A34+1</f>
        <v>5</v>
      </c>
      <c r="B35" s="14" t="s">
        <v>47</v>
      </c>
      <c r="C35" s="14"/>
      <c r="D35" s="14"/>
      <c r="E35" s="14"/>
      <c r="F35" s="14"/>
      <c r="G35" s="14"/>
      <c r="H35" s="37" t="n">
        <f aca="false">I35/$I$40</f>
        <v>0</v>
      </c>
      <c r="I35" s="38" t="n">
        <f aca="false">IF(I7=40%,I23*I7,0)</f>
        <v>0</v>
      </c>
    </row>
    <row r="36" customFormat="false" ht="15" hidden="false" customHeight="true" outlineLevel="0" collapsed="false">
      <c r="A36" s="36" t="n">
        <f aca="false">A35+1</f>
        <v>6</v>
      </c>
      <c r="B36" s="14" t="s">
        <v>48</v>
      </c>
      <c r="C36" s="14"/>
      <c r="D36" s="14"/>
      <c r="E36" s="14"/>
      <c r="F36" s="14"/>
      <c r="G36" s="14"/>
      <c r="H36" s="37" t="n">
        <f aca="false">I36/$I$40</f>
        <v>0</v>
      </c>
      <c r="I36" s="38" t="n">
        <f aca="false">IF(I22="Não aplicável",0,I31*I22)</f>
        <v>0</v>
      </c>
    </row>
    <row r="37" customFormat="false" ht="15" hidden="false" customHeight="true" outlineLevel="0" collapsed="false">
      <c r="A37" s="36" t="n">
        <f aca="false">A36+1</f>
        <v>7</v>
      </c>
      <c r="B37" s="14" t="s">
        <v>49</v>
      </c>
      <c r="C37" s="14"/>
      <c r="D37" s="14"/>
      <c r="E37" s="14"/>
      <c r="F37" s="14"/>
      <c r="G37" s="14"/>
      <c r="H37" s="37" t="n">
        <f aca="false">I37/$I$40</f>
        <v>0</v>
      </c>
      <c r="I37" s="38" t="n">
        <f aca="false">IF(I24="Não aplicável",0,(I31+I32+I33+I34+I35+I36+I39)/I5*I24*(1+I25))</f>
        <v>0</v>
      </c>
    </row>
    <row r="38" customFormat="false" ht="23.25" hidden="false" customHeight="true" outlineLevel="0" collapsed="false">
      <c r="A38" s="36" t="n">
        <f aca="false">A37+1</f>
        <v>8</v>
      </c>
      <c r="B38" s="14" t="s">
        <v>50</v>
      </c>
      <c r="C38" s="14"/>
      <c r="D38" s="14"/>
      <c r="E38" s="14"/>
      <c r="F38" s="14"/>
      <c r="G38" s="14"/>
      <c r="H38" s="37" t="n">
        <f aca="false">I38/$I$40</f>
        <v>0</v>
      </c>
      <c r="I38" s="38" t="n">
        <f aca="false">IF(I24="Não aplicável",0,I24/I13*5*(I10/H10*(1+I25)))</f>
        <v>0</v>
      </c>
    </row>
    <row r="39" customFormat="false" ht="15" hidden="false" customHeight="true" outlineLevel="0" collapsed="false">
      <c r="A39" s="36" t="n">
        <f aca="false">A38+1</f>
        <v>9</v>
      </c>
      <c r="B39" s="39" t="str">
        <f aca="false">IF(D6="12x36","Para postos 12x36 os feriados são considerados compensados, conforme parágrafo único, Art. 59-A da CLT","Outros")</f>
        <v>Outros</v>
      </c>
      <c r="C39" s="39"/>
      <c r="D39" s="39"/>
      <c r="E39" s="39"/>
      <c r="F39" s="39"/>
      <c r="G39" s="39"/>
      <c r="H39" s="37" t="n">
        <f aca="false">I39/$I$40</f>
        <v>0</v>
      </c>
      <c r="I39" s="38" t="n">
        <v>0</v>
      </c>
    </row>
    <row r="40" s="44" customFormat="true" ht="15" hidden="false" customHeight="true" outlineLevel="0" collapsed="false">
      <c r="A40" s="40" t="s">
        <v>51</v>
      </c>
      <c r="B40" s="40"/>
      <c r="C40" s="40"/>
      <c r="D40" s="40"/>
      <c r="E40" s="40"/>
      <c r="F40" s="40"/>
      <c r="G40" s="40"/>
      <c r="H40" s="41" t="n">
        <f aca="false">SUM(H31:H39)</f>
        <v>1</v>
      </c>
      <c r="I40" s="42" t="n">
        <f aca="false">SUM(I31:I39)</f>
        <v>1862</v>
      </c>
      <c r="J40" s="43"/>
    </row>
    <row r="41" customFormat="false" ht="4.5" hidden="false" customHeight="true" outlineLevel="0" collapsed="false"/>
    <row r="42" customFormat="false" ht="33.75" hidden="false" customHeight="true" outlineLevel="0" collapsed="false">
      <c r="A42" s="34" t="s">
        <v>52</v>
      </c>
      <c r="B42" s="35" t="s">
        <v>53</v>
      </c>
      <c r="C42" s="35"/>
      <c r="D42" s="35"/>
      <c r="E42" s="35"/>
      <c r="F42" s="35"/>
      <c r="G42" s="35"/>
      <c r="H42" s="34" t="s">
        <v>41</v>
      </c>
      <c r="I42" s="34" t="s">
        <v>42</v>
      </c>
    </row>
    <row r="43" customFormat="false" ht="15" hidden="false" customHeight="true" outlineLevel="0" collapsed="false">
      <c r="A43" s="36" t="n">
        <v>1</v>
      </c>
      <c r="B43" s="14" t="s">
        <v>54</v>
      </c>
      <c r="C43" s="14"/>
      <c r="D43" s="14"/>
      <c r="E43" s="14"/>
      <c r="F43" s="14"/>
      <c r="G43" s="14"/>
      <c r="H43" s="37" t="n">
        <v>0.2</v>
      </c>
      <c r="I43" s="38" t="n">
        <f aca="false">$I$40*H43</f>
        <v>372.4</v>
      </c>
    </row>
    <row r="44" customFormat="false" ht="15" hidden="false" customHeight="true" outlineLevel="0" collapsed="false">
      <c r="A44" s="36" t="n">
        <v>2</v>
      </c>
      <c r="B44" s="14" t="s">
        <v>55</v>
      </c>
      <c r="C44" s="14"/>
      <c r="D44" s="14"/>
      <c r="E44" s="14"/>
      <c r="F44" s="14"/>
      <c r="G44" s="14"/>
      <c r="H44" s="37" t="n">
        <v>0.015</v>
      </c>
      <c r="I44" s="38" t="n">
        <f aca="false">$I$40*H44</f>
        <v>27.93</v>
      </c>
    </row>
    <row r="45" customFormat="false" ht="15" hidden="false" customHeight="true" outlineLevel="0" collapsed="false">
      <c r="A45" s="36" t="n">
        <v>3</v>
      </c>
      <c r="B45" s="14" t="s">
        <v>56</v>
      </c>
      <c r="C45" s="14"/>
      <c r="D45" s="14"/>
      <c r="E45" s="14"/>
      <c r="F45" s="14"/>
      <c r="G45" s="14"/>
      <c r="H45" s="37" t="n">
        <v>0.01</v>
      </c>
      <c r="I45" s="38" t="n">
        <f aca="false">$I$40*H45</f>
        <v>18.62</v>
      </c>
    </row>
    <row r="46" customFormat="false" ht="15" hidden="false" customHeight="true" outlineLevel="0" collapsed="false">
      <c r="A46" s="36" t="n">
        <v>4</v>
      </c>
      <c r="B46" s="14" t="s">
        <v>57</v>
      </c>
      <c r="C46" s="14"/>
      <c r="D46" s="14"/>
      <c r="E46" s="14"/>
      <c r="F46" s="14"/>
      <c r="G46" s="14"/>
      <c r="H46" s="37" t="n">
        <v>0.002</v>
      </c>
      <c r="I46" s="38" t="n">
        <f aca="false">$I$40*H46</f>
        <v>3.724</v>
      </c>
    </row>
    <row r="47" customFormat="false" ht="15" hidden="false" customHeight="true" outlineLevel="0" collapsed="false">
      <c r="A47" s="36" t="n">
        <v>5</v>
      </c>
      <c r="B47" s="14" t="s">
        <v>58</v>
      </c>
      <c r="C47" s="14"/>
      <c r="D47" s="14"/>
      <c r="E47" s="14"/>
      <c r="F47" s="14"/>
      <c r="G47" s="14"/>
      <c r="H47" s="37" t="n">
        <v>0.025</v>
      </c>
      <c r="I47" s="38" t="n">
        <f aca="false">$I$40*H47</f>
        <v>46.55</v>
      </c>
    </row>
    <row r="48" customFormat="false" ht="15" hidden="false" customHeight="true" outlineLevel="0" collapsed="false">
      <c r="A48" s="36" t="n">
        <v>6</v>
      </c>
      <c r="B48" s="14" t="s">
        <v>59</v>
      </c>
      <c r="C48" s="14"/>
      <c r="D48" s="14"/>
      <c r="E48" s="14"/>
      <c r="F48" s="14"/>
      <c r="G48" s="14"/>
      <c r="H48" s="37" t="n">
        <v>0.08</v>
      </c>
      <c r="I48" s="38" t="n">
        <f aca="false">$I$40*H48</f>
        <v>148.96</v>
      </c>
    </row>
    <row r="49" customFormat="false" ht="15" hidden="false" customHeight="true" outlineLevel="0" collapsed="false">
      <c r="A49" s="36" t="n">
        <v>7</v>
      </c>
      <c r="B49" s="14" t="s">
        <v>60</v>
      </c>
      <c r="C49" s="14"/>
      <c r="D49" s="14"/>
      <c r="E49" s="14"/>
      <c r="F49" s="14"/>
      <c r="G49" s="14"/>
      <c r="H49" s="37" t="n">
        <v>0.03</v>
      </c>
      <c r="I49" s="38" t="n">
        <f aca="false">$I$40*H49</f>
        <v>55.86</v>
      </c>
    </row>
    <row r="50" customFormat="false" ht="15" hidden="false" customHeight="true" outlineLevel="0" collapsed="false">
      <c r="A50" s="36" t="n">
        <v>8</v>
      </c>
      <c r="B50" s="14" t="s">
        <v>61</v>
      </c>
      <c r="C50" s="14"/>
      <c r="D50" s="14"/>
      <c r="E50" s="14"/>
      <c r="F50" s="14"/>
      <c r="G50" s="14"/>
      <c r="H50" s="37" t="n">
        <v>0.006</v>
      </c>
      <c r="I50" s="38" t="n">
        <f aca="false">$I$40*H50</f>
        <v>11.172</v>
      </c>
    </row>
    <row r="51" s="44" customFormat="true" ht="15" hidden="false" customHeight="true" outlineLevel="0" collapsed="false">
      <c r="A51" s="40" t="s">
        <v>62</v>
      </c>
      <c r="B51" s="40"/>
      <c r="C51" s="40"/>
      <c r="D51" s="40"/>
      <c r="E51" s="40"/>
      <c r="F51" s="40"/>
      <c r="G51" s="40"/>
      <c r="H51" s="41" t="n">
        <f aca="false">SUM(H43:H50)</f>
        <v>0.368</v>
      </c>
      <c r="I51" s="42" t="n">
        <f aca="false">SUM(I43:I50)</f>
        <v>685.216</v>
      </c>
      <c r="J51" s="43"/>
    </row>
    <row r="52" customFormat="false" ht="15" hidden="false" customHeight="true" outlineLevel="0" collapsed="false">
      <c r="A52" s="45" t="s">
        <v>63</v>
      </c>
      <c r="B52" s="45"/>
      <c r="C52" s="45"/>
      <c r="D52" s="45"/>
      <c r="E52" s="45"/>
      <c r="F52" s="45"/>
      <c r="G52" s="45"/>
      <c r="H52" s="45"/>
      <c r="I52" s="45"/>
    </row>
    <row r="53" customFormat="false" ht="30.75" hidden="false" customHeight="true" outlineLevel="0" collapsed="false">
      <c r="A53" s="46" t="s">
        <v>64</v>
      </c>
      <c r="B53" s="46"/>
      <c r="C53" s="46"/>
      <c r="D53" s="46"/>
      <c r="E53" s="46"/>
      <c r="F53" s="46"/>
      <c r="G53" s="46"/>
      <c r="H53" s="46"/>
      <c r="I53" s="46"/>
    </row>
    <row r="54" customFormat="false" ht="33.75" hidden="false" customHeight="true" outlineLevel="0" collapsed="false">
      <c r="A54" s="34" t="s">
        <v>65</v>
      </c>
      <c r="B54" s="35" t="s">
        <v>66</v>
      </c>
      <c r="C54" s="35"/>
      <c r="D54" s="35"/>
      <c r="E54" s="35"/>
      <c r="F54" s="35"/>
      <c r="G54" s="35"/>
      <c r="H54" s="34" t="s">
        <v>41</v>
      </c>
      <c r="I54" s="34" t="s">
        <v>42</v>
      </c>
    </row>
    <row r="55" customFormat="false" ht="15" hidden="false" customHeight="true" outlineLevel="0" collapsed="false">
      <c r="A55" s="36" t="n">
        <v>1</v>
      </c>
      <c r="B55" s="14" t="s">
        <v>67</v>
      </c>
      <c r="C55" s="14"/>
      <c r="D55" s="14"/>
      <c r="E55" s="14"/>
      <c r="F55" s="14"/>
      <c r="G55" s="14"/>
      <c r="H55" s="37" t="n">
        <v>0.119314</v>
      </c>
      <c r="I55" s="38" t="n">
        <f aca="false">$I$40*H55</f>
        <v>222.162668</v>
      </c>
    </row>
    <row r="56" customFormat="false" ht="15" hidden="false" customHeight="true" outlineLevel="0" collapsed="false">
      <c r="A56" s="36" t="n">
        <v>2</v>
      </c>
      <c r="B56" s="14" t="s">
        <v>68</v>
      </c>
      <c r="C56" s="14"/>
      <c r="D56" s="14"/>
      <c r="E56" s="14"/>
      <c r="F56" s="14"/>
      <c r="G56" s="14"/>
      <c r="H56" s="37" t="n">
        <v>0.020479</v>
      </c>
      <c r="I56" s="38" t="n">
        <f aca="false">$I$40*H56</f>
        <v>38.131898</v>
      </c>
    </row>
    <row r="57" customFormat="false" ht="15" hidden="false" customHeight="true" outlineLevel="0" collapsed="false">
      <c r="A57" s="36" t="n">
        <v>3</v>
      </c>
      <c r="B57" s="14" t="s">
        <v>69</v>
      </c>
      <c r="C57" s="14"/>
      <c r="D57" s="14"/>
      <c r="E57" s="14"/>
      <c r="F57" s="14"/>
      <c r="G57" s="14"/>
      <c r="H57" s="37" t="n">
        <v>0.012123</v>
      </c>
      <c r="I57" s="38" t="n">
        <f aca="false">$I$40*H57</f>
        <v>22.573026</v>
      </c>
    </row>
    <row r="58" customFormat="false" ht="15" hidden="false" customHeight="true" outlineLevel="0" collapsed="false">
      <c r="A58" s="36" t="n">
        <v>4</v>
      </c>
      <c r="B58" s="14" t="s">
        <v>70</v>
      </c>
      <c r="C58" s="14"/>
      <c r="D58" s="14"/>
      <c r="E58" s="14"/>
      <c r="F58" s="14"/>
      <c r="G58" s="14"/>
      <c r="H58" s="37" t="n">
        <v>0.011436</v>
      </c>
      <c r="I58" s="38" t="n">
        <f aca="false">$I$40*H58</f>
        <v>21.293832</v>
      </c>
    </row>
    <row r="59" customFormat="false" ht="15" hidden="false" customHeight="true" outlineLevel="0" collapsed="false">
      <c r="A59" s="36" t="n">
        <v>5</v>
      </c>
      <c r="B59" s="14" t="s">
        <v>71</v>
      </c>
      <c r="C59" s="14"/>
      <c r="D59" s="14"/>
      <c r="E59" s="14"/>
      <c r="F59" s="14"/>
      <c r="G59" s="14"/>
      <c r="H59" s="37" t="n">
        <v>0.000174</v>
      </c>
      <c r="I59" s="38" t="n">
        <f aca="false">$I$40*H59</f>
        <v>0.323988</v>
      </c>
    </row>
    <row r="60" customFormat="false" ht="15" hidden="false" customHeight="true" outlineLevel="0" collapsed="false">
      <c r="A60" s="36" t="n">
        <v>6</v>
      </c>
      <c r="B60" s="14" t="s">
        <v>72</v>
      </c>
      <c r="C60" s="14"/>
      <c r="D60" s="14"/>
      <c r="E60" s="14"/>
      <c r="F60" s="14"/>
      <c r="G60" s="14"/>
      <c r="H60" s="37" t="n">
        <v>0.000442</v>
      </c>
      <c r="I60" s="38" t="n">
        <f aca="false">$I$40*H60</f>
        <v>0.823004</v>
      </c>
    </row>
    <row r="61" customFormat="false" ht="15" hidden="false" customHeight="true" outlineLevel="0" collapsed="false">
      <c r="A61" s="36" t="n">
        <v>7</v>
      </c>
      <c r="B61" s="14" t="s">
        <v>73</v>
      </c>
      <c r="C61" s="14"/>
      <c r="D61" s="14"/>
      <c r="E61" s="14"/>
      <c r="F61" s="14"/>
      <c r="G61" s="14"/>
      <c r="H61" s="37" t="n">
        <v>0.000185</v>
      </c>
      <c r="I61" s="38" t="n">
        <f aca="false">$I$40*H61</f>
        <v>0.34447</v>
      </c>
    </row>
    <row r="62" customFormat="false" ht="15" hidden="false" customHeight="true" outlineLevel="0" collapsed="false">
      <c r="A62" s="36" t="n">
        <v>8</v>
      </c>
      <c r="B62" s="14" t="s">
        <v>74</v>
      </c>
      <c r="C62" s="14"/>
      <c r="D62" s="14"/>
      <c r="E62" s="14"/>
      <c r="F62" s="14"/>
      <c r="G62" s="14"/>
      <c r="H62" s="37" t="n">
        <v>0.09079</v>
      </c>
      <c r="I62" s="38" t="n">
        <f aca="false">$I$40*H62</f>
        <v>169.05098</v>
      </c>
    </row>
    <row r="63" s="44" customFormat="true" ht="15" hidden="false" customHeight="true" outlineLevel="0" collapsed="false">
      <c r="A63" s="40" t="s">
        <v>75</v>
      </c>
      <c r="B63" s="40"/>
      <c r="C63" s="40"/>
      <c r="D63" s="40"/>
      <c r="E63" s="40"/>
      <c r="F63" s="40"/>
      <c r="G63" s="40"/>
      <c r="H63" s="41" t="n">
        <f aca="false">SUM(H55:H62)</f>
        <v>0.254943</v>
      </c>
      <c r="I63" s="42" t="n">
        <f aca="false">SUM(I55:I62)</f>
        <v>474.703866</v>
      </c>
      <c r="J63" s="43"/>
    </row>
    <row r="64" customFormat="false" ht="11.25" hidden="false" customHeight="true" outlineLevel="0" collapsed="false">
      <c r="A64" s="47" t="s">
        <v>76</v>
      </c>
      <c r="B64" s="48" t="s">
        <v>77</v>
      </c>
      <c r="C64" s="48"/>
      <c r="D64" s="48"/>
      <c r="E64" s="48"/>
      <c r="F64" s="48"/>
      <c r="G64" s="48"/>
      <c r="H64" s="48"/>
      <c r="I64" s="48"/>
    </row>
    <row r="65" customFormat="false" ht="15" hidden="false" customHeight="true" outlineLevel="0" collapsed="false">
      <c r="A65" s="47" t="s">
        <v>78</v>
      </c>
      <c r="B65" s="49" t="s">
        <v>79</v>
      </c>
      <c r="C65" s="49"/>
      <c r="D65" s="49"/>
      <c r="E65" s="49"/>
      <c r="F65" s="49"/>
      <c r="G65" s="49"/>
      <c r="H65" s="49"/>
      <c r="I65" s="49"/>
    </row>
    <row r="66" customFormat="false" ht="33.75" hidden="false" customHeight="true" outlineLevel="0" collapsed="false">
      <c r="A66" s="34" t="s">
        <v>80</v>
      </c>
      <c r="B66" s="35" t="s">
        <v>81</v>
      </c>
      <c r="C66" s="35"/>
      <c r="D66" s="35"/>
      <c r="E66" s="35"/>
      <c r="F66" s="35"/>
      <c r="G66" s="35"/>
      <c r="H66" s="34" t="s">
        <v>41</v>
      </c>
      <c r="I66" s="34" t="s">
        <v>42</v>
      </c>
    </row>
    <row r="67" customFormat="false" ht="15" hidden="false" customHeight="true" outlineLevel="0" collapsed="false">
      <c r="A67" s="36" t="n">
        <v>1</v>
      </c>
      <c r="B67" s="14" t="s">
        <v>82</v>
      </c>
      <c r="C67" s="14"/>
      <c r="D67" s="14"/>
      <c r="E67" s="14"/>
      <c r="F67" s="14"/>
      <c r="G67" s="14"/>
      <c r="H67" s="37" t="n">
        <v>0.023627</v>
      </c>
      <c r="I67" s="38" t="n">
        <f aca="false">$I$40*H67</f>
        <v>43.993474</v>
      </c>
    </row>
    <row r="68" customFormat="false" ht="15" hidden="false" customHeight="true" outlineLevel="0" collapsed="false">
      <c r="A68" s="36" t="n">
        <v>2</v>
      </c>
      <c r="B68" s="14" t="s">
        <v>83</v>
      </c>
      <c r="C68" s="14"/>
      <c r="D68" s="14"/>
      <c r="E68" s="14"/>
      <c r="F68" s="14"/>
      <c r="G68" s="14"/>
      <c r="H68" s="37" t="n">
        <v>0.001717</v>
      </c>
      <c r="I68" s="38" t="n">
        <f aca="false">$I$40*H68</f>
        <v>3.197054</v>
      </c>
    </row>
    <row r="69" customFormat="false" ht="15" hidden="false" customHeight="true" outlineLevel="0" collapsed="false">
      <c r="A69" s="36" t="n">
        <v>3</v>
      </c>
      <c r="B69" s="14" t="s">
        <v>84</v>
      </c>
      <c r="C69" s="14"/>
      <c r="D69" s="14"/>
      <c r="E69" s="14"/>
      <c r="F69" s="14"/>
      <c r="G69" s="14"/>
      <c r="H69" s="37" t="n">
        <v>0.009451</v>
      </c>
      <c r="I69" s="38" t="n">
        <f aca="false">$I$40*H69</f>
        <v>17.597762</v>
      </c>
    </row>
    <row r="70" s="44" customFormat="true" ht="15" hidden="false" customHeight="true" outlineLevel="0" collapsed="false">
      <c r="A70" s="40" t="s">
        <v>85</v>
      </c>
      <c r="B70" s="40"/>
      <c r="C70" s="40"/>
      <c r="D70" s="40"/>
      <c r="E70" s="40"/>
      <c r="F70" s="40"/>
      <c r="G70" s="40"/>
      <c r="H70" s="41" t="n">
        <f aca="false">SUM(H67:H69)</f>
        <v>0.034795</v>
      </c>
      <c r="I70" s="42" t="n">
        <f aca="false">SUM(I67:I69)</f>
        <v>64.78829</v>
      </c>
      <c r="J70" s="43"/>
    </row>
    <row r="71" customFormat="false" ht="4.5" hidden="false" customHeight="true" outlineLevel="0" collapsed="false"/>
    <row r="72" customFormat="false" ht="33.75" hidden="false" customHeight="true" outlineLevel="0" collapsed="false">
      <c r="A72" s="34" t="s">
        <v>86</v>
      </c>
      <c r="B72" s="35" t="s">
        <v>87</v>
      </c>
      <c r="C72" s="35"/>
      <c r="D72" s="35"/>
      <c r="E72" s="35"/>
      <c r="F72" s="35"/>
      <c r="G72" s="35"/>
      <c r="H72" s="34" t="s">
        <v>41</v>
      </c>
      <c r="I72" s="34" t="s">
        <v>42</v>
      </c>
    </row>
    <row r="73" customFormat="false" ht="15" hidden="false" customHeight="true" outlineLevel="0" collapsed="false">
      <c r="A73" s="36" t="n">
        <v>1</v>
      </c>
      <c r="B73" s="14" t="s">
        <v>88</v>
      </c>
      <c r="C73" s="14"/>
      <c r="D73" s="14"/>
      <c r="E73" s="14"/>
      <c r="F73" s="14"/>
      <c r="G73" s="14"/>
      <c r="H73" s="37" t="n">
        <f aca="false">(H51*H63)</f>
        <v>0.093819024</v>
      </c>
      <c r="I73" s="38" t="n">
        <f aca="false">$I$40*H73</f>
        <v>174.691022688</v>
      </c>
    </row>
    <row r="74" s="44" customFormat="true" ht="15" hidden="false" customHeight="true" outlineLevel="0" collapsed="false">
      <c r="A74" s="40" t="s">
        <v>89</v>
      </c>
      <c r="B74" s="40"/>
      <c r="C74" s="40"/>
      <c r="D74" s="40"/>
      <c r="E74" s="40"/>
      <c r="F74" s="40"/>
      <c r="G74" s="40"/>
      <c r="H74" s="41" t="n">
        <f aca="false">SUM(H73:H73)</f>
        <v>0.093819024</v>
      </c>
      <c r="I74" s="42" t="n">
        <f aca="false">I73</f>
        <v>174.691022688</v>
      </c>
      <c r="J74" s="43"/>
      <c r="K74" s="50"/>
    </row>
    <row r="75" customFormat="false" ht="4.5" hidden="false" customHeight="true" outlineLevel="0" collapsed="false">
      <c r="J75" s="51"/>
    </row>
    <row r="76" s="44" customFormat="true" ht="12" hidden="false" customHeight="true" outlineLevel="0" collapsed="false">
      <c r="A76" s="52" t="s">
        <v>90</v>
      </c>
      <c r="B76" s="52"/>
      <c r="C76" s="52"/>
      <c r="D76" s="52"/>
      <c r="E76" s="52"/>
      <c r="F76" s="52"/>
      <c r="G76" s="52"/>
      <c r="H76" s="53" t="n">
        <f aca="false">H51+H63+H70+H74</f>
        <v>0.751557024</v>
      </c>
      <c r="I76" s="54" t="n">
        <f aca="false">I51+I63+I70+I74</f>
        <v>1399.399178688</v>
      </c>
      <c r="J76" s="43"/>
    </row>
    <row r="77" customFormat="false" ht="4.5" hidden="false" customHeight="true" outlineLevel="0" collapsed="false"/>
    <row r="78" customFormat="false" ht="33.75" hidden="false" customHeight="true" outlineLevel="0" collapsed="false">
      <c r="A78" s="34" t="s">
        <v>91</v>
      </c>
      <c r="B78" s="35" t="s">
        <v>92</v>
      </c>
      <c r="C78" s="35"/>
      <c r="D78" s="35"/>
      <c r="E78" s="35"/>
      <c r="F78" s="35"/>
      <c r="G78" s="35"/>
      <c r="H78" s="34" t="s">
        <v>41</v>
      </c>
      <c r="I78" s="34" t="s">
        <v>42</v>
      </c>
    </row>
    <row r="79" customFormat="false" ht="15" hidden="false" customHeight="true" outlineLevel="0" collapsed="false">
      <c r="A79" s="36" t="n">
        <v>1</v>
      </c>
      <c r="B79" s="14" t="s">
        <v>25</v>
      </c>
      <c r="C79" s="14"/>
      <c r="D79" s="14"/>
      <c r="E79" s="14"/>
      <c r="F79" s="14"/>
      <c r="G79" s="14"/>
      <c r="H79" s="37" t="n">
        <f aca="false">I79/$I$40</f>
        <v>0.0096186895810956</v>
      </c>
      <c r="I79" s="38" t="n">
        <f aca="false">I97</f>
        <v>17.91</v>
      </c>
    </row>
    <row r="80" customFormat="false" ht="15" hidden="false" customHeight="true" outlineLevel="0" collapsed="false">
      <c r="A80" s="36" t="n">
        <f aca="false">A79+1</f>
        <v>2</v>
      </c>
      <c r="B80" s="14" t="s">
        <v>26</v>
      </c>
      <c r="C80" s="14"/>
      <c r="D80" s="14"/>
      <c r="E80" s="14"/>
      <c r="F80" s="14"/>
      <c r="G80" s="14"/>
      <c r="H80" s="37" t="n">
        <f aca="false">I80/$I$40</f>
        <v>0</v>
      </c>
      <c r="I80" s="38" t="n">
        <f aca="false">I93</f>
        <v>0</v>
      </c>
    </row>
    <row r="81" customFormat="false" ht="15" hidden="false" customHeight="true" outlineLevel="0" collapsed="false">
      <c r="A81" s="36" t="n">
        <f aca="false">A80+1</f>
        <v>3</v>
      </c>
      <c r="B81" s="14" t="s">
        <v>93</v>
      </c>
      <c r="C81" s="14"/>
      <c r="D81" s="14"/>
      <c r="E81" s="14"/>
      <c r="F81" s="14"/>
      <c r="G81" s="14"/>
      <c r="H81" s="37" t="n">
        <f aca="false">I81/$I$40</f>
        <v>0</v>
      </c>
      <c r="I81" s="38" t="n">
        <v>0</v>
      </c>
    </row>
    <row r="82" customFormat="false" ht="15" hidden="false" customHeight="true" outlineLevel="0" collapsed="false">
      <c r="A82" s="36" t="n">
        <f aca="false">A81+1</f>
        <v>4</v>
      </c>
      <c r="B82" s="14" t="s">
        <v>94</v>
      </c>
      <c r="C82" s="14"/>
      <c r="D82" s="14"/>
      <c r="E82" s="14"/>
      <c r="F82" s="14"/>
      <c r="G82" s="14"/>
      <c r="H82" s="37" t="n">
        <f aca="false">I82/$I$40</f>
        <v>0.0345220193340494</v>
      </c>
      <c r="I82" s="38" t="n">
        <f aca="false">I89</f>
        <v>64.28</v>
      </c>
    </row>
    <row r="83" customFormat="false" ht="15" hidden="false" customHeight="true" outlineLevel="0" collapsed="false">
      <c r="A83" s="36" t="n">
        <f aca="false">A82+1</f>
        <v>5</v>
      </c>
      <c r="B83" s="14" t="s">
        <v>95</v>
      </c>
      <c r="C83" s="14"/>
      <c r="D83" s="14"/>
      <c r="E83" s="14"/>
      <c r="F83" s="14"/>
      <c r="G83" s="14"/>
      <c r="H83" s="37" t="n">
        <f aca="false">I83/$I$40</f>
        <v>0</v>
      </c>
      <c r="I83" s="38" t="n">
        <f aca="false">IF(I26="Não aplicável",0,((I10/H10)*1.5*I26))</f>
        <v>0</v>
      </c>
    </row>
    <row r="84" customFormat="false" ht="15" hidden="false" customHeight="true" outlineLevel="0" collapsed="false">
      <c r="A84" s="36" t="n">
        <f aca="false">A83+1</f>
        <v>6</v>
      </c>
      <c r="B84" s="14" t="s">
        <v>96</v>
      </c>
      <c r="C84" s="14"/>
      <c r="D84" s="14"/>
      <c r="E84" s="14"/>
      <c r="F84" s="14"/>
      <c r="G84" s="14"/>
      <c r="H84" s="37" t="n">
        <f aca="false">I84/$I$40</f>
        <v>0</v>
      </c>
      <c r="I84" s="38" t="n">
        <f aca="false">IF(I21="Não aplicável",0,I21)</f>
        <v>0</v>
      </c>
    </row>
    <row r="85" customFormat="false" ht="15" hidden="false" customHeight="true" outlineLevel="0" collapsed="false">
      <c r="A85" s="40" t="s">
        <v>97</v>
      </c>
      <c r="B85" s="40"/>
      <c r="C85" s="40"/>
      <c r="D85" s="40"/>
      <c r="E85" s="40"/>
      <c r="F85" s="40"/>
      <c r="G85" s="40"/>
      <c r="H85" s="41" t="n">
        <f aca="false">SUM(H79:H84)</f>
        <v>0.044140708915145</v>
      </c>
      <c r="I85" s="42" t="n">
        <f aca="false">SUM(I79:I84)</f>
        <v>82.19</v>
      </c>
      <c r="J85" s="55"/>
    </row>
    <row r="86" customFormat="false" ht="18" hidden="false" customHeight="true" outlineLevel="0" collapsed="false">
      <c r="A86" s="56" t="s">
        <v>98</v>
      </c>
      <c r="B86" s="45" t="s">
        <v>99</v>
      </c>
      <c r="C86" s="45"/>
      <c r="D86" s="45"/>
      <c r="E86" s="45"/>
      <c r="F86" s="45"/>
      <c r="G86" s="45"/>
      <c r="H86" s="57"/>
      <c r="I86" s="58"/>
    </row>
    <row r="87" customFormat="false" ht="15" hidden="false" customHeight="true" outlineLevel="0" collapsed="false">
      <c r="A87" s="59" t="s">
        <v>100</v>
      </c>
      <c r="B87" s="59"/>
      <c r="C87" s="59"/>
      <c r="D87" s="59"/>
      <c r="E87" s="59"/>
      <c r="F87" s="59"/>
      <c r="G87" s="59"/>
      <c r="H87" s="59"/>
      <c r="I87" s="59"/>
    </row>
    <row r="88" customFormat="false" ht="24" hidden="false" customHeight="true" outlineLevel="0" collapsed="false">
      <c r="A88" s="28" t="s">
        <v>101</v>
      </c>
      <c r="B88" s="28"/>
      <c r="C88" s="28" t="s">
        <v>102</v>
      </c>
      <c r="D88" s="28" t="s">
        <v>103</v>
      </c>
      <c r="E88" s="28" t="s">
        <v>104</v>
      </c>
      <c r="F88" s="28" t="s">
        <v>105</v>
      </c>
      <c r="G88" s="28" t="s">
        <v>106</v>
      </c>
      <c r="H88" s="60" t="s">
        <v>107</v>
      </c>
      <c r="I88" s="61" t="s">
        <v>108</v>
      </c>
    </row>
    <row r="89" customFormat="false" ht="15" hidden="false" customHeight="true" outlineLevel="0" collapsed="false">
      <c r="A89" s="62" t="n">
        <f aca="false">I12</f>
        <v>4</v>
      </c>
      <c r="B89" s="62"/>
      <c r="C89" s="36" t="n">
        <f aca="false">I13</f>
        <v>22</v>
      </c>
      <c r="D89" s="36" t="n">
        <v>2</v>
      </c>
      <c r="E89" s="63" t="n">
        <f aca="false">A89*C89*D89</f>
        <v>176</v>
      </c>
      <c r="F89" s="63" t="n">
        <f aca="false">I31</f>
        <v>1862</v>
      </c>
      <c r="G89" s="64" t="n">
        <f aca="false">I14</f>
        <v>0.06</v>
      </c>
      <c r="H89" s="63" t="n">
        <f aca="false">F89*G89</f>
        <v>111.72</v>
      </c>
      <c r="I89" s="38" t="n">
        <f aca="false">IF((E89-H89)&gt;0,E89-H89,0)</f>
        <v>64.28</v>
      </c>
    </row>
    <row r="90" customFormat="false" ht="3.75" hidden="false" customHeight="true" outlineLevel="0" collapsed="false">
      <c r="A90" s="65"/>
      <c r="B90" s="66"/>
      <c r="C90" s="66"/>
      <c r="D90" s="66"/>
      <c r="E90" s="67"/>
      <c r="F90" s="67"/>
      <c r="G90" s="68"/>
      <c r="H90" s="67"/>
      <c r="I90" s="69"/>
    </row>
    <row r="91" customFormat="false" ht="15" hidden="false" customHeight="true" outlineLevel="0" collapsed="false">
      <c r="A91" s="59" t="s">
        <v>109</v>
      </c>
      <c r="B91" s="59"/>
      <c r="C91" s="59"/>
      <c r="D91" s="59"/>
      <c r="E91" s="59"/>
      <c r="F91" s="59"/>
      <c r="G91" s="59"/>
      <c r="H91" s="59"/>
      <c r="I91" s="59"/>
    </row>
    <row r="92" customFormat="false" ht="23.25" hidden="false" customHeight="true" outlineLevel="0" collapsed="false">
      <c r="A92" s="28" t="s">
        <v>101</v>
      </c>
      <c r="B92" s="28"/>
      <c r="C92" s="28" t="s">
        <v>110</v>
      </c>
      <c r="D92" s="28" t="s">
        <v>103</v>
      </c>
      <c r="E92" s="28" t="s">
        <v>104</v>
      </c>
      <c r="F92" s="28" t="s">
        <v>105</v>
      </c>
      <c r="G92" s="28" t="s">
        <v>106</v>
      </c>
      <c r="H92" s="60" t="s">
        <v>107</v>
      </c>
      <c r="I92" s="61" t="s">
        <v>108</v>
      </c>
    </row>
    <row r="93" customFormat="false" ht="15" hidden="false" customHeight="true" outlineLevel="0" collapsed="false">
      <c r="A93" s="63" t="n">
        <f aca="false">I18</f>
        <v>0</v>
      </c>
      <c r="B93" s="63"/>
      <c r="C93" s="70" t="n">
        <f aca="false">I19</f>
        <v>0</v>
      </c>
      <c r="D93" s="36" t="n">
        <v>1</v>
      </c>
      <c r="E93" s="63" t="n">
        <f aca="false">A93*C93*D93</f>
        <v>0</v>
      </c>
      <c r="F93" s="63" t="n">
        <f aca="false">E93</f>
        <v>0</v>
      </c>
      <c r="G93" s="71" t="n">
        <f aca="false">I20</f>
        <v>0</v>
      </c>
      <c r="H93" s="63" t="n">
        <f aca="false">F93*G93</f>
        <v>0</v>
      </c>
      <c r="I93" s="38" t="n">
        <f aca="false">E93-H93</f>
        <v>0</v>
      </c>
    </row>
    <row r="94" customFormat="false" ht="4.5" hidden="false" customHeight="true" outlineLevel="0" collapsed="false">
      <c r="A94" s="72"/>
      <c r="B94" s="72"/>
      <c r="C94" s="72"/>
      <c r="D94" s="72"/>
      <c r="E94" s="73"/>
      <c r="F94" s="73"/>
      <c r="G94" s="74"/>
      <c r="H94" s="73"/>
      <c r="I94" s="75"/>
    </row>
    <row r="95" customFormat="false" ht="15" hidden="false" customHeight="true" outlineLevel="0" collapsed="false">
      <c r="A95" s="76" t="s">
        <v>111</v>
      </c>
      <c r="B95" s="76"/>
      <c r="C95" s="76"/>
      <c r="D95" s="76"/>
      <c r="E95" s="76"/>
      <c r="F95" s="77" t="str">
        <f aca="false">A15</f>
        <v>Cesta Básica</v>
      </c>
      <c r="G95" s="77"/>
      <c r="H95" s="77"/>
      <c r="I95" s="77"/>
    </row>
    <row r="96" customFormat="false" ht="23.25" hidden="false" customHeight="true" outlineLevel="0" collapsed="false">
      <c r="A96" s="78" t="s">
        <v>101</v>
      </c>
      <c r="B96" s="78"/>
      <c r="C96" s="78" t="s">
        <v>110</v>
      </c>
      <c r="D96" s="78" t="s">
        <v>103</v>
      </c>
      <c r="E96" s="78" t="s">
        <v>104</v>
      </c>
      <c r="F96" s="78" t="s">
        <v>105</v>
      </c>
      <c r="G96" s="78" t="s">
        <v>106</v>
      </c>
      <c r="H96" s="79" t="str">
        <f aca="false">H88</f>
        <v>Valor desconto</v>
      </c>
      <c r="I96" s="80" t="s">
        <v>108</v>
      </c>
    </row>
    <row r="97" customFormat="false" ht="15" hidden="false" customHeight="true" outlineLevel="0" collapsed="false">
      <c r="A97" s="63" t="n">
        <f aca="false">I15</f>
        <v>17.91</v>
      </c>
      <c r="B97" s="63"/>
      <c r="C97" s="70" t="n">
        <f aca="false">I16</f>
        <v>1</v>
      </c>
      <c r="D97" s="36" t="n">
        <v>1</v>
      </c>
      <c r="E97" s="63" t="n">
        <f aca="false">A97*C97*D97</f>
        <v>17.91</v>
      </c>
      <c r="F97" s="63" t="n">
        <f aca="false">E97</f>
        <v>17.91</v>
      </c>
      <c r="G97" s="71" t="n">
        <f aca="false">I17</f>
        <v>0</v>
      </c>
      <c r="H97" s="63" t="n">
        <f aca="false">F97*G97</f>
        <v>0</v>
      </c>
      <c r="I97" s="38" t="n">
        <f aca="false">E97-H97</f>
        <v>17.91</v>
      </c>
    </row>
    <row r="98" customFormat="false" ht="4.5" hidden="false" customHeight="true" outlineLevel="0" collapsed="false"/>
    <row r="99" customFormat="false" ht="12" hidden="false" customHeight="true" outlineLevel="0" collapsed="false">
      <c r="A99" s="81" t="s">
        <v>112</v>
      </c>
      <c r="B99" s="81"/>
      <c r="C99" s="81"/>
      <c r="D99" s="81"/>
      <c r="E99" s="81"/>
      <c r="F99" s="81"/>
      <c r="G99" s="81"/>
      <c r="H99" s="82" t="n">
        <f aca="false">H40+H76+H85</f>
        <v>1.79569773291515</v>
      </c>
      <c r="I99" s="83" t="n">
        <f aca="false">I40+I76+I85</f>
        <v>3343.589178688</v>
      </c>
      <c r="J99" s="55"/>
      <c r="L99" s="55"/>
    </row>
    <row r="100" s="88" customFormat="true" ht="4.5" hidden="false" customHeight="true" outlineLevel="0" collapsed="false">
      <c r="A100" s="84"/>
      <c r="B100" s="84"/>
      <c r="C100" s="84"/>
      <c r="D100" s="84"/>
      <c r="E100" s="84"/>
      <c r="F100" s="84"/>
      <c r="G100" s="84"/>
      <c r="H100" s="85"/>
      <c r="I100" s="86"/>
      <c r="J100" s="87"/>
      <c r="L100" s="87"/>
    </row>
    <row r="101" customFormat="false" ht="11.25" hidden="false" customHeight="true" outlineLevel="0" collapsed="false">
      <c r="A101" s="33" t="s">
        <v>113</v>
      </c>
      <c r="B101" s="33"/>
      <c r="C101" s="33"/>
      <c r="D101" s="33"/>
      <c r="E101" s="33"/>
      <c r="F101" s="33"/>
      <c r="G101" s="33"/>
      <c r="H101" s="33"/>
      <c r="I101" s="33"/>
    </row>
    <row r="102" customFormat="false" ht="33.75" hidden="false" customHeight="true" outlineLevel="0" collapsed="false">
      <c r="A102" s="34" t="s">
        <v>39</v>
      </c>
      <c r="B102" s="35" t="s">
        <v>114</v>
      </c>
      <c r="C102" s="35"/>
      <c r="D102" s="35"/>
      <c r="E102" s="35"/>
      <c r="F102" s="35"/>
      <c r="G102" s="35"/>
      <c r="H102" s="34" t="s">
        <v>41</v>
      </c>
      <c r="I102" s="34" t="s">
        <v>42</v>
      </c>
    </row>
    <row r="103" customFormat="false" ht="15" hidden="false" customHeight="true" outlineLevel="0" collapsed="false">
      <c r="A103" s="36" t="n">
        <v>1</v>
      </c>
      <c r="B103" s="14" t="s">
        <v>115</v>
      </c>
      <c r="C103" s="14"/>
      <c r="D103" s="14"/>
      <c r="E103" s="14"/>
      <c r="F103" s="14"/>
      <c r="G103" s="14"/>
      <c r="H103" s="37" t="n">
        <f aca="false">I103/$I$114</f>
        <v>0</v>
      </c>
      <c r="I103" s="38" t="n">
        <v>0</v>
      </c>
    </row>
    <row r="104" customFormat="false" ht="15" hidden="false" customHeight="true" outlineLevel="0" collapsed="false">
      <c r="A104" s="36" t="n">
        <v>2</v>
      </c>
      <c r="B104" s="10" t="s">
        <v>116</v>
      </c>
      <c r="C104" s="10"/>
      <c r="D104" s="10"/>
      <c r="E104" s="10"/>
      <c r="F104" s="10"/>
      <c r="G104" s="10"/>
      <c r="H104" s="37" t="n">
        <f aca="false">I104/$I$114</f>
        <v>0</v>
      </c>
      <c r="I104" s="38" t="n">
        <v>0</v>
      </c>
    </row>
    <row r="105" customFormat="false" ht="15" hidden="false" customHeight="true" outlineLevel="0" collapsed="false">
      <c r="A105" s="36" t="n">
        <v>3</v>
      </c>
      <c r="B105" s="14" t="s">
        <v>117</v>
      </c>
      <c r="C105" s="14"/>
      <c r="D105" s="14"/>
      <c r="E105" s="14"/>
      <c r="F105" s="14"/>
      <c r="G105" s="14"/>
      <c r="H105" s="37" t="n">
        <f aca="false">I105/$I$114</f>
        <v>0</v>
      </c>
      <c r="I105" s="38" t="n">
        <v>0</v>
      </c>
    </row>
    <row r="106" customFormat="false" ht="15" hidden="false" customHeight="true" outlineLevel="0" collapsed="false">
      <c r="A106" s="36" t="n">
        <v>4</v>
      </c>
      <c r="B106" s="10" t="s">
        <v>118</v>
      </c>
      <c r="C106" s="10"/>
      <c r="D106" s="10"/>
      <c r="E106" s="10"/>
      <c r="F106" s="10"/>
      <c r="G106" s="10"/>
      <c r="H106" s="37" t="n">
        <f aca="false">I106/$I$114</f>
        <v>0</v>
      </c>
      <c r="I106" s="38" t="n">
        <v>0</v>
      </c>
    </row>
    <row r="107" customFormat="false" ht="15" hidden="false" customHeight="true" outlineLevel="0" collapsed="false">
      <c r="A107" s="36" t="n">
        <v>5</v>
      </c>
      <c r="B107" s="14" t="s">
        <v>119</v>
      </c>
      <c r="C107" s="14"/>
      <c r="D107" s="14"/>
      <c r="E107" s="14"/>
      <c r="F107" s="14"/>
      <c r="G107" s="14"/>
      <c r="H107" s="37" t="n">
        <f aca="false">I107/$I$114</f>
        <v>0</v>
      </c>
      <c r="I107" s="38" t="n">
        <v>0</v>
      </c>
    </row>
    <row r="108" customFormat="false" ht="15" hidden="false" customHeight="true" outlineLevel="0" collapsed="false">
      <c r="A108" s="36" t="n">
        <v>6</v>
      </c>
      <c r="B108" s="14" t="s">
        <v>120</v>
      </c>
      <c r="C108" s="14"/>
      <c r="D108" s="14"/>
      <c r="E108" s="14"/>
      <c r="F108" s="14"/>
      <c r="G108" s="14"/>
      <c r="H108" s="37" t="n">
        <f aca="false">I108/$I$114</f>
        <v>0</v>
      </c>
      <c r="I108" s="38" t="n">
        <v>0</v>
      </c>
    </row>
    <row r="109" customFormat="false" ht="15" hidden="false" customHeight="true" outlineLevel="0" collapsed="false">
      <c r="A109" s="40" t="s">
        <v>121</v>
      </c>
      <c r="B109" s="40"/>
      <c r="C109" s="40"/>
      <c r="D109" s="40"/>
      <c r="E109" s="40"/>
      <c r="F109" s="40"/>
      <c r="G109" s="40"/>
      <c r="H109" s="41" t="n">
        <f aca="false">H103+H104+H105+H106+H107+H108</f>
        <v>0</v>
      </c>
      <c r="I109" s="89" t="n">
        <f aca="false">SUM(I103:I108)</f>
        <v>0</v>
      </c>
      <c r="J109" s="55"/>
    </row>
    <row r="110" customFormat="false" ht="30" hidden="false" customHeight="true" outlineLevel="0" collapsed="false">
      <c r="B110" s="48" t="s">
        <v>122</v>
      </c>
      <c r="C110" s="48"/>
      <c r="D110" s="48"/>
      <c r="E110" s="48"/>
      <c r="F110" s="48"/>
      <c r="G110" s="48"/>
      <c r="H110" s="48"/>
      <c r="I110" s="48"/>
    </row>
    <row r="111" customFormat="false" ht="5.25" hidden="false" customHeight="true" outlineLevel="0" collapsed="false"/>
    <row r="112" customFormat="false" ht="48.75" hidden="false" customHeight="true" outlineLevel="0" collapsed="false">
      <c r="A112" s="90" t="s">
        <v>123</v>
      </c>
      <c r="B112" s="90"/>
      <c r="C112" s="90"/>
      <c r="D112" s="90"/>
      <c r="E112" s="90"/>
      <c r="F112" s="91" t="n">
        <f aca="false">I27</f>
        <v>0.2</v>
      </c>
      <c r="G112" s="92" t="n">
        <f aca="false">I114*F112</f>
        <v>655.8618357376</v>
      </c>
      <c r="H112" s="93" t="s">
        <v>124</v>
      </c>
      <c r="I112" s="94" t="n">
        <f aca="false">I82</f>
        <v>64.28</v>
      </c>
    </row>
    <row r="113" s="97" customFormat="true" ht="16.5" hidden="false" customHeight="true" outlineLevel="0" collapsed="false">
      <c r="A113" s="93" t="s">
        <v>125</v>
      </c>
      <c r="B113" s="93"/>
      <c r="C113" s="93" t="s">
        <v>126</v>
      </c>
      <c r="D113" s="93" t="s">
        <v>127</v>
      </c>
      <c r="E113" s="93" t="s">
        <v>128</v>
      </c>
      <c r="F113" s="93" t="s">
        <v>129</v>
      </c>
      <c r="G113" s="93" t="s">
        <v>130</v>
      </c>
      <c r="H113" s="93" t="s">
        <v>131</v>
      </c>
      <c r="I113" s="95" t="s">
        <v>132</v>
      </c>
      <c r="J113" s="96"/>
    </row>
    <row r="114" customFormat="false" ht="16.5" hidden="false" customHeight="true" outlineLevel="0" collapsed="false">
      <c r="A114" s="98" t="n">
        <f aca="false">I40</f>
        <v>1862</v>
      </c>
      <c r="B114" s="98"/>
      <c r="C114" s="98" t="n">
        <f aca="false">I51</f>
        <v>685.216</v>
      </c>
      <c r="D114" s="98" t="n">
        <f aca="false">I63</f>
        <v>474.703866</v>
      </c>
      <c r="E114" s="98" t="n">
        <f aca="false">I70</f>
        <v>64.78829</v>
      </c>
      <c r="F114" s="98" t="n">
        <f aca="false">I74</f>
        <v>174.691022688</v>
      </c>
      <c r="G114" s="98" t="n">
        <f aca="false">I85</f>
        <v>82.19</v>
      </c>
      <c r="H114" s="98" t="n">
        <f aca="false">A114+C114+D114+E114+F114+G114</f>
        <v>3343.589178688</v>
      </c>
      <c r="I114" s="98" t="n">
        <f aca="false">H114-I112</f>
        <v>3279.309178688</v>
      </c>
      <c r="J114" s="55"/>
    </row>
    <row r="115" customFormat="false" ht="4.5" hidden="false" customHeight="true" outlineLevel="0" collapsed="false">
      <c r="A115" s="47"/>
      <c r="B115" s="99"/>
      <c r="C115" s="99"/>
      <c r="D115" s="99"/>
      <c r="E115" s="99"/>
      <c r="F115" s="99"/>
      <c r="G115" s="99"/>
      <c r="H115" s="99"/>
      <c r="I115" s="99"/>
    </row>
    <row r="116" customFormat="false" ht="33.75" hidden="false" customHeight="true" outlineLevel="0" collapsed="false">
      <c r="A116" s="34" t="s">
        <v>52</v>
      </c>
      <c r="B116" s="35" t="s">
        <v>133</v>
      </c>
      <c r="C116" s="35"/>
      <c r="D116" s="35"/>
      <c r="E116" s="35"/>
      <c r="F116" s="35"/>
      <c r="G116" s="35"/>
      <c r="H116" s="34" t="s">
        <v>41</v>
      </c>
      <c r="I116" s="34" t="s">
        <v>42</v>
      </c>
    </row>
    <row r="117" customFormat="false" ht="15" hidden="false" customHeight="true" outlineLevel="0" collapsed="false">
      <c r="A117" s="36" t="n">
        <v>1</v>
      </c>
      <c r="B117" s="14" t="s">
        <v>134</v>
      </c>
      <c r="C117" s="14"/>
      <c r="D117" s="14"/>
      <c r="E117" s="14"/>
      <c r="F117" s="14"/>
      <c r="G117" s="14"/>
      <c r="H117" s="37" t="n">
        <f aca="false">I117/$I$127</f>
        <v>0</v>
      </c>
      <c r="I117" s="38" t="n">
        <v>0</v>
      </c>
    </row>
    <row r="118" customFormat="false" ht="15" hidden="false" customHeight="true" outlineLevel="0" collapsed="false">
      <c r="A118" s="36" t="n">
        <v>2</v>
      </c>
      <c r="B118" s="14" t="s">
        <v>135</v>
      </c>
      <c r="C118" s="14"/>
      <c r="D118" s="14"/>
      <c r="E118" s="14"/>
      <c r="F118" s="14"/>
      <c r="G118" s="14"/>
      <c r="H118" s="37" t="n">
        <f aca="false">I118/$I$127</f>
        <v>0</v>
      </c>
      <c r="I118" s="38" t="n">
        <v>0</v>
      </c>
    </row>
    <row r="119" customFormat="false" ht="35.25" hidden="false" customHeight="true" outlineLevel="0" collapsed="false">
      <c r="A119" s="40" t="s">
        <v>136</v>
      </c>
      <c r="B119" s="40"/>
      <c r="C119" s="40"/>
      <c r="D119" s="40"/>
      <c r="E119" s="40"/>
      <c r="F119" s="40"/>
      <c r="G119" s="40"/>
      <c r="H119" s="41" t="n">
        <f aca="false">H117+H118</f>
        <v>0</v>
      </c>
      <c r="I119" s="42" t="n">
        <f aca="false">SUM(I117:I118)</f>
        <v>0</v>
      </c>
    </row>
    <row r="120" customFormat="false" ht="4.5" hidden="false" customHeight="true" outlineLevel="0" collapsed="false"/>
    <row r="121" customFormat="false" ht="33.75" hidden="false" customHeight="true" outlineLevel="0" collapsed="false">
      <c r="A121" s="34" t="s">
        <v>65</v>
      </c>
      <c r="B121" s="35" t="s">
        <v>137</v>
      </c>
      <c r="C121" s="35"/>
      <c r="D121" s="35"/>
      <c r="E121" s="35"/>
      <c r="F121" s="35"/>
      <c r="G121" s="35"/>
      <c r="H121" s="34" t="s">
        <v>41</v>
      </c>
      <c r="I121" s="34" t="s">
        <v>42</v>
      </c>
    </row>
    <row r="122" customFormat="false" ht="15" hidden="false" customHeight="true" outlineLevel="0" collapsed="false">
      <c r="A122" s="36" t="n">
        <v>1</v>
      </c>
      <c r="B122" s="14" t="s">
        <v>137</v>
      </c>
      <c r="C122" s="14"/>
      <c r="D122" s="14"/>
      <c r="E122" s="14"/>
      <c r="F122" s="14"/>
      <c r="G122" s="14"/>
      <c r="H122" s="37" t="n">
        <f aca="false">I122/I127</f>
        <v>0</v>
      </c>
      <c r="I122" s="38" t="n">
        <v>0</v>
      </c>
    </row>
    <row r="123" customFormat="false" ht="36" hidden="false" customHeight="true" outlineLevel="0" collapsed="false">
      <c r="A123" s="40" t="s">
        <v>138</v>
      </c>
      <c r="B123" s="40"/>
      <c r="C123" s="40"/>
      <c r="D123" s="40"/>
      <c r="E123" s="40"/>
      <c r="F123" s="40"/>
      <c r="G123" s="40"/>
      <c r="H123" s="41" t="n">
        <f aca="false">H122</f>
        <v>0</v>
      </c>
      <c r="I123" s="42" t="n">
        <f aca="false">I122</f>
        <v>0</v>
      </c>
      <c r="J123" s="55"/>
      <c r="K123" s="55"/>
      <c r="L123" s="2"/>
    </row>
    <row r="124" customFormat="false" ht="4.5" hidden="false" customHeight="true" outlineLevel="0" collapsed="false">
      <c r="A124" s="100"/>
      <c r="B124" s="100"/>
      <c r="C124" s="100"/>
      <c r="D124" s="100"/>
      <c r="E124" s="100"/>
      <c r="F124" s="100"/>
      <c r="G124" s="100"/>
      <c r="H124" s="57"/>
      <c r="I124" s="58"/>
    </row>
    <row r="125" customFormat="false" ht="39" hidden="false" customHeight="true" outlineLevel="0" collapsed="false">
      <c r="A125" s="101" t="s">
        <v>139</v>
      </c>
      <c r="B125" s="101"/>
      <c r="C125" s="101"/>
      <c r="D125" s="101"/>
      <c r="E125" s="101"/>
      <c r="F125" s="91" t="n">
        <v>0.18</v>
      </c>
      <c r="G125" s="92" t="n">
        <f aca="false">I127*F125</f>
        <v>590.27565216384</v>
      </c>
      <c r="H125" s="93" t="s">
        <v>124</v>
      </c>
      <c r="I125" s="94" t="n">
        <f aca="false">I82</f>
        <v>64.28</v>
      </c>
      <c r="L125" s="2"/>
    </row>
    <row r="126" s="97" customFormat="true" ht="16.5" hidden="false" customHeight="true" outlineLevel="0" collapsed="false">
      <c r="A126" s="93" t="s">
        <v>125</v>
      </c>
      <c r="B126" s="93"/>
      <c r="C126" s="93" t="s">
        <v>126</v>
      </c>
      <c r="D126" s="93" t="s">
        <v>127</v>
      </c>
      <c r="E126" s="93" t="s">
        <v>128</v>
      </c>
      <c r="F126" s="93" t="s">
        <v>129</v>
      </c>
      <c r="G126" s="93" t="s">
        <v>130</v>
      </c>
      <c r="H126" s="93" t="s">
        <v>131</v>
      </c>
      <c r="I126" s="95" t="s">
        <v>132</v>
      </c>
      <c r="J126" s="96"/>
      <c r="L126" s="96"/>
    </row>
    <row r="127" customFormat="false" ht="16.5" hidden="false" customHeight="true" outlineLevel="0" collapsed="false">
      <c r="A127" s="98" t="n">
        <f aca="false">I40</f>
        <v>1862</v>
      </c>
      <c r="B127" s="98"/>
      <c r="C127" s="98" t="n">
        <f aca="false">I51</f>
        <v>685.216</v>
      </c>
      <c r="D127" s="98" t="n">
        <f aca="false">I63</f>
        <v>474.703866</v>
      </c>
      <c r="E127" s="98" t="n">
        <f aca="false">I70</f>
        <v>64.78829</v>
      </c>
      <c r="F127" s="98" t="n">
        <f aca="false">I74</f>
        <v>174.691022688</v>
      </c>
      <c r="G127" s="98" t="n">
        <f aca="false">I85</f>
        <v>82.19</v>
      </c>
      <c r="H127" s="98" t="n">
        <f aca="false">A127+C127+D127+E127+F127+G127</f>
        <v>3343.589178688</v>
      </c>
      <c r="I127" s="98" t="n">
        <f aca="false">H127-I125</f>
        <v>3279.309178688</v>
      </c>
      <c r="J127" s="55"/>
      <c r="L127" s="2"/>
    </row>
    <row r="128" customFormat="false" ht="4.5" hidden="false" customHeight="true" outlineLevel="0" collapsed="false"/>
    <row r="129" customFormat="false" ht="12" hidden="false" customHeight="true" outlineLevel="0" collapsed="false">
      <c r="A129" s="81" t="s">
        <v>140</v>
      </c>
      <c r="B129" s="81"/>
      <c r="C129" s="81"/>
      <c r="D129" s="81"/>
      <c r="E129" s="81"/>
      <c r="F129" s="81"/>
      <c r="G129" s="81"/>
      <c r="H129" s="82" t="n">
        <f aca="false">H109+H119+H123</f>
        <v>0</v>
      </c>
      <c r="I129" s="83" t="n">
        <f aca="false">I109+I119+I123</f>
        <v>0</v>
      </c>
    </row>
    <row r="130" customFormat="false" ht="4.5" hidden="false" customHeight="true" outlineLevel="0" collapsed="false"/>
    <row r="131" customFormat="false" ht="11.25" hidden="false" customHeight="true" outlineLevel="0" collapsed="false">
      <c r="A131" s="33" t="s">
        <v>141</v>
      </c>
      <c r="B131" s="33"/>
      <c r="C131" s="33"/>
      <c r="D131" s="33"/>
      <c r="E131" s="33"/>
      <c r="F131" s="33"/>
      <c r="G131" s="33"/>
      <c r="H131" s="33"/>
      <c r="I131" s="33"/>
    </row>
    <row r="132" customFormat="false" ht="33.75" hidden="false" customHeight="true" outlineLevel="0" collapsed="false">
      <c r="A132" s="34" t="s">
        <v>39</v>
      </c>
      <c r="B132" s="35" t="s">
        <v>142</v>
      </c>
      <c r="C132" s="35"/>
      <c r="D132" s="35"/>
      <c r="E132" s="35"/>
      <c r="F132" s="35"/>
      <c r="G132" s="35"/>
      <c r="H132" s="34" t="s">
        <v>41</v>
      </c>
      <c r="I132" s="34" t="s">
        <v>42</v>
      </c>
    </row>
    <row r="133" customFormat="false" ht="15" hidden="false" customHeight="true" outlineLevel="0" collapsed="false">
      <c r="A133" s="36" t="n">
        <v>1</v>
      </c>
      <c r="B133" s="14" t="s">
        <v>143</v>
      </c>
      <c r="C133" s="14"/>
      <c r="D133" s="14"/>
      <c r="E133" s="14"/>
      <c r="F133" s="14"/>
      <c r="G133" s="14"/>
      <c r="H133" s="37" t="n">
        <f aca="false">I133/$I$99</f>
        <v>0.0185915492957747</v>
      </c>
      <c r="I133" s="38" t="n">
        <f aca="false">($D$143/$E$144)*G143</f>
        <v>62.1625030403966</v>
      </c>
    </row>
    <row r="134" customFormat="false" ht="15" hidden="false" customHeight="true" outlineLevel="0" collapsed="false">
      <c r="A134" s="36" t="n">
        <v>2</v>
      </c>
      <c r="B134" s="14" t="s">
        <v>144</v>
      </c>
      <c r="C134" s="14"/>
      <c r="D134" s="14"/>
      <c r="E134" s="14"/>
      <c r="F134" s="14"/>
      <c r="G134" s="14"/>
      <c r="H134" s="37" t="n">
        <f aca="false">I134/$I$99</f>
        <v>0.0856338028169014</v>
      </c>
      <c r="I134" s="38" t="n">
        <f aca="false">($D$143/$E$144)*G144</f>
        <v>286.324256428494</v>
      </c>
    </row>
    <row r="135" customFormat="false" ht="15" hidden="false" customHeight="true" outlineLevel="0" collapsed="false">
      <c r="A135" s="36" t="n">
        <v>3</v>
      </c>
      <c r="B135" s="14" t="s">
        <v>19</v>
      </c>
      <c r="C135" s="14"/>
      <c r="D135" s="14"/>
      <c r="E135" s="14"/>
      <c r="F135" s="14"/>
      <c r="G135" s="14"/>
      <c r="H135" s="37" t="n">
        <f aca="false">I135/$I$99</f>
        <v>0.0225352112676056</v>
      </c>
      <c r="I135" s="38" t="n">
        <f aca="false">($D$143/$E$144)*G145</f>
        <v>75.3484885338141</v>
      </c>
    </row>
    <row r="136" customFormat="false" ht="15" hidden="false" customHeight="true" outlineLevel="0" collapsed="false">
      <c r="A136" s="36" t="n">
        <v>4</v>
      </c>
      <c r="B136" s="14" t="s">
        <v>145</v>
      </c>
      <c r="C136" s="14"/>
      <c r="D136" s="14"/>
      <c r="E136" s="14"/>
      <c r="F136" s="14"/>
      <c r="G136" s="14"/>
      <c r="H136" s="37" t="n">
        <f aca="false">I136/$I$99</f>
        <v>0</v>
      </c>
      <c r="I136" s="38" t="n">
        <f aca="false">($D$143/$E$144)*G146</f>
        <v>0</v>
      </c>
    </row>
    <row r="137" customFormat="false" ht="15" hidden="false" customHeight="true" outlineLevel="0" collapsed="false">
      <c r="A137" s="36" t="n">
        <v>5</v>
      </c>
      <c r="B137" s="14" t="s">
        <v>146</v>
      </c>
      <c r="C137" s="14"/>
      <c r="D137" s="14"/>
      <c r="E137" s="14"/>
      <c r="F137" s="14"/>
      <c r="G137" s="14"/>
      <c r="H137" s="37" t="n">
        <f aca="false">I137/$I$99</f>
        <v>0</v>
      </c>
      <c r="I137" s="38" t="n">
        <f aca="false">($D$143/$E$144)*G147</f>
        <v>0</v>
      </c>
    </row>
    <row r="138" customFormat="false" ht="15" hidden="false" customHeight="true" outlineLevel="0" collapsed="false">
      <c r="A138" s="40" t="s">
        <v>147</v>
      </c>
      <c r="B138" s="40"/>
      <c r="C138" s="40"/>
      <c r="D138" s="40"/>
      <c r="E138" s="40"/>
      <c r="F138" s="40"/>
      <c r="G138" s="40"/>
      <c r="H138" s="41" t="n">
        <f aca="false">H133+H134+H135+H136+H137</f>
        <v>0.126760563380282</v>
      </c>
      <c r="I138" s="42" t="n">
        <f aca="false">SUM(I133:I137)</f>
        <v>423.835248002704</v>
      </c>
    </row>
    <row r="139" customFormat="false" ht="11.25" hidden="false" customHeight="true" outlineLevel="0" collapsed="false">
      <c r="A139" s="47" t="s">
        <v>148</v>
      </c>
      <c r="B139" s="48" t="s">
        <v>149</v>
      </c>
      <c r="C139" s="48"/>
      <c r="D139" s="48"/>
      <c r="E139" s="48"/>
      <c r="F139" s="48"/>
      <c r="G139" s="48"/>
      <c r="H139" s="48"/>
      <c r="I139" s="48"/>
    </row>
    <row r="140" customFormat="false" ht="18.75" hidden="false" customHeight="true" outlineLevel="0" collapsed="false">
      <c r="A140" s="47" t="s">
        <v>150</v>
      </c>
      <c r="B140" s="102" t="s">
        <v>151</v>
      </c>
      <c r="C140" s="102"/>
      <c r="D140" s="102"/>
      <c r="E140" s="102"/>
      <c r="F140" s="102"/>
      <c r="G140" s="102"/>
      <c r="H140" s="102"/>
      <c r="I140" s="102"/>
    </row>
    <row r="141" customFormat="false" ht="13.5" hidden="false" customHeight="true" outlineLevel="0" collapsed="false">
      <c r="A141" s="59" t="s">
        <v>152</v>
      </c>
      <c r="B141" s="59"/>
      <c r="C141" s="59"/>
      <c r="D141" s="59"/>
      <c r="E141" s="59"/>
      <c r="F141" s="59"/>
      <c r="G141" s="59"/>
      <c r="H141" s="59"/>
      <c r="I141" s="59"/>
    </row>
    <row r="142" customFormat="false" ht="13.5" hidden="false" customHeight="true" outlineLevel="0" collapsed="false">
      <c r="A142" s="28" t="s">
        <v>153</v>
      </c>
      <c r="B142" s="28"/>
      <c r="C142" s="28" t="s">
        <v>154</v>
      </c>
      <c r="D142" s="21" t="s">
        <v>155</v>
      </c>
      <c r="E142" s="21"/>
      <c r="F142" s="28" t="s">
        <v>156</v>
      </c>
      <c r="G142" s="103" t="s">
        <v>157</v>
      </c>
      <c r="H142" s="28" t="s">
        <v>158</v>
      </c>
      <c r="I142" s="28"/>
    </row>
    <row r="143" customFormat="false" ht="13.5" hidden="false" customHeight="true" outlineLevel="0" collapsed="false">
      <c r="A143" s="38" t="n">
        <f aca="false">I99</f>
        <v>3343.589178688</v>
      </c>
      <c r="B143" s="38"/>
      <c r="C143" s="38" t="n">
        <f aca="false">I129</f>
        <v>0</v>
      </c>
      <c r="D143" s="104" t="n">
        <f aca="false">A143+C143</f>
        <v>3343.589178688</v>
      </c>
      <c r="E143" s="104"/>
      <c r="F143" s="36" t="str">
        <f aca="false">B133</f>
        <v>PIS</v>
      </c>
      <c r="G143" s="105" t="n">
        <v>0.0165</v>
      </c>
      <c r="H143" s="71" t="n">
        <v>0.0065</v>
      </c>
      <c r="I143" s="71"/>
      <c r="J143" s="55"/>
    </row>
    <row r="144" customFormat="false" ht="13.5" hidden="false" customHeight="true" outlineLevel="0" collapsed="false">
      <c r="A144" s="106" t="s">
        <v>159</v>
      </c>
      <c r="B144" s="106"/>
      <c r="C144" s="103" t="n">
        <v>1</v>
      </c>
      <c r="D144" s="107" t="n">
        <f aca="false">G148/1</f>
        <v>0.1125</v>
      </c>
      <c r="E144" s="108" t="n">
        <f aca="false">C144-D144</f>
        <v>0.8875</v>
      </c>
      <c r="F144" s="36" t="str">
        <f aca="false">B134</f>
        <v>COFINS</v>
      </c>
      <c r="G144" s="105" t="n">
        <v>0.076</v>
      </c>
      <c r="H144" s="71" t="n">
        <v>0.03</v>
      </c>
      <c r="I144" s="71"/>
    </row>
    <row r="145" customFormat="false" ht="13.5" hidden="false" customHeight="true" outlineLevel="0" collapsed="false">
      <c r="A145" s="109" t="s">
        <v>160</v>
      </c>
      <c r="B145" s="109"/>
      <c r="C145" s="36" t="n">
        <v>1</v>
      </c>
      <c r="D145" s="110" t="n">
        <f aca="false">H148</f>
        <v>0.0565</v>
      </c>
      <c r="E145" s="111" t="n">
        <f aca="false">C145-D145</f>
        <v>0.9435</v>
      </c>
      <c r="F145" s="36" t="str">
        <f aca="false">B135</f>
        <v>ISS</v>
      </c>
      <c r="G145" s="105" t="n">
        <f aca="false">I11</f>
        <v>0.02</v>
      </c>
      <c r="H145" s="71" t="n">
        <f aca="false">I11</f>
        <v>0.02</v>
      </c>
      <c r="I145" s="71"/>
    </row>
    <row r="146" customFormat="false" ht="13.5" hidden="false" customHeight="true" outlineLevel="0" collapsed="false">
      <c r="A146" s="112" t="s">
        <v>161</v>
      </c>
      <c r="B146" s="112"/>
      <c r="C146" s="36" t="n">
        <v>1</v>
      </c>
      <c r="D146" s="113" t="n">
        <v>0.09</v>
      </c>
      <c r="E146" s="114" t="n">
        <f aca="false">C146-D146</f>
        <v>0.91</v>
      </c>
      <c r="F146" s="28" t="s">
        <v>162</v>
      </c>
      <c r="G146" s="105" t="n">
        <v>0</v>
      </c>
      <c r="H146" s="71" t="n">
        <v>0</v>
      </c>
      <c r="I146" s="71"/>
    </row>
    <row r="147" customFormat="false" ht="13.5" hidden="false" customHeight="true" outlineLevel="0" collapsed="false">
      <c r="A147" s="115" t="s">
        <v>163</v>
      </c>
      <c r="B147" s="115" t="s">
        <v>164</v>
      </c>
      <c r="C147" s="115"/>
      <c r="D147" s="115"/>
      <c r="E147" s="115"/>
      <c r="F147" s="21" t="s">
        <v>165</v>
      </c>
      <c r="G147" s="105" t="n">
        <v>0</v>
      </c>
      <c r="H147" s="71" t="n">
        <v>0</v>
      </c>
      <c r="I147" s="71"/>
    </row>
    <row r="148" customFormat="false" ht="18" hidden="false" customHeight="true" outlineLevel="0" collapsed="false">
      <c r="A148" s="115"/>
      <c r="B148" s="115"/>
      <c r="C148" s="115"/>
      <c r="D148" s="115"/>
      <c r="E148" s="115"/>
      <c r="F148" s="3" t="s">
        <v>166</v>
      </c>
      <c r="G148" s="116" t="n">
        <f aca="false">SUM(G143:G147)</f>
        <v>0.1125</v>
      </c>
      <c r="H148" s="117" t="n">
        <f aca="false">SUM(H143:I147)</f>
        <v>0.0565</v>
      </c>
      <c r="I148" s="117"/>
    </row>
    <row r="149" customFormat="false" ht="18" hidden="false" customHeight="true" outlineLevel="0" collapsed="false">
      <c r="A149" s="47" t="s">
        <v>167</v>
      </c>
      <c r="B149" s="102" t="s">
        <v>168</v>
      </c>
      <c r="C149" s="102"/>
      <c r="D149" s="102"/>
      <c r="E149" s="102"/>
      <c r="F149" s="102"/>
      <c r="G149" s="102"/>
      <c r="H149" s="102"/>
      <c r="I149" s="102"/>
    </row>
    <row r="150" customFormat="false" ht="4.5" hidden="false" customHeight="true" outlineLevel="0" collapsed="false">
      <c r="A150" s="118"/>
      <c r="B150" s="119"/>
      <c r="C150" s="119"/>
      <c r="D150" s="119"/>
      <c r="E150" s="119"/>
      <c r="F150" s="119"/>
      <c r="G150" s="119"/>
      <c r="H150" s="119"/>
      <c r="I150" s="119"/>
    </row>
    <row r="151" customFormat="false" ht="12" hidden="false" customHeight="true" outlineLevel="0" collapsed="false">
      <c r="A151" s="81" t="s">
        <v>169</v>
      </c>
      <c r="B151" s="81"/>
      <c r="C151" s="81"/>
      <c r="D151" s="81"/>
      <c r="E151" s="81"/>
      <c r="F151" s="81"/>
      <c r="G151" s="81"/>
      <c r="H151" s="82" t="n">
        <f aca="false">H138</f>
        <v>0.126760563380282</v>
      </c>
      <c r="I151" s="83" t="n">
        <f aca="false">I138</f>
        <v>423.835248002704</v>
      </c>
    </row>
    <row r="152" customFormat="false" ht="4.5" hidden="false" customHeight="true" outlineLevel="0" collapsed="false"/>
    <row r="153" customFormat="false" ht="11.25" hidden="false" customHeight="true" outlineLevel="0" collapsed="false">
      <c r="A153" s="120" t="s">
        <v>170</v>
      </c>
      <c r="B153" s="120"/>
      <c r="C153" s="120"/>
      <c r="D153" s="120"/>
      <c r="E153" s="120"/>
      <c r="F153" s="120"/>
      <c r="G153" s="120"/>
      <c r="H153" s="120"/>
      <c r="I153" s="120"/>
    </row>
    <row r="154" customFormat="false" ht="11.25" hidden="false" customHeight="true" outlineLevel="0" collapsed="false">
      <c r="A154" s="33" t="s">
        <v>38</v>
      </c>
      <c r="B154" s="33"/>
      <c r="C154" s="33"/>
      <c r="D154" s="33"/>
      <c r="E154" s="33"/>
      <c r="F154" s="33"/>
      <c r="G154" s="33"/>
      <c r="H154" s="33"/>
      <c r="I154" s="33"/>
    </row>
    <row r="155" customFormat="false" ht="15" hidden="false" customHeight="true" outlineLevel="0" collapsed="false">
      <c r="A155" s="36" t="n">
        <v>1</v>
      </c>
      <c r="B155" s="14" t="s">
        <v>171</v>
      </c>
      <c r="C155" s="14"/>
      <c r="D155" s="14"/>
      <c r="E155" s="14"/>
      <c r="F155" s="14"/>
      <c r="G155" s="14"/>
      <c r="H155" s="37" t="n">
        <f aca="false">I155/$G$172</f>
        <v>0.494236854974043</v>
      </c>
      <c r="I155" s="121" t="n">
        <f aca="false">I40</f>
        <v>1862</v>
      </c>
    </row>
    <row r="156" customFormat="false" ht="15" hidden="false" customHeight="true" outlineLevel="0" collapsed="false">
      <c r="A156" s="36" t="n">
        <v>2</v>
      </c>
      <c r="B156" s="14" t="s">
        <v>172</v>
      </c>
      <c r="C156" s="14"/>
      <c r="D156" s="14"/>
      <c r="E156" s="14"/>
      <c r="F156" s="14"/>
      <c r="G156" s="14"/>
      <c r="H156" s="37" t="n">
        <f aca="false">I156/$G$172</f>
        <v>0.371447179875411</v>
      </c>
      <c r="I156" s="121" t="n">
        <f aca="false">I51+I63+I70+I74</f>
        <v>1399.399178688</v>
      </c>
    </row>
    <row r="157" customFormat="false" ht="15" hidden="false" customHeight="true" outlineLevel="0" collapsed="false">
      <c r="A157" s="36" t="n">
        <v>3</v>
      </c>
      <c r="B157" s="14" t="s">
        <v>173</v>
      </c>
      <c r="C157" s="14"/>
      <c r="D157" s="14"/>
      <c r="E157" s="14"/>
      <c r="F157" s="14"/>
      <c r="G157" s="14"/>
      <c r="H157" s="37" t="n">
        <f aca="false">I157/$G$172</f>
        <v>0.021815965150546</v>
      </c>
      <c r="I157" s="121" t="n">
        <f aca="false">I85</f>
        <v>82.19</v>
      </c>
    </row>
    <row r="158" s="44" customFormat="true" ht="15" hidden="false" customHeight="true" outlineLevel="0" collapsed="false">
      <c r="A158" s="81" t="s">
        <v>174</v>
      </c>
      <c r="B158" s="81"/>
      <c r="C158" s="81"/>
      <c r="D158" s="81"/>
      <c r="E158" s="81"/>
      <c r="F158" s="81"/>
      <c r="G158" s="81"/>
      <c r="H158" s="82" t="n">
        <f aca="false">H155+H156+H157</f>
        <v>0.8875</v>
      </c>
      <c r="I158" s="83" t="n">
        <f aca="false">SUM(I155:I157)</f>
        <v>3343.589178688</v>
      </c>
      <c r="J158" s="122"/>
    </row>
    <row r="159" customFormat="false" ht="4.5" hidden="false" customHeight="true" outlineLevel="0" collapsed="false"/>
    <row r="160" customFormat="false" ht="11.25" hidden="false" customHeight="true" outlineLevel="0" collapsed="false">
      <c r="A160" s="33" t="s">
        <v>113</v>
      </c>
      <c r="B160" s="33"/>
      <c r="C160" s="33"/>
      <c r="D160" s="33"/>
      <c r="E160" s="33"/>
      <c r="F160" s="33"/>
      <c r="G160" s="33"/>
      <c r="H160" s="33"/>
      <c r="I160" s="33"/>
    </row>
    <row r="161" customFormat="false" ht="15" hidden="false" customHeight="true" outlineLevel="0" collapsed="false">
      <c r="A161" s="36" t="n">
        <v>1</v>
      </c>
      <c r="B161" s="14" t="s">
        <v>175</v>
      </c>
      <c r="C161" s="14"/>
      <c r="D161" s="14"/>
      <c r="E161" s="14"/>
      <c r="F161" s="14"/>
      <c r="G161" s="14"/>
      <c r="H161" s="37" t="n">
        <f aca="false">I161/$G$172</f>
        <v>0</v>
      </c>
      <c r="I161" s="38" t="n">
        <f aca="false">I109</f>
        <v>0</v>
      </c>
    </row>
    <row r="162" customFormat="false" ht="15" hidden="false" customHeight="true" outlineLevel="0" collapsed="false">
      <c r="A162" s="36" t="n">
        <v>2</v>
      </c>
      <c r="B162" s="14" t="s">
        <v>176</v>
      </c>
      <c r="C162" s="14"/>
      <c r="D162" s="14"/>
      <c r="E162" s="14"/>
      <c r="F162" s="14"/>
      <c r="G162" s="14"/>
      <c r="H162" s="37" t="n">
        <f aca="false">I162/$G$172</f>
        <v>0</v>
      </c>
      <c r="I162" s="38" t="n">
        <f aca="false">I119</f>
        <v>0</v>
      </c>
    </row>
    <row r="163" customFormat="false" ht="15" hidden="false" customHeight="true" outlineLevel="0" collapsed="false">
      <c r="A163" s="36" t="n">
        <v>3</v>
      </c>
      <c r="B163" s="14" t="s">
        <v>177</v>
      </c>
      <c r="C163" s="14"/>
      <c r="D163" s="14"/>
      <c r="E163" s="14"/>
      <c r="F163" s="14"/>
      <c r="G163" s="14"/>
      <c r="H163" s="37" t="n">
        <f aca="false">I163/$G$172</f>
        <v>0</v>
      </c>
      <c r="I163" s="38" t="n">
        <f aca="false">I123</f>
        <v>0</v>
      </c>
    </row>
    <row r="164" customFormat="false" ht="15" hidden="false" customHeight="true" outlineLevel="0" collapsed="false">
      <c r="A164" s="81" t="s">
        <v>178</v>
      </c>
      <c r="B164" s="81"/>
      <c r="C164" s="81"/>
      <c r="D164" s="81"/>
      <c r="E164" s="81"/>
      <c r="F164" s="81"/>
      <c r="G164" s="81"/>
      <c r="H164" s="82" t="n">
        <f aca="false">H161+H162+H163</f>
        <v>0</v>
      </c>
      <c r="I164" s="83" t="n">
        <f aca="false">I161+I162+I163</f>
        <v>0</v>
      </c>
    </row>
    <row r="165" customFormat="false" ht="4.5" hidden="false" customHeight="true" outlineLevel="0" collapsed="false"/>
    <row r="166" customFormat="false" ht="11.25" hidden="false" customHeight="true" outlineLevel="0" collapsed="false">
      <c r="A166" s="33" t="s">
        <v>141</v>
      </c>
      <c r="B166" s="33"/>
      <c r="C166" s="33"/>
      <c r="D166" s="33"/>
      <c r="E166" s="33"/>
      <c r="F166" s="33"/>
      <c r="G166" s="33"/>
      <c r="H166" s="33"/>
      <c r="I166" s="33"/>
    </row>
    <row r="167" customFormat="false" ht="15" hidden="false" customHeight="true" outlineLevel="0" collapsed="false">
      <c r="A167" s="36" t="n">
        <v>1</v>
      </c>
      <c r="B167" s="14" t="s">
        <v>179</v>
      </c>
      <c r="C167" s="14"/>
      <c r="D167" s="14"/>
      <c r="E167" s="14"/>
      <c r="F167" s="14"/>
      <c r="G167" s="14"/>
      <c r="H167" s="37" t="n">
        <f aca="false">I167/$G$172</f>
        <v>0.1125</v>
      </c>
      <c r="I167" s="38" t="n">
        <f aca="false">I138</f>
        <v>423.835248002704</v>
      </c>
    </row>
    <row r="168" customFormat="false" ht="15" hidden="false" customHeight="true" outlineLevel="0" collapsed="false">
      <c r="A168" s="81" t="s">
        <v>180</v>
      </c>
      <c r="B168" s="81"/>
      <c r="C168" s="81"/>
      <c r="D168" s="81"/>
      <c r="E168" s="81"/>
      <c r="F168" s="81"/>
      <c r="G168" s="81"/>
      <c r="H168" s="82" t="n">
        <f aca="false">H167</f>
        <v>0.1125</v>
      </c>
      <c r="I168" s="83" t="n">
        <f aca="false">I138</f>
        <v>423.835248002704</v>
      </c>
      <c r="K168" s="123"/>
    </row>
    <row r="169" customFormat="false" ht="4.5" hidden="false" customHeight="true" outlineLevel="0" collapsed="false"/>
    <row r="170" customFormat="false" ht="11.25" hidden="false" customHeight="true" outlineLevel="0" collapsed="false">
      <c r="A170" s="124" t="s">
        <v>170</v>
      </c>
      <c r="B170" s="124"/>
      <c r="C170" s="124"/>
      <c r="D170" s="124"/>
      <c r="E170" s="124"/>
      <c r="F170" s="124"/>
      <c r="G170" s="124"/>
      <c r="H170" s="124"/>
      <c r="I170" s="124"/>
    </row>
    <row r="171" customFormat="false" ht="45" hidden="false" customHeight="true" outlineLevel="0" collapsed="false">
      <c r="A171" s="125" t="s">
        <v>181</v>
      </c>
      <c r="B171" s="125"/>
      <c r="C171" s="125"/>
      <c r="D171" s="125"/>
      <c r="E171" s="125"/>
      <c r="F171" s="125"/>
      <c r="G171" s="124" t="s">
        <v>182</v>
      </c>
      <c r="H171" s="124" t="s">
        <v>183</v>
      </c>
      <c r="I171" s="124" t="s">
        <v>184</v>
      </c>
    </row>
    <row r="172" customFormat="false" ht="11.25" hidden="false" customHeight="true" outlineLevel="0" collapsed="false">
      <c r="A172" s="126" t="str">
        <f aca="false">D5</f>
        <v>Carpinteiro (Oficial)</v>
      </c>
      <c r="B172" s="126"/>
      <c r="C172" s="126"/>
      <c r="D172" s="126"/>
      <c r="E172" s="126"/>
      <c r="F172" s="126"/>
      <c r="G172" s="127" t="n">
        <f aca="false">I158+I164+I168</f>
        <v>3767.4244266907</v>
      </c>
      <c r="H172" s="124" t="n">
        <f aca="false">IF(D6="12x36",2,1)</f>
        <v>1</v>
      </c>
      <c r="I172" s="127" t="n">
        <f aca="false">G172*H172</f>
        <v>3767.4244266907</v>
      </c>
    </row>
    <row r="173" customFormat="false" ht="11.25" hidden="false" customHeight="false" outlineLevel="0" collapsed="false">
      <c r="A173" s="126"/>
      <c r="B173" s="126"/>
      <c r="C173" s="126"/>
      <c r="D173" s="126"/>
      <c r="E173" s="126"/>
      <c r="F173" s="126"/>
      <c r="G173" s="124"/>
      <c r="H173" s="124"/>
      <c r="I173" s="127"/>
    </row>
    <row r="174" s="44" customFormat="true" ht="12" hidden="false" customHeight="true" outlineLevel="0" collapsed="false">
      <c r="A174" s="128" t="s">
        <v>185</v>
      </c>
      <c r="B174" s="128"/>
      <c r="C174" s="128"/>
      <c r="D174" s="128"/>
      <c r="E174" s="128"/>
      <c r="F174" s="128"/>
      <c r="G174" s="128"/>
      <c r="H174" s="128"/>
      <c r="I174" s="129" t="n">
        <f aca="false">I172</f>
        <v>3767.4244266907</v>
      </c>
      <c r="J174" s="122"/>
    </row>
  </sheetData>
  <mergeCells count="173">
    <mergeCell ref="A1:I1"/>
    <mergeCell ref="A2:B2"/>
    <mergeCell ref="C2:D2"/>
    <mergeCell ref="E2:I2"/>
    <mergeCell ref="A3:B3"/>
    <mergeCell ref="A5:C5"/>
    <mergeCell ref="D5:F5"/>
    <mergeCell ref="G5:H6"/>
    <mergeCell ref="I5:I6"/>
    <mergeCell ref="A6:C6"/>
    <mergeCell ref="D6:F6"/>
    <mergeCell ref="A7:C7"/>
    <mergeCell ref="D7:F7"/>
    <mergeCell ref="G7:H8"/>
    <mergeCell ref="I7:I8"/>
    <mergeCell ref="A8:C8"/>
    <mergeCell ref="D8:F8"/>
    <mergeCell ref="A9:C9"/>
    <mergeCell ref="D9:F9"/>
    <mergeCell ref="G9:H9"/>
    <mergeCell ref="A10:F10"/>
    <mergeCell ref="A11:F11"/>
    <mergeCell ref="A12:F14"/>
    <mergeCell ref="G12:G14"/>
    <mergeCell ref="A15:F17"/>
    <mergeCell ref="G15:G17"/>
    <mergeCell ref="A18:F20"/>
    <mergeCell ref="G18:G20"/>
    <mergeCell ref="A21:F21"/>
    <mergeCell ref="A22:F22"/>
    <mergeCell ref="A23:F23"/>
    <mergeCell ref="A24:F25"/>
    <mergeCell ref="A26:F26"/>
    <mergeCell ref="A27:F27"/>
    <mergeCell ref="A29:I29"/>
    <mergeCell ref="B30:G30"/>
    <mergeCell ref="B31:G31"/>
    <mergeCell ref="B32:G32"/>
    <mergeCell ref="B33:G33"/>
    <mergeCell ref="B34:G34"/>
    <mergeCell ref="B35:G35"/>
    <mergeCell ref="B36:G36"/>
    <mergeCell ref="B37:G37"/>
    <mergeCell ref="B38:G38"/>
    <mergeCell ref="B39:G39"/>
    <mergeCell ref="A40:G40"/>
    <mergeCell ref="B42:G42"/>
    <mergeCell ref="B43:G43"/>
    <mergeCell ref="B44:G44"/>
    <mergeCell ref="B45:G45"/>
    <mergeCell ref="B46:G46"/>
    <mergeCell ref="B47:G47"/>
    <mergeCell ref="B48:G48"/>
    <mergeCell ref="B49:G49"/>
    <mergeCell ref="B50:G50"/>
    <mergeCell ref="A51:G51"/>
    <mergeCell ref="A52:I52"/>
    <mergeCell ref="A53:I53"/>
    <mergeCell ref="B54:G54"/>
    <mergeCell ref="B55:G55"/>
    <mergeCell ref="B56:G56"/>
    <mergeCell ref="B57:G57"/>
    <mergeCell ref="B58:G58"/>
    <mergeCell ref="B59:G59"/>
    <mergeCell ref="B60:G60"/>
    <mergeCell ref="B61:G61"/>
    <mergeCell ref="B62:G62"/>
    <mergeCell ref="A63:G63"/>
    <mergeCell ref="B64:I64"/>
    <mergeCell ref="B65:I65"/>
    <mergeCell ref="B66:G66"/>
    <mergeCell ref="B67:G67"/>
    <mergeCell ref="B68:G68"/>
    <mergeCell ref="B69:G69"/>
    <mergeCell ref="A70:G70"/>
    <mergeCell ref="B72:G72"/>
    <mergeCell ref="B73:G73"/>
    <mergeCell ref="A74:G74"/>
    <mergeCell ref="A76:G76"/>
    <mergeCell ref="B78:G78"/>
    <mergeCell ref="B79:G79"/>
    <mergeCell ref="B80:G80"/>
    <mergeCell ref="B81:G81"/>
    <mergeCell ref="B82:G82"/>
    <mergeCell ref="B83:G83"/>
    <mergeCell ref="B84:G84"/>
    <mergeCell ref="A85:G85"/>
    <mergeCell ref="B86:G86"/>
    <mergeCell ref="A87:I87"/>
    <mergeCell ref="A88:B88"/>
    <mergeCell ref="A89:B89"/>
    <mergeCell ref="A91:I91"/>
    <mergeCell ref="A92:B92"/>
    <mergeCell ref="A93:B93"/>
    <mergeCell ref="A95:E95"/>
    <mergeCell ref="F95:I95"/>
    <mergeCell ref="A96:B96"/>
    <mergeCell ref="A97:B97"/>
    <mergeCell ref="A99:G99"/>
    <mergeCell ref="A101:I101"/>
    <mergeCell ref="B102:G102"/>
    <mergeCell ref="B103:G103"/>
    <mergeCell ref="B104:G104"/>
    <mergeCell ref="B105:G105"/>
    <mergeCell ref="B106:G106"/>
    <mergeCell ref="B107:G107"/>
    <mergeCell ref="B108:G108"/>
    <mergeCell ref="A109:G109"/>
    <mergeCell ref="B110:I110"/>
    <mergeCell ref="A112:E112"/>
    <mergeCell ref="A113:B113"/>
    <mergeCell ref="A114:B114"/>
    <mergeCell ref="B115:I115"/>
    <mergeCell ref="B116:G116"/>
    <mergeCell ref="B117:G117"/>
    <mergeCell ref="B118:G118"/>
    <mergeCell ref="A119:G119"/>
    <mergeCell ref="B121:G121"/>
    <mergeCell ref="B122:G122"/>
    <mergeCell ref="A123:G123"/>
    <mergeCell ref="A125:E125"/>
    <mergeCell ref="A126:B126"/>
    <mergeCell ref="A127:B127"/>
    <mergeCell ref="A129:G129"/>
    <mergeCell ref="A131:I131"/>
    <mergeCell ref="B132:G132"/>
    <mergeCell ref="B133:G133"/>
    <mergeCell ref="B134:G134"/>
    <mergeCell ref="B135:G135"/>
    <mergeCell ref="B136:G136"/>
    <mergeCell ref="B137:G137"/>
    <mergeCell ref="A138:G138"/>
    <mergeCell ref="B139:I139"/>
    <mergeCell ref="B140:I140"/>
    <mergeCell ref="A141:I141"/>
    <mergeCell ref="A142:B142"/>
    <mergeCell ref="D142:E142"/>
    <mergeCell ref="H142:I142"/>
    <mergeCell ref="A143:B143"/>
    <mergeCell ref="D143:E143"/>
    <mergeCell ref="H143:I143"/>
    <mergeCell ref="A144:B144"/>
    <mergeCell ref="H144:I144"/>
    <mergeCell ref="A145:B145"/>
    <mergeCell ref="H145:I145"/>
    <mergeCell ref="A146:B146"/>
    <mergeCell ref="H146:I146"/>
    <mergeCell ref="A147:A148"/>
    <mergeCell ref="B147:E148"/>
    <mergeCell ref="H147:I147"/>
    <mergeCell ref="H148:I148"/>
    <mergeCell ref="B149:I149"/>
    <mergeCell ref="B150:I150"/>
    <mergeCell ref="A151:G151"/>
    <mergeCell ref="A153:I153"/>
    <mergeCell ref="A154:I154"/>
    <mergeCell ref="B155:G155"/>
    <mergeCell ref="B156:G156"/>
    <mergeCell ref="B157:G157"/>
    <mergeCell ref="A158:G158"/>
    <mergeCell ref="A160:I160"/>
    <mergeCell ref="B161:G161"/>
    <mergeCell ref="B162:G162"/>
    <mergeCell ref="B163:G163"/>
    <mergeCell ref="A164:G164"/>
    <mergeCell ref="A166:I166"/>
    <mergeCell ref="B167:G167"/>
    <mergeCell ref="A168:G168"/>
    <mergeCell ref="A170:I170"/>
    <mergeCell ref="A171:F171"/>
    <mergeCell ref="A172:F172"/>
    <mergeCell ref="A173:F173"/>
    <mergeCell ref="A174:H174"/>
  </mergeCells>
  <printOptions headings="false" gridLines="false" gridLinesSet="true" horizontalCentered="true" verticalCentered="false"/>
  <pageMargins left="1.29583333333333" right="0.511805555555556" top="1.34722222222222" bottom="0.7875" header="0.511811023622047" footer="0.511811023622047"/>
  <pageSetup paperSize="9" scale="73" fitToWidth="1" fitToHeight="1" pageOrder="downThenOver" orientation="portrait" blackAndWhite="false" draft="false" cellComments="none" horizontalDpi="300" verticalDpi="300" copies="1"/>
  <headerFooter differentFirst="false" differentOddEven="false">
    <oddHeader/>
    <odd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false"/>
  </sheetPr>
  <dimension ref="A1:L174"/>
  <sheetViews>
    <sheetView showFormulas="false" showGridLines="true" showRowColHeaders="true" showZeros="true" rightToLeft="false" tabSelected="false" showOutlineSymbols="true" defaultGridColor="true" view="pageBreakPreview" topLeftCell="A1" colorId="64" zoomScale="130" zoomScaleNormal="130" zoomScalePageLayoutView="130" workbookViewId="0">
      <selection pane="topLeft" activeCell="A23" activeCellId="0" sqref="A23"/>
    </sheetView>
  </sheetViews>
  <sheetFormatPr defaultColWidth="9.1484375" defaultRowHeight="11.25" zeroHeight="false" outlineLevelRow="0" outlineLevelCol="0"/>
  <cols>
    <col collapsed="false" customWidth="true" hidden="false" outlineLevel="0" max="1" min="1" style="1" width="2.86"/>
    <col collapsed="false" customWidth="true" hidden="false" outlineLevel="0" max="4" min="2" style="1" width="11.29"/>
    <col collapsed="false" customWidth="true" hidden="false" outlineLevel="0" max="5" min="5" style="1" width="12.15"/>
    <col collapsed="false" customWidth="true" hidden="false" outlineLevel="0" max="7" min="6" style="1" width="11.29"/>
    <col collapsed="false" customWidth="true" hidden="false" outlineLevel="0" max="8" min="8" style="1" width="9.29"/>
    <col collapsed="false" customWidth="true" hidden="false" outlineLevel="0" max="9" min="9" style="1" width="11.71"/>
    <col collapsed="false" customWidth="true" hidden="false" outlineLevel="0" max="10" min="10" style="2" width="11.14"/>
    <col collapsed="false" customWidth="true" hidden="false" outlineLevel="0" max="11" min="11" style="1" width="10"/>
    <col collapsed="false" customWidth="false" hidden="false" outlineLevel="0" max="12" min="12" style="1" width="9.14"/>
    <col collapsed="false" customWidth="true" hidden="false" outlineLevel="0" max="15" min="13" style="1" width="22.29"/>
    <col collapsed="false" customWidth="false" hidden="false" outlineLevel="0" max="16384" min="16" style="1" width="9.14"/>
  </cols>
  <sheetData>
    <row r="1" customFormat="false" ht="27.75" hidden="false" customHeight="true" outlineLevel="0" collapsed="false">
      <c r="A1" s="3" t="s">
        <v>0</v>
      </c>
      <c r="B1" s="3"/>
      <c r="C1" s="3"/>
      <c r="D1" s="3"/>
      <c r="E1" s="3"/>
      <c r="F1" s="3"/>
      <c r="G1" s="3"/>
      <c r="H1" s="3"/>
      <c r="I1" s="3"/>
      <c r="K1" s="4"/>
    </row>
    <row r="2" customFormat="false" ht="22.5" hidden="false" customHeight="true" outlineLevel="0" collapsed="false">
      <c r="A2" s="3" t="s">
        <v>1</v>
      </c>
      <c r="B2" s="3"/>
      <c r="C2" s="5" t="s">
        <v>2</v>
      </c>
      <c r="D2" s="5"/>
      <c r="E2" s="6" t="s">
        <v>3</v>
      </c>
      <c r="F2" s="6"/>
      <c r="G2" s="6"/>
      <c r="H2" s="6"/>
      <c r="I2" s="6"/>
    </row>
    <row r="3" customFormat="false" ht="11.25" hidden="false" customHeight="true" outlineLevel="0" collapsed="false">
      <c r="A3" s="3" t="s">
        <v>4</v>
      </c>
      <c r="B3" s="3"/>
      <c r="C3" s="7"/>
      <c r="D3" s="8"/>
      <c r="E3" s="9" t="s">
        <v>5</v>
      </c>
      <c r="F3" s="7"/>
      <c r="G3" s="8"/>
      <c r="H3" s="8"/>
      <c r="I3" s="8"/>
    </row>
    <row r="4" customFormat="false" ht="4.5" hidden="false" customHeight="true" outlineLevel="0" collapsed="false"/>
    <row r="5" customFormat="false" ht="18.75" hidden="false" customHeight="true" outlineLevel="0" collapsed="false">
      <c r="A5" s="10" t="s">
        <v>6</v>
      </c>
      <c r="B5" s="10"/>
      <c r="C5" s="10"/>
      <c r="D5" s="11" t="s">
        <v>190</v>
      </c>
      <c r="E5" s="11"/>
      <c r="F5" s="11"/>
      <c r="G5" s="12" t="str">
        <f aca="false">IF(D6="12x36","Regime de trabalho:","Quantidade de HORAS/MÊS")</f>
        <v>Quantidade de HORAS/MÊS</v>
      </c>
      <c r="H5" s="12"/>
      <c r="I5" s="13" t="n">
        <f aca="false">IF(D6="12x36",D6,5*D6)</f>
        <v>200</v>
      </c>
    </row>
    <row r="6" customFormat="false" ht="18.75" hidden="false" customHeight="true" outlineLevel="0" collapsed="false">
      <c r="A6" s="10" t="str">
        <f aca="false">IF(D6="12x36","Regime de trabalho:","Regime de trabalho (horas semanais):")</f>
        <v>Regime de trabalho (horas semanais):</v>
      </c>
      <c r="B6" s="10"/>
      <c r="C6" s="10"/>
      <c r="D6" s="10" t="n">
        <v>40</v>
      </c>
      <c r="E6" s="10"/>
      <c r="F6" s="10"/>
      <c r="G6" s="12"/>
      <c r="H6" s="12"/>
      <c r="I6" s="13"/>
    </row>
    <row r="7" customFormat="false" ht="22.5" hidden="false" customHeight="true" outlineLevel="0" collapsed="false">
      <c r="A7" s="10" t="s">
        <v>8</v>
      </c>
      <c r="B7" s="10"/>
      <c r="C7" s="10"/>
      <c r="D7" s="14" t="s">
        <v>9</v>
      </c>
      <c r="E7" s="14"/>
      <c r="F7" s="14"/>
      <c r="G7" s="15" t="s">
        <v>10</v>
      </c>
      <c r="H7" s="15"/>
      <c r="I7" s="16" t="n">
        <v>0.2</v>
      </c>
    </row>
    <row r="8" customFormat="false" ht="22.5" hidden="false" customHeight="true" outlineLevel="0" collapsed="false">
      <c r="A8" s="10" t="s">
        <v>11</v>
      </c>
      <c r="B8" s="10"/>
      <c r="C8" s="10"/>
      <c r="D8" s="14" t="s">
        <v>12</v>
      </c>
      <c r="E8" s="14"/>
      <c r="F8" s="14"/>
      <c r="G8" s="15"/>
      <c r="H8" s="15"/>
      <c r="I8" s="16"/>
    </row>
    <row r="9" customFormat="false" ht="24.75" hidden="false" customHeight="true" outlineLevel="0" collapsed="false">
      <c r="A9" s="10" t="s">
        <v>13</v>
      </c>
      <c r="B9" s="10"/>
      <c r="C9" s="10"/>
      <c r="D9" s="10" t="s">
        <v>14</v>
      </c>
      <c r="E9" s="10"/>
      <c r="F9" s="10"/>
      <c r="G9" s="15" t="s">
        <v>15</v>
      </c>
      <c r="H9" s="15"/>
      <c r="I9" s="17" t="s">
        <v>16</v>
      </c>
    </row>
    <row r="10" customFormat="false" ht="32.25" hidden="false" customHeight="true" outlineLevel="0" collapsed="false">
      <c r="A10" s="18" t="s">
        <v>17</v>
      </c>
      <c r="B10" s="18"/>
      <c r="C10" s="18"/>
      <c r="D10" s="18"/>
      <c r="E10" s="18"/>
      <c r="F10" s="18"/>
      <c r="G10" s="15" t="s">
        <v>18</v>
      </c>
      <c r="H10" s="19" t="n">
        <v>220</v>
      </c>
      <c r="I10" s="20" t="n">
        <v>1540.51</v>
      </c>
    </row>
    <row r="11" customFormat="false" ht="11.25" hidden="false" customHeight="true" outlineLevel="0" collapsed="false">
      <c r="A11" s="21" t="s">
        <v>19</v>
      </c>
      <c r="B11" s="21"/>
      <c r="C11" s="21"/>
      <c r="D11" s="21"/>
      <c r="E11" s="21"/>
      <c r="F11" s="21"/>
      <c r="G11" s="19" t="str">
        <f aca="false">D9</f>
        <v>Esteio/RS</v>
      </c>
      <c r="H11" s="22" t="s">
        <v>20</v>
      </c>
      <c r="I11" s="23" t="n">
        <v>0.02</v>
      </c>
    </row>
    <row r="12" customFormat="false" ht="15" hidden="false" customHeight="true" outlineLevel="0" collapsed="false">
      <c r="A12" s="21" t="s">
        <v>21</v>
      </c>
      <c r="B12" s="21"/>
      <c r="C12" s="21"/>
      <c r="D12" s="21"/>
      <c r="E12" s="21"/>
      <c r="F12" s="21"/>
      <c r="G12" s="22" t="s">
        <v>12</v>
      </c>
      <c r="H12" s="22" t="s">
        <v>22</v>
      </c>
      <c r="I12" s="20" t="n">
        <v>4</v>
      </c>
    </row>
    <row r="13" customFormat="false" ht="11.25" hidden="false" customHeight="false" outlineLevel="0" collapsed="false">
      <c r="A13" s="21"/>
      <c r="B13" s="21"/>
      <c r="C13" s="21"/>
      <c r="D13" s="21"/>
      <c r="E13" s="21"/>
      <c r="F13" s="21"/>
      <c r="G13" s="22"/>
      <c r="H13" s="22" t="s">
        <v>23</v>
      </c>
      <c r="I13" s="24" t="n">
        <v>22</v>
      </c>
    </row>
    <row r="14" customFormat="false" ht="11.25" hidden="false" customHeight="false" outlineLevel="0" collapsed="false">
      <c r="A14" s="21"/>
      <c r="B14" s="21"/>
      <c r="C14" s="21"/>
      <c r="D14" s="21"/>
      <c r="E14" s="21"/>
      <c r="F14" s="21"/>
      <c r="G14" s="22"/>
      <c r="H14" s="22" t="s">
        <v>24</v>
      </c>
      <c r="I14" s="17" t="n">
        <v>0.06</v>
      </c>
    </row>
    <row r="15" customFormat="false" ht="11.25" hidden="false" customHeight="true" outlineLevel="0" collapsed="false">
      <c r="A15" s="21" t="s">
        <v>25</v>
      </c>
      <c r="B15" s="21"/>
      <c r="C15" s="21"/>
      <c r="D15" s="21"/>
      <c r="E15" s="21"/>
      <c r="F15" s="21"/>
      <c r="G15" s="22" t="s">
        <v>12</v>
      </c>
      <c r="H15" s="22" t="s">
        <v>22</v>
      </c>
      <c r="I15" s="20" t="n">
        <v>23.68</v>
      </c>
    </row>
    <row r="16" customFormat="false" ht="11.25" hidden="false" customHeight="true" outlineLevel="0" collapsed="false">
      <c r="A16" s="21"/>
      <c r="B16" s="21"/>
      <c r="C16" s="21"/>
      <c r="D16" s="21"/>
      <c r="E16" s="21"/>
      <c r="F16" s="21"/>
      <c r="G16" s="22"/>
      <c r="H16" s="22" t="s">
        <v>23</v>
      </c>
      <c r="I16" s="24" t="n">
        <v>22</v>
      </c>
    </row>
    <row r="17" customFormat="false" ht="11.25" hidden="false" customHeight="false" outlineLevel="0" collapsed="false">
      <c r="A17" s="21"/>
      <c r="B17" s="21"/>
      <c r="C17" s="21"/>
      <c r="D17" s="21"/>
      <c r="E17" s="21"/>
      <c r="F17" s="21"/>
      <c r="G17" s="22"/>
      <c r="H17" s="22" t="s">
        <v>24</v>
      </c>
      <c r="I17" s="17" t="n">
        <v>0.19</v>
      </c>
    </row>
    <row r="18" customFormat="false" ht="11.25" hidden="false" customHeight="true" outlineLevel="0" collapsed="false">
      <c r="A18" s="21" t="s">
        <v>26</v>
      </c>
      <c r="B18" s="21"/>
      <c r="C18" s="21"/>
      <c r="D18" s="21"/>
      <c r="E18" s="21"/>
      <c r="F18" s="21"/>
      <c r="G18" s="22" t="s">
        <v>12</v>
      </c>
      <c r="H18" s="22" t="s">
        <v>22</v>
      </c>
      <c r="I18" s="20" t="n">
        <v>0</v>
      </c>
    </row>
    <row r="19" customFormat="false" ht="11.25" hidden="false" customHeight="false" outlineLevel="0" collapsed="false">
      <c r="A19" s="21"/>
      <c r="B19" s="21"/>
      <c r="C19" s="21"/>
      <c r="D19" s="21"/>
      <c r="E19" s="21"/>
      <c r="F19" s="21"/>
      <c r="G19" s="22"/>
      <c r="H19" s="22" t="s">
        <v>23</v>
      </c>
      <c r="I19" s="24" t="n">
        <v>0</v>
      </c>
    </row>
    <row r="20" customFormat="false" ht="11.25" hidden="false" customHeight="false" outlineLevel="0" collapsed="false">
      <c r="A20" s="21"/>
      <c r="B20" s="21"/>
      <c r="C20" s="21"/>
      <c r="D20" s="21"/>
      <c r="E20" s="21"/>
      <c r="F20" s="21"/>
      <c r="G20" s="22"/>
      <c r="H20" s="22" t="s">
        <v>24</v>
      </c>
      <c r="I20" s="17" t="n">
        <v>0</v>
      </c>
    </row>
    <row r="21" customFormat="false" ht="36" hidden="false" customHeight="true" outlineLevel="0" collapsed="false">
      <c r="A21" s="25" t="s">
        <v>27</v>
      </c>
      <c r="B21" s="25"/>
      <c r="C21" s="25"/>
      <c r="D21" s="25"/>
      <c r="E21" s="25"/>
      <c r="F21" s="25"/>
      <c r="G21" s="26" t="s">
        <v>12</v>
      </c>
      <c r="H21" s="26" t="s">
        <v>28</v>
      </c>
      <c r="I21" s="27" t="n">
        <v>19.42</v>
      </c>
    </row>
    <row r="22" customFormat="false" ht="22.5" hidden="false" customHeight="true" outlineLevel="0" collapsed="false">
      <c r="A22" s="28" t="s">
        <v>29</v>
      </c>
      <c r="B22" s="28"/>
      <c r="C22" s="28"/>
      <c r="D22" s="28"/>
      <c r="E22" s="28"/>
      <c r="F22" s="28"/>
      <c r="G22" s="26"/>
      <c r="H22" s="26" t="s">
        <v>30</v>
      </c>
      <c r="I22" s="29" t="s">
        <v>16</v>
      </c>
    </row>
    <row r="23" customFormat="false" ht="34.5" hidden="false" customHeight="true" outlineLevel="0" collapsed="false">
      <c r="A23" s="28" t="s">
        <v>31</v>
      </c>
      <c r="B23" s="28"/>
      <c r="C23" s="28"/>
      <c r="D23" s="28"/>
      <c r="E23" s="28"/>
      <c r="F23" s="28"/>
      <c r="G23" s="19"/>
      <c r="H23" s="22" t="s">
        <v>32</v>
      </c>
      <c r="I23" s="20" t="n">
        <v>1400.46</v>
      </c>
    </row>
    <row r="24" customFormat="false" ht="15" hidden="false" customHeight="true" outlineLevel="0" collapsed="false">
      <c r="A24" s="28" t="s">
        <v>33</v>
      </c>
      <c r="B24" s="28"/>
      <c r="C24" s="28"/>
      <c r="D24" s="28"/>
      <c r="E24" s="28"/>
      <c r="F24" s="28"/>
      <c r="G24" s="26"/>
      <c r="H24" s="30" t="s">
        <v>34</v>
      </c>
      <c r="I24" s="31" t="s">
        <v>16</v>
      </c>
    </row>
    <row r="25" customFormat="false" ht="15" hidden="false" customHeight="true" outlineLevel="0" collapsed="false">
      <c r="A25" s="28"/>
      <c r="B25" s="28"/>
      <c r="C25" s="28"/>
      <c r="D25" s="28"/>
      <c r="E25" s="28"/>
      <c r="F25" s="28"/>
      <c r="G25" s="26"/>
      <c r="H25" s="32" t="s">
        <v>35</v>
      </c>
      <c r="I25" s="17" t="s">
        <v>16</v>
      </c>
    </row>
    <row r="26" customFormat="false" ht="26.25" hidden="false" customHeight="true" outlineLevel="0" collapsed="false">
      <c r="A26" s="28" t="s">
        <v>36</v>
      </c>
      <c r="B26" s="28"/>
      <c r="C26" s="28"/>
      <c r="D26" s="28"/>
      <c r="E26" s="28"/>
      <c r="F26" s="28"/>
      <c r="G26" s="26"/>
      <c r="H26" s="22" t="s">
        <v>34</v>
      </c>
      <c r="I26" s="31" t="s">
        <v>16</v>
      </c>
    </row>
    <row r="27" customFormat="false" ht="35.25" hidden="false" customHeight="true" outlineLevel="0" collapsed="false">
      <c r="A27" s="28" t="s">
        <v>37</v>
      </c>
      <c r="B27" s="28"/>
      <c r="C27" s="28"/>
      <c r="D27" s="28"/>
      <c r="E27" s="28"/>
      <c r="F27" s="28"/>
      <c r="G27" s="19"/>
      <c r="H27" s="15" t="s">
        <v>30</v>
      </c>
      <c r="I27" s="17" t="n">
        <v>0.2</v>
      </c>
    </row>
    <row r="28" customFormat="false" ht="4.5" hidden="false" customHeight="true" outlineLevel="0" collapsed="false"/>
    <row r="29" customFormat="false" ht="17.25" hidden="false" customHeight="true" outlineLevel="0" collapsed="false">
      <c r="A29" s="33" t="s">
        <v>38</v>
      </c>
      <c r="B29" s="33"/>
      <c r="C29" s="33"/>
      <c r="D29" s="33"/>
      <c r="E29" s="33"/>
      <c r="F29" s="33"/>
      <c r="G29" s="33"/>
      <c r="H29" s="33"/>
      <c r="I29" s="33"/>
    </row>
    <row r="30" customFormat="false" ht="33.75" hidden="false" customHeight="true" outlineLevel="0" collapsed="false">
      <c r="A30" s="34" t="s">
        <v>39</v>
      </c>
      <c r="B30" s="35" t="s">
        <v>40</v>
      </c>
      <c r="C30" s="35"/>
      <c r="D30" s="35"/>
      <c r="E30" s="35"/>
      <c r="F30" s="35"/>
      <c r="G30" s="35"/>
      <c r="H30" s="34" t="s">
        <v>41</v>
      </c>
      <c r="I30" s="34" t="s">
        <v>42</v>
      </c>
    </row>
    <row r="31" customFormat="false" ht="15" hidden="false" customHeight="true" outlineLevel="0" collapsed="false">
      <c r="A31" s="36" t="n">
        <v>1</v>
      </c>
      <c r="B31" s="14" t="s">
        <v>43</v>
      </c>
      <c r="C31" s="14"/>
      <c r="D31" s="14"/>
      <c r="E31" s="14"/>
      <c r="F31" s="14"/>
      <c r="G31" s="14"/>
      <c r="H31" s="37" t="n">
        <f aca="false">I31/$I$40</f>
        <v>0.83333369396442</v>
      </c>
      <c r="I31" s="38" t="n">
        <f aca="false">IF(D6="12x36",I10,I10/H10*I5)</f>
        <v>1400.46363636364</v>
      </c>
    </row>
    <row r="32" customFormat="false" ht="15" hidden="false" customHeight="true" outlineLevel="0" collapsed="false">
      <c r="A32" s="36" t="n">
        <f aca="false">A31+1</f>
        <v>2</v>
      </c>
      <c r="B32" s="14" t="s">
        <v>44</v>
      </c>
      <c r="C32" s="14"/>
      <c r="D32" s="14"/>
      <c r="E32" s="14"/>
      <c r="F32" s="14"/>
      <c r="G32" s="14"/>
      <c r="H32" s="37" t="n">
        <f aca="false">I32/$I$40</f>
        <v>0</v>
      </c>
      <c r="I32" s="38" t="n">
        <f aca="false">IF(I9=30%,I31*I9,0)</f>
        <v>0</v>
      </c>
    </row>
    <row r="33" customFormat="false" ht="15" hidden="false" customHeight="true" outlineLevel="0" collapsed="false">
      <c r="A33" s="36" t="n">
        <f aca="false">A32+1</f>
        <v>3</v>
      </c>
      <c r="B33" s="14" t="s">
        <v>45</v>
      </c>
      <c r="C33" s="14"/>
      <c r="D33" s="14"/>
      <c r="E33" s="14"/>
      <c r="F33" s="14"/>
      <c r="G33" s="14"/>
      <c r="H33" s="37" t="n">
        <f aca="false">I33/$I$40</f>
        <v>0</v>
      </c>
      <c r="I33" s="38" t="n">
        <f aca="false">IF(I7=10%,I23*I7,0)</f>
        <v>0</v>
      </c>
    </row>
    <row r="34" customFormat="false" ht="15" hidden="false" customHeight="true" outlineLevel="0" collapsed="false">
      <c r="A34" s="36" t="n">
        <f aca="false">A33+1</f>
        <v>4</v>
      </c>
      <c r="B34" s="14" t="s">
        <v>46</v>
      </c>
      <c r="C34" s="14"/>
      <c r="D34" s="14"/>
      <c r="E34" s="14"/>
      <c r="F34" s="14"/>
      <c r="G34" s="14"/>
      <c r="H34" s="37" t="n">
        <f aca="false">I34/$I$40</f>
        <v>0.16666630603558</v>
      </c>
      <c r="I34" s="38" t="n">
        <f aca="false">IF(I7=20%,I23*I7,0)</f>
        <v>280.092</v>
      </c>
    </row>
    <row r="35" customFormat="false" ht="15" hidden="false" customHeight="true" outlineLevel="0" collapsed="false">
      <c r="A35" s="36" t="n">
        <f aca="false">A34+1</f>
        <v>5</v>
      </c>
      <c r="B35" s="14" t="s">
        <v>47</v>
      </c>
      <c r="C35" s="14"/>
      <c r="D35" s="14"/>
      <c r="E35" s="14"/>
      <c r="F35" s="14"/>
      <c r="G35" s="14"/>
      <c r="H35" s="37" t="n">
        <f aca="false">I35/$I$40</f>
        <v>0</v>
      </c>
      <c r="I35" s="38" t="n">
        <f aca="false">IF(I7=40%,I23*I7,0)</f>
        <v>0</v>
      </c>
    </row>
    <row r="36" customFormat="false" ht="15" hidden="false" customHeight="true" outlineLevel="0" collapsed="false">
      <c r="A36" s="36" t="n">
        <f aca="false">A35+1</f>
        <v>6</v>
      </c>
      <c r="B36" s="14" t="s">
        <v>48</v>
      </c>
      <c r="C36" s="14"/>
      <c r="D36" s="14"/>
      <c r="E36" s="14"/>
      <c r="F36" s="14"/>
      <c r="G36" s="14"/>
      <c r="H36" s="37" t="n">
        <f aca="false">I36/$I$40</f>
        <v>0</v>
      </c>
      <c r="I36" s="38" t="n">
        <f aca="false">IF(I22="Não aplicável",0,I31*I22)</f>
        <v>0</v>
      </c>
    </row>
    <row r="37" customFormat="false" ht="15" hidden="false" customHeight="true" outlineLevel="0" collapsed="false">
      <c r="A37" s="36" t="n">
        <f aca="false">A36+1</f>
        <v>7</v>
      </c>
      <c r="B37" s="14" t="s">
        <v>49</v>
      </c>
      <c r="C37" s="14"/>
      <c r="D37" s="14"/>
      <c r="E37" s="14"/>
      <c r="F37" s="14"/>
      <c r="G37" s="14"/>
      <c r="H37" s="37" t="n">
        <f aca="false">I37/$I$40</f>
        <v>0</v>
      </c>
      <c r="I37" s="38" t="n">
        <f aca="false">IF(I24="Não aplicável",0,(I31+I32+I33+I34+I35+I36+I39)/I5*I24*(1+I25))</f>
        <v>0</v>
      </c>
    </row>
    <row r="38" customFormat="false" ht="23.25" hidden="false" customHeight="true" outlineLevel="0" collapsed="false">
      <c r="A38" s="36" t="n">
        <f aca="false">A37+1</f>
        <v>8</v>
      </c>
      <c r="B38" s="14" t="s">
        <v>50</v>
      </c>
      <c r="C38" s="14"/>
      <c r="D38" s="14"/>
      <c r="E38" s="14"/>
      <c r="F38" s="14"/>
      <c r="G38" s="14"/>
      <c r="H38" s="37" t="n">
        <f aca="false">I38/$I$40</f>
        <v>0</v>
      </c>
      <c r="I38" s="38" t="n">
        <f aca="false">IF(I24="Não aplicável",0,I24/I13*5*(I10/H10*(1+I25)))</f>
        <v>0</v>
      </c>
    </row>
    <row r="39" customFormat="false" ht="15" hidden="false" customHeight="true" outlineLevel="0" collapsed="false">
      <c r="A39" s="36" t="n">
        <f aca="false">A38+1</f>
        <v>9</v>
      </c>
      <c r="B39" s="39" t="str">
        <f aca="false">IF(D6="12x36","Para postos 12x36 os feriados são considerados compensados, conforme parágrafo único, Art. 59-A da CLT","Outros")</f>
        <v>Outros</v>
      </c>
      <c r="C39" s="39"/>
      <c r="D39" s="39"/>
      <c r="E39" s="39"/>
      <c r="F39" s="39"/>
      <c r="G39" s="39"/>
      <c r="H39" s="37" t="n">
        <f aca="false">I39/$I$40</f>
        <v>0</v>
      </c>
      <c r="I39" s="38" t="n">
        <v>0</v>
      </c>
    </row>
    <row r="40" s="44" customFormat="true" ht="15" hidden="false" customHeight="true" outlineLevel="0" collapsed="false">
      <c r="A40" s="40" t="s">
        <v>51</v>
      </c>
      <c r="B40" s="40"/>
      <c r="C40" s="40"/>
      <c r="D40" s="40"/>
      <c r="E40" s="40"/>
      <c r="F40" s="40"/>
      <c r="G40" s="40"/>
      <c r="H40" s="41" t="n">
        <f aca="false">SUM(H31:H39)</f>
        <v>1</v>
      </c>
      <c r="I40" s="42" t="n">
        <f aca="false">SUM(I31:I39)</f>
        <v>1680.55563636364</v>
      </c>
      <c r="J40" s="43"/>
    </row>
    <row r="41" customFormat="false" ht="4.5" hidden="false" customHeight="true" outlineLevel="0" collapsed="false"/>
    <row r="42" customFormat="false" ht="33.75" hidden="false" customHeight="true" outlineLevel="0" collapsed="false">
      <c r="A42" s="34" t="s">
        <v>52</v>
      </c>
      <c r="B42" s="35" t="s">
        <v>53</v>
      </c>
      <c r="C42" s="35"/>
      <c r="D42" s="35"/>
      <c r="E42" s="35"/>
      <c r="F42" s="35"/>
      <c r="G42" s="35"/>
      <c r="H42" s="34" t="s">
        <v>41</v>
      </c>
      <c r="I42" s="34" t="s">
        <v>42</v>
      </c>
    </row>
    <row r="43" customFormat="false" ht="15" hidden="false" customHeight="true" outlineLevel="0" collapsed="false">
      <c r="A43" s="36" t="n">
        <v>1</v>
      </c>
      <c r="B43" s="14" t="s">
        <v>54</v>
      </c>
      <c r="C43" s="14"/>
      <c r="D43" s="14"/>
      <c r="E43" s="14"/>
      <c r="F43" s="14"/>
      <c r="G43" s="14"/>
      <c r="H43" s="37" t="n">
        <v>0.2</v>
      </c>
      <c r="I43" s="38" t="n">
        <f aca="false">$I$40*H43</f>
        <v>336.111127272727</v>
      </c>
    </row>
    <row r="44" customFormat="false" ht="15" hidden="false" customHeight="true" outlineLevel="0" collapsed="false">
      <c r="A44" s="36" t="n">
        <v>2</v>
      </c>
      <c r="B44" s="14" t="s">
        <v>55</v>
      </c>
      <c r="C44" s="14"/>
      <c r="D44" s="14"/>
      <c r="E44" s="14"/>
      <c r="F44" s="14"/>
      <c r="G44" s="14"/>
      <c r="H44" s="37" t="n">
        <v>0.015</v>
      </c>
      <c r="I44" s="38" t="n">
        <f aca="false">$I$40*H44</f>
        <v>25.2083345454545</v>
      </c>
    </row>
    <row r="45" customFormat="false" ht="15" hidden="false" customHeight="true" outlineLevel="0" collapsed="false">
      <c r="A45" s="36" t="n">
        <v>3</v>
      </c>
      <c r="B45" s="14" t="s">
        <v>56</v>
      </c>
      <c r="C45" s="14"/>
      <c r="D45" s="14"/>
      <c r="E45" s="14"/>
      <c r="F45" s="14"/>
      <c r="G45" s="14"/>
      <c r="H45" s="37" t="n">
        <v>0.01</v>
      </c>
      <c r="I45" s="38" t="n">
        <f aca="false">$I$40*H45</f>
        <v>16.8055563636364</v>
      </c>
    </row>
    <row r="46" customFormat="false" ht="15" hidden="false" customHeight="true" outlineLevel="0" collapsed="false">
      <c r="A46" s="36" t="n">
        <v>4</v>
      </c>
      <c r="B46" s="14" t="s">
        <v>57</v>
      </c>
      <c r="C46" s="14"/>
      <c r="D46" s="14"/>
      <c r="E46" s="14"/>
      <c r="F46" s="14"/>
      <c r="G46" s="14"/>
      <c r="H46" s="37" t="n">
        <v>0.002</v>
      </c>
      <c r="I46" s="38" t="n">
        <f aca="false">$I$40*H46</f>
        <v>3.36111127272727</v>
      </c>
    </row>
    <row r="47" customFormat="false" ht="15" hidden="false" customHeight="true" outlineLevel="0" collapsed="false">
      <c r="A47" s="36" t="n">
        <v>5</v>
      </c>
      <c r="B47" s="14" t="s">
        <v>58</v>
      </c>
      <c r="C47" s="14"/>
      <c r="D47" s="14"/>
      <c r="E47" s="14"/>
      <c r="F47" s="14"/>
      <c r="G47" s="14"/>
      <c r="H47" s="37" t="n">
        <v>0.025</v>
      </c>
      <c r="I47" s="38" t="n">
        <f aca="false">$I$40*H47</f>
        <v>42.0138909090909</v>
      </c>
    </row>
    <row r="48" customFormat="false" ht="15" hidden="false" customHeight="true" outlineLevel="0" collapsed="false">
      <c r="A48" s="36" t="n">
        <v>6</v>
      </c>
      <c r="B48" s="14" t="s">
        <v>59</v>
      </c>
      <c r="C48" s="14"/>
      <c r="D48" s="14"/>
      <c r="E48" s="14"/>
      <c r="F48" s="14"/>
      <c r="G48" s="14"/>
      <c r="H48" s="37" t="n">
        <v>0.08</v>
      </c>
      <c r="I48" s="38" t="n">
        <f aca="false">$I$40*H48</f>
        <v>134.444450909091</v>
      </c>
    </row>
    <row r="49" customFormat="false" ht="15" hidden="false" customHeight="true" outlineLevel="0" collapsed="false">
      <c r="A49" s="36" t="n">
        <v>7</v>
      </c>
      <c r="B49" s="14" t="s">
        <v>60</v>
      </c>
      <c r="C49" s="14"/>
      <c r="D49" s="14"/>
      <c r="E49" s="14"/>
      <c r="F49" s="14"/>
      <c r="G49" s="14"/>
      <c r="H49" s="37" t="n">
        <v>0.03</v>
      </c>
      <c r="I49" s="38" t="n">
        <f aca="false">$I$40*H49</f>
        <v>50.4166690909091</v>
      </c>
    </row>
    <row r="50" customFormat="false" ht="15" hidden="false" customHeight="true" outlineLevel="0" collapsed="false">
      <c r="A50" s="36" t="n">
        <v>8</v>
      </c>
      <c r="B50" s="14" t="s">
        <v>61</v>
      </c>
      <c r="C50" s="14"/>
      <c r="D50" s="14"/>
      <c r="E50" s="14"/>
      <c r="F50" s="14"/>
      <c r="G50" s="14"/>
      <c r="H50" s="37" t="n">
        <v>0.006</v>
      </c>
      <c r="I50" s="38" t="n">
        <f aca="false">$I$40*H50</f>
        <v>10.0833338181818</v>
      </c>
    </row>
    <row r="51" s="44" customFormat="true" ht="15" hidden="false" customHeight="true" outlineLevel="0" collapsed="false">
      <c r="A51" s="40" t="s">
        <v>62</v>
      </c>
      <c r="B51" s="40"/>
      <c r="C51" s="40"/>
      <c r="D51" s="40"/>
      <c r="E51" s="40"/>
      <c r="F51" s="40"/>
      <c r="G51" s="40"/>
      <c r="H51" s="41" t="n">
        <f aca="false">SUM(H43:H50)</f>
        <v>0.368</v>
      </c>
      <c r="I51" s="42" t="n">
        <f aca="false">SUM(I43:I50)</f>
        <v>618.444474181818</v>
      </c>
      <c r="J51" s="43"/>
    </row>
    <row r="52" customFormat="false" ht="15" hidden="false" customHeight="true" outlineLevel="0" collapsed="false">
      <c r="A52" s="45" t="s">
        <v>63</v>
      </c>
      <c r="B52" s="45"/>
      <c r="C52" s="45"/>
      <c r="D52" s="45"/>
      <c r="E52" s="45"/>
      <c r="F52" s="45"/>
      <c r="G52" s="45"/>
      <c r="H52" s="45"/>
      <c r="I52" s="45"/>
    </row>
    <row r="53" customFormat="false" ht="30.75" hidden="false" customHeight="true" outlineLevel="0" collapsed="false">
      <c r="A53" s="46" t="s">
        <v>64</v>
      </c>
      <c r="B53" s="46"/>
      <c r="C53" s="46"/>
      <c r="D53" s="46"/>
      <c r="E53" s="46"/>
      <c r="F53" s="46"/>
      <c r="G53" s="46"/>
      <c r="H53" s="46"/>
      <c r="I53" s="46"/>
    </row>
    <row r="54" customFormat="false" ht="33.75" hidden="false" customHeight="true" outlineLevel="0" collapsed="false">
      <c r="A54" s="34" t="s">
        <v>65</v>
      </c>
      <c r="B54" s="35" t="s">
        <v>66</v>
      </c>
      <c r="C54" s="35"/>
      <c r="D54" s="35"/>
      <c r="E54" s="35"/>
      <c r="F54" s="35"/>
      <c r="G54" s="35"/>
      <c r="H54" s="34" t="s">
        <v>41</v>
      </c>
      <c r="I54" s="34" t="s">
        <v>42</v>
      </c>
    </row>
    <row r="55" customFormat="false" ht="15" hidden="false" customHeight="true" outlineLevel="0" collapsed="false">
      <c r="A55" s="36" t="n">
        <v>1</v>
      </c>
      <c r="B55" s="14" t="s">
        <v>67</v>
      </c>
      <c r="C55" s="14"/>
      <c r="D55" s="14"/>
      <c r="E55" s="14"/>
      <c r="F55" s="14"/>
      <c r="G55" s="14"/>
      <c r="H55" s="37" t="n">
        <v>0.119314</v>
      </c>
      <c r="I55" s="38" t="n">
        <f aca="false">$I$40*H55</f>
        <v>200.513815197091</v>
      </c>
    </row>
    <row r="56" customFormat="false" ht="15" hidden="false" customHeight="true" outlineLevel="0" collapsed="false">
      <c r="A56" s="36" t="n">
        <v>2</v>
      </c>
      <c r="B56" s="14" t="s">
        <v>68</v>
      </c>
      <c r="C56" s="14"/>
      <c r="D56" s="14"/>
      <c r="E56" s="14"/>
      <c r="F56" s="14"/>
      <c r="G56" s="14"/>
      <c r="H56" s="37" t="n">
        <v>0.020479</v>
      </c>
      <c r="I56" s="38" t="n">
        <f aca="false">$I$40*H56</f>
        <v>34.4160988770909</v>
      </c>
    </row>
    <row r="57" customFormat="false" ht="15" hidden="false" customHeight="true" outlineLevel="0" collapsed="false">
      <c r="A57" s="36" t="n">
        <v>3</v>
      </c>
      <c r="B57" s="14" t="s">
        <v>69</v>
      </c>
      <c r="C57" s="14"/>
      <c r="D57" s="14"/>
      <c r="E57" s="14"/>
      <c r="F57" s="14"/>
      <c r="G57" s="14"/>
      <c r="H57" s="37" t="n">
        <v>0.012123</v>
      </c>
      <c r="I57" s="38" t="n">
        <f aca="false">$I$40*H57</f>
        <v>20.3733759796364</v>
      </c>
    </row>
    <row r="58" customFormat="false" ht="15" hidden="false" customHeight="true" outlineLevel="0" collapsed="false">
      <c r="A58" s="36" t="n">
        <v>4</v>
      </c>
      <c r="B58" s="14" t="s">
        <v>70</v>
      </c>
      <c r="C58" s="14"/>
      <c r="D58" s="14"/>
      <c r="E58" s="14"/>
      <c r="F58" s="14"/>
      <c r="G58" s="14"/>
      <c r="H58" s="37" t="n">
        <v>0.011436</v>
      </c>
      <c r="I58" s="38" t="n">
        <f aca="false">$I$40*H58</f>
        <v>19.2188342574545</v>
      </c>
    </row>
    <row r="59" customFormat="false" ht="15" hidden="false" customHeight="true" outlineLevel="0" collapsed="false">
      <c r="A59" s="36" t="n">
        <v>5</v>
      </c>
      <c r="B59" s="14" t="s">
        <v>71</v>
      </c>
      <c r="C59" s="14"/>
      <c r="D59" s="14"/>
      <c r="E59" s="14"/>
      <c r="F59" s="14"/>
      <c r="G59" s="14"/>
      <c r="H59" s="37" t="n">
        <v>0.000174</v>
      </c>
      <c r="I59" s="38" t="n">
        <f aca="false">$I$40*H59</f>
        <v>0.292416680727273</v>
      </c>
    </row>
    <row r="60" customFormat="false" ht="15" hidden="false" customHeight="true" outlineLevel="0" collapsed="false">
      <c r="A60" s="36" t="n">
        <v>6</v>
      </c>
      <c r="B60" s="14" t="s">
        <v>72</v>
      </c>
      <c r="C60" s="14"/>
      <c r="D60" s="14"/>
      <c r="E60" s="14"/>
      <c r="F60" s="14"/>
      <c r="G60" s="14"/>
      <c r="H60" s="37" t="n">
        <v>0.000442</v>
      </c>
      <c r="I60" s="38" t="n">
        <f aca="false">$I$40*H60</f>
        <v>0.742805591272727</v>
      </c>
    </row>
    <row r="61" customFormat="false" ht="15" hidden="false" customHeight="true" outlineLevel="0" collapsed="false">
      <c r="A61" s="36" t="n">
        <v>7</v>
      </c>
      <c r="B61" s="14" t="s">
        <v>73</v>
      </c>
      <c r="C61" s="14"/>
      <c r="D61" s="14"/>
      <c r="E61" s="14"/>
      <c r="F61" s="14"/>
      <c r="G61" s="14"/>
      <c r="H61" s="37" t="n">
        <v>0.000185</v>
      </c>
      <c r="I61" s="38" t="n">
        <f aca="false">$I$40*H61</f>
        <v>0.310902792727273</v>
      </c>
    </row>
    <row r="62" customFormat="false" ht="15" hidden="false" customHeight="true" outlineLevel="0" collapsed="false">
      <c r="A62" s="36" t="n">
        <v>8</v>
      </c>
      <c r="B62" s="14" t="s">
        <v>74</v>
      </c>
      <c r="C62" s="14"/>
      <c r="D62" s="14"/>
      <c r="E62" s="14"/>
      <c r="F62" s="14"/>
      <c r="G62" s="14"/>
      <c r="H62" s="37" t="n">
        <v>0.09079</v>
      </c>
      <c r="I62" s="38" t="n">
        <f aca="false">$I$40*H62</f>
        <v>152.577646225455</v>
      </c>
    </row>
    <row r="63" s="44" customFormat="true" ht="15" hidden="false" customHeight="true" outlineLevel="0" collapsed="false">
      <c r="A63" s="40" t="s">
        <v>75</v>
      </c>
      <c r="B63" s="40"/>
      <c r="C63" s="40"/>
      <c r="D63" s="40"/>
      <c r="E63" s="40"/>
      <c r="F63" s="40"/>
      <c r="G63" s="40"/>
      <c r="H63" s="41" t="n">
        <f aca="false">SUM(H55:H62)</f>
        <v>0.254943</v>
      </c>
      <c r="I63" s="42" t="n">
        <f aca="false">SUM(I55:I62)</f>
        <v>428.445895601455</v>
      </c>
      <c r="J63" s="43"/>
    </row>
    <row r="64" customFormat="false" ht="11.25" hidden="false" customHeight="true" outlineLevel="0" collapsed="false">
      <c r="A64" s="47" t="s">
        <v>76</v>
      </c>
      <c r="B64" s="48" t="s">
        <v>77</v>
      </c>
      <c r="C64" s="48"/>
      <c r="D64" s="48"/>
      <c r="E64" s="48"/>
      <c r="F64" s="48"/>
      <c r="G64" s="48"/>
      <c r="H64" s="48"/>
      <c r="I64" s="48"/>
    </row>
    <row r="65" customFormat="false" ht="15" hidden="false" customHeight="true" outlineLevel="0" collapsed="false">
      <c r="A65" s="47" t="s">
        <v>78</v>
      </c>
      <c r="B65" s="49" t="s">
        <v>79</v>
      </c>
      <c r="C65" s="49"/>
      <c r="D65" s="49"/>
      <c r="E65" s="49"/>
      <c r="F65" s="49"/>
      <c r="G65" s="49"/>
      <c r="H65" s="49"/>
      <c r="I65" s="49"/>
    </row>
    <row r="66" customFormat="false" ht="33.75" hidden="false" customHeight="true" outlineLevel="0" collapsed="false">
      <c r="A66" s="34" t="s">
        <v>80</v>
      </c>
      <c r="B66" s="35" t="s">
        <v>81</v>
      </c>
      <c r="C66" s="35"/>
      <c r="D66" s="35"/>
      <c r="E66" s="35"/>
      <c r="F66" s="35"/>
      <c r="G66" s="35"/>
      <c r="H66" s="34" t="s">
        <v>41</v>
      </c>
      <c r="I66" s="34" t="s">
        <v>42</v>
      </c>
    </row>
    <row r="67" customFormat="false" ht="15" hidden="false" customHeight="true" outlineLevel="0" collapsed="false">
      <c r="A67" s="36" t="n">
        <v>1</v>
      </c>
      <c r="B67" s="14" t="s">
        <v>82</v>
      </c>
      <c r="C67" s="14"/>
      <c r="D67" s="14"/>
      <c r="E67" s="14"/>
      <c r="F67" s="14"/>
      <c r="G67" s="14"/>
      <c r="H67" s="37" t="n">
        <v>0.023627</v>
      </c>
      <c r="I67" s="38" t="n">
        <f aca="false">$I$40*H67</f>
        <v>39.7064880203636</v>
      </c>
    </row>
    <row r="68" customFormat="false" ht="15" hidden="false" customHeight="true" outlineLevel="0" collapsed="false">
      <c r="A68" s="36" t="n">
        <v>2</v>
      </c>
      <c r="B68" s="14" t="s">
        <v>83</v>
      </c>
      <c r="C68" s="14"/>
      <c r="D68" s="14"/>
      <c r="E68" s="14"/>
      <c r="F68" s="14"/>
      <c r="G68" s="14"/>
      <c r="H68" s="37" t="n">
        <v>0.001717</v>
      </c>
      <c r="I68" s="38" t="n">
        <f aca="false">$I$40*H68</f>
        <v>2.88551402763636</v>
      </c>
    </row>
    <row r="69" customFormat="false" ht="15" hidden="false" customHeight="true" outlineLevel="0" collapsed="false">
      <c r="A69" s="36" t="n">
        <v>3</v>
      </c>
      <c r="B69" s="14" t="s">
        <v>84</v>
      </c>
      <c r="C69" s="14"/>
      <c r="D69" s="14"/>
      <c r="E69" s="14"/>
      <c r="F69" s="14"/>
      <c r="G69" s="14"/>
      <c r="H69" s="37" t="n">
        <v>0.009451</v>
      </c>
      <c r="I69" s="38" t="n">
        <f aca="false">$I$40*H69</f>
        <v>15.8829313192727</v>
      </c>
    </row>
    <row r="70" s="44" customFormat="true" ht="15" hidden="false" customHeight="true" outlineLevel="0" collapsed="false">
      <c r="A70" s="40" t="s">
        <v>85</v>
      </c>
      <c r="B70" s="40"/>
      <c r="C70" s="40"/>
      <c r="D70" s="40"/>
      <c r="E70" s="40"/>
      <c r="F70" s="40"/>
      <c r="G70" s="40"/>
      <c r="H70" s="41" t="n">
        <f aca="false">SUM(H67:H69)</f>
        <v>0.034795</v>
      </c>
      <c r="I70" s="42" t="n">
        <f aca="false">SUM(I67:I69)</f>
        <v>58.4749333672727</v>
      </c>
      <c r="J70" s="43"/>
    </row>
    <row r="71" customFormat="false" ht="4.5" hidden="false" customHeight="true" outlineLevel="0" collapsed="false"/>
    <row r="72" customFormat="false" ht="33.75" hidden="false" customHeight="true" outlineLevel="0" collapsed="false">
      <c r="A72" s="34" t="s">
        <v>86</v>
      </c>
      <c r="B72" s="35" t="s">
        <v>87</v>
      </c>
      <c r="C72" s="35"/>
      <c r="D72" s="35"/>
      <c r="E72" s="35"/>
      <c r="F72" s="35"/>
      <c r="G72" s="35"/>
      <c r="H72" s="34" t="s">
        <v>41</v>
      </c>
      <c r="I72" s="34" t="s">
        <v>42</v>
      </c>
    </row>
    <row r="73" customFormat="false" ht="15" hidden="false" customHeight="true" outlineLevel="0" collapsed="false">
      <c r="A73" s="36" t="n">
        <v>1</v>
      </c>
      <c r="B73" s="14" t="s">
        <v>88</v>
      </c>
      <c r="C73" s="14"/>
      <c r="D73" s="14"/>
      <c r="E73" s="14"/>
      <c r="F73" s="14"/>
      <c r="G73" s="14"/>
      <c r="H73" s="37" t="n">
        <f aca="false">(H51*H63)</f>
        <v>0.093819024</v>
      </c>
      <c r="I73" s="38" t="n">
        <f aca="false">$I$40*H73</f>
        <v>157.668089581335</v>
      </c>
    </row>
    <row r="74" s="44" customFormat="true" ht="15" hidden="false" customHeight="true" outlineLevel="0" collapsed="false">
      <c r="A74" s="40" t="s">
        <v>89</v>
      </c>
      <c r="B74" s="40"/>
      <c r="C74" s="40"/>
      <c r="D74" s="40"/>
      <c r="E74" s="40"/>
      <c r="F74" s="40"/>
      <c r="G74" s="40"/>
      <c r="H74" s="41" t="n">
        <f aca="false">SUM(H73:H73)</f>
        <v>0.093819024</v>
      </c>
      <c r="I74" s="42" t="n">
        <f aca="false">I73</f>
        <v>157.668089581335</v>
      </c>
      <c r="J74" s="43"/>
      <c r="K74" s="50"/>
    </row>
    <row r="75" customFormat="false" ht="4.5" hidden="false" customHeight="true" outlineLevel="0" collapsed="false">
      <c r="J75" s="51"/>
    </row>
    <row r="76" s="44" customFormat="true" ht="12" hidden="false" customHeight="true" outlineLevel="0" collapsed="false">
      <c r="A76" s="52" t="s">
        <v>90</v>
      </c>
      <c r="B76" s="52"/>
      <c r="C76" s="52"/>
      <c r="D76" s="52"/>
      <c r="E76" s="52"/>
      <c r="F76" s="52"/>
      <c r="G76" s="52"/>
      <c r="H76" s="53" t="n">
        <f aca="false">H51+H63+H70+H74</f>
        <v>0.751557024</v>
      </c>
      <c r="I76" s="54" t="n">
        <f aca="false">I51+I63+I70+I74</f>
        <v>1263.03339273188</v>
      </c>
      <c r="J76" s="43"/>
    </row>
    <row r="77" customFormat="false" ht="4.5" hidden="false" customHeight="true" outlineLevel="0" collapsed="false"/>
    <row r="78" customFormat="false" ht="33.75" hidden="false" customHeight="true" outlineLevel="0" collapsed="false">
      <c r="A78" s="34" t="s">
        <v>91</v>
      </c>
      <c r="B78" s="35" t="s">
        <v>92</v>
      </c>
      <c r="C78" s="35"/>
      <c r="D78" s="35"/>
      <c r="E78" s="35"/>
      <c r="F78" s="35"/>
      <c r="G78" s="35"/>
      <c r="H78" s="34" t="s">
        <v>41</v>
      </c>
      <c r="I78" s="34" t="s">
        <v>42</v>
      </c>
    </row>
    <row r="79" customFormat="false" ht="15" hidden="false" customHeight="true" outlineLevel="0" collapsed="false">
      <c r="A79" s="36" t="n">
        <v>1</v>
      </c>
      <c r="B79" s="14" t="s">
        <v>25</v>
      </c>
      <c r="C79" s="14"/>
      <c r="D79" s="14"/>
      <c r="E79" s="14"/>
      <c r="F79" s="14"/>
      <c r="G79" s="14"/>
      <c r="H79" s="37" t="n">
        <f aca="false">I79/$I$40</f>
        <v>0.251094097017264</v>
      </c>
      <c r="I79" s="38" t="n">
        <f aca="false">I97</f>
        <v>421.9776</v>
      </c>
    </row>
    <row r="80" customFormat="false" ht="15" hidden="false" customHeight="true" outlineLevel="0" collapsed="false">
      <c r="A80" s="36" t="n">
        <f aca="false">A79+1</f>
        <v>2</v>
      </c>
      <c r="B80" s="14" t="s">
        <v>26</v>
      </c>
      <c r="C80" s="14"/>
      <c r="D80" s="14"/>
      <c r="E80" s="14"/>
      <c r="F80" s="14"/>
      <c r="G80" s="14"/>
      <c r="H80" s="37" t="n">
        <f aca="false">I80/$I$40</f>
        <v>0</v>
      </c>
      <c r="I80" s="38" t="n">
        <f aca="false">I93</f>
        <v>0</v>
      </c>
    </row>
    <row r="81" customFormat="false" ht="15" hidden="false" customHeight="true" outlineLevel="0" collapsed="false">
      <c r="A81" s="36" t="n">
        <f aca="false">A80+1</f>
        <v>3</v>
      </c>
      <c r="B81" s="14" t="s">
        <v>93</v>
      </c>
      <c r="C81" s="14"/>
      <c r="D81" s="14"/>
      <c r="E81" s="14"/>
      <c r="F81" s="14"/>
      <c r="G81" s="14"/>
      <c r="H81" s="37" t="n">
        <f aca="false">I81/$I$40</f>
        <v>0</v>
      </c>
      <c r="I81" s="38" t="n">
        <v>0</v>
      </c>
    </row>
    <row r="82" customFormat="false" ht="15" hidden="false" customHeight="true" outlineLevel="0" collapsed="false">
      <c r="A82" s="36" t="n">
        <f aca="false">A81+1</f>
        <v>4</v>
      </c>
      <c r="B82" s="14" t="s">
        <v>94</v>
      </c>
      <c r="C82" s="14"/>
      <c r="D82" s="14"/>
      <c r="E82" s="14"/>
      <c r="F82" s="14"/>
      <c r="G82" s="14"/>
      <c r="H82" s="37" t="n">
        <f aca="false">I82/$I$40</f>
        <v>0.0547272460536861</v>
      </c>
      <c r="I82" s="38" t="n">
        <f aca="false">I89</f>
        <v>91.9721818181818</v>
      </c>
    </row>
    <row r="83" customFormat="false" ht="15" hidden="false" customHeight="true" outlineLevel="0" collapsed="false">
      <c r="A83" s="36" t="n">
        <f aca="false">A82+1</f>
        <v>5</v>
      </c>
      <c r="B83" s="14" t="s">
        <v>95</v>
      </c>
      <c r="C83" s="14"/>
      <c r="D83" s="14"/>
      <c r="E83" s="14"/>
      <c r="F83" s="14"/>
      <c r="G83" s="14"/>
      <c r="H83" s="37" t="n">
        <f aca="false">I83/$I$40</f>
        <v>0</v>
      </c>
      <c r="I83" s="38" t="n">
        <f aca="false">IF(I26="Não aplicável",0,((I10/H10)*1.5*I26))</f>
        <v>0</v>
      </c>
    </row>
    <row r="84" customFormat="false" ht="15" hidden="false" customHeight="true" outlineLevel="0" collapsed="false">
      <c r="A84" s="36" t="n">
        <f aca="false">A83+1</f>
        <v>6</v>
      </c>
      <c r="B84" s="14" t="s">
        <v>96</v>
      </c>
      <c r="C84" s="14"/>
      <c r="D84" s="14"/>
      <c r="E84" s="14"/>
      <c r="F84" s="14"/>
      <c r="G84" s="14"/>
      <c r="H84" s="37" t="n">
        <f aca="false">I84/$I$40</f>
        <v>0.0115557019236928</v>
      </c>
      <c r="I84" s="38" t="n">
        <f aca="false">IF(I21="Não aplicável",0,I21)</f>
        <v>19.42</v>
      </c>
    </row>
    <row r="85" customFormat="false" ht="15" hidden="false" customHeight="true" outlineLevel="0" collapsed="false">
      <c r="A85" s="40" t="s">
        <v>97</v>
      </c>
      <c r="B85" s="40"/>
      <c r="C85" s="40"/>
      <c r="D85" s="40"/>
      <c r="E85" s="40"/>
      <c r="F85" s="40"/>
      <c r="G85" s="40"/>
      <c r="H85" s="41" t="n">
        <f aca="false">SUM(H79:H84)</f>
        <v>0.317377044994642</v>
      </c>
      <c r="I85" s="42" t="n">
        <f aca="false">SUM(I79:I84)</f>
        <v>533.369781818182</v>
      </c>
      <c r="J85" s="55"/>
    </row>
    <row r="86" customFormat="false" ht="18" hidden="false" customHeight="true" outlineLevel="0" collapsed="false">
      <c r="A86" s="56" t="s">
        <v>98</v>
      </c>
      <c r="B86" s="45" t="s">
        <v>99</v>
      </c>
      <c r="C86" s="45"/>
      <c r="D86" s="45"/>
      <c r="E86" s="45"/>
      <c r="F86" s="45"/>
      <c r="G86" s="45"/>
      <c r="H86" s="57"/>
      <c r="I86" s="58"/>
    </row>
    <row r="87" customFormat="false" ht="15" hidden="false" customHeight="true" outlineLevel="0" collapsed="false">
      <c r="A87" s="59" t="s">
        <v>100</v>
      </c>
      <c r="B87" s="59"/>
      <c r="C87" s="59"/>
      <c r="D87" s="59"/>
      <c r="E87" s="59"/>
      <c r="F87" s="59"/>
      <c r="G87" s="59"/>
      <c r="H87" s="59"/>
      <c r="I87" s="59"/>
    </row>
    <row r="88" customFormat="false" ht="24" hidden="false" customHeight="true" outlineLevel="0" collapsed="false">
      <c r="A88" s="28" t="s">
        <v>101</v>
      </c>
      <c r="B88" s="28"/>
      <c r="C88" s="28" t="s">
        <v>102</v>
      </c>
      <c r="D88" s="28" t="s">
        <v>103</v>
      </c>
      <c r="E88" s="28" t="s">
        <v>104</v>
      </c>
      <c r="F88" s="28" t="s">
        <v>105</v>
      </c>
      <c r="G88" s="28" t="s">
        <v>106</v>
      </c>
      <c r="H88" s="60" t="s">
        <v>107</v>
      </c>
      <c r="I88" s="61" t="s">
        <v>108</v>
      </c>
    </row>
    <row r="89" customFormat="false" ht="15" hidden="false" customHeight="true" outlineLevel="0" collapsed="false">
      <c r="A89" s="62" t="n">
        <f aca="false">I12</f>
        <v>4</v>
      </c>
      <c r="B89" s="62"/>
      <c r="C89" s="36" t="n">
        <f aca="false">I13</f>
        <v>22</v>
      </c>
      <c r="D89" s="36" t="n">
        <v>2</v>
      </c>
      <c r="E89" s="63" t="n">
        <f aca="false">A89*C89*D89</f>
        <v>176</v>
      </c>
      <c r="F89" s="63" t="n">
        <f aca="false">I31</f>
        <v>1400.46363636364</v>
      </c>
      <c r="G89" s="64" t="n">
        <f aca="false">I14</f>
        <v>0.06</v>
      </c>
      <c r="H89" s="63" t="n">
        <f aca="false">F89*G89</f>
        <v>84.0278181818182</v>
      </c>
      <c r="I89" s="38" t="n">
        <f aca="false">IF((E89-H89)&gt;0,E89-H89,0)</f>
        <v>91.9721818181818</v>
      </c>
    </row>
    <row r="90" customFormat="false" ht="3.75" hidden="false" customHeight="true" outlineLevel="0" collapsed="false">
      <c r="A90" s="65"/>
      <c r="B90" s="66"/>
      <c r="C90" s="66"/>
      <c r="D90" s="66"/>
      <c r="E90" s="67"/>
      <c r="F90" s="67"/>
      <c r="G90" s="68"/>
      <c r="H90" s="67"/>
      <c r="I90" s="69"/>
    </row>
    <row r="91" customFormat="false" ht="15" hidden="false" customHeight="true" outlineLevel="0" collapsed="false">
      <c r="A91" s="59" t="s">
        <v>109</v>
      </c>
      <c r="B91" s="59"/>
      <c r="C91" s="59"/>
      <c r="D91" s="59"/>
      <c r="E91" s="59"/>
      <c r="F91" s="59"/>
      <c r="G91" s="59"/>
      <c r="H91" s="59"/>
      <c r="I91" s="59"/>
    </row>
    <row r="92" customFormat="false" ht="23.25" hidden="false" customHeight="true" outlineLevel="0" collapsed="false">
      <c r="A92" s="28" t="s">
        <v>101</v>
      </c>
      <c r="B92" s="28"/>
      <c r="C92" s="28" t="s">
        <v>110</v>
      </c>
      <c r="D92" s="28" t="s">
        <v>103</v>
      </c>
      <c r="E92" s="28" t="s">
        <v>104</v>
      </c>
      <c r="F92" s="28" t="s">
        <v>105</v>
      </c>
      <c r="G92" s="28" t="s">
        <v>106</v>
      </c>
      <c r="H92" s="60" t="s">
        <v>107</v>
      </c>
      <c r="I92" s="61" t="s">
        <v>108</v>
      </c>
    </row>
    <row r="93" customFormat="false" ht="15" hidden="false" customHeight="true" outlineLevel="0" collapsed="false">
      <c r="A93" s="63" t="n">
        <f aca="false">I18</f>
        <v>0</v>
      </c>
      <c r="B93" s="63"/>
      <c r="C93" s="70" t="n">
        <f aca="false">I19</f>
        <v>0</v>
      </c>
      <c r="D93" s="36" t="n">
        <v>1</v>
      </c>
      <c r="E93" s="63" t="n">
        <f aca="false">A93*C93*D93</f>
        <v>0</v>
      </c>
      <c r="F93" s="63" t="n">
        <f aca="false">E93</f>
        <v>0</v>
      </c>
      <c r="G93" s="71" t="n">
        <f aca="false">I20</f>
        <v>0</v>
      </c>
      <c r="H93" s="63" t="n">
        <f aca="false">F93*G93</f>
        <v>0</v>
      </c>
      <c r="I93" s="38" t="n">
        <f aca="false">E93-H93</f>
        <v>0</v>
      </c>
    </row>
    <row r="94" customFormat="false" ht="4.5" hidden="false" customHeight="true" outlineLevel="0" collapsed="false">
      <c r="A94" s="72"/>
      <c r="B94" s="72"/>
      <c r="C94" s="72"/>
      <c r="D94" s="72"/>
      <c r="E94" s="73"/>
      <c r="F94" s="73"/>
      <c r="G94" s="74"/>
      <c r="H94" s="73"/>
      <c r="I94" s="75"/>
    </row>
    <row r="95" customFormat="false" ht="15" hidden="false" customHeight="true" outlineLevel="0" collapsed="false">
      <c r="A95" s="76" t="s">
        <v>111</v>
      </c>
      <c r="B95" s="76"/>
      <c r="C95" s="76"/>
      <c r="D95" s="76"/>
      <c r="E95" s="76"/>
      <c r="F95" s="77" t="str">
        <f aca="false">A15</f>
        <v>Auxílio Alimentação</v>
      </c>
      <c r="G95" s="77"/>
      <c r="H95" s="77"/>
      <c r="I95" s="77"/>
    </row>
    <row r="96" customFormat="false" ht="23.25" hidden="false" customHeight="true" outlineLevel="0" collapsed="false">
      <c r="A96" s="78" t="s">
        <v>101</v>
      </c>
      <c r="B96" s="78"/>
      <c r="C96" s="78" t="s">
        <v>110</v>
      </c>
      <c r="D96" s="78" t="s">
        <v>103</v>
      </c>
      <c r="E96" s="78" t="s">
        <v>104</v>
      </c>
      <c r="F96" s="78" t="s">
        <v>105</v>
      </c>
      <c r="G96" s="78" t="s">
        <v>106</v>
      </c>
      <c r="H96" s="79" t="str">
        <f aca="false">H88</f>
        <v>Valor desconto</v>
      </c>
      <c r="I96" s="80" t="s">
        <v>108</v>
      </c>
    </row>
    <row r="97" customFormat="false" ht="15" hidden="false" customHeight="true" outlineLevel="0" collapsed="false">
      <c r="A97" s="63" t="n">
        <f aca="false">I15</f>
        <v>23.68</v>
      </c>
      <c r="B97" s="63"/>
      <c r="C97" s="70" t="n">
        <f aca="false">I16</f>
        <v>22</v>
      </c>
      <c r="D97" s="36" t="n">
        <v>1</v>
      </c>
      <c r="E97" s="63" t="n">
        <f aca="false">A97*C97*D97</f>
        <v>520.96</v>
      </c>
      <c r="F97" s="63" t="n">
        <f aca="false">E97</f>
        <v>520.96</v>
      </c>
      <c r="G97" s="71" t="n">
        <f aca="false">I17</f>
        <v>0.19</v>
      </c>
      <c r="H97" s="63" t="n">
        <f aca="false">F97*G97</f>
        <v>98.9824</v>
      </c>
      <c r="I97" s="38" t="n">
        <f aca="false">E97-H97</f>
        <v>421.9776</v>
      </c>
    </row>
    <row r="98" customFormat="false" ht="4.5" hidden="false" customHeight="true" outlineLevel="0" collapsed="false"/>
    <row r="99" customFormat="false" ht="12" hidden="false" customHeight="true" outlineLevel="0" collapsed="false">
      <c r="A99" s="81" t="s">
        <v>112</v>
      </c>
      <c r="B99" s="81"/>
      <c r="C99" s="81"/>
      <c r="D99" s="81"/>
      <c r="E99" s="81"/>
      <c r="F99" s="81"/>
      <c r="G99" s="81"/>
      <c r="H99" s="82" t="n">
        <f aca="false">H40+H76+H85</f>
        <v>2.06893406899464</v>
      </c>
      <c r="I99" s="83" t="n">
        <f aca="false">I40+I76+I85</f>
        <v>3476.9588109137</v>
      </c>
      <c r="J99" s="55"/>
      <c r="L99" s="55"/>
    </row>
    <row r="100" s="88" customFormat="true" ht="4.5" hidden="false" customHeight="true" outlineLevel="0" collapsed="false">
      <c r="A100" s="84"/>
      <c r="B100" s="84"/>
      <c r="C100" s="84"/>
      <c r="D100" s="84"/>
      <c r="E100" s="84"/>
      <c r="F100" s="84"/>
      <c r="G100" s="84"/>
      <c r="H100" s="85"/>
      <c r="I100" s="86"/>
      <c r="J100" s="87"/>
      <c r="L100" s="87"/>
    </row>
    <row r="101" customFormat="false" ht="11.25" hidden="false" customHeight="true" outlineLevel="0" collapsed="false">
      <c r="A101" s="33" t="s">
        <v>113</v>
      </c>
      <c r="B101" s="33"/>
      <c r="C101" s="33"/>
      <c r="D101" s="33"/>
      <c r="E101" s="33"/>
      <c r="F101" s="33"/>
      <c r="G101" s="33"/>
      <c r="H101" s="33"/>
      <c r="I101" s="33"/>
    </row>
    <row r="102" customFormat="false" ht="33.75" hidden="false" customHeight="true" outlineLevel="0" collapsed="false">
      <c r="A102" s="34" t="s">
        <v>39</v>
      </c>
      <c r="B102" s="35" t="s">
        <v>114</v>
      </c>
      <c r="C102" s="35"/>
      <c r="D102" s="35"/>
      <c r="E102" s="35"/>
      <c r="F102" s="35"/>
      <c r="G102" s="35"/>
      <c r="H102" s="34" t="s">
        <v>41</v>
      </c>
      <c r="I102" s="34" t="s">
        <v>42</v>
      </c>
    </row>
    <row r="103" customFormat="false" ht="15" hidden="false" customHeight="true" outlineLevel="0" collapsed="false">
      <c r="A103" s="36" t="n">
        <v>1</v>
      </c>
      <c r="B103" s="14" t="s">
        <v>115</v>
      </c>
      <c r="C103" s="14"/>
      <c r="D103" s="14"/>
      <c r="E103" s="14"/>
      <c r="F103" s="14"/>
      <c r="G103" s="14"/>
      <c r="H103" s="37" t="n">
        <f aca="false">I103/$I$114</f>
        <v>0</v>
      </c>
      <c r="I103" s="38" t="n">
        <v>0</v>
      </c>
    </row>
    <row r="104" customFormat="false" ht="15" hidden="false" customHeight="true" outlineLevel="0" collapsed="false">
      <c r="A104" s="36" t="n">
        <v>2</v>
      </c>
      <c r="B104" s="10" t="s">
        <v>116</v>
      </c>
      <c r="C104" s="10"/>
      <c r="D104" s="10"/>
      <c r="E104" s="10"/>
      <c r="F104" s="10"/>
      <c r="G104" s="10"/>
      <c r="H104" s="37" t="n">
        <f aca="false">I104/$I$114</f>
        <v>0</v>
      </c>
      <c r="I104" s="38" t="n">
        <v>0</v>
      </c>
    </row>
    <row r="105" customFormat="false" ht="15" hidden="false" customHeight="true" outlineLevel="0" collapsed="false">
      <c r="A105" s="36" t="n">
        <v>3</v>
      </c>
      <c r="B105" s="14" t="s">
        <v>117</v>
      </c>
      <c r="C105" s="14"/>
      <c r="D105" s="14"/>
      <c r="E105" s="14"/>
      <c r="F105" s="14"/>
      <c r="G105" s="14"/>
      <c r="H105" s="37" t="n">
        <f aca="false">I105/$I$114</f>
        <v>0</v>
      </c>
      <c r="I105" s="38" t="n">
        <v>0</v>
      </c>
    </row>
    <row r="106" customFormat="false" ht="15" hidden="false" customHeight="true" outlineLevel="0" collapsed="false">
      <c r="A106" s="36" t="n">
        <v>4</v>
      </c>
      <c r="B106" s="10" t="s">
        <v>118</v>
      </c>
      <c r="C106" s="10"/>
      <c r="D106" s="10"/>
      <c r="E106" s="10"/>
      <c r="F106" s="10"/>
      <c r="G106" s="10"/>
      <c r="H106" s="37" t="n">
        <f aca="false">I106/$I$114</f>
        <v>0</v>
      </c>
      <c r="I106" s="38" t="n">
        <v>0</v>
      </c>
    </row>
    <row r="107" customFormat="false" ht="15" hidden="false" customHeight="true" outlineLevel="0" collapsed="false">
      <c r="A107" s="36" t="n">
        <v>5</v>
      </c>
      <c r="B107" s="14" t="s">
        <v>119</v>
      </c>
      <c r="C107" s="14"/>
      <c r="D107" s="14"/>
      <c r="E107" s="14"/>
      <c r="F107" s="14"/>
      <c r="G107" s="14"/>
      <c r="H107" s="37" t="n">
        <f aca="false">I107/$I$114</f>
        <v>0</v>
      </c>
      <c r="I107" s="38" t="n">
        <v>0</v>
      </c>
    </row>
    <row r="108" customFormat="false" ht="15" hidden="false" customHeight="true" outlineLevel="0" collapsed="false">
      <c r="A108" s="36" t="n">
        <v>6</v>
      </c>
      <c r="B108" s="14" t="s">
        <v>120</v>
      </c>
      <c r="C108" s="14"/>
      <c r="D108" s="14"/>
      <c r="E108" s="14"/>
      <c r="F108" s="14"/>
      <c r="G108" s="14"/>
      <c r="H108" s="37" t="n">
        <f aca="false">I108/$I$114</f>
        <v>0</v>
      </c>
      <c r="I108" s="38" t="n">
        <v>0</v>
      </c>
    </row>
    <row r="109" customFormat="false" ht="15" hidden="false" customHeight="true" outlineLevel="0" collapsed="false">
      <c r="A109" s="40" t="s">
        <v>121</v>
      </c>
      <c r="B109" s="40"/>
      <c r="C109" s="40"/>
      <c r="D109" s="40"/>
      <c r="E109" s="40"/>
      <c r="F109" s="40"/>
      <c r="G109" s="40"/>
      <c r="H109" s="41" t="n">
        <f aca="false">H103+H104+H105+H106+H107+H108</f>
        <v>0</v>
      </c>
      <c r="I109" s="89" t="n">
        <f aca="false">SUM(I103:I108)</f>
        <v>0</v>
      </c>
      <c r="J109" s="55"/>
    </row>
    <row r="110" customFormat="false" ht="30" hidden="false" customHeight="true" outlineLevel="0" collapsed="false">
      <c r="B110" s="48" t="s">
        <v>122</v>
      </c>
      <c r="C110" s="48"/>
      <c r="D110" s="48"/>
      <c r="E110" s="48"/>
      <c r="F110" s="48"/>
      <c r="G110" s="48"/>
      <c r="H110" s="48"/>
      <c r="I110" s="48"/>
    </row>
    <row r="111" customFormat="false" ht="5.25" hidden="false" customHeight="true" outlineLevel="0" collapsed="false"/>
    <row r="112" customFormat="false" ht="48.75" hidden="false" customHeight="true" outlineLevel="0" collapsed="false">
      <c r="A112" s="90" t="s">
        <v>123</v>
      </c>
      <c r="B112" s="90"/>
      <c r="C112" s="90"/>
      <c r="D112" s="90"/>
      <c r="E112" s="90"/>
      <c r="F112" s="91" t="n">
        <f aca="false">I27</f>
        <v>0.2</v>
      </c>
      <c r="G112" s="92" t="n">
        <f aca="false">I114*F112</f>
        <v>676.997325819104</v>
      </c>
      <c r="H112" s="93" t="s">
        <v>124</v>
      </c>
      <c r="I112" s="94" t="n">
        <f aca="false">I82</f>
        <v>91.9721818181818</v>
      </c>
    </row>
    <row r="113" s="97" customFormat="true" ht="16.5" hidden="false" customHeight="true" outlineLevel="0" collapsed="false">
      <c r="A113" s="93" t="s">
        <v>125</v>
      </c>
      <c r="B113" s="93"/>
      <c r="C113" s="93" t="s">
        <v>126</v>
      </c>
      <c r="D113" s="93" t="s">
        <v>127</v>
      </c>
      <c r="E113" s="93" t="s">
        <v>128</v>
      </c>
      <c r="F113" s="93" t="s">
        <v>129</v>
      </c>
      <c r="G113" s="93" t="s">
        <v>130</v>
      </c>
      <c r="H113" s="93" t="s">
        <v>131</v>
      </c>
      <c r="I113" s="95" t="s">
        <v>132</v>
      </c>
      <c r="J113" s="96"/>
    </row>
    <row r="114" customFormat="false" ht="16.5" hidden="false" customHeight="true" outlineLevel="0" collapsed="false">
      <c r="A114" s="98" t="n">
        <f aca="false">I40</f>
        <v>1680.55563636364</v>
      </c>
      <c r="B114" s="98"/>
      <c r="C114" s="98" t="n">
        <f aca="false">I51</f>
        <v>618.444474181818</v>
      </c>
      <c r="D114" s="98" t="n">
        <f aca="false">I63</f>
        <v>428.445895601455</v>
      </c>
      <c r="E114" s="98" t="n">
        <f aca="false">I70</f>
        <v>58.4749333672727</v>
      </c>
      <c r="F114" s="98" t="n">
        <f aca="false">I74</f>
        <v>157.668089581335</v>
      </c>
      <c r="G114" s="98" t="n">
        <f aca="false">I85</f>
        <v>533.369781818182</v>
      </c>
      <c r="H114" s="98" t="n">
        <f aca="false">A114+C114+D114+E114+F114+G114</f>
        <v>3476.9588109137</v>
      </c>
      <c r="I114" s="98" t="n">
        <f aca="false">H114-I112</f>
        <v>3384.98662909552</v>
      </c>
      <c r="J114" s="55"/>
    </row>
    <row r="115" customFormat="false" ht="4.5" hidden="false" customHeight="true" outlineLevel="0" collapsed="false">
      <c r="A115" s="47"/>
      <c r="B115" s="99"/>
      <c r="C115" s="99"/>
      <c r="D115" s="99"/>
      <c r="E115" s="99"/>
      <c r="F115" s="99"/>
      <c r="G115" s="99"/>
      <c r="H115" s="99"/>
      <c r="I115" s="99"/>
    </row>
    <row r="116" customFormat="false" ht="33.75" hidden="false" customHeight="true" outlineLevel="0" collapsed="false">
      <c r="A116" s="34" t="s">
        <v>52</v>
      </c>
      <c r="B116" s="35" t="s">
        <v>133</v>
      </c>
      <c r="C116" s="35"/>
      <c r="D116" s="35"/>
      <c r="E116" s="35"/>
      <c r="F116" s="35"/>
      <c r="G116" s="35"/>
      <c r="H116" s="34" t="s">
        <v>41</v>
      </c>
      <c r="I116" s="34" t="s">
        <v>42</v>
      </c>
    </row>
    <row r="117" customFormat="false" ht="15" hidden="false" customHeight="true" outlineLevel="0" collapsed="false">
      <c r="A117" s="36" t="n">
        <v>1</v>
      </c>
      <c r="B117" s="14" t="s">
        <v>134</v>
      </c>
      <c r="C117" s="14"/>
      <c r="D117" s="14"/>
      <c r="E117" s="14"/>
      <c r="F117" s="14"/>
      <c r="G117" s="14"/>
      <c r="H117" s="37" t="n">
        <f aca="false">I117/$I$127</f>
        <v>0</v>
      </c>
      <c r="I117" s="38" t="n">
        <v>0</v>
      </c>
    </row>
    <row r="118" customFormat="false" ht="15" hidden="false" customHeight="true" outlineLevel="0" collapsed="false">
      <c r="A118" s="36" t="n">
        <v>2</v>
      </c>
      <c r="B118" s="14" t="s">
        <v>135</v>
      </c>
      <c r="C118" s="14"/>
      <c r="D118" s="14"/>
      <c r="E118" s="14"/>
      <c r="F118" s="14"/>
      <c r="G118" s="14"/>
      <c r="H118" s="37" t="n">
        <f aca="false">I118/$I$127</f>
        <v>0</v>
      </c>
      <c r="I118" s="38" t="n">
        <v>0</v>
      </c>
    </row>
    <row r="119" customFormat="false" ht="35.25" hidden="false" customHeight="true" outlineLevel="0" collapsed="false">
      <c r="A119" s="40" t="s">
        <v>136</v>
      </c>
      <c r="B119" s="40"/>
      <c r="C119" s="40"/>
      <c r="D119" s="40"/>
      <c r="E119" s="40"/>
      <c r="F119" s="40"/>
      <c r="G119" s="40"/>
      <c r="H119" s="41" t="n">
        <f aca="false">H117+H118</f>
        <v>0</v>
      </c>
      <c r="I119" s="42" t="n">
        <f aca="false">SUM(I117:I118)</f>
        <v>0</v>
      </c>
    </row>
    <row r="120" customFormat="false" ht="4.5" hidden="false" customHeight="true" outlineLevel="0" collapsed="false"/>
    <row r="121" customFormat="false" ht="33.75" hidden="false" customHeight="true" outlineLevel="0" collapsed="false">
      <c r="A121" s="34" t="s">
        <v>65</v>
      </c>
      <c r="B121" s="35" t="s">
        <v>137</v>
      </c>
      <c r="C121" s="35"/>
      <c r="D121" s="35"/>
      <c r="E121" s="35"/>
      <c r="F121" s="35"/>
      <c r="G121" s="35"/>
      <c r="H121" s="34" t="s">
        <v>41</v>
      </c>
      <c r="I121" s="34" t="s">
        <v>42</v>
      </c>
    </row>
    <row r="122" customFormat="false" ht="15" hidden="false" customHeight="true" outlineLevel="0" collapsed="false">
      <c r="A122" s="36" t="n">
        <v>1</v>
      </c>
      <c r="B122" s="14" t="s">
        <v>137</v>
      </c>
      <c r="C122" s="14"/>
      <c r="D122" s="14"/>
      <c r="E122" s="14"/>
      <c r="F122" s="14"/>
      <c r="G122" s="14"/>
      <c r="H122" s="37" t="n">
        <f aca="false">I122/I127</f>
        <v>0</v>
      </c>
      <c r="I122" s="38" t="n">
        <v>0</v>
      </c>
    </row>
    <row r="123" customFormat="false" ht="36" hidden="false" customHeight="true" outlineLevel="0" collapsed="false">
      <c r="A123" s="40" t="s">
        <v>138</v>
      </c>
      <c r="B123" s="40"/>
      <c r="C123" s="40"/>
      <c r="D123" s="40"/>
      <c r="E123" s="40"/>
      <c r="F123" s="40"/>
      <c r="G123" s="40"/>
      <c r="H123" s="41" t="n">
        <f aca="false">H122</f>
        <v>0</v>
      </c>
      <c r="I123" s="42" t="n">
        <f aca="false">I122</f>
        <v>0</v>
      </c>
      <c r="J123" s="55"/>
      <c r="K123" s="55"/>
      <c r="L123" s="2"/>
    </row>
    <row r="124" customFormat="false" ht="4.5" hidden="false" customHeight="true" outlineLevel="0" collapsed="false">
      <c r="A124" s="100"/>
      <c r="B124" s="100"/>
      <c r="C124" s="100"/>
      <c r="D124" s="100"/>
      <c r="E124" s="100"/>
      <c r="F124" s="100"/>
      <c r="G124" s="100"/>
      <c r="H124" s="57"/>
      <c r="I124" s="58"/>
    </row>
    <row r="125" customFormat="false" ht="39" hidden="false" customHeight="true" outlineLevel="0" collapsed="false">
      <c r="A125" s="101" t="s">
        <v>139</v>
      </c>
      <c r="B125" s="101"/>
      <c r="C125" s="101"/>
      <c r="D125" s="101"/>
      <c r="E125" s="101"/>
      <c r="F125" s="91" t="n">
        <v>0.18</v>
      </c>
      <c r="G125" s="92" t="n">
        <f aca="false">I127*F125</f>
        <v>609.297593237193</v>
      </c>
      <c r="H125" s="93" t="s">
        <v>124</v>
      </c>
      <c r="I125" s="94" t="n">
        <f aca="false">I82</f>
        <v>91.9721818181818</v>
      </c>
      <c r="L125" s="2"/>
    </row>
    <row r="126" s="97" customFormat="true" ht="16.5" hidden="false" customHeight="true" outlineLevel="0" collapsed="false">
      <c r="A126" s="93" t="s">
        <v>125</v>
      </c>
      <c r="B126" s="93"/>
      <c r="C126" s="93" t="s">
        <v>126</v>
      </c>
      <c r="D126" s="93" t="s">
        <v>127</v>
      </c>
      <c r="E126" s="93" t="s">
        <v>128</v>
      </c>
      <c r="F126" s="93" t="s">
        <v>129</v>
      </c>
      <c r="G126" s="93" t="s">
        <v>130</v>
      </c>
      <c r="H126" s="93" t="s">
        <v>131</v>
      </c>
      <c r="I126" s="95" t="s">
        <v>132</v>
      </c>
      <c r="J126" s="96"/>
      <c r="L126" s="96"/>
    </row>
    <row r="127" customFormat="false" ht="16.5" hidden="false" customHeight="true" outlineLevel="0" collapsed="false">
      <c r="A127" s="98" t="n">
        <f aca="false">I40</f>
        <v>1680.55563636364</v>
      </c>
      <c r="B127" s="98"/>
      <c r="C127" s="98" t="n">
        <f aca="false">I51</f>
        <v>618.444474181818</v>
      </c>
      <c r="D127" s="98" t="n">
        <f aca="false">I63</f>
        <v>428.445895601455</v>
      </c>
      <c r="E127" s="98" t="n">
        <f aca="false">I70</f>
        <v>58.4749333672727</v>
      </c>
      <c r="F127" s="98" t="n">
        <f aca="false">I74</f>
        <v>157.668089581335</v>
      </c>
      <c r="G127" s="98" t="n">
        <f aca="false">I85</f>
        <v>533.369781818182</v>
      </c>
      <c r="H127" s="98" t="n">
        <f aca="false">A127+C127+D127+E127+F127+G127</f>
        <v>3476.9588109137</v>
      </c>
      <c r="I127" s="98" t="n">
        <f aca="false">H127-I125</f>
        <v>3384.98662909552</v>
      </c>
      <c r="J127" s="55"/>
      <c r="L127" s="2"/>
    </row>
    <row r="128" customFormat="false" ht="4.5" hidden="false" customHeight="true" outlineLevel="0" collapsed="false"/>
    <row r="129" customFormat="false" ht="12" hidden="false" customHeight="true" outlineLevel="0" collapsed="false">
      <c r="A129" s="81" t="s">
        <v>140</v>
      </c>
      <c r="B129" s="81"/>
      <c r="C129" s="81"/>
      <c r="D129" s="81"/>
      <c r="E129" s="81"/>
      <c r="F129" s="81"/>
      <c r="G129" s="81"/>
      <c r="H129" s="82" t="n">
        <f aca="false">H109+H119+H123</f>
        <v>0</v>
      </c>
      <c r="I129" s="83" t="n">
        <f aca="false">I109+I119+I123</f>
        <v>0</v>
      </c>
    </row>
    <row r="130" customFormat="false" ht="4.5" hidden="false" customHeight="true" outlineLevel="0" collapsed="false"/>
    <row r="131" customFormat="false" ht="11.25" hidden="false" customHeight="true" outlineLevel="0" collapsed="false">
      <c r="A131" s="33" t="s">
        <v>141</v>
      </c>
      <c r="B131" s="33"/>
      <c r="C131" s="33"/>
      <c r="D131" s="33"/>
      <c r="E131" s="33"/>
      <c r="F131" s="33"/>
      <c r="G131" s="33"/>
      <c r="H131" s="33"/>
      <c r="I131" s="33"/>
    </row>
    <row r="132" customFormat="false" ht="33.75" hidden="false" customHeight="true" outlineLevel="0" collapsed="false">
      <c r="A132" s="34" t="s">
        <v>39</v>
      </c>
      <c r="B132" s="35" t="s">
        <v>142</v>
      </c>
      <c r="C132" s="35"/>
      <c r="D132" s="35"/>
      <c r="E132" s="35"/>
      <c r="F132" s="35"/>
      <c r="G132" s="35"/>
      <c r="H132" s="34" t="s">
        <v>41</v>
      </c>
      <c r="I132" s="34" t="s">
        <v>42</v>
      </c>
    </row>
    <row r="133" customFormat="false" ht="15" hidden="false" customHeight="true" outlineLevel="0" collapsed="false">
      <c r="A133" s="36" t="n">
        <v>1</v>
      </c>
      <c r="B133" s="14" t="s">
        <v>143</v>
      </c>
      <c r="C133" s="14"/>
      <c r="D133" s="14"/>
      <c r="E133" s="14"/>
      <c r="F133" s="14"/>
      <c r="G133" s="14"/>
      <c r="H133" s="37" t="n">
        <f aca="false">I133/$I$99</f>
        <v>0.0185915492957747</v>
      </c>
      <c r="I133" s="38" t="n">
        <f aca="false">($D$143/$E$144)*G143</f>
        <v>64.6420511324801</v>
      </c>
    </row>
    <row r="134" customFormat="false" ht="15" hidden="false" customHeight="true" outlineLevel="0" collapsed="false">
      <c r="A134" s="36" t="n">
        <v>2</v>
      </c>
      <c r="B134" s="14" t="s">
        <v>144</v>
      </c>
      <c r="C134" s="14"/>
      <c r="D134" s="14"/>
      <c r="E134" s="14"/>
      <c r="F134" s="14"/>
      <c r="G134" s="14"/>
      <c r="H134" s="37" t="n">
        <f aca="false">I134/$I$99</f>
        <v>0.0856338028169014</v>
      </c>
      <c r="I134" s="38" t="n">
        <f aca="false">($D$143/$E$144)*G144</f>
        <v>297.745205216272</v>
      </c>
    </row>
    <row r="135" customFormat="false" ht="15" hidden="false" customHeight="true" outlineLevel="0" collapsed="false">
      <c r="A135" s="36" t="n">
        <v>3</v>
      </c>
      <c r="B135" s="14" t="s">
        <v>19</v>
      </c>
      <c r="C135" s="14"/>
      <c r="D135" s="14"/>
      <c r="E135" s="14"/>
      <c r="F135" s="14"/>
      <c r="G135" s="14"/>
      <c r="H135" s="37" t="n">
        <f aca="false">I135/$I$99</f>
        <v>0.0225352112676056</v>
      </c>
      <c r="I135" s="38" t="n">
        <f aca="false">($D$143/$E$144)*G145</f>
        <v>78.3540013727031</v>
      </c>
    </row>
    <row r="136" customFormat="false" ht="15" hidden="false" customHeight="true" outlineLevel="0" collapsed="false">
      <c r="A136" s="36" t="n">
        <v>4</v>
      </c>
      <c r="B136" s="14" t="s">
        <v>145</v>
      </c>
      <c r="C136" s="14"/>
      <c r="D136" s="14"/>
      <c r="E136" s="14"/>
      <c r="F136" s="14"/>
      <c r="G136" s="14"/>
      <c r="H136" s="37" t="n">
        <f aca="false">I136/$I$99</f>
        <v>0</v>
      </c>
      <c r="I136" s="38" t="n">
        <f aca="false">($D$143/$E$144)*G146</f>
        <v>0</v>
      </c>
    </row>
    <row r="137" customFormat="false" ht="15" hidden="false" customHeight="true" outlineLevel="0" collapsed="false">
      <c r="A137" s="36" t="n">
        <v>5</v>
      </c>
      <c r="B137" s="14" t="s">
        <v>146</v>
      </c>
      <c r="C137" s="14"/>
      <c r="D137" s="14"/>
      <c r="E137" s="14"/>
      <c r="F137" s="14"/>
      <c r="G137" s="14"/>
      <c r="H137" s="37" t="n">
        <f aca="false">I137/$I$99</f>
        <v>0</v>
      </c>
      <c r="I137" s="38" t="n">
        <f aca="false">($D$143/$E$144)*G147</f>
        <v>0</v>
      </c>
    </row>
    <row r="138" customFormat="false" ht="15" hidden="false" customHeight="true" outlineLevel="0" collapsed="false">
      <c r="A138" s="40" t="s">
        <v>147</v>
      </c>
      <c r="B138" s="40"/>
      <c r="C138" s="40"/>
      <c r="D138" s="40"/>
      <c r="E138" s="40"/>
      <c r="F138" s="40"/>
      <c r="G138" s="40"/>
      <c r="H138" s="41" t="n">
        <f aca="false">H133+H134+H135+H136+H137</f>
        <v>0.126760563380282</v>
      </c>
      <c r="I138" s="42" t="n">
        <f aca="false">SUM(I133:I137)</f>
        <v>440.741257721455</v>
      </c>
    </row>
    <row r="139" customFormat="false" ht="11.25" hidden="false" customHeight="true" outlineLevel="0" collapsed="false">
      <c r="A139" s="47" t="s">
        <v>148</v>
      </c>
      <c r="B139" s="48" t="s">
        <v>149</v>
      </c>
      <c r="C139" s="48"/>
      <c r="D139" s="48"/>
      <c r="E139" s="48"/>
      <c r="F139" s="48"/>
      <c r="G139" s="48"/>
      <c r="H139" s="48"/>
      <c r="I139" s="48"/>
    </row>
    <row r="140" customFormat="false" ht="18.75" hidden="false" customHeight="true" outlineLevel="0" collapsed="false">
      <c r="A140" s="47" t="s">
        <v>150</v>
      </c>
      <c r="B140" s="102" t="s">
        <v>151</v>
      </c>
      <c r="C140" s="102"/>
      <c r="D140" s="102"/>
      <c r="E140" s="102"/>
      <c r="F140" s="102"/>
      <c r="G140" s="102"/>
      <c r="H140" s="102"/>
      <c r="I140" s="102"/>
    </row>
    <row r="141" customFormat="false" ht="13.5" hidden="false" customHeight="true" outlineLevel="0" collapsed="false">
      <c r="A141" s="59" t="s">
        <v>152</v>
      </c>
      <c r="B141" s="59"/>
      <c r="C141" s="59"/>
      <c r="D141" s="59"/>
      <c r="E141" s="59"/>
      <c r="F141" s="59"/>
      <c r="G141" s="59"/>
      <c r="H141" s="59"/>
      <c r="I141" s="59"/>
    </row>
    <row r="142" customFormat="false" ht="13.5" hidden="false" customHeight="true" outlineLevel="0" collapsed="false">
      <c r="A142" s="28" t="s">
        <v>153</v>
      </c>
      <c r="B142" s="28"/>
      <c r="C142" s="28" t="s">
        <v>154</v>
      </c>
      <c r="D142" s="21" t="s">
        <v>155</v>
      </c>
      <c r="E142" s="21"/>
      <c r="F142" s="28" t="s">
        <v>156</v>
      </c>
      <c r="G142" s="103" t="s">
        <v>157</v>
      </c>
      <c r="H142" s="28" t="s">
        <v>158</v>
      </c>
      <c r="I142" s="28"/>
    </row>
    <row r="143" customFormat="false" ht="13.5" hidden="false" customHeight="true" outlineLevel="0" collapsed="false">
      <c r="A143" s="38" t="n">
        <f aca="false">I99</f>
        <v>3476.9588109137</v>
      </c>
      <c r="B143" s="38"/>
      <c r="C143" s="38" t="n">
        <f aca="false">I129</f>
        <v>0</v>
      </c>
      <c r="D143" s="104" t="n">
        <f aca="false">A143+C143</f>
        <v>3476.9588109137</v>
      </c>
      <c r="E143" s="104"/>
      <c r="F143" s="36" t="str">
        <f aca="false">B133</f>
        <v>PIS</v>
      </c>
      <c r="G143" s="105" t="n">
        <v>0.0165</v>
      </c>
      <c r="H143" s="71" t="n">
        <v>0.0065</v>
      </c>
      <c r="I143" s="71"/>
      <c r="J143" s="55"/>
    </row>
    <row r="144" customFormat="false" ht="13.5" hidden="false" customHeight="true" outlineLevel="0" collapsed="false">
      <c r="A144" s="106" t="s">
        <v>159</v>
      </c>
      <c r="B144" s="106"/>
      <c r="C144" s="103" t="n">
        <v>1</v>
      </c>
      <c r="D144" s="107" t="n">
        <f aca="false">G148/1</f>
        <v>0.1125</v>
      </c>
      <c r="E144" s="108" t="n">
        <f aca="false">C144-D144</f>
        <v>0.8875</v>
      </c>
      <c r="F144" s="36" t="str">
        <f aca="false">B134</f>
        <v>COFINS</v>
      </c>
      <c r="G144" s="105" t="n">
        <v>0.076</v>
      </c>
      <c r="H144" s="71" t="n">
        <v>0.03</v>
      </c>
      <c r="I144" s="71"/>
    </row>
    <row r="145" customFormat="false" ht="13.5" hidden="false" customHeight="true" outlineLevel="0" collapsed="false">
      <c r="A145" s="109" t="s">
        <v>160</v>
      </c>
      <c r="B145" s="109"/>
      <c r="C145" s="36" t="n">
        <v>1</v>
      </c>
      <c r="D145" s="110" t="n">
        <f aca="false">H148</f>
        <v>0.0565</v>
      </c>
      <c r="E145" s="111" t="n">
        <f aca="false">C145-D145</f>
        <v>0.9435</v>
      </c>
      <c r="F145" s="36" t="str">
        <f aca="false">B135</f>
        <v>ISS</v>
      </c>
      <c r="G145" s="105" t="n">
        <f aca="false">I11</f>
        <v>0.02</v>
      </c>
      <c r="H145" s="71" t="n">
        <f aca="false">I11</f>
        <v>0.02</v>
      </c>
      <c r="I145" s="71"/>
    </row>
    <row r="146" customFormat="false" ht="13.5" hidden="false" customHeight="true" outlineLevel="0" collapsed="false">
      <c r="A146" s="112" t="s">
        <v>161</v>
      </c>
      <c r="B146" s="112"/>
      <c r="C146" s="36" t="n">
        <v>1</v>
      </c>
      <c r="D146" s="113" t="n">
        <v>0.09</v>
      </c>
      <c r="E146" s="114" t="n">
        <f aca="false">C146-D146</f>
        <v>0.91</v>
      </c>
      <c r="F146" s="28" t="s">
        <v>162</v>
      </c>
      <c r="G146" s="105" t="n">
        <v>0</v>
      </c>
      <c r="H146" s="71" t="n">
        <v>0</v>
      </c>
      <c r="I146" s="71"/>
    </row>
    <row r="147" customFormat="false" ht="13.5" hidden="false" customHeight="true" outlineLevel="0" collapsed="false">
      <c r="A147" s="115" t="s">
        <v>163</v>
      </c>
      <c r="B147" s="115" t="s">
        <v>164</v>
      </c>
      <c r="C147" s="115"/>
      <c r="D147" s="115"/>
      <c r="E147" s="115"/>
      <c r="F147" s="21" t="s">
        <v>165</v>
      </c>
      <c r="G147" s="105" t="n">
        <v>0</v>
      </c>
      <c r="H147" s="71" t="n">
        <v>0</v>
      </c>
      <c r="I147" s="71"/>
    </row>
    <row r="148" customFormat="false" ht="18" hidden="false" customHeight="true" outlineLevel="0" collapsed="false">
      <c r="A148" s="115"/>
      <c r="B148" s="115"/>
      <c r="C148" s="115"/>
      <c r="D148" s="115"/>
      <c r="E148" s="115"/>
      <c r="F148" s="3" t="s">
        <v>166</v>
      </c>
      <c r="G148" s="116" t="n">
        <f aca="false">SUM(G143:G147)</f>
        <v>0.1125</v>
      </c>
      <c r="H148" s="117" t="n">
        <f aca="false">SUM(H143:I147)</f>
        <v>0.0565</v>
      </c>
      <c r="I148" s="117"/>
    </row>
    <row r="149" customFormat="false" ht="18" hidden="false" customHeight="true" outlineLevel="0" collapsed="false">
      <c r="A149" s="47" t="s">
        <v>167</v>
      </c>
      <c r="B149" s="102" t="s">
        <v>168</v>
      </c>
      <c r="C149" s="102"/>
      <c r="D149" s="102"/>
      <c r="E149" s="102"/>
      <c r="F149" s="102"/>
      <c r="G149" s="102"/>
      <c r="H149" s="102"/>
      <c r="I149" s="102"/>
    </row>
    <row r="150" customFormat="false" ht="4.5" hidden="false" customHeight="true" outlineLevel="0" collapsed="false">
      <c r="A150" s="118"/>
      <c r="B150" s="119"/>
      <c r="C150" s="119"/>
      <c r="D150" s="119"/>
      <c r="E150" s="119"/>
      <c r="F150" s="119"/>
      <c r="G150" s="119"/>
      <c r="H150" s="119"/>
      <c r="I150" s="119"/>
    </row>
    <row r="151" customFormat="false" ht="12" hidden="false" customHeight="true" outlineLevel="0" collapsed="false">
      <c r="A151" s="81" t="s">
        <v>169</v>
      </c>
      <c r="B151" s="81"/>
      <c r="C151" s="81"/>
      <c r="D151" s="81"/>
      <c r="E151" s="81"/>
      <c r="F151" s="81"/>
      <c r="G151" s="81"/>
      <c r="H151" s="82" t="n">
        <f aca="false">H138</f>
        <v>0.126760563380282</v>
      </c>
      <c r="I151" s="83" t="n">
        <f aca="false">I138</f>
        <v>440.741257721455</v>
      </c>
    </row>
    <row r="152" customFormat="false" ht="4.5" hidden="false" customHeight="true" outlineLevel="0" collapsed="false"/>
    <row r="153" customFormat="false" ht="11.25" hidden="false" customHeight="true" outlineLevel="0" collapsed="false">
      <c r="A153" s="120" t="s">
        <v>170</v>
      </c>
      <c r="B153" s="120"/>
      <c r="C153" s="120"/>
      <c r="D153" s="120"/>
      <c r="E153" s="120"/>
      <c r="F153" s="120"/>
      <c r="G153" s="120"/>
      <c r="H153" s="120"/>
      <c r="I153" s="120"/>
    </row>
    <row r="154" customFormat="false" ht="11.25" hidden="false" customHeight="true" outlineLevel="0" collapsed="false">
      <c r="A154" s="33" t="s">
        <v>38</v>
      </c>
      <c r="B154" s="33"/>
      <c r="C154" s="33"/>
      <c r="D154" s="33"/>
      <c r="E154" s="33"/>
      <c r="F154" s="33"/>
      <c r="G154" s="33"/>
      <c r="H154" s="33"/>
      <c r="I154" s="33"/>
    </row>
    <row r="155" customFormat="false" ht="15" hidden="false" customHeight="true" outlineLevel="0" collapsed="false">
      <c r="A155" s="36" t="n">
        <v>1</v>
      </c>
      <c r="B155" s="14" t="s">
        <v>171</v>
      </c>
      <c r="C155" s="14"/>
      <c r="D155" s="14"/>
      <c r="E155" s="14"/>
      <c r="F155" s="14"/>
      <c r="G155" s="14"/>
      <c r="H155" s="37" t="n">
        <f aca="false">I155/$G$172</f>
        <v>0.428964853593069</v>
      </c>
      <c r="I155" s="121" t="n">
        <f aca="false">I40</f>
        <v>1680.55563636364</v>
      </c>
    </row>
    <row r="156" customFormat="false" ht="15" hidden="false" customHeight="true" outlineLevel="0" collapsed="false">
      <c r="A156" s="36" t="n">
        <v>2</v>
      </c>
      <c r="B156" s="14" t="s">
        <v>172</v>
      </c>
      <c r="C156" s="14"/>
      <c r="D156" s="14"/>
      <c r="E156" s="14"/>
      <c r="F156" s="14"/>
      <c r="G156" s="14"/>
      <c r="H156" s="37" t="n">
        <f aca="false">I156/$G$172</f>
        <v>0.322391548767003</v>
      </c>
      <c r="I156" s="121" t="n">
        <f aca="false">I51+I63+I70+I74</f>
        <v>1263.03339273188</v>
      </c>
    </row>
    <row r="157" customFormat="false" ht="15" hidden="false" customHeight="true" outlineLevel="0" collapsed="false">
      <c r="A157" s="36" t="n">
        <v>3</v>
      </c>
      <c r="B157" s="14" t="s">
        <v>173</v>
      </c>
      <c r="C157" s="14"/>
      <c r="D157" s="14"/>
      <c r="E157" s="14"/>
      <c r="F157" s="14"/>
      <c r="G157" s="14"/>
      <c r="H157" s="37" t="n">
        <f aca="false">I157/$G$172</f>
        <v>0.136143597639928</v>
      </c>
      <c r="I157" s="121" t="n">
        <f aca="false">I85</f>
        <v>533.369781818182</v>
      </c>
    </row>
    <row r="158" s="44" customFormat="true" ht="15" hidden="false" customHeight="true" outlineLevel="0" collapsed="false">
      <c r="A158" s="81" t="s">
        <v>174</v>
      </c>
      <c r="B158" s="81"/>
      <c r="C158" s="81"/>
      <c r="D158" s="81"/>
      <c r="E158" s="81"/>
      <c r="F158" s="81"/>
      <c r="G158" s="81"/>
      <c r="H158" s="82" t="n">
        <f aca="false">H155+H156+H157</f>
        <v>0.8875</v>
      </c>
      <c r="I158" s="83" t="n">
        <f aca="false">SUM(I155:I157)</f>
        <v>3476.9588109137</v>
      </c>
      <c r="J158" s="122"/>
    </row>
    <row r="159" customFormat="false" ht="4.5" hidden="false" customHeight="true" outlineLevel="0" collapsed="false"/>
    <row r="160" customFormat="false" ht="11.25" hidden="false" customHeight="true" outlineLevel="0" collapsed="false">
      <c r="A160" s="33" t="s">
        <v>113</v>
      </c>
      <c r="B160" s="33"/>
      <c r="C160" s="33"/>
      <c r="D160" s="33"/>
      <c r="E160" s="33"/>
      <c r="F160" s="33"/>
      <c r="G160" s="33"/>
      <c r="H160" s="33"/>
      <c r="I160" s="33"/>
    </row>
    <row r="161" customFormat="false" ht="15" hidden="false" customHeight="true" outlineLevel="0" collapsed="false">
      <c r="A161" s="36" t="n">
        <v>1</v>
      </c>
      <c r="B161" s="14" t="s">
        <v>175</v>
      </c>
      <c r="C161" s="14"/>
      <c r="D161" s="14"/>
      <c r="E161" s="14"/>
      <c r="F161" s="14"/>
      <c r="G161" s="14"/>
      <c r="H161" s="37" t="n">
        <f aca="false">I161/$G$172</f>
        <v>0</v>
      </c>
      <c r="I161" s="38" t="n">
        <f aca="false">I109</f>
        <v>0</v>
      </c>
    </row>
    <row r="162" customFormat="false" ht="15" hidden="false" customHeight="true" outlineLevel="0" collapsed="false">
      <c r="A162" s="36" t="n">
        <v>2</v>
      </c>
      <c r="B162" s="14" t="s">
        <v>176</v>
      </c>
      <c r="C162" s="14"/>
      <c r="D162" s="14"/>
      <c r="E162" s="14"/>
      <c r="F162" s="14"/>
      <c r="G162" s="14"/>
      <c r="H162" s="37" t="n">
        <f aca="false">I162/$G$172</f>
        <v>0</v>
      </c>
      <c r="I162" s="38" t="n">
        <f aca="false">I119</f>
        <v>0</v>
      </c>
    </row>
    <row r="163" customFormat="false" ht="15" hidden="false" customHeight="true" outlineLevel="0" collapsed="false">
      <c r="A163" s="36" t="n">
        <v>3</v>
      </c>
      <c r="B163" s="14" t="s">
        <v>177</v>
      </c>
      <c r="C163" s="14"/>
      <c r="D163" s="14"/>
      <c r="E163" s="14"/>
      <c r="F163" s="14"/>
      <c r="G163" s="14"/>
      <c r="H163" s="37" t="n">
        <f aca="false">I163/$G$172</f>
        <v>0</v>
      </c>
      <c r="I163" s="38" t="n">
        <f aca="false">I123</f>
        <v>0</v>
      </c>
    </row>
    <row r="164" customFormat="false" ht="15" hidden="false" customHeight="true" outlineLevel="0" collapsed="false">
      <c r="A164" s="81" t="s">
        <v>178</v>
      </c>
      <c r="B164" s="81"/>
      <c r="C164" s="81"/>
      <c r="D164" s="81"/>
      <c r="E164" s="81"/>
      <c r="F164" s="81"/>
      <c r="G164" s="81"/>
      <c r="H164" s="82" t="n">
        <f aca="false">H161+H162+H163</f>
        <v>0</v>
      </c>
      <c r="I164" s="83" t="n">
        <f aca="false">I161+I162+I163</f>
        <v>0</v>
      </c>
    </row>
    <row r="165" customFormat="false" ht="4.5" hidden="false" customHeight="true" outlineLevel="0" collapsed="false"/>
    <row r="166" customFormat="false" ht="11.25" hidden="false" customHeight="true" outlineLevel="0" collapsed="false">
      <c r="A166" s="33" t="s">
        <v>141</v>
      </c>
      <c r="B166" s="33"/>
      <c r="C166" s="33"/>
      <c r="D166" s="33"/>
      <c r="E166" s="33"/>
      <c r="F166" s="33"/>
      <c r="G166" s="33"/>
      <c r="H166" s="33"/>
      <c r="I166" s="33"/>
    </row>
    <row r="167" customFormat="false" ht="15" hidden="false" customHeight="true" outlineLevel="0" collapsed="false">
      <c r="A167" s="36" t="n">
        <v>1</v>
      </c>
      <c r="B167" s="14" t="s">
        <v>179</v>
      </c>
      <c r="C167" s="14"/>
      <c r="D167" s="14"/>
      <c r="E167" s="14"/>
      <c r="F167" s="14"/>
      <c r="G167" s="14"/>
      <c r="H167" s="37" t="n">
        <f aca="false">I167/$G$172</f>
        <v>0.1125</v>
      </c>
      <c r="I167" s="38" t="n">
        <f aca="false">I138</f>
        <v>440.741257721455</v>
      </c>
    </row>
    <row r="168" customFormat="false" ht="15" hidden="false" customHeight="true" outlineLevel="0" collapsed="false">
      <c r="A168" s="81" t="s">
        <v>180</v>
      </c>
      <c r="B168" s="81"/>
      <c r="C168" s="81"/>
      <c r="D168" s="81"/>
      <c r="E168" s="81"/>
      <c r="F168" s="81"/>
      <c r="G168" s="81"/>
      <c r="H168" s="82" t="n">
        <f aca="false">H167</f>
        <v>0.1125</v>
      </c>
      <c r="I168" s="83" t="n">
        <f aca="false">I138</f>
        <v>440.741257721455</v>
      </c>
      <c r="K168" s="123"/>
    </row>
    <row r="169" customFormat="false" ht="4.5" hidden="false" customHeight="true" outlineLevel="0" collapsed="false"/>
    <row r="170" customFormat="false" ht="11.25" hidden="false" customHeight="true" outlineLevel="0" collapsed="false">
      <c r="A170" s="124" t="s">
        <v>170</v>
      </c>
      <c r="B170" s="124"/>
      <c r="C170" s="124"/>
      <c r="D170" s="124"/>
      <c r="E170" s="124"/>
      <c r="F170" s="124"/>
      <c r="G170" s="124"/>
      <c r="H170" s="124"/>
      <c r="I170" s="124"/>
    </row>
    <row r="171" customFormat="false" ht="45" hidden="false" customHeight="true" outlineLevel="0" collapsed="false">
      <c r="A171" s="125" t="s">
        <v>181</v>
      </c>
      <c r="B171" s="125"/>
      <c r="C171" s="125"/>
      <c r="D171" s="125"/>
      <c r="E171" s="125"/>
      <c r="F171" s="125"/>
      <c r="G171" s="124" t="s">
        <v>182</v>
      </c>
      <c r="H171" s="124" t="s">
        <v>183</v>
      </c>
      <c r="I171" s="124" t="s">
        <v>184</v>
      </c>
    </row>
    <row r="172" customFormat="false" ht="11.25" hidden="false" customHeight="true" outlineLevel="0" collapsed="false">
      <c r="A172" s="126" t="str">
        <f aca="false">D5</f>
        <v>Copeira</v>
      </c>
      <c r="B172" s="126"/>
      <c r="C172" s="126"/>
      <c r="D172" s="126"/>
      <c r="E172" s="126"/>
      <c r="F172" s="126"/>
      <c r="G172" s="127" t="n">
        <f aca="false">I158+I164+I168</f>
        <v>3917.70006863515</v>
      </c>
      <c r="H172" s="124" t="n">
        <f aca="false">IF(D6="12x36",2,1)</f>
        <v>1</v>
      </c>
      <c r="I172" s="127" t="n">
        <f aca="false">G172*H172</f>
        <v>3917.70006863515</v>
      </c>
    </row>
    <row r="173" customFormat="false" ht="11.25" hidden="false" customHeight="false" outlineLevel="0" collapsed="false">
      <c r="A173" s="126"/>
      <c r="B173" s="126"/>
      <c r="C173" s="126"/>
      <c r="D173" s="126"/>
      <c r="E173" s="126"/>
      <c r="F173" s="126"/>
      <c r="G173" s="124"/>
      <c r="H173" s="124"/>
      <c r="I173" s="127"/>
    </row>
    <row r="174" s="44" customFormat="true" ht="12" hidden="false" customHeight="true" outlineLevel="0" collapsed="false">
      <c r="A174" s="128" t="s">
        <v>185</v>
      </c>
      <c r="B174" s="128"/>
      <c r="C174" s="128"/>
      <c r="D174" s="128"/>
      <c r="E174" s="128"/>
      <c r="F174" s="128"/>
      <c r="G174" s="128"/>
      <c r="H174" s="128"/>
      <c r="I174" s="129" t="n">
        <f aca="false">I172</f>
        <v>3917.70006863515</v>
      </c>
      <c r="J174" s="122"/>
    </row>
  </sheetData>
  <mergeCells count="173">
    <mergeCell ref="A1:I1"/>
    <mergeCell ref="A2:B2"/>
    <mergeCell ref="C2:D2"/>
    <mergeCell ref="E2:I2"/>
    <mergeCell ref="A3:B3"/>
    <mergeCell ref="A5:C5"/>
    <mergeCell ref="D5:F5"/>
    <mergeCell ref="G5:H6"/>
    <mergeCell ref="I5:I6"/>
    <mergeCell ref="A6:C6"/>
    <mergeCell ref="D6:F6"/>
    <mergeCell ref="A7:C7"/>
    <mergeCell ref="D7:F7"/>
    <mergeCell ref="G7:H8"/>
    <mergeCell ref="I7:I8"/>
    <mergeCell ref="A8:C8"/>
    <mergeCell ref="D8:F8"/>
    <mergeCell ref="A9:C9"/>
    <mergeCell ref="D9:F9"/>
    <mergeCell ref="G9:H9"/>
    <mergeCell ref="A10:F10"/>
    <mergeCell ref="A11:F11"/>
    <mergeCell ref="A12:F14"/>
    <mergeCell ref="G12:G14"/>
    <mergeCell ref="A15:F17"/>
    <mergeCell ref="G15:G17"/>
    <mergeCell ref="A18:F20"/>
    <mergeCell ref="G18:G20"/>
    <mergeCell ref="A21:F21"/>
    <mergeCell ref="A22:F22"/>
    <mergeCell ref="A23:F23"/>
    <mergeCell ref="A24:F25"/>
    <mergeCell ref="A26:F26"/>
    <mergeCell ref="A27:F27"/>
    <mergeCell ref="A29:I29"/>
    <mergeCell ref="B30:G30"/>
    <mergeCell ref="B31:G31"/>
    <mergeCell ref="B32:G32"/>
    <mergeCell ref="B33:G33"/>
    <mergeCell ref="B34:G34"/>
    <mergeCell ref="B35:G35"/>
    <mergeCell ref="B36:G36"/>
    <mergeCell ref="B37:G37"/>
    <mergeCell ref="B38:G38"/>
    <mergeCell ref="B39:G39"/>
    <mergeCell ref="A40:G40"/>
    <mergeCell ref="B42:G42"/>
    <mergeCell ref="B43:G43"/>
    <mergeCell ref="B44:G44"/>
    <mergeCell ref="B45:G45"/>
    <mergeCell ref="B46:G46"/>
    <mergeCell ref="B47:G47"/>
    <mergeCell ref="B48:G48"/>
    <mergeCell ref="B49:G49"/>
    <mergeCell ref="B50:G50"/>
    <mergeCell ref="A51:G51"/>
    <mergeCell ref="A52:I52"/>
    <mergeCell ref="A53:I53"/>
    <mergeCell ref="B54:G54"/>
    <mergeCell ref="B55:G55"/>
    <mergeCell ref="B56:G56"/>
    <mergeCell ref="B57:G57"/>
    <mergeCell ref="B58:G58"/>
    <mergeCell ref="B59:G59"/>
    <mergeCell ref="B60:G60"/>
    <mergeCell ref="B61:G61"/>
    <mergeCell ref="B62:G62"/>
    <mergeCell ref="A63:G63"/>
    <mergeCell ref="B64:I64"/>
    <mergeCell ref="B65:I65"/>
    <mergeCell ref="B66:G66"/>
    <mergeCell ref="B67:G67"/>
    <mergeCell ref="B68:G68"/>
    <mergeCell ref="B69:G69"/>
    <mergeCell ref="A70:G70"/>
    <mergeCell ref="B72:G72"/>
    <mergeCell ref="B73:G73"/>
    <mergeCell ref="A74:G74"/>
    <mergeCell ref="A76:G76"/>
    <mergeCell ref="B78:G78"/>
    <mergeCell ref="B79:G79"/>
    <mergeCell ref="B80:G80"/>
    <mergeCell ref="B81:G81"/>
    <mergeCell ref="B82:G82"/>
    <mergeCell ref="B83:G83"/>
    <mergeCell ref="B84:G84"/>
    <mergeCell ref="A85:G85"/>
    <mergeCell ref="B86:G86"/>
    <mergeCell ref="A87:I87"/>
    <mergeCell ref="A88:B88"/>
    <mergeCell ref="A89:B89"/>
    <mergeCell ref="A91:I91"/>
    <mergeCell ref="A92:B92"/>
    <mergeCell ref="A93:B93"/>
    <mergeCell ref="A95:E95"/>
    <mergeCell ref="F95:I95"/>
    <mergeCell ref="A96:B96"/>
    <mergeCell ref="A97:B97"/>
    <mergeCell ref="A99:G99"/>
    <mergeCell ref="A101:I101"/>
    <mergeCell ref="B102:G102"/>
    <mergeCell ref="B103:G103"/>
    <mergeCell ref="B104:G104"/>
    <mergeCell ref="B105:G105"/>
    <mergeCell ref="B106:G106"/>
    <mergeCell ref="B107:G107"/>
    <mergeCell ref="B108:G108"/>
    <mergeCell ref="A109:G109"/>
    <mergeCell ref="B110:I110"/>
    <mergeCell ref="A112:E112"/>
    <mergeCell ref="A113:B113"/>
    <mergeCell ref="A114:B114"/>
    <mergeCell ref="B115:I115"/>
    <mergeCell ref="B116:G116"/>
    <mergeCell ref="B117:G117"/>
    <mergeCell ref="B118:G118"/>
    <mergeCell ref="A119:G119"/>
    <mergeCell ref="B121:G121"/>
    <mergeCell ref="B122:G122"/>
    <mergeCell ref="A123:G123"/>
    <mergeCell ref="A125:E125"/>
    <mergeCell ref="A126:B126"/>
    <mergeCell ref="A127:B127"/>
    <mergeCell ref="A129:G129"/>
    <mergeCell ref="A131:I131"/>
    <mergeCell ref="B132:G132"/>
    <mergeCell ref="B133:G133"/>
    <mergeCell ref="B134:G134"/>
    <mergeCell ref="B135:G135"/>
    <mergeCell ref="B136:G136"/>
    <mergeCell ref="B137:G137"/>
    <mergeCell ref="A138:G138"/>
    <mergeCell ref="B139:I139"/>
    <mergeCell ref="B140:I140"/>
    <mergeCell ref="A141:I141"/>
    <mergeCell ref="A142:B142"/>
    <mergeCell ref="D142:E142"/>
    <mergeCell ref="H142:I142"/>
    <mergeCell ref="A143:B143"/>
    <mergeCell ref="D143:E143"/>
    <mergeCell ref="H143:I143"/>
    <mergeCell ref="A144:B144"/>
    <mergeCell ref="H144:I144"/>
    <mergeCell ref="A145:B145"/>
    <mergeCell ref="H145:I145"/>
    <mergeCell ref="A146:B146"/>
    <mergeCell ref="H146:I146"/>
    <mergeCell ref="A147:A148"/>
    <mergeCell ref="B147:E148"/>
    <mergeCell ref="H147:I147"/>
    <mergeCell ref="H148:I148"/>
    <mergeCell ref="B149:I149"/>
    <mergeCell ref="B150:I150"/>
    <mergeCell ref="A151:G151"/>
    <mergeCell ref="A153:I153"/>
    <mergeCell ref="A154:I154"/>
    <mergeCell ref="B155:G155"/>
    <mergeCell ref="B156:G156"/>
    <mergeCell ref="B157:G157"/>
    <mergeCell ref="A158:G158"/>
    <mergeCell ref="A160:I160"/>
    <mergeCell ref="B161:G161"/>
    <mergeCell ref="B162:G162"/>
    <mergeCell ref="B163:G163"/>
    <mergeCell ref="A164:G164"/>
    <mergeCell ref="A166:I166"/>
    <mergeCell ref="B167:G167"/>
    <mergeCell ref="A168:G168"/>
    <mergeCell ref="A170:I170"/>
    <mergeCell ref="A171:F171"/>
    <mergeCell ref="A172:F172"/>
    <mergeCell ref="A173:F173"/>
    <mergeCell ref="A174:H174"/>
  </mergeCells>
  <printOptions headings="false" gridLines="false" gridLinesSet="true" horizontalCentered="true" verticalCentered="false"/>
  <pageMargins left="1.29583333333333" right="0.511805555555556" top="1.34722222222222" bottom="0.7875" header="0.511811023622047" footer="0.511811023622047"/>
  <pageSetup paperSize="9" scale="73" fitToWidth="1" fitToHeight="1" pageOrder="downThenOver" orientation="portrait" blackAndWhite="false" draft="false" cellComments="none" horizontalDpi="300" verticalDpi="300" copies="1"/>
  <headerFooter differentFirst="false" differentOddEven="false">
    <oddHeader/>
    <odd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false"/>
  </sheetPr>
  <dimension ref="A1:L174"/>
  <sheetViews>
    <sheetView showFormulas="false" showGridLines="true" showRowColHeaders="true" showZeros="true" rightToLeft="false" tabSelected="false" showOutlineSymbols="true" defaultGridColor="true" view="pageBreakPreview" topLeftCell="A151" colorId="64" zoomScale="130" zoomScaleNormal="130" zoomScalePageLayoutView="130" workbookViewId="0">
      <selection pane="topLeft" activeCell="A23" activeCellId="0" sqref="A23"/>
    </sheetView>
  </sheetViews>
  <sheetFormatPr defaultColWidth="9.1484375" defaultRowHeight="11.25" zeroHeight="false" outlineLevelRow="0" outlineLevelCol="0"/>
  <cols>
    <col collapsed="false" customWidth="true" hidden="false" outlineLevel="0" max="1" min="1" style="1" width="2.86"/>
    <col collapsed="false" customWidth="true" hidden="false" outlineLevel="0" max="4" min="2" style="1" width="11.29"/>
    <col collapsed="false" customWidth="true" hidden="false" outlineLevel="0" max="5" min="5" style="1" width="12.15"/>
    <col collapsed="false" customWidth="true" hidden="false" outlineLevel="0" max="7" min="6" style="1" width="11.29"/>
    <col collapsed="false" customWidth="true" hidden="false" outlineLevel="0" max="8" min="8" style="1" width="9.29"/>
    <col collapsed="false" customWidth="true" hidden="false" outlineLevel="0" max="9" min="9" style="1" width="11.71"/>
    <col collapsed="false" customWidth="true" hidden="false" outlineLevel="0" max="10" min="10" style="2" width="11.14"/>
    <col collapsed="false" customWidth="true" hidden="false" outlineLevel="0" max="11" min="11" style="1" width="10"/>
    <col collapsed="false" customWidth="false" hidden="false" outlineLevel="0" max="12" min="12" style="1" width="9.14"/>
    <col collapsed="false" customWidth="true" hidden="false" outlineLevel="0" max="15" min="13" style="1" width="22.29"/>
    <col collapsed="false" customWidth="false" hidden="false" outlineLevel="0" max="16384" min="16" style="1" width="9.14"/>
  </cols>
  <sheetData>
    <row r="1" customFormat="false" ht="27.75" hidden="false" customHeight="true" outlineLevel="0" collapsed="false">
      <c r="A1" s="3" t="s">
        <v>0</v>
      </c>
      <c r="B1" s="3"/>
      <c r="C1" s="3"/>
      <c r="D1" s="3"/>
      <c r="E1" s="3"/>
      <c r="F1" s="3"/>
      <c r="G1" s="3"/>
      <c r="H1" s="3"/>
      <c r="I1" s="3"/>
      <c r="K1" s="4"/>
    </row>
    <row r="2" customFormat="false" ht="22.5" hidden="false" customHeight="true" outlineLevel="0" collapsed="false">
      <c r="A2" s="3" t="s">
        <v>1</v>
      </c>
      <c r="B2" s="3"/>
      <c r="C2" s="5" t="s">
        <v>2</v>
      </c>
      <c r="D2" s="5"/>
      <c r="E2" s="6" t="s">
        <v>3</v>
      </c>
      <c r="F2" s="6"/>
      <c r="G2" s="6"/>
      <c r="H2" s="6"/>
      <c r="I2" s="6"/>
    </row>
    <row r="3" customFormat="false" ht="11.25" hidden="false" customHeight="true" outlineLevel="0" collapsed="false">
      <c r="A3" s="3" t="s">
        <v>4</v>
      </c>
      <c r="B3" s="3"/>
      <c r="C3" s="7"/>
      <c r="D3" s="8"/>
      <c r="E3" s="9" t="s">
        <v>5</v>
      </c>
      <c r="F3" s="7"/>
      <c r="G3" s="8"/>
      <c r="H3" s="8"/>
      <c r="I3" s="8"/>
    </row>
    <row r="4" customFormat="false" ht="4.5" hidden="false" customHeight="true" outlineLevel="0" collapsed="false"/>
    <row r="5" customFormat="false" ht="18.75" hidden="false" customHeight="true" outlineLevel="0" collapsed="false">
      <c r="A5" s="10" t="s">
        <v>6</v>
      </c>
      <c r="B5" s="10"/>
      <c r="C5" s="10"/>
      <c r="D5" s="11" t="s">
        <v>191</v>
      </c>
      <c r="E5" s="11"/>
      <c r="F5" s="11"/>
      <c r="G5" s="12" t="str">
        <f aca="false">IF(D6="12x36","Regime de trabalho:","Quantidade de HORAS/MÊS")</f>
        <v>Quantidade de HORAS/MÊS</v>
      </c>
      <c r="H5" s="12"/>
      <c r="I5" s="13" t="n">
        <f aca="false">IF(D6="12x36",D6,5*D6)</f>
        <v>200</v>
      </c>
    </row>
    <row r="6" customFormat="false" ht="18.75" hidden="false" customHeight="true" outlineLevel="0" collapsed="false">
      <c r="A6" s="10" t="str">
        <f aca="false">IF(D6="12x36","Regime de trabalho:","Regime de trabalho (horas semanais):")</f>
        <v>Regime de trabalho (horas semanais):</v>
      </c>
      <c r="B6" s="10"/>
      <c r="C6" s="10"/>
      <c r="D6" s="10" t="n">
        <v>40</v>
      </c>
      <c r="E6" s="10"/>
      <c r="F6" s="10"/>
      <c r="G6" s="12"/>
      <c r="H6" s="12"/>
      <c r="I6" s="13"/>
    </row>
    <row r="7" customFormat="false" ht="22.5" hidden="false" customHeight="true" outlineLevel="0" collapsed="false">
      <c r="A7" s="10" t="s">
        <v>8</v>
      </c>
      <c r="B7" s="10"/>
      <c r="C7" s="10"/>
      <c r="D7" s="14" t="s">
        <v>188</v>
      </c>
      <c r="E7" s="14"/>
      <c r="F7" s="14"/>
      <c r="G7" s="15" t="s">
        <v>10</v>
      </c>
      <c r="H7" s="15"/>
      <c r="I7" s="17" t="s">
        <v>16</v>
      </c>
    </row>
    <row r="8" customFormat="false" ht="22.5" hidden="false" customHeight="true" outlineLevel="0" collapsed="false">
      <c r="A8" s="10" t="s">
        <v>11</v>
      </c>
      <c r="B8" s="10"/>
      <c r="C8" s="10"/>
      <c r="D8" s="14" t="s">
        <v>12</v>
      </c>
      <c r="E8" s="14"/>
      <c r="F8" s="14"/>
      <c r="G8" s="15"/>
      <c r="H8" s="15"/>
      <c r="I8" s="17"/>
    </row>
    <row r="9" customFormat="false" ht="24.75" hidden="false" customHeight="true" outlineLevel="0" collapsed="false">
      <c r="A9" s="10" t="s">
        <v>13</v>
      </c>
      <c r="B9" s="10"/>
      <c r="C9" s="10"/>
      <c r="D9" s="10" t="s">
        <v>14</v>
      </c>
      <c r="E9" s="10"/>
      <c r="F9" s="10"/>
      <c r="G9" s="15" t="s">
        <v>15</v>
      </c>
      <c r="H9" s="15"/>
      <c r="I9" s="17" t="n">
        <v>0.3</v>
      </c>
    </row>
    <row r="10" customFormat="false" ht="32.25" hidden="false" customHeight="true" outlineLevel="0" collapsed="false">
      <c r="A10" s="18" t="s">
        <v>17</v>
      </c>
      <c r="B10" s="18"/>
      <c r="C10" s="18"/>
      <c r="D10" s="18"/>
      <c r="E10" s="18"/>
      <c r="F10" s="18"/>
      <c r="G10" s="15" t="s">
        <v>18</v>
      </c>
      <c r="H10" s="19" t="n">
        <v>200</v>
      </c>
      <c r="I10" s="20" t="n">
        <v>1862</v>
      </c>
    </row>
    <row r="11" customFormat="false" ht="11.25" hidden="false" customHeight="true" outlineLevel="0" collapsed="false">
      <c r="A11" s="21" t="s">
        <v>19</v>
      </c>
      <c r="B11" s="21"/>
      <c r="C11" s="21"/>
      <c r="D11" s="21"/>
      <c r="E11" s="21"/>
      <c r="F11" s="21"/>
      <c r="G11" s="19" t="str">
        <f aca="false">D9</f>
        <v>Esteio/RS</v>
      </c>
      <c r="H11" s="22" t="s">
        <v>20</v>
      </c>
      <c r="I11" s="23" t="n">
        <v>0.02</v>
      </c>
    </row>
    <row r="12" customFormat="false" ht="15" hidden="false" customHeight="true" outlineLevel="0" collapsed="false">
      <c r="A12" s="21" t="s">
        <v>21</v>
      </c>
      <c r="B12" s="21"/>
      <c r="C12" s="21"/>
      <c r="D12" s="21"/>
      <c r="E12" s="21"/>
      <c r="F12" s="21"/>
      <c r="G12" s="22" t="s">
        <v>12</v>
      </c>
      <c r="H12" s="22" t="s">
        <v>22</v>
      </c>
      <c r="I12" s="20" t="n">
        <v>4</v>
      </c>
    </row>
    <row r="13" customFormat="false" ht="11.25" hidden="false" customHeight="false" outlineLevel="0" collapsed="false">
      <c r="A13" s="21"/>
      <c r="B13" s="21"/>
      <c r="C13" s="21"/>
      <c r="D13" s="21"/>
      <c r="E13" s="21"/>
      <c r="F13" s="21"/>
      <c r="G13" s="22"/>
      <c r="H13" s="22" t="s">
        <v>23</v>
      </c>
      <c r="I13" s="24" t="n">
        <v>22</v>
      </c>
    </row>
    <row r="14" customFormat="false" ht="11.25" hidden="false" customHeight="false" outlineLevel="0" collapsed="false">
      <c r="A14" s="21"/>
      <c r="B14" s="21"/>
      <c r="C14" s="21"/>
      <c r="D14" s="21"/>
      <c r="E14" s="21"/>
      <c r="F14" s="21"/>
      <c r="G14" s="22"/>
      <c r="H14" s="22" t="s">
        <v>24</v>
      </c>
      <c r="I14" s="17" t="n">
        <v>0.06</v>
      </c>
    </row>
    <row r="15" customFormat="false" ht="11.25" hidden="false" customHeight="true" outlineLevel="0" collapsed="false">
      <c r="A15" s="21" t="s">
        <v>189</v>
      </c>
      <c r="B15" s="21"/>
      <c r="C15" s="21"/>
      <c r="D15" s="21"/>
      <c r="E15" s="21"/>
      <c r="F15" s="21"/>
      <c r="G15" s="22" t="s">
        <v>12</v>
      </c>
      <c r="H15" s="22" t="s">
        <v>22</v>
      </c>
      <c r="I15" s="20" t="n">
        <v>17.91</v>
      </c>
    </row>
    <row r="16" customFormat="false" ht="11.25" hidden="false" customHeight="true" outlineLevel="0" collapsed="false">
      <c r="A16" s="21"/>
      <c r="B16" s="21"/>
      <c r="C16" s="21"/>
      <c r="D16" s="21"/>
      <c r="E16" s="21"/>
      <c r="F16" s="21"/>
      <c r="G16" s="22"/>
      <c r="H16" s="22" t="s">
        <v>23</v>
      </c>
      <c r="I16" s="24" t="n">
        <v>1</v>
      </c>
    </row>
    <row r="17" customFormat="false" ht="11.25" hidden="false" customHeight="false" outlineLevel="0" collapsed="false">
      <c r="A17" s="21"/>
      <c r="B17" s="21"/>
      <c r="C17" s="21"/>
      <c r="D17" s="21"/>
      <c r="E17" s="21"/>
      <c r="F17" s="21"/>
      <c r="G17" s="22"/>
      <c r="H17" s="22" t="s">
        <v>24</v>
      </c>
      <c r="I17" s="17" t="n">
        <v>0</v>
      </c>
    </row>
    <row r="18" customFormat="false" ht="11.25" hidden="false" customHeight="true" outlineLevel="0" collapsed="false">
      <c r="A18" s="21" t="s">
        <v>26</v>
      </c>
      <c r="B18" s="21"/>
      <c r="C18" s="21"/>
      <c r="D18" s="21"/>
      <c r="E18" s="21"/>
      <c r="F18" s="21"/>
      <c r="G18" s="22" t="s">
        <v>12</v>
      </c>
      <c r="H18" s="22" t="s">
        <v>22</v>
      </c>
      <c r="I18" s="20" t="n">
        <v>0</v>
      </c>
    </row>
    <row r="19" customFormat="false" ht="11.25" hidden="false" customHeight="false" outlineLevel="0" collapsed="false">
      <c r="A19" s="21"/>
      <c r="B19" s="21"/>
      <c r="C19" s="21"/>
      <c r="D19" s="21"/>
      <c r="E19" s="21"/>
      <c r="F19" s="21"/>
      <c r="G19" s="22"/>
      <c r="H19" s="22" t="s">
        <v>23</v>
      </c>
      <c r="I19" s="24" t="n">
        <v>0</v>
      </c>
    </row>
    <row r="20" customFormat="false" ht="11.25" hidden="false" customHeight="false" outlineLevel="0" collapsed="false">
      <c r="A20" s="21"/>
      <c r="B20" s="21"/>
      <c r="C20" s="21"/>
      <c r="D20" s="21"/>
      <c r="E20" s="21"/>
      <c r="F20" s="21"/>
      <c r="G20" s="22"/>
      <c r="H20" s="22" t="s">
        <v>24</v>
      </c>
      <c r="I20" s="17" t="n">
        <v>0</v>
      </c>
    </row>
    <row r="21" customFormat="false" ht="36" hidden="false" customHeight="true" outlineLevel="0" collapsed="false">
      <c r="A21" s="25" t="s">
        <v>27</v>
      </c>
      <c r="B21" s="25"/>
      <c r="C21" s="25"/>
      <c r="D21" s="25"/>
      <c r="E21" s="25"/>
      <c r="F21" s="25"/>
      <c r="G21" s="26" t="s">
        <v>12</v>
      </c>
      <c r="H21" s="26" t="s">
        <v>28</v>
      </c>
      <c r="I21" s="131" t="s">
        <v>16</v>
      </c>
    </row>
    <row r="22" customFormat="false" ht="22.5" hidden="false" customHeight="true" outlineLevel="0" collapsed="false">
      <c r="A22" s="28" t="s">
        <v>29</v>
      </c>
      <c r="B22" s="28"/>
      <c r="C22" s="28"/>
      <c r="D22" s="28"/>
      <c r="E22" s="28"/>
      <c r="F22" s="28"/>
      <c r="G22" s="26"/>
      <c r="H22" s="26" t="s">
        <v>30</v>
      </c>
      <c r="I22" s="29" t="s">
        <v>16</v>
      </c>
    </row>
    <row r="23" customFormat="false" ht="34.5" hidden="false" customHeight="true" outlineLevel="0" collapsed="false">
      <c r="A23" s="28" t="s">
        <v>31</v>
      </c>
      <c r="B23" s="28"/>
      <c r="C23" s="28"/>
      <c r="D23" s="28"/>
      <c r="E23" s="28"/>
      <c r="F23" s="28"/>
      <c r="G23" s="19"/>
      <c r="H23" s="22" t="s">
        <v>32</v>
      </c>
      <c r="I23" s="130" t="s">
        <v>16</v>
      </c>
    </row>
    <row r="24" customFormat="false" ht="15" hidden="false" customHeight="true" outlineLevel="0" collapsed="false">
      <c r="A24" s="28" t="s">
        <v>33</v>
      </c>
      <c r="B24" s="28"/>
      <c r="C24" s="28"/>
      <c r="D24" s="28"/>
      <c r="E24" s="28"/>
      <c r="F24" s="28"/>
      <c r="G24" s="26"/>
      <c r="H24" s="30" t="s">
        <v>34</v>
      </c>
      <c r="I24" s="31" t="s">
        <v>16</v>
      </c>
    </row>
    <row r="25" customFormat="false" ht="15" hidden="false" customHeight="true" outlineLevel="0" collapsed="false">
      <c r="A25" s="28"/>
      <c r="B25" s="28"/>
      <c r="C25" s="28"/>
      <c r="D25" s="28"/>
      <c r="E25" s="28"/>
      <c r="F25" s="28"/>
      <c r="G25" s="26"/>
      <c r="H25" s="32" t="s">
        <v>35</v>
      </c>
      <c r="I25" s="17" t="s">
        <v>16</v>
      </c>
    </row>
    <row r="26" customFormat="false" ht="26.25" hidden="false" customHeight="true" outlineLevel="0" collapsed="false">
      <c r="A26" s="28" t="s">
        <v>36</v>
      </c>
      <c r="B26" s="28"/>
      <c r="C26" s="28"/>
      <c r="D26" s="28"/>
      <c r="E26" s="28"/>
      <c r="F26" s="28"/>
      <c r="G26" s="26"/>
      <c r="H26" s="22" t="s">
        <v>34</v>
      </c>
      <c r="I26" s="31" t="s">
        <v>16</v>
      </c>
    </row>
    <row r="27" customFormat="false" ht="35.25" hidden="false" customHeight="true" outlineLevel="0" collapsed="false">
      <c r="A27" s="28" t="s">
        <v>37</v>
      </c>
      <c r="B27" s="28"/>
      <c r="C27" s="28"/>
      <c r="D27" s="28"/>
      <c r="E27" s="28"/>
      <c r="F27" s="28"/>
      <c r="G27" s="19"/>
      <c r="H27" s="15" t="s">
        <v>30</v>
      </c>
      <c r="I27" s="17" t="n">
        <v>0.2</v>
      </c>
    </row>
    <row r="28" customFormat="false" ht="4.5" hidden="false" customHeight="true" outlineLevel="0" collapsed="false"/>
    <row r="29" customFormat="false" ht="17.25" hidden="false" customHeight="true" outlineLevel="0" collapsed="false">
      <c r="A29" s="33" t="s">
        <v>38</v>
      </c>
      <c r="B29" s="33"/>
      <c r="C29" s="33"/>
      <c r="D29" s="33"/>
      <c r="E29" s="33"/>
      <c r="F29" s="33"/>
      <c r="G29" s="33"/>
      <c r="H29" s="33"/>
      <c r="I29" s="33"/>
    </row>
    <row r="30" customFormat="false" ht="33.75" hidden="false" customHeight="true" outlineLevel="0" collapsed="false">
      <c r="A30" s="34" t="s">
        <v>39</v>
      </c>
      <c r="B30" s="35" t="s">
        <v>40</v>
      </c>
      <c r="C30" s="35"/>
      <c r="D30" s="35"/>
      <c r="E30" s="35"/>
      <c r="F30" s="35"/>
      <c r="G30" s="35"/>
      <c r="H30" s="34" t="s">
        <v>41</v>
      </c>
      <c r="I30" s="34" t="s">
        <v>42</v>
      </c>
    </row>
    <row r="31" customFormat="false" ht="15" hidden="false" customHeight="true" outlineLevel="0" collapsed="false">
      <c r="A31" s="36" t="n">
        <v>1</v>
      </c>
      <c r="B31" s="14" t="s">
        <v>43</v>
      </c>
      <c r="C31" s="14"/>
      <c r="D31" s="14"/>
      <c r="E31" s="14"/>
      <c r="F31" s="14"/>
      <c r="G31" s="14"/>
      <c r="H31" s="37" t="n">
        <f aca="false">I31/$I$40</f>
        <v>0.769230769230769</v>
      </c>
      <c r="I31" s="38" t="n">
        <f aca="false">IF(D6="12x36",I10,I10/H10*I5)</f>
        <v>1862</v>
      </c>
    </row>
    <row r="32" customFormat="false" ht="15" hidden="false" customHeight="true" outlineLevel="0" collapsed="false">
      <c r="A32" s="36" t="n">
        <f aca="false">A31+1</f>
        <v>2</v>
      </c>
      <c r="B32" s="14" t="s">
        <v>44</v>
      </c>
      <c r="C32" s="14"/>
      <c r="D32" s="14"/>
      <c r="E32" s="14"/>
      <c r="F32" s="14"/>
      <c r="G32" s="14"/>
      <c r="H32" s="37" t="n">
        <f aca="false">I32/$I$40</f>
        <v>0.230769230769231</v>
      </c>
      <c r="I32" s="38" t="n">
        <f aca="false">IF(I9=30%,I31*I9,0)</f>
        <v>558.6</v>
      </c>
    </row>
    <row r="33" customFormat="false" ht="15" hidden="false" customHeight="true" outlineLevel="0" collapsed="false">
      <c r="A33" s="36" t="n">
        <f aca="false">A32+1</f>
        <v>3</v>
      </c>
      <c r="B33" s="14" t="s">
        <v>45</v>
      </c>
      <c r="C33" s="14"/>
      <c r="D33" s="14"/>
      <c r="E33" s="14"/>
      <c r="F33" s="14"/>
      <c r="G33" s="14"/>
      <c r="H33" s="37" t="n">
        <f aca="false">I33/$I$40</f>
        <v>0</v>
      </c>
      <c r="I33" s="38" t="n">
        <f aca="false">IF(I7=10%,I23*I7,0)</f>
        <v>0</v>
      </c>
    </row>
    <row r="34" customFormat="false" ht="15" hidden="false" customHeight="true" outlineLevel="0" collapsed="false">
      <c r="A34" s="36" t="n">
        <f aca="false">A33+1</f>
        <v>4</v>
      </c>
      <c r="B34" s="14" t="s">
        <v>46</v>
      </c>
      <c r="C34" s="14"/>
      <c r="D34" s="14"/>
      <c r="E34" s="14"/>
      <c r="F34" s="14"/>
      <c r="G34" s="14"/>
      <c r="H34" s="37" t="n">
        <f aca="false">I34/$I$40</f>
        <v>0</v>
      </c>
      <c r="I34" s="38" t="n">
        <f aca="false">IF(I7=20%,I23*I7,0)</f>
        <v>0</v>
      </c>
    </row>
    <row r="35" customFormat="false" ht="15" hidden="false" customHeight="true" outlineLevel="0" collapsed="false">
      <c r="A35" s="36" t="n">
        <f aca="false">A34+1</f>
        <v>5</v>
      </c>
      <c r="B35" s="14" t="s">
        <v>47</v>
      </c>
      <c r="C35" s="14"/>
      <c r="D35" s="14"/>
      <c r="E35" s="14"/>
      <c r="F35" s="14"/>
      <c r="G35" s="14"/>
      <c r="H35" s="37" t="n">
        <f aca="false">I35/$I$40</f>
        <v>0</v>
      </c>
      <c r="I35" s="38" t="n">
        <f aca="false">IF(I7=40%,I23*I7,0)</f>
        <v>0</v>
      </c>
    </row>
    <row r="36" customFormat="false" ht="15" hidden="false" customHeight="true" outlineLevel="0" collapsed="false">
      <c r="A36" s="36" t="n">
        <f aca="false">A35+1</f>
        <v>6</v>
      </c>
      <c r="B36" s="14" t="s">
        <v>48</v>
      </c>
      <c r="C36" s="14"/>
      <c r="D36" s="14"/>
      <c r="E36" s="14"/>
      <c r="F36" s="14"/>
      <c r="G36" s="14"/>
      <c r="H36" s="37" t="n">
        <f aca="false">I36/$I$40</f>
        <v>0</v>
      </c>
      <c r="I36" s="38" t="n">
        <f aca="false">IF(I22="Não aplicável",0,I31*I22)</f>
        <v>0</v>
      </c>
    </row>
    <row r="37" customFormat="false" ht="15" hidden="false" customHeight="true" outlineLevel="0" collapsed="false">
      <c r="A37" s="36" t="n">
        <f aca="false">A36+1</f>
        <v>7</v>
      </c>
      <c r="B37" s="14" t="s">
        <v>49</v>
      </c>
      <c r="C37" s="14"/>
      <c r="D37" s="14"/>
      <c r="E37" s="14"/>
      <c r="F37" s="14"/>
      <c r="G37" s="14"/>
      <c r="H37" s="37" t="n">
        <f aca="false">I37/$I$40</f>
        <v>0</v>
      </c>
      <c r="I37" s="38" t="n">
        <f aca="false">IF(I24="Não aplicável",0,(I31+I32+I33+I34+I35+I36+I39)/I5*I24*(1+I25))</f>
        <v>0</v>
      </c>
    </row>
    <row r="38" customFormat="false" ht="23.25" hidden="false" customHeight="true" outlineLevel="0" collapsed="false">
      <c r="A38" s="36" t="n">
        <f aca="false">A37+1</f>
        <v>8</v>
      </c>
      <c r="B38" s="14" t="s">
        <v>50</v>
      </c>
      <c r="C38" s="14"/>
      <c r="D38" s="14"/>
      <c r="E38" s="14"/>
      <c r="F38" s="14"/>
      <c r="G38" s="14"/>
      <c r="H38" s="37" t="n">
        <f aca="false">I38/$I$40</f>
        <v>0</v>
      </c>
      <c r="I38" s="38" t="n">
        <f aca="false">IF(I24="Não aplicável",0,I24/I13*5*(I10/H10*(1+I25)))</f>
        <v>0</v>
      </c>
    </row>
    <row r="39" customFormat="false" ht="15" hidden="false" customHeight="true" outlineLevel="0" collapsed="false">
      <c r="A39" s="36" t="n">
        <f aca="false">A38+1</f>
        <v>9</v>
      </c>
      <c r="B39" s="39" t="str">
        <f aca="false">IF(D6="12x36","Para postos 12x36 os feriados são considerados compensados, conforme parágrafo único, Art. 59-A da CLT","Outros")</f>
        <v>Outros</v>
      </c>
      <c r="C39" s="39"/>
      <c r="D39" s="39"/>
      <c r="E39" s="39"/>
      <c r="F39" s="39"/>
      <c r="G39" s="39"/>
      <c r="H39" s="37" t="n">
        <f aca="false">I39/$I$40</f>
        <v>0</v>
      </c>
      <c r="I39" s="38" t="n">
        <v>0</v>
      </c>
    </row>
    <row r="40" s="44" customFormat="true" ht="15" hidden="false" customHeight="true" outlineLevel="0" collapsed="false">
      <c r="A40" s="40" t="s">
        <v>51</v>
      </c>
      <c r="B40" s="40"/>
      <c r="C40" s="40"/>
      <c r="D40" s="40"/>
      <c r="E40" s="40"/>
      <c r="F40" s="40"/>
      <c r="G40" s="40"/>
      <c r="H40" s="41" t="n">
        <f aca="false">SUM(H31:H39)</f>
        <v>1</v>
      </c>
      <c r="I40" s="42" t="n">
        <f aca="false">SUM(I31:I39)</f>
        <v>2420.6</v>
      </c>
      <c r="J40" s="43"/>
    </row>
    <row r="41" customFormat="false" ht="4.5" hidden="false" customHeight="true" outlineLevel="0" collapsed="false"/>
    <row r="42" customFormat="false" ht="33.75" hidden="false" customHeight="true" outlineLevel="0" collapsed="false">
      <c r="A42" s="34" t="s">
        <v>52</v>
      </c>
      <c r="B42" s="35" t="s">
        <v>53</v>
      </c>
      <c r="C42" s="35"/>
      <c r="D42" s="35"/>
      <c r="E42" s="35"/>
      <c r="F42" s="35"/>
      <c r="G42" s="35"/>
      <c r="H42" s="34" t="s">
        <v>41</v>
      </c>
      <c r="I42" s="34" t="s">
        <v>42</v>
      </c>
    </row>
    <row r="43" customFormat="false" ht="15" hidden="false" customHeight="true" outlineLevel="0" collapsed="false">
      <c r="A43" s="36" t="n">
        <v>1</v>
      </c>
      <c r="B43" s="14" t="s">
        <v>54</v>
      </c>
      <c r="C43" s="14"/>
      <c r="D43" s="14"/>
      <c r="E43" s="14"/>
      <c r="F43" s="14"/>
      <c r="G43" s="14"/>
      <c r="H43" s="37" t="n">
        <v>0.2</v>
      </c>
      <c r="I43" s="38" t="n">
        <f aca="false">$I$40*H43</f>
        <v>484.12</v>
      </c>
    </row>
    <row r="44" customFormat="false" ht="15" hidden="false" customHeight="true" outlineLevel="0" collapsed="false">
      <c r="A44" s="36" t="n">
        <v>2</v>
      </c>
      <c r="B44" s="14" t="s">
        <v>55</v>
      </c>
      <c r="C44" s="14"/>
      <c r="D44" s="14"/>
      <c r="E44" s="14"/>
      <c r="F44" s="14"/>
      <c r="G44" s="14"/>
      <c r="H44" s="37" t="n">
        <v>0.015</v>
      </c>
      <c r="I44" s="38" t="n">
        <f aca="false">$I$40*H44</f>
        <v>36.309</v>
      </c>
    </row>
    <row r="45" customFormat="false" ht="15" hidden="false" customHeight="true" outlineLevel="0" collapsed="false">
      <c r="A45" s="36" t="n">
        <v>3</v>
      </c>
      <c r="B45" s="14" t="s">
        <v>56</v>
      </c>
      <c r="C45" s="14"/>
      <c r="D45" s="14"/>
      <c r="E45" s="14"/>
      <c r="F45" s="14"/>
      <c r="G45" s="14"/>
      <c r="H45" s="37" t="n">
        <v>0.01</v>
      </c>
      <c r="I45" s="38" t="n">
        <f aca="false">$I$40*H45</f>
        <v>24.206</v>
      </c>
    </row>
    <row r="46" customFormat="false" ht="15" hidden="false" customHeight="true" outlineLevel="0" collapsed="false">
      <c r="A46" s="36" t="n">
        <v>4</v>
      </c>
      <c r="B46" s="14" t="s">
        <v>57</v>
      </c>
      <c r="C46" s="14"/>
      <c r="D46" s="14"/>
      <c r="E46" s="14"/>
      <c r="F46" s="14"/>
      <c r="G46" s="14"/>
      <c r="H46" s="37" t="n">
        <v>0.002</v>
      </c>
      <c r="I46" s="38" t="n">
        <f aca="false">$I$40*H46</f>
        <v>4.8412</v>
      </c>
    </row>
    <row r="47" customFormat="false" ht="15" hidden="false" customHeight="true" outlineLevel="0" collapsed="false">
      <c r="A47" s="36" t="n">
        <v>5</v>
      </c>
      <c r="B47" s="14" t="s">
        <v>58</v>
      </c>
      <c r="C47" s="14"/>
      <c r="D47" s="14"/>
      <c r="E47" s="14"/>
      <c r="F47" s="14"/>
      <c r="G47" s="14"/>
      <c r="H47" s="37" t="n">
        <v>0.025</v>
      </c>
      <c r="I47" s="38" t="n">
        <f aca="false">$I$40*H47</f>
        <v>60.515</v>
      </c>
    </row>
    <row r="48" customFormat="false" ht="15" hidden="false" customHeight="true" outlineLevel="0" collapsed="false">
      <c r="A48" s="36" t="n">
        <v>6</v>
      </c>
      <c r="B48" s="14" t="s">
        <v>59</v>
      </c>
      <c r="C48" s="14"/>
      <c r="D48" s="14"/>
      <c r="E48" s="14"/>
      <c r="F48" s="14"/>
      <c r="G48" s="14"/>
      <c r="H48" s="37" t="n">
        <v>0.08</v>
      </c>
      <c r="I48" s="38" t="n">
        <f aca="false">$I$40*H48</f>
        <v>193.648</v>
      </c>
    </row>
    <row r="49" customFormat="false" ht="15" hidden="false" customHeight="true" outlineLevel="0" collapsed="false">
      <c r="A49" s="36" t="n">
        <v>7</v>
      </c>
      <c r="B49" s="14" t="s">
        <v>60</v>
      </c>
      <c r="C49" s="14"/>
      <c r="D49" s="14"/>
      <c r="E49" s="14"/>
      <c r="F49" s="14"/>
      <c r="G49" s="14"/>
      <c r="H49" s="37" t="n">
        <v>0.03</v>
      </c>
      <c r="I49" s="38" t="n">
        <f aca="false">$I$40*H49</f>
        <v>72.618</v>
      </c>
    </row>
    <row r="50" customFormat="false" ht="15" hidden="false" customHeight="true" outlineLevel="0" collapsed="false">
      <c r="A50" s="36" t="n">
        <v>8</v>
      </c>
      <c r="B50" s="14" t="s">
        <v>61</v>
      </c>
      <c r="C50" s="14"/>
      <c r="D50" s="14"/>
      <c r="E50" s="14"/>
      <c r="F50" s="14"/>
      <c r="G50" s="14"/>
      <c r="H50" s="37" t="n">
        <v>0.006</v>
      </c>
      <c r="I50" s="38" t="n">
        <f aca="false">$I$40*H50</f>
        <v>14.5236</v>
      </c>
    </row>
    <row r="51" s="44" customFormat="true" ht="15" hidden="false" customHeight="true" outlineLevel="0" collapsed="false">
      <c r="A51" s="40" t="s">
        <v>62</v>
      </c>
      <c r="B51" s="40"/>
      <c r="C51" s="40"/>
      <c r="D51" s="40"/>
      <c r="E51" s="40"/>
      <c r="F51" s="40"/>
      <c r="G51" s="40"/>
      <c r="H51" s="41" t="n">
        <f aca="false">SUM(H43:H50)</f>
        <v>0.368</v>
      </c>
      <c r="I51" s="42" t="n">
        <f aca="false">SUM(I43:I50)</f>
        <v>890.7808</v>
      </c>
      <c r="J51" s="43"/>
    </row>
    <row r="52" customFormat="false" ht="15" hidden="false" customHeight="true" outlineLevel="0" collapsed="false">
      <c r="A52" s="45" t="s">
        <v>63</v>
      </c>
      <c r="B52" s="45"/>
      <c r="C52" s="45"/>
      <c r="D52" s="45"/>
      <c r="E52" s="45"/>
      <c r="F52" s="45"/>
      <c r="G52" s="45"/>
      <c r="H52" s="45"/>
      <c r="I52" s="45"/>
    </row>
    <row r="53" customFormat="false" ht="30.75" hidden="false" customHeight="true" outlineLevel="0" collapsed="false">
      <c r="A53" s="46" t="s">
        <v>64</v>
      </c>
      <c r="B53" s="46"/>
      <c r="C53" s="46"/>
      <c r="D53" s="46"/>
      <c r="E53" s="46"/>
      <c r="F53" s="46"/>
      <c r="G53" s="46"/>
      <c r="H53" s="46"/>
      <c r="I53" s="46"/>
    </row>
    <row r="54" customFormat="false" ht="33.75" hidden="false" customHeight="true" outlineLevel="0" collapsed="false">
      <c r="A54" s="34" t="s">
        <v>65</v>
      </c>
      <c r="B54" s="35" t="s">
        <v>66</v>
      </c>
      <c r="C54" s="35"/>
      <c r="D54" s="35"/>
      <c r="E54" s="35"/>
      <c r="F54" s="35"/>
      <c r="G54" s="35"/>
      <c r="H54" s="34" t="s">
        <v>41</v>
      </c>
      <c r="I54" s="34" t="s">
        <v>42</v>
      </c>
    </row>
    <row r="55" customFormat="false" ht="15" hidden="false" customHeight="true" outlineLevel="0" collapsed="false">
      <c r="A55" s="36" t="n">
        <v>1</v>
      </c>
      <c r="B55" s="14" t="s">
        <v>67</v>
      </c>
      <c r="C55" s="14"/>
      <c r="D55" s="14"/>
      <c r="E55" s="14"/>
      <c r="F55" s="14"/>
      <c r="G55" s="14"/>
      <c r="H55" s="37" t="n">
        <v>0.119314</v>
      </c>
      <c r="I55" s="38" t="n">
        <f aca="false">$I$40*H55</f>
        <v>288.8114684</v>
      </c>
    </row>
    <row r="56" customFormat="false" ht="15" hidden="false" customHeight="true" outlineLevel="0" collapsed="false">
      <c r="A56" s="36" t="n">
        <v>2</v>
      </c>
      <c r="B56" s="14" t="s">
        <v>68</v>
      </c>
      <c r="C56" s="14"/>
      <c r="D56" s="14"/>
      <c r="E56" s="14"/>
      <c r="F56" s="14"/>
      <c r="G56" s="14"/>
      <c r="H56" s="37" t="n">
        <v>0.020479</v>
      </c>
      <c r="I56" s="38" t="n">
        <f aca="false">$I$40*H56</f>
        <v>49.5714674</v>
      </c>
    </row>
    <row r="57" customFormat="false" ht="15" hidden="false" customHeight="true" outlineLevel="0" collapsed="false">
      <c r="A57" s="36" t="n">
        <v>3</v>
      </c>
      <c r="B57" s="14" t="s">
        <v>69</v>
      </c>
      <c r="C57" s="14"/>
      <c r="D57" s="14"/>
      <c r="E57" s="14"/>
      <c r="F57" s="14"/>
      <c r="G57" s="14"/>
      <c r="H57" s="37" t="n">
        <v>0.012123</v>
      </c>
      <c r="I57" s="38" t="n">
        <f aca="false">$I$40*H57</f>
        <v>29.3449338</v>
      </c>
    </row>
    <row r="58" customFormat="false" ht="15" hidden="false" customHeight="true" outlineLevel="0" collapsed="false">
      <c r="A58" s="36" t="n">
        <v>4</v>
      </c>
      <c r="B58" s="14" t="s">
        <v>70</v>
      </c>
      <c r="C58" s="14"/>
      <c r="D58" s="14"/>
      <c r="E58" s="14"/>
      <c r="F58" s="14"/>
      <c r="G58" s="14"/>
      <c r="H58" s="37" t="n">
        <v>0.011436</v>
      </c>
      <c r="I58" s="38" t="n">
        <f aca="false">$I$40*H58</f>
        <v>27.6819816</v>
      </c>
    </row>
    <row r="59" customFormat="false" ht="15" hidden="false" customHeight="true" outlineLevel="0" collapsed="false">
      <c r="A59" s="36" t="n">
        <v>5</v>
      </c>
      <c r="B59" s="14" t="s">
        <v>71</v>
      </c>
      <c r="C59" s="14"/>
      <c r="D59" s="14"/>
      <c r="E59" s="14"/>
      <c r="F59" s="14"/>
      <c r="G59" s="14"/>
      <c r="H59" s="37" t="n">
        <v>0.000174</v>
      </c>
      <c r="I59" s="38" t="n">
        <f aca="false">$I$40*H59</f>
        <v>0.4211844</v>
      </c>
    </row>
    <row r="60" customFormat="false" ht="15" hidden="false" customHeight="true" outlineLevel="0" collapsed="false">
      <c r="A60" s="36" t="n">
        <v>6</v>
      </c>
      <c r="B60" s="14" t="s">
        <v>72</v>
      </c>
      <c r="C60" s="14"/>
      <c r="D60" s="14"/>
      <c r="E60" s="14"/>
      <c r="F60" s="14"/>
      <c r="G60" s="14"/>
      <c r="H60" s="37" t="n">
        <v>0.000442</v>
      </c>
      <c r="I60" s="38" t="n">
        <f aca="false">$I$40*H60</f>
        <v>1.0699052</v>
      </c>
    </row>
    <row r="61" customFormat="false" ht="15" hidden="false" customHeight="true" outlineLevel="0" collapsed="false">
      <c r="A61" s="36" t="n">
        <v>7</v>
      </c>
      <c r="B61" s="14" t="s">
        <v>73</v>
      </c>
      <c r="C61" s="14"/>
      <c r="D61" s="14"/>
      <c r="E61" s="14"/>
      <c r="F61" s="14"/>
      <c r="G61" s="14"/>
      <c r="H61" s="37" t="n">
        <v>0.000185</v>
      </c>
      <c r="I61" s="38" t="n">
        <f aca="false">$I$40*H61</f>
        <v>0.447811</v>
      </c>
    </row>
    <row r="62" customFormat="false" ht="15" hidden="false" customHeight="true" outlineLevel="0" collapsed="false">
      <c r="A62" s="36" t="n">
        <v>8</v>
      </c>
      <c r="B62" s="14" t="s">
        <v>74</v>
      </c>
      <c r="C62" s="14"/>
      <c r="D62" s="14"/>
      <c r="E62" s="14"/>
      <c r="F62" s="14"/>
      <c r="G62" s="14"/>
      <c r="H62" s="37" t="n">
        <v>0.09079</v>
      </c>
      <c r="I62" s="38" t="n">
        <f aca="false">$I$40*H62</f>
        <v>219.766274</v>
      </c>
    </row>
    <row r="63" s="44" customFormat="true" ht="15" hidden="false" customHeight="true" outlineLevel="0" collapsed="false">
      <c r="A63" s="40" t="s">
        <v>75</v>
      </c>
      <c r="B63" s="40"/>
      <c r="C63" s="40"/>
      <c r="D63" s="40"/>
      <c r="E63" s="40"/>
      <c r="F63" s="40"/>
      <c r="G63" s="40"/>
      <c r="H63" s="41" t="n">
        <f aca="false">SUM(H55:H62)</f>
        <v>0.254943</v>
      </c>
      <c r="I63" s="42" t="n">
        <f aca="false">SUM(I55:I62)</f>
        <v>617.1150258</v>
      </c>
      <c r="J63" s="43"/>
    </row>
    <row r="64" customFormat="false" ht="11.25" hidden="false" customHeight="true" outlineLevel="0" collapsed="false">
      <c r="A64" s="47" t="s">
        <v>76</v>
      </c>
      <c r="B64" s="48" t="s">
        <v>77</v>
      </c>
      <c r="C64" s="48"/>
      <c r="D64" s="48"/>
      <c r="E64" s="48"/>
      <c r="F64" s="48"/>
      <c r="G64" s="48"/>
      <c r="H64" s="48"/>
      <c r="I64" s="48"/>
    </row>
    <row r="65" customFormat="false" ht="15" hidden="false" customHeight="true" outlineLevel="0" collapsed="false">
      <c r="A65" s="47" t="s">
        <v>78</v>
      </c>
      <c r="B65" s="49" t="s">
        <v>79</v>
      </c>
      <c r="C65" s="49"/>
      <c r="D65" s="49"/>
      <c r="E65" s="49"/>
      <c r="F65" s="49"/>
      <c r="G65" s="49"/>
      <c r="H65" s="49"/>
      <c r="I65" s="49"/>
    </row>
    <row r="66" customFormat="false" ht="33.75" hidden="false" customHeight="true" outlineLevel="0" collapsed="false">
      <c r="A66" s="34" t="s">
        <v>80</v>
      </c>
      <c r="B66" s="35" t="s">
        <v>81</v>
      </c>
      <c r="C66" s="35"/>
      <c r="D66" s="35"/>
      <c r="E66" s="35"/>
      <c r="F66" s="35"/>
      <c r="G66" s="35"/>
      <c r="H66" s="34" t="s">
        <v>41</v>
      </c>
      <c r="I66" s="34" t="s">
        <v>42</v>
      </c>
    </row>
    <row r="67" customFormat="false" ht="15" hidden="false" customHeight="true" outlineLevel="0" collapsed="false">
      <c r="A67" s="36" t="n">
        <v>1</v>
      </c>
      <c r="B67" s="14" t="s">
        <v>82</v>
      </c>
      <c r="C67" s="14"/>
      <c r="D67" s="14"/>
      <c r="E67" s="14"/>
      <c r="F67" s="14"/>
      <c r="G67" s="14"/>
      <c r="H67" s="37" t="n">
        <v>0.023627</v>
      </c>
      <c r="I67" s="38" t="n">
        <f aca="false">$I$40*H67</f>
        <v>57.1915162</v>
      </c>
    </row>
    <row r="68" customFormat="false" ht="15" hidden="false" customHeight="true" outlineLevel="0" collapsed="false">
      <c r="A68" s="36" t="n">
        <v>2</v>
      </c>
      <c r="B68" s="14" t="s">
        <v>83</v>
      </c>
      <c r="C68" s="14"/>
      <c r="D68" s="14"/>
      <c r="E68" s="14"/>
      <c r="F68" s="14"/>
      <c r="G68" s="14"/>
      <c r="H68" s="37" t="n">
        <v>0.001717</v>
      </c>
      <c r="I68" s="38" t="n">
        <f aca="false">$I$40*H68</f>
        <v>4.1561702</v>
      </c>
    </row>
    <row r="69" customFormat="false" ht="15" hidden="false" customHeight="true" outlineLevel="0" collapsed="false">
      <c r="A69" s="36" t="n">
        <v>3</v>
      </c>
      <c r="B69" s="14" t="s">
        <v>84</v>
      </c>
      <c r="C69" s="14"/>
      <c r="D69" s="14"/>
      <c r="E69" s="14"/>
      <c r="F69" s="14"/>
      <c r="G69" s="14"/>
      <c r="H69" s="37" t="n">
        <v>0.009451</v>
      </c>
      <c r="I69" s="38" t="n">
        <f aca="false">$I$40*H69</f>
        <v>22.8770906</v>
      </c>
    </row>
    <row r="70" s="44" customFormat="true" ht="15" hidden="false" customHeight="true" outlineLevel="0" collapsed="false">
      <c r="A70" s="40" t="s">
        <v>85</v>
      </c>
      <c r="B70" s="40"/>
      <c r="C70" s="40"/>
      <c r="D70" s="40"/>
      <c r="E70" s="40"/>
      <c r="F70" s="40"/>
      <c r="G70" s="40"/>
      <c r="H70" s="41" t="n">
        <f aca="false">SUM(H67:H69)</f>
        <v>0.034795</v>
      </c>
      <c r="I70" s="42" t="n">
        <f aca="false">SUM(I67:I69)</f>
        <v>84.224777</v>
      </c>
      <c r="J70" s="43"/>
    </row>
    <row r="71" customFormat="false" ht="4.5" hidden="false" customHeight="true" outlineLevel="0" collapsed="false"/>
    <row r="72" customFormat="false" ht="33.75" hidden="false" customHeight="true" outlineLevel="0" collapsed="false">
      <c r="A72" s="34" t="s">
        <v>86</v>
      </c>
      <c r="B72" s="35" t="s">
        <v>87</v>
      </c>
      <c r="C72" s="35"/>
      <c r="D72" s="35"/>
      <c r="E72" s="35"/>
      <c r="F72" s="35"/>
      <c r="G72" s="35"/>
      <c r="H72" s="34" t="s">
        <v>41</v>
      </c>
      <c r="I72" s="34" t="s">
        <v>42</v>
      </c>
    </row>
    <row r="73" customFormat="false" ht="15" hidden="false" customHeight="true" outlineLevel="0" collapsed="false">
      <c r="A73" s="36" t="n">
        <v>1</v>
      </c>
      <c r="B73" s="14" t="s">
        <v>88</v>
      </c>
      <c r="C73" s="14"/>
      <c r="D73" s="14"/>
      <c r="E73" s="14"/>
      <c r="F73" s="14"/>
      <c r="G73" s="14"/>
      <c r="H73" s="37" t="n">
        <f aca="false">(H51*H63)</f>
        <v>0.093819024</v>
      </c>
      <c r="I73" s="38" t="n">
        <f aca="false">$I$40*H73</f>
        <v>227.0983294944</v>
      </c>
    </row>
    <row r="74" s="44" customFormat="true" ht="15" hidden="false" customHeight="true" outlineLevel="0" collapsed="false">
      <c r="A74" s="40" t="s">
        <v>89</v>
      </c>
      <c r="B74" s="40"/>
      <c r="C74" s="40"/>
      <c r="D74" s="40"/>
      <c r="E74" s="40"/>
      <c r="F74" s="40"/>
      <c r="G74" s="40"/>
      <c r="H74" s="41" t="n">
        <f aca="false">SUM(H73:H73)</f>
        <v>0.093819024</v>
      </c>
      <c r="I74" s="42" t="n">
        <f aca="false">I73</f>
        <v>227.0983294944</v>
      </c>
      <c r="J74" s="43"/>
      <c r="K74" s="50"/>
    </row>
    <row r="75" customFormat="false" ht="4.5" hidden="false" customHeight="true" outlineLevel="0" collapsed="false">
      <c r="J75" s="51"/>
    </row>
    <row r="76" s="44" customFormat="true" ht="12" hidden="false" customHeight="true" outlineLevel="0" collapsed="false">
      <c r="A76" s="52" t="s">
        <v>90</v>
      </c>
      <c r="B76" s="52"/>
      <c r="C76" s="52"/>
      <c r="D76" s="52"/>
      <c r="E76" s="52"/>
      <c r="F76" s="52"/>
      <c r="G76" s="52"/>
      <c r="H76" s="53" t="n">
        <f aca="false">H51+H63+H70+H74</f>
        <v>0.751557024</v>
      </c>
      <c r="I76" s="54" t="n">
        <f aca="false">I51+I63+I70+I74</f>
        <v>1819.2189322944</v>
      </c>
      <c r="J76" s="43"/>
    </row>
    <row r="77" customFormat="false" ht="4.5" hidden="false" customHeight="true" outlineLevel="0" collapsed="false"/>
    <row r="78" customFormat="false" ht="33.75" hidden="false" customHeight="true" outlineLevel="0" collapsed="false">
      <c r="A78" s="34" t="s">
        <v>91</v>
      </c>
      <c r="B78" s="35" t="s">
        <v>92</v>
      </c>
      <c r="C78" s="35"/>
      <c r="D78" s="35"/>
      <c r="E78" s="35"/>
      <c r="F78" s="35"/>
      <c r="G78" s="35"/>
      <c r="H78" s="34" t="s">
        <v>41</v>
      </c>
      <c r="I78" s="34" t="s">
        <v>42</v>
      </c>
    </row>
    <row r="79" customFormat="false" ht="15" hidden="false" customHeight="true" outlineLevel="0" collapsed="false">
      <c r="A79" s="36" t="n">
        <v>1</v>
      </c>
      <c r="B79" s="14" t="s">
        <v>25</v>
      </c>
      <c r="C79" s="14"/>
      <c r="D79" s="14"/>
      <c r="E79" s="14"/>
      <c r="F79" s="14"/>
      <c r="G79" s="14"/>
      <c r="H79" s="37" t="n">
        <f aca="false">I79/$I$40</f>
        <v>0.00739899198545815</v>
      </c>
      <c r="I79" s="38" t="n">
        <f aca="false">I97</f>
        <v>17.91</v>
      </c>
    </row>
    <row r="80" customFormat="false" ht="15" hidden="false" customHeight="true" outlineLevel="0" collapsed="false">
      <c r="A80" s="36" t="n">
        <f aca="false">A79+1</f>
        <v>2</v>
      </c>
      <c r="B80" s="14" t="s">
        <v>26</v>
      </c>
      <c r="C80" s="14"/>
      <c r="D80" s="14"/>
      <c r="E80" s="14"/>
      <c r="F80" s="14"/>
      <c r="G80" s="14"/>
      <c r="H80" s="37" t="n">
        <f aca="false">I80/$I$40</f>
        <v>0</v>
      </c>
      <c r="I80" s="38" t="n">
        <f aca="false">I93</f>
        <v>0</v>
      </c>
    </row>
    <row r="81" customFormat="false" ht="15" hidden="false" customHeight="true" outlineLevel="0" collapsed="false">
      <c r="A81" s="36" t="n">
        <f aca="false">A80+1</f>
        <v>3</v>
      </c>
      <c r="B81" s="14" t="s">
        <v>93</v>
      </c>
      <c r="C81" s="14"/>
      <c r="D81" s="14"/>
      <c r="E81" s="14"/>
      <c r="F81" s="14"/>
      <c r="G81" s="14"/>
      <c r="H81" s="37" t="n">
        <f aca="false">I81/$I$40</f>
        <v>0</v>
      </c>
      <c r="I81" s="38" t="n">
        <v>0</v>
      </c>
    </row>
    <row r="82" customFormat="false" ht="15" hidden="false" customHeight="true" outlineLevel="0" collapsed="false">
      <c r="A82" s="36" t="n">
        <f aca="false">A81+1</f>
        <v>4</v>
      </c>
      <c r="B82" s="14" t="s">
        <v>94</v>
      </c>
      <c r="C82" s="14"/>
      <c r="D82" s="14"/>
      <c r="E82" s="14"/>
      <c r="F82" s="14"/>
      <c r="G82" s="14"/>
      <c r="H82" s="37" t="n">
        <f aca="false">I82/$I$40</f>
        <v>0.0265553994877303</v>
      </c>
      <c r="I82" s="38" t="n">
        <f aca="false">I89</f>
        <v>64.28</v>
      </c>
    </row>
    <row r="83" customFormat="false" ht="15" hidden="false" customHeight="true" outlineLevel="0" collapsed="false">
      <c r="A83" s="36" t="n">
        <f aca="false">A82+1</f>
        <v>5</v>
      </c>
      <c r="B83" s="14" t="s">
        <v>95</v>
      </c>
      <c r="C83" s="14"/>
      <c r="D83" s="14"/>
      <c r="E83" s="14"/>
      <c r="F83" s="14"/>
      <c r="G83" s="14"/>
      <c r="H83" s="37" t="n">
        <f aca="false">I83/$I$40</f>
        <v>0</v>
      </c>
      <c r="I83" s="38" t="n">
        <f aca="false">IF(I26="Não aplicável",0,((I10/H10)*1.5*I26))</f>
        <v>0</v>
      </c>
    </row>
    <row r="84" customFormat="false" ht="15" hidden="false" customHeight="true" outlineLevel="0" collapsed="false">
      <c r="A84" s="36" t="n">
        <f aca="false">A83+1</f>
        <v>6</v>
      </c>
      <c r="B84" s="14" t="s">
        <v>96</v>
      </c>
      <c r="C84" s="14"/>
      <c r="D84" s="14"/>
      <c r="E84" s="14"/>
      <c r="F84" s="14"/>
      <c r="G84" s="14"/>
      <c r="H84" s="37" t="n">
        <f aca="false">I84/$I$40</f>
        <v>0</v>
      </c>
      <c r="I84" s="38" t="n">
        <f aca="false">IF(I21="Não aplicável",0,I21)</f>
        <v>0</v>
      </c>
    </row>
    <row r="85" customFormat="false" ht="15" hidden="false" customHeight="true" outlineLevel="0" collapsed="false">
      <c r="A85" s="40" t="s">
        <v>97</v>
      </c>
      <c r="B85" s="40"/>
      <c r="C85" s="40"/>
      <c r="D85" s="40"/>
      <c r="E85" s="40"/>
      <c r="F85" s="40"/>
      <c r="G85" s="40"/>
      <c r="H85" s="41" t="n">
        <f aca="false">SUM(H79:H84)</f>
        <v>0.0339543914731885</v>
      </c>
      <c r="I85" s="42" t="n">
        <f aca="false">SUM(I79:I84)</f>
        <v>82.19</v>
      </c>
      <c r="J85" s="55"/>
    </row>
    <row r="86" customFormat="false" ht="18" hidden="false" customHeight="true" outlineLevel="0" collapsed="false">
      <c r="A86" s="56" t="s">
        <v>98</v>
      </c>
      <c r="B86" s="45" t="s">
        <v>99</v>
      </c>
      <c r="C86" s="45"/>
      <c r="D86" s="45"/>
      <c r="E86" s="45"/>
      <c r="F86" s="45"/>
      <c r="G86" s="45"/>
      <c r="H86" s="57"/>
      <c r="I86" s="58"/>
    </row>
    <row r="87" customFormat="false" ht="15" hidden="false" customHeight="true" outlineLevel="0" collapsed="false">
      <c r="A87" s="59" t="s">
        <v>100</v>
      </c>
      <c r="B87" s="59"/>
      <c r="C87" s="59"/>
      <c r="D87" s="59"/>
      <c r="E87" s="59"/>
      <c r="F87" s="59"/>
      <c r="G87" s="59"/>
      <c r="H87" s="59"/>
      <c r="I87" s="59"/>
    </row>
    <row r="88" customFormat="false" ht="24" hidden="false" customHeight="true" outlineLevel="0" collapsed="false">
      <c r="A88" s="28" t="s">
        <v>101</v>
      </c>
      <c r="B88" s="28"/>
      <c r="C88" s="28" t="s">
        <v>102</v>
      </c>
      <c r="D88" s="28" t="s">
        <v>103</v>
      </c>
      <c r="E88" s="28" t="s">
        <v>104</v>
      </c>
      <c r="F88" s="28" t="s">
        <v>105</v>
      </c>
      <c r="G88" s="28" t="s">
        <v>106</v>
      </c>
      <c r="H88" s="60" t="s">
        <v>107</v>
      </c>
      <c r="I88" s="61" t="s">
        <v>108</v>
      </c>
    </row>
    <row r="89" customFormat="false" ht="15" hidden="false" customHeight="true" outlineLevel="0" collapsed="false">
      <c r="A89" s="62" t="n">
        <f aca="false">I12</f>
        <v>4</v>
      </c>
      <c r="B89" s="62"/>
      <c r="C89" s="36" t="n">
        <f aca="false">I13</f>
        <v>22</v>
      </c>
      <c r="D89" s="36" t="n">
        <v>2</v>
      </c>
      <c r="E89" s="63" t="n">
        <f aca="false">A89*C89*D89</f>
        <v>176</v>
      </c>
      <c r="F89" s="63" t="n">
        <f aca="false">I31</f>
        <v>1862</v>
      </c>
      <c r="G89" s="64" t="n">
        <f aca="false">I14</f>
        <v>0.06</v>
      </c>
      <c r="H89" s="63" t="n">
        <f aca="false">F89*G89</f>
        <v>111.72</v>
      </c>
      <c r="I89" s="38" t="n">
        <f aca="false">IF((E89-H89)&gt;0,E89-H89,0)</f>
        <v>64.28</v>
      </c>
    </row>
    <row r="90" customFormat="false" ht="3.75" hidden="false" customHeight="true" outlineLevel="0" collapsed="false">
      <c r="A90" s="65"/>
      <c r="B90" s="66"/>
      <c r="C90" s="66"/>
      <c r="D90" s="66"/>
      <c r="E90" s="67"/>
      <c r="F90" s="67"/>
      <c r="G90" s="68"/>
      <c r="H90" s="67"/>
      <c r="I90" s="69"/>
    </row>
    <row r="91" customFormat="false" ht="15" hidden="false" customHeight="true" outlineLevel="0" collapsed="false">
      <c r="A91" s="59" t="s">
        <v>109</v>
      </c>
      <c r="B91" s="59"/>
      <c r="C91" s="59"/>
      <c r="D91" s="59"/>
      <c r="E91" s="59"/>
      <c r="F91" s="59"/>
      <c r="G91" s="59"/>
      <c r="H91" s="59"/>
      <c r="I91" s="59"/>
    </row>
    <row r="92" customFormat="false" ht="23.25" hidden="false" customHeight="true" outlineLevel="0" collapsed="false">
      <c r="A92" s="28" t="s">
        <v>101</v>
      </c>
      <c r="B92" s="28"/>
      <c r="C92" s="28" t="s">
        <v>110</v>
      </c>
      <c r="D92" s="28" t="s">
        <v>103</v>
      </c>
      <c r="E92" s="28" t="s">
        <v>104</v>
      </c>
      <c r="F92" s="28" t="s">
        <v>105</v>
      </c>
      <c r="G92" s="28" t="s">
        <v>106</v>
      </c>
      <c r="H92" s="60" t="s">
        <v>107</v>
      </c>
      <c r="I92" s="61" t="s">
        <v>108</v>
      </c>
    </row>
    <row r="93" customFormat="false" ht="15" hidden="false" customHeight="true" outlineLevel="0" collapsed="false">
      <c r="A93" s="63" t="n">
        <f aca="false">I18</f>
        <v>0</v>
      </c>
      <c r="B93" s="63"/>
      <c r="C93" s="70" t="n">
        <f aca="false">I19</f>
        <v>0</v>
      </c>
      <c r="D93" s="36" t="n">
        <v>1</v>
      </c>
      <c r="E93" s="63" t="n">
        <f aca="false">A93*C93*D93</f>
        <v>0</v>
      </c>
      <c r="F93" s="63" t="n">
        <f aca="false">E93</f>
        <v>0</v>
      </c>
      <c r="G93" s="71" t="n">
        <f aca="false">I20</f>
        <v>0</v>
      </c>
      <c r="H93" s="63" t="n">
        <f aca="false">F93*G93</f>
        <v>0</v>
      </c>
      <c r="I93" s="38" t="n">
        <f aca="false">E93-H93</f>
        <v>0</v>
      </c>
    </row>
    <row r="94" customFormat="false" ht="4.5" hidden="false" customHeight="true" outlineLevel="0" collapsed="false">
      <c r="A94" s="72"/>
      <c r="B94" s="72"/>
      <c r="C94" s="72"/>
      <c r="D94" s="72"/>
      <c r="E94" s="73"/>
      <c r="F94" s="73"/>
      <c r="G94" s="74"/>
      <c r="H94" s="73"/>
      <c r="I94" s="75"/>
    </row>
    <row r="95" customFormat="false" ht="15" hidden="false" customHeight="true" outlineLevel="0" collapsed="false">
      <c r="A95" s="76" t="s">
        <v>111</v>
      </c>
      <c r="B95" s="76"/>
      <c r="C95" s="76"/>
      <c r="D95" s="76"/>
      <c r="E95" s="76"/>
      <c r="F95" s="77" t="str">
        <f aca="false">A15</f>
        <v>Cesta Básica</v>
      </c>
      <c r="G95" s="77"/>
      <c r="H95" s="77"/>
      <c r="I95" s="77"/>
    </row>
    <row r="96" customFormat="false" ht="23.25" hidden="false" customHeight="true" outlineLevel="0" collapsed="false">
      <c r="A96" s="78" t="s">
        <v>101</v>
      </c>
      <c r="B96" s="78"/>
      <c r="C96" s="78" t="s">
        <v>110</v>
      </c>
      <c r="D96" s="78" t="s">
        <v>103</v>
      </c>
      <c r="E96" s="78" t="s">
        <v>104</v>
      </c>
      <c r="F96" s="78" t="s">
        <v>105</v>
      </c>
      <c r="G96" s="78" t="s">
        <v>106</v>
      </c>
      <c r="H96" s="79" t="str">
        <f aca="false">H88</f>
        <v>Valor desconto</v>
      </c>
      <c r="I96" s="80" t="s">
        <v>108</v>
      </c>
    </row>
    <row r="97" customFormat="false" ht="15" hidden="false" customHeight="true" outlineLevel="0" collapsed="false">
      <c r="A97" s="63" t="n">
        <f aca="false">I15</f>
        <v>17.91</v>
      </c>
      <c r="B97" s="63"/>
      <c r="C97" s="70" t="n">
        <f aca="false">I16</f>
        <v>1</v>
      </c>
      <c r="D97" s="36" t="n">
        <v>1</v>
      </c>
      <c r="E97" s="63" t="n">
        <f aca="false">A97*C97*D97</f>
        <v>17.91</v>
      </c>
      <c r="F97" s="63" t="n">
        <f aca="false">E97</f>
        <v>17.91</v>
      </c>
      <c r="G97" s="71" t="n">
        <f aca="false">I17</f>
        <v>0</v>
      </c>
      <c r="H97" s="63" t="n">
        <f aca="false">F97*G97</f>
        <v>0</v>
      </c>
      <c r="I97" s="38" t="n">
        <f aca="false">E97-H97</f>
        <v>17.91</v>
      </c>
    </row>
    <row r="98" customFormat="false" ht="4.5" hidden="false" customHeight="true" outlineLevel="0" collapsed="false"/>
    <row r="99" customFormat="false" ht="12" hidden="false" customHeight="true" outlineLevel="0" collapsed="false">
      <c r="A99" s="81" t="s">
        <v>112</v>
      </c>
      <c r="B99" s="81"/>
      <c r="C99" s="81"/>
      <c r="D99" s="81"/>
      <c r="E99" s="81"/>
      <c r="F99" s="81"/>
      <c r="G99" s="81"/>
      <c r="H99" s="82" t="n">
        <f aca="false">H40+H76+H85</f>
        <v>1.78551141547319</v>
      </c>
      <c r="I99" s="83" t="n">
        <f aca="false">I40+I76+I85</f>
        <v>4322.0089322944</v>
      </c>
      <c r="J99" s="55"/>
      <c r="L99" s="55"/>
    </row>
    <row r="100" s="88" customFormat="true" ht="4.5" hidden="false" customHeight="true" outlineLevel="0" collapsed="false">
      <c r="A100" s="84"/>
      <c r="B100" s="84"/>
      <c r="C100" s="84"/>
      <c r="D100" s="84"/>
      <c r="E100" s="84"/>
      <c r="F100" s="84"/>
      <c r="G100" s="84"/>
      <c r="H100" s="85"/>
      <c r="I100" s="86"/>
      <c r="J100" s="87"/>
      <c r="L100" s="87"/>
    </row>
    <row r="101" customFormat="false" ht="11.25" hidden="false" customHeight="true" outlineLevel="0" collapsed="false">
      <c r="A101" s="33" t="s">
        <v>113</v>
      </c>
      <c r="B101" s="33"/>
      <c r="C101" s="33"/>
      <c r="D101" s="33"/>
      <c r="E101" s="33"/>
      <c r="F101" s="33"/>
      <c r="G101" s="33"/>
      <c r="H101" s="33"/>
      <c r="I101" s="33"/>
    </row>
    <row r="102" customFormat="false" ht="33.75" hidden="false" customHeight="true" outlineLevel="0" collapsed="false">
      <c r="A102" s="34" t="s">
        <v>39</v>
      </c>
      <c r="B102" s="35" t="s">
        <v>114</v>
      </c>
      <c r="C102" s="35"/>
      <c r="D102" s="35"/>
      <c r="E102" s="35"/>
      <c r="F102" s="35"/>
      <c r="G102" s="35"/>
      <c r="H102" s="34" t="s">
        <v>41</v>
      </c>
      <c r="I102" s="34" t="s">
        <v>42</v>
      </c>
    </row>
    <row r="103" customFormat="false" ht="15" hidden="false" customHeight="true" outlineLevel="0" collapsed="false">
      <c r="A103" s="36" t="n">
        <v>1</v>
      </c>
      <c r="B103" s="14" t="s">
        <v>115</v>
      </c>
      <c r="C103" s="14"/>
      <c r="D103" s="14"/>
      <c r="E103" s="14"/>
      <c r="F103" s="14"/>
      <c r="G103" s="14"/>
      <c r="H103" s="37" t="n">
        <f aca="false">I103/$I$114</f>
        <v>0</v>
      </c>
      <c r="I103" s="38" t="n">
        <v>0</v>
      </c>
    </row>
    <row r="104" customFormat="false" ht="15" hidden="false" customHeight="true" outlineLevel="0" collapsed="false">
      <c r="A104" s="36" t="n">
        <v>2</v>
      </c>
      <c r="B104" s="10" t="s">
        <v>116</v>
      </c>
      <c r="C104" s="10"/>
      <c r="D104" s="10"/>
      <c r="E104" s="10"/>
      <c r="F104" s="10"/>
      <c r="G104" s="10"/>
      <c r="H104" s="37" t="n">
        <f aca="false">I104/$I$114</f>
        <v>0</v>
      </c>
      <c r="I104" s="38" t="n">
        <v>0</v>
      </c>
    </row>
    <row r="105" customFormat="false" ht="15" hidden="false" customHeight="true" outlineLevel="0" collapsed="false">
      <c r="A105" s="36" t="n">
        <v>3</v>
      </c>
      <c r="B105" s="14" t="s">
        <v>117</v>
      </c>
      <c r="C105" s="14"/>
      <c r="D105" s="14"/>
      <c r="E105" s="14"/>
      <c r="F105" s="14"/>
      <c r="G105" s="14"/>
      <c r="H105" s="37" t="n">
        <f aca="false">I105/$I$114</f>
        <v>0</v>
      </c>
      <c r="I105" s="38" t="n">
        <v>0</v>
      </c>
    </row>
    <row r="106" customFormat="false" ht="15" hidden="false" customHeight="true" outlineLevel="0" collapsed="false">
      <c r="A106" s="36" t="n">
        <v>4</v>
      </c>
      <c r="B106" s="10" t="s">
        <v>118</v>
      </c>
      <c r="C106" s="10"/>
      <c r="D106" s="10"/>
      <c r="E106" s="10"/>
      <c r="F106" s="10"/>
      <c r="G106" s="10"/>
      <c r="H106" s="37" t="n">
        <f aca="false">I106/$I$114</f>
        <v>0</v>
      </c>
      <c r="I106" s="38" t="n">
        <v>0</v>
      </c>
    </row>
    <row r="107" customFormat="false" ht="15" hidden="false" customHeight="true" outlineLevel="0" collapsed="false">
      <c r="A107" s="36" t="n">
        <v>5</v>
      </c>
      <c r="B107" s="14" t="s">
        <v>119</v>
      </c>
      <c r="C107" s="14"/>
      <c r="D107" s="14"/>
      <c r="E107" s="14"/>
      <c r="F107" s="14"/>
      <c r="G107" s="14"/>
      <c r="H107" s="37" t="n">
        <f aca="false">I107/$I$114</f>
        <v>0</v>
      </c>
      <c r="I107" s="38" t="n">
        <v>0</v>
      </c>
    </row>
    <row r="108" customFormat="false" ht="15" hidden="false" customHeight="true" outlineLevel="0" collapsed="false">
      <c r="A108" s="36" t="n">
        <v>6</v>
      </c>
      <c r="B108" s="14" t="s">
        <v>120</v>
      </c>
      <c r="C108" s="14"/>
      <c r="D108" s="14"/>
      <c r="E108" s="14"/>
      <c r="F108" s="14"/>
      <c r="G108" s="14"/>
      <c r="H108" s="37" t="n">
        <f aca="false">I108/$I$114</f>
        <v>0</v>
      </c>
      <c r="I108" s="38" t="n">
        <v>0</v>
      </c>
    </row>
    <row r="109" customFormat="false" ht="15" hidden="false" customHeight="true" outlineLevel="0" collapsed="false">
      <c r="A109" s="40" t="s">
        <v>121</v>
      </c>
      <c r="B109" s="40"/>
      <c r="C109" s="40"/>
      <c r="D109" s="40"/>
      <c r="E109" s="40"/>
      <c r="F109" s="40"/>
      <c r="G109" s="40"/>
      <c r="H109" s="41" t="n">
        <f aca="false">H103+H104+H105+H106+H107+H108</f>
        <v>0</v>
      </c>
      <c r="I109" s="89" t="n">
        <f aca="false">SUM(I103:I108)</f>
        <v>0</v>
      </c>
      <c r="J109" s="55"/>
    </row>
    <row r="110" customFormat="false" ht="30" hidden="false" customHeight="true" outlineLevel="0" collapsed="false">
      <c r="B110" s="48" t="s">
        <v>122</v>
      </c>
      <c r="C110" s="48"/>
      <c r="D110" s="48"/>
      <c r="E110" s="48"/>
      <c r="F110" s="48"/>
      <c r="G110" s="48"/>
      <c r="H110" s="48"/>
      <c r="I110" s="48"/>
    </row>
    <row r="111" customFormat="false" ht="5.25" hidden="false" customHeight="true" outlineLevel="0" collapsed="false"/>
    <row r="112" customFormat="false" ht="48.75" hidden="false" customHeight="true" outlineLevel="0" collapsed="false">
      <c r="A112" s="90" t="s">
        <v>123</v>
      </c>
      <c r="B112" s="90"/>
      <c r="C112" s="90"/>
      <c r="D112" s="90"/>
      <c r="E112" s="90"/>
      <c r="F112" s="91" t="n">
        <f aca="false">I27</f>
        <v>0.2</v>
      </c>
      <c r="G112" s="92" t="n">
        <f aca="false">I114*F112</f>
        <v>851.54578645888</v>
      </c>
      <c r="H112" s="93" t="s">
        <v>124</v>
      </c>
      <c r="I112" s="94" t="n">
        <f aca="false">I82</f>
        <v>64.28</v>
      </c>
    </row>
    <row r="113" s="97" customFormat="true" ht="16.5" hidden="false" customHeight="true" outlineLevel="0" collapsed="false">
      <c r="A113" s="93" t="s">
        <v>125</v>
      </c>
      <c r="B113" s="93"/>
      <c r="C113" s="93" t="s">
        <v>126</v>
      </c>
      <c r="D113" s="93" t="s">
        <v>127</v>
      </c>
      <c r="E113" s="93" t="s">
        <v>128</v>
      </c>
      <c r="F113" s="93" t="s">
        <v>129</v>
      </c>
      <c r="G113" s="93" t="s">
        <v>130</v>
      </c>
      <c r="H113" s="93" t="s">
        <v>131</v>
      </c>
      <c r="I113" s="95" t="s">
        <v>132</v>
      </c>
      <c r="J113" s="96"/>
    </row>
    <row r="114" customFormat="false" ht="16.5" hidden="false" customHeight="true" outlineLevel="0" collapsed="false">
      <c r="A114" s="98" t="n">
        <f aca="false">I40</f>
        <v>2420.6</v>
      </c>
      <c r="B114" s="98"/>
      <c r="C114" s="98" t="n">
        <f aca="false">I51</f>
        <v>890.7808</v>
      </c>
      <c r="D114" s="98" t="n">
        <f aca="false">I63</f>
        <v>617.1150258</v>
      </c>
      <c r="E114" s="98" t="n">
        <f aca="false">I70</f>
        <v>84.224777</v>
      </c>
      <c r="F114" s="98" t="n">
        <f aca="false">I74</f>
        <v>227.0983294944</v>
      </c>
      <c r="G114" s="98" t="n">
        <f aca="false">I85</f>
        <v>82.19</v>
      </c>
      <c r="H114" s="98" t="n">
        <f aca="false">A114+C114+D114+E114+F114+G114</f>
        <v>4322.0089322944</v>
      </c>
      <c r="I114" s="98" t="n">
        <f aca="false">H114-I112</f>
        <v>4257.7289322944</v>
      </c>
      <c r="J114" s="55"/>
    </row>
    <row r="115" customFormat="false" ht="4.5" hidden="false" customHeight="true" outlineLevel="0" collapsed="false">
      <c r="A115" s="47"/>
      <c r="B115" s="99"/>
      <c r="C115" s="99"/>
      <c r="D115" s="99"/>
      <c r="E115" s="99"/>
      <c r="F115" s="99"/>
      <c r="G115" s="99"/>
      <c r="H115" s="99"/>
      <c r="I115" s="99"/>
    </row>
    <row r="116" customFormat="false" ht="33.75" hidden="false" customHeight="true" outlineLevel="0" collapsed="false">
      <c r="A116" s="34" t="s">
        <v>52</v>
      </c>
      <c r="B116" s="35" t="s">
        <v>133</v>
      </c>
      <c r="C116" s="35"/>
      <c r="D116" s="35"/>
      <c r="E116" s="35"/>
      <c r="F116" s="35"/>
      <c r="G116" s="35"/>
      <c r="H116" s="34" t="s">
        <v>41</v>
      </c>
      <c r="I116" s="34" t="s">
        <v>42</v>
      </c>
    </row>
    <row r="117" customFormat="false" ht="15" hidden="false" customHeight="true" outlineLevel="0" collapsed="false">
      <c r="A117" s="36" t="n">
        <v>1</v>
      </c>
      <c r="B117" s="14" t="s">
        <v>134</v>
      </c>
      <c r="C117" s="14"/>
      <c r="D117" s="14"/>
      <c r="E117" s="14"/>
      <c r="F117" s="14"/>
      <c r="G117" s="14"/>
      <c r="H117" s="37" t="n">
        <f aca="false">I117/$I$127</f>
        <v>0</v>
      </c>
      <c r="I117" s="38" t="n">
        <v>0</v>
      </c>
    </row>
    <row r="118" customFormat="false" ht="15" hidden="false" customHeight="true" outlineLevel="0" collapsed="false">
      <c r="A118" s="36" t="n">
        <v>2</v>
      </c>
      <c r="B118" s="14" t="s">
        <v>135</v>
      </c>
      <c r="C118" s="14"/>
      <c r="D118" s="14"/>
      <c r="E118" s="14"/>
      <c r="F118" s="14"/>
      <c r="G118" s="14"/>
      <c r="H118" s="37" t="n">
        <f aca="false">I118/$I$127</f>
        <v>0</v>
      </c>
      <c r="I118" s="38" t="n">
        <v>0</v>
      </c>
    </row>
    <row r="119" customFormat="false" ht="35.25" hidden="false" customHeight="true" outlineLevel="0" collapsed="false">
      <c r="A119" s="40" t="s">
        <v>136</v>
      </c>
      <c r="B119" s="40"/>
      <c r="C119" s="40"/>
      <c r="D119" s="40"/>
      <c r="E119" s="40"/>
      <c r="F119" s="40"/>
      <c r="G119" s="40"/>
      <c r="H119" s="41" t="n">
        <f aca="false">H117+H118</f>
        <v>0</v>
      </c>
      <c r="I119" s="42" t="n">
        <f aca="false">SUM(I117:I118)</f>
        <v>0</v>
      </c>
    </row>
    <row r="120" customFormat="false" ht="4.5" hidden="false" customHeight="true" outlineLevel="0" collapsed="false"/>
    <row r="121" customFormat="false" ht="33.75" hidden="false" customHeight="true" outlineLevel="0" collapsed="false">
      <c r="A121" s="34" t="s">
        <v>65</v>
      </c>
      <c r="B121" s="35" t="s">
        <v>137</v>
      </c>
      <c r="C121" s="35"/>
      <c r="D121" s="35"/>
      <c r="E121" s="35"/>
      <c r="F121" s="35"/>
      <c r="G121" s="35"/>
      <c r="H121" s="34" t="s">
        <v>41</v>
      </c>
      <c r="I121" s="34" t="s">
        <v>42</v>
      </c>
    </row>
    <row r="122" customFormat="false" ht="15" hidden="false" customHeight="true" outlineLevel="0" collapsed="false">
      <c r="A122" s="36" t="n">
        <v>1</v>
      </c>
      <c r="B122" s="14" t="s">
        <v>137</v>
      </c>
      <c r="C122" s="14"/>
      <c r="D122" s="14"/>
      <c r="E122" s="14"/>
      <c r="F122" s="14"/>
      <c r="G122" s="14"/>
      <c r="H122" s="37" t="n">
        <f aca="false">I122/I127</f>
        <v>0</v>
      </c>
      <c r="I122" s="38" t="n">
        <v>0</v>
      </c>
    </row>
    <row r="123" customFormat="false" ht="36" hidden="false" customHeight="true" outlineLevel="0" collapsed="false">
      <c r="A123" s="40" t="s">
        <v>138</v>
      </c>
      <c r="B123" s="40"/>
      <c r="C123" s="40"/>
      <c r="D123" s="40"/>
      <c r="E123" s="40"/>
      <c r="F123" s="40"/>
      <c r="G123" s="40"/>
      <c r="H123" s="41" t="n">
        <f aca="false">H122</f>
        <v>0</v>
      </c>
      <c r="I123" s="42" t="n">
        <f aca="false">I122</f>
        <v>0</v>
      </c>
      <c r="J123" s="55"/>
      <c r="K123" s="55"/>
      <c r="L123" s="2"/>
    </row>
    <row r="124" customFormat="false" ht="4.5" hidden="false" customHeight="true" outlineLevel="0" collapsed="false">
      <c r="A124" s="100"/>
      <c r="B124" s="100"/>
      <c r="C124" s="100"/>
      <c r="D124" s="100"/>
      <c r="E124" s="100"/>
      <c r="F124" s="100"/>
      <c r="G124" s="100"/>
      <c r="H124" s="57"/>
      <c r="I124" s="58"/>
    </row>
    <row r="125" customFormat="false" ht="39" hidden="false" customHeight="true" outlineLevel="0" collapsed="false">
      <c r="A125" s="101" t="s">
        <v>139</v>
      </c>
      <c r="B125" s="101"/>
      <c r="C125" s="101"/>
      <c r="D125" s="101"/>
      <c r="E125" s="101"/>
      <c r="F125" s="91" t="n">
        <v>0.18</v>
      </c>
      <c r="G125" s="92" t="n">
        <f aca="false">I127*F125</f>
        <v>766.391207812992</v>
      </c>
      <c r="H125" s="93" t="s">
        <v>124</v>
      </c>
      <c r="I125" s="94" t="n">
        <f aca="false">I82</f>
        <v>64.28</v>
      </c>
      <c r="L125" s="2"/>
    </row>
    <row r="126" s="97" customFormat="true" ht="16.5" hidden="false" customHeight="true" outlineLevel="0" collapsed="false">
      <c r="A126" s="93" t="s">
        <v>125</v>
      </c>
      <c r="B126" s="93"/>
      <c r="C126" s="93" t="s">
        <v>126</v>
      </c>
      <c r="D126" s="93" t="s">
        <v>127</v>
      </c>
      <c r="E126" s="93" t="s">
        <v>128</v>
      </c>
      <c r="F126" s="93" t="s">
        <v>129</v>
      </c>
      <c r="G126" s="93" t="s">
        <v>130</v>
      </c>
      <c r="H126" s="93" t="s">
        <v>131</v>
      </c>
      <c r="I126" s="95" t="s">
        <v>132</v>
      </c>
      <c r="J126" s="96"/>
      <c r="L126" s="96"/>
    </row>
    <row r="127" customFormat="false" ht="16.5" hidden="false" customHeight="true" outlineLevel="0" collapsed="false">
      <c r="A127" s="98" t="n">
        <f aca="false">I40</f>
        <v>2420.6</v>
      </c>
      <c r="B127" s="98"/>
      <c r="C127" s="98" t="n">
        <f aca="false">I51</f>
        <v>890.7808</v>
      </c>
      <c r="D127" s="98" t="n">
        <f aca="false">I63</f>
        <v>617.1150258</v>
      </c>
      <c r="E127" s="98" t="n">
        <f aca="false">I70</f>
        <v>84.224777</v>
      </c>
      <c r="F127" s="98" t="n">
        <f aca="false">I74</f>
        <v>227.0983294944</v>
      </c>
      <c r="G127" s="98" t="n">
        <f aca="false">I85</f>
        <v>82.19</v>
      </c>
      <c r="H127" s="98" t="n">
        <f aca="false">A127+C127+D127+E127+F127+G127</f>
        <v>4322.0089322944</v>
      </c>
      <c r="I127" s="98" t="n">
        <f aca="false">H127-I125</f>
        <v>4257.7289322944</v>
      </c>
      <c r="J127" s="55"/>
      <c r="L127" s="2"/>
    </row>
    <row r="128" customFormat="false" ht="4.5" hidden="false" customHeight="true" outlineLevel="0" collapsed="false"/>
    <row r="129" customFormat="false" ht="12" hidden="false" customHeight="true" outlineLevel="0" collapsed="false">
      <c r="A129" s="81" t="s">
        <v>140</v>
      </c>
      <c r="B129" s="81"/>
      <c r="C129" s="81"/>
      <c r="D129" s="81"/>
      <c r="E129" s="81"/>
      <c r="F129" s="81"/>
      <c r="G129" s="81"/>
      <c r="H129" s="82" t="n">
        <f aca="false">H109+H119+H123</f>
        <v>0</v>
      </c>
      <c r="I129" s="83" t="n">
        <f aca="false">I109+I119+I123</f>
        <v>0</v>
      </c>
    </row>
    <row r="130" customFormat="false" ht="4.5" hidden="false" customHeight="true" outlineLevel="0" collapsed="false"/>
    <row r="131" customFormat="false" ht="11.25" hidden="false" customHeight="true" outlineLevel="0" collapsed="false">
      <c r="A131" s="33" t="s">
        <v>141</v>
      </c>
      <c r="B131" s="33"/>
      <c r="C131" s="33"/>
      <c r="D131" s="33"/>
      <c r="E131" s="33"/>
      <c r="F131" s="33"/>
      <c r="G131" s="33"/>
      <c r="H131" s="33"/>
      <c r="I131" s="33"/>
    </row>
    <row r="132" customFormat="false" ht="33.75" hidden="false" customHeight="true" outlineLevel="0" collapsed="false">
      <c r="A132" s="34" t="s">
        <v>39</v>
      </c>
      <c r="B132" s="35" t="s">
        <v>142</v>
      </c>
      <c r="C132" s="35"/>
      <c r="D132" s="35"/>
      <c r="E132" s="35"/>
      <c r="F132" s="35"/>
      <c r="G132" s="35"/>
      <c r="H132" s="34" t="s">
        <v>41</v>
      </c>
      <c r="I132" s="34" t="s">
        <v>42</v>
      </c>
    </row>
    <row r="133" customFormat="false" ht="15" hidden="false" customHeight="true" outlineLevel="0" collapsed="false">
      <c r="A133" s="36" t="n">
        <v>1</v>
      </c>
      <c r="B133" s="14" t="s">
        <v>143</v>
      </c>
      <c r="C133" s="14"/>
      <c r="D133" s="14"/>
      <c r="E133" s="14"/>
      <c r="F133" s="14"/>
      <c r="G133" s="14"/>
      <c r="H133" s="37" t="n">
        <f aca="false">I133/$I$99</f>
        <v>0.0185915492957747</v>
      </c>
      <c r="I133" s="38" t="n">
        <f aca="false">($D$143/$E$144)*G143</f>
        <v>80.3528421215297</v>
      </c>
    </row>
    <row r="134" customFormat="false" ht="15" hidden="false" customHeight="true" outlineLevel="0" collapsed="false">
      <c r="A134" s="36" t="n">
        <v>2</v>
      </c>
      <c r="B134" s="14" t="s">
        <v>144</v>
      </c>
      <c r="C134" s="14"/>
      <c r="D134" s="14"/>
      <c r="E134" s="14"/>
      <c r="F134" s="14"/>
      <c r="G134" s="14"/>
      <c r="H134" s="37" t="n">
        <f aca="false">I134/$I$99</f>
        <v>0.0856338028169014</v>
      </c>
      <c r="I134" s="38" t="n">
        <f aca="false">($D$143/$E$144)*G144</f>
        <v>370.110060680985</v>
      </c>
    </row>
    <row r="135" customFormat="false" ht="15" hidden="false" customHeight="true" outlineLevel="0" collapsed="false">
      <c r="A135" s="36" t="n">
        <v>3</v>
      </c>
      <c r="B135" s="14" t="s">
        <v>19</v>
      </c>
      <c r="C135" s="14"/>
      <c r="D135" s="14"/>
      <c r="E135" s="14"/>
      <c r="F135" s="14"/>
      <c r="G135" s="14"/>
      <c r="H135" s="37" t="n">
        <f aca="false">I135/$I$99</f>
        <v>0.0225352112676056</v>
      </c>
      <c r="I135" s="38" t="n">
        <f aca="false">($D$143/$E$144)*G145</f>
        <v>97.397384389733</v>
      </c>
    </row>
    <row r="136" customFormat="false" ht="15" hidden="false" customHeight="true" outlineLevel="0" collapsed="false">
      <c r="A136" s="36" t="n">
        <v>4</v>
      </c>
      <c r="B136" s="14" t="s">
        <v>145</v>
      </c>
      <c r="C136" s="14"/>
      <c r="D136" s="14"/>
      <c r="E136" s="14"/>
      <c r="F136" s="14"/>
      <c r="G136" s="14"/>
      <c r="H136" s="37" t="n">
        <f aca="false">I136/$I$99</f>
        <v>0</v>
      </c>
      <c r="I136" s="38" t="n">
        <f aca="false">($D$143/$E$144)*G146</f>
        <v>0</v>
      </c>
    </row>
    <row r="137" customFormat="false" ht="15" hidden="false" customHeight="true" outlineLevel="0" collapsed="false">
      <c r="A137" s="36" t="n">
        <v>5</v>
      </c>
      <c r="B137" s="14" t="s">
        <v>146</v>
      </c>
      <c r="C137" s="14"/>
      <c r="D137" s="14"/>
      <c r="E137" s="14"/>
      <c r="F137" s="14"/>
      <c r="G137" s="14"/>
      <c r="H137" s="37" t="n">
        <f aca="false">I137/$I$99</f>
        <v>0</v>
      </c>
      <c r="I137" s="38" t="n">
        <f aca="false">($D$143/$E$144)*G147</f>
        <v>0</v>
      </c>
    </row>
    <row r="138" customFormat="false" ht="15" hidden="false" customHeight="true" outlineLevel="0" collapsed="false">
      <c r="A138" s="40" t="s">
        <v>147</v>
      </c>
      <c r="B138" s="40"/>
      <c r="C138" s="40"/>
      <c r="D138" s="40"/>
      <c r="E138" s="40"/>
      <c r="F138" s="40"/>
      <c r="G138" s="40"/>
      <c r="H138" s="41" t="n">
        <f aca="false">H133+H134+H135+H136+H137</f>
        <v>0.126760563380282</v>
      </c>
      <c r="I138" s="42" t="n">
        <f aca="false">SUM(I133:I137)</f>
        <v>547.860287192248</v>
      </c>
    </row>
    <row r="139" customFormat="false" ht="11.25" hidden="false" customHeight="true" outlineLevel="0" collapsed="false">
      <c r="A139" s="47" t="s">
        <v>148</v>
      </c>
      <c r="B139" s="48" t="s">
        <v>149</v>
      </c>
      <c r="C139" s="48"/>
      <c r="D139" s="48"/>
      <c r="E139" s="48"/>
      <c r="F139" s="48"/>
      <c r="G139" s="48"/>
      <c r="H139" s="48"/>
      <c r="I139" s="48"/>
    </row>
    <row r="140" customFormat="false" ht="18.75" hidden="false" customHeight="true" outlineLevel="0" collapsed="false">
      <c r="A140" s="47" t="s">
        <v>150</v>
      </c>
      <c r="B140" s="102" t="s">
        <v>151</v>
      </c>
      <c r="C140" s="102"/>
      <c r="D140" s="102"/>
      <c r="E140" s="102"/>
      <c r="F140" s="102"/>
      <c r="G140" s="102"/>
      <c r="H140" s="102"/>
      <c r="I140" s="102"/>
    </row>
    <row r="141" customFormat="false" ht="13.5" hidden="false" customHeight="true" outlineLevel="0" collapsed="false">
      <c r="A141" s="59" t="s">
        <v>152</v>
      </c>
      <c r="B141" s="59"/>
      <c r="C141" s="59"/>
      <c r="D141" s="59"/>
      <c r="E141" s="59"/>
      <c r="F141" s="59"/>
      <c r="G141" s="59"/>
      <c r="H141" s="59"/>
      <c r="I141" s="59"/>
    </row>
    <row r="142" customFormat="false" ht="13.5" hidden="false" customHeight="true" outlineLevel="0" collapsed="false">
      <c r="A142" s="28" t="s">
        <v>153</v>
      </c>
      <c r="B142" s="28"/>
      <c r="C142" s="28" t="s">
        <v>154</v>
      </c>
      <c r="D142" s="21" t="s">
        <v>155</v>
      </c>
      <c r="E142" s="21"/>
      <c r="F142" s="28" t="s">
        <v>156</v>
      </c>
      <c r="G142" s="103" t="s">
        <v>157</v>
      </c>
      <c r="H142" s="28" t="s">
        <v>158</v>
      </c>
      <c r="I142" s="28"/>
    </row>
    <row r="143" customFormat="false" ht="13.5" hidden="false" customHeight="true" outlineLevel="0" collapsed="false">
      <c r="A143" s="38" t="n">
        <f aca="false">I99</f>
        <v>4322.0089322944</v>
      </c>
      <c r="B143" s="38"/>
      <c r="C143" s="38" t="n">
        <f aca="false">I129</f>
        <v>0</v>
      </c>
      <c r="D143" s="104" t="n">
        <f aca="false">A143+C143</f>
        <v>4322.0089322944</v>
      </c>
      <c r="E143" s="104"/>
      <c r="F143" s="36" t="str">
        <f aca="false">B133</f>
        <v>PIS</v>
      </c>
      <c r="G143" s="105" t="n">
        <v>0.0165</v>
      </c>
      <c r="H143" s="71" t="n">
        <v>0.0065</v>
      </c>
      <c r="I143" s="71"/>
      <c r="J143" s="55"/>
    </row>
    <row r="144" customFormat="false" ht="13.5" hidden="false" customHeight="true" outlineLevel="0" collapsed="false">
      <c r="A144" s="106" t="s">
        <v>159</v>
      </c>
      <c r="B144" s="106"/>
      <c r="C144" s="103" t="n">
        <v>1</v>
      </c>
      <c r="D144" s="107" t="n">
        <f aca="false">G148/1</f>
        <v>0.1125</v>
      </c>
      <c r="E144" s="108" t="n">
        <f aca="false">C144-D144</f>
        <v>0.8875</v>
      </c>
      <c r="F144" s="36" t="str">
        <f aca="false">B134</f>
        <v>COFINS</v>
      </c>
      <c r="G144" s="105" t="n">
        <v>0.076</v>
      </c>
      <c r="H144" s="71" t="n">
        <v>0.03</v>
      </c>
      <c r="I144" s="71"/>
    </row>
    <row r="145" customFormat="false" ht="13.5" hidden="false" customHeight="true" outlineLevel="0" collapsed="false">
      <c r="A145" s="109" t="s">
        <v>160</v>
      </c>
      <c r="B145" s="109"/>
      <c r="C145" s="36" t="n">
        <v>1</v>
      </c>
      <c r="D145" s="110" t="n">
        <f aca="false">H148</f>
        <v>0.0565</v>
      </c>
      <c r="E145" s="111" t="n">
        <f aca="false">C145-D145</f>
        <v>0.9435</v>
      </c>
      <c r="F145" s="36" t="str">
        <f aca="false">B135</f>
        <v>ISS</v>
      </c>
      <c r="G145" s="105" t="n">
        <f aca="false">I11</f>
        <v>0.02</v>
      </c>
      <c r="H145" s="71" t="n">
        <f aca="false">I11</f>
        <v>0.02</v>
      </c>
      <c r="I145" s="71"/>
    </row>
    <row r="146" customFormat="false" ht="13.5" hidden="false" customHeight="true" outlineLevel="0" collapsed="false">
      <c r="A146" s="112" t="s">
        <v>161</v>
      </c>
      <c r="B146" s="112"/>
      <c r="C146" s="36" t="n">
        <v>1</v>
      </c>
      <c r="D146" s="113" t="n">
        <v>0.09</v>
      </c>
      <c r="E146" s="114" t="n">
        <f aca="false">C146-D146</f>
        <v>0.91</v>
      </c>
      <c r="F146" s="28" t="s">
        <v>162</v>
      </c>
      <c r="G146" s="105" t="n">
        <v>0</v>
      </c>
      <c r="H146" s="71" t="n">
        <v>0</v>
      </c>
      <c r="I146" s="71"/>
    </row>
    <row r="147" customFormat="false" ht="13.5" hidden="false" customHeight="true" outlineLevel="0" collapsed="false">
      <c r="A147" s="115" t="s">
        <v>163</v>
      </c>
      <c r="B147" s="115" t="s">
        <v>164</v>
      </c>
      <c r="C147" s="115"/>
      <c r="D147" s="115"/>
      <c r="E147" s="115"/>
      <c r="F147" s="21" t="s">
        <v>165</v>
      </c>
      <c r="G147" s="105" t="n">
        <v>0</v>
      </c>
      <c r="H147" s="71" t="n">
        <v>0</v>
      </c>
      <c r="I147" s="71"/>
    </row>
    <row r="148" customFormat="false" ht="18" hidden="false" customHeight="true" outlineLevel="0" collapsed="false">
      <c r="A148" s="115"/>
      <c r="B148" s="115"/>
      <c r="C148" s="115"/>
      <c r="D148" s="115"/>
      <c r="E148" s="115"/>
      <c r="F148" s="3" t="s">
        <v>166</v>
      </c>
      <c r="G148" s="116" t="n">
        <f aca="false">SUM(G143:G147)</f>
        <v>0.1125</v>
      </c>
      <c r="H148" s="117" t="n">
        <f aca="false">SUM(H143:I147)</f>
        <v>0.0565</v>
      </c>
      <c r="I148" s="117"/>
    </row>
    <row r="149" customFormat="false" ht="18" hidden="false" customHeight="true" outlineLevel="0" collapsed="false">
      <c r="A149" s="47" t="s">
        <v>167</v>
      </c>
      <c r="B149" s="102" t="s">
        <v>168</v>
      </c>
      <c r="C149" s="102"/>
      <c r="D149" s="102"/>
      <c r="E149" s="102"/>
      <c r="F149" s="102"/>
      <c r="G149" s="102"/>
      <c r="H149" s="102"/>
      <c r="I149" s="102"/>
    </row>
    <row r="150" customFormat="false" ht="4.5" hidden="false" customHeight="true" outlineLevel="0" collapsed="false">
      <c r="A150" s="118"/>
      <c r="B150" s="119"/>
      <c r="C150" s="119"/>
      <c r="D150" s="119"/>
      <c r="E150" s="119"/>
      <c r="F150" s="119"/>
      <c r="G150" s="119"/>
      <c r="H150" s="119"/>
      <c r="I150" s="119"/>
    </row>
    <row r="151" customFormat="false" ht="12" hidden="false" customHeight="true" outlineLevel="0" collapsed="false">
      <c r="A151" s="81" t="s">
        <v>169</v>
      </c>
      <c r="B151" s="81"/>
      <c r="C151" s="81"/>
      <c r="D151" s="81"/>
      <c r="E151" s="81"/>
      <c r="F151" s="81"/>
      <c r="G151" s="81"/>
      <c r="H151" s="82" t="n">
        <f aca="false">H138</f>
        <v>0.126760563380282</v>
      </c>
      <c r="I151" s="83" t="n">
        <f aca="false">I138</f>
        <v>547.860287192248</v>
      </c>
    </row>
    <row r="152" customFormat="false" ht="4.5" hidden="false" customHeight="true" outlineLevel="0" collapsed="false"/>
    <row r="153" customFormat="false" ht="11.25" hidden="false" customHeight="true" outlineLevel="0" collapsed="false">
      <c r="A153" s="120" t="s">
        <v>170</v>
      </c>
      <c r="B153" s="120"/>
      <c r="C153" s="120"/>
      <c r="D153" s="120"/>
      <c r="E153" s="120"/>
      <c r="F153" s="120"/>
      <c r="G153" s="120"/>
      <c r="H153" s="120"/>
      <c r="I153" s="120"/>
    </row>
    <row r="154" customFormat="false" ht="11.25" hidden="false" customHeight="true" outlineLevel="0" collapsed="false">
      <c r="A154" s="33" t="s">
        <v>38</v>
      </c>
      <c r="B154" s="33"/>
      <c r="C154" s="33"/>
      <c r="D154" s="33"/>
      <c r="E154" s="33"/>
      <c r="F154" s="33"/>
      <c r="G154" s="33"/>
      <c r="H154" s="33"/>
      <c r="I154" s="33"/>
    </row>
    <row r="155" customFormat="false" ht="15" hidden="false" customHeight="true" outlineLevel="0" collapsed="false">
      <c r="A155" s="36" t="n">
        <v>1</v>
      </c>
      <c r="B155" s="14" t="s">
        <v>171</v>
      </c>
      <c r="C155" s="14"/>
      <c r="D155" s="14"/>
      <c r="E155" s="14"/>
      <c r="F155" s="14"/>
      <c r="G155" s="14"/>
      <c r="H155" s="37" t="n">
        <f aca="false">I155/$G$172</f>
        <v>0.497056469260825</v>
      </c>
      <c r="I155" s="121" t="n">
        <f aca="false">I40</f>
        <v>2420.6</v>
      </c>
    </row>
    <row r="156" customFormat="false" ht="15" hidden="false" customHeight="true" outlineLevel="0" collapsed="false">
      <c r="A156" s="36" t="n">
        <v>2</v>
      </c>
      <c r="B156" s="14" t="s">
        <v>172</v>
      </c>
      <c r="C156" s="14"/>
      <c r="D156" s="14"/>
      <c r="E156" s="14"/>
      <c r="F156" s="14"/>
      <c r="G156" s="14"/>
      <c r="H156" s="37" t="n">
        <f aca="false">I156/$G$172</f>
        <v>0.373566280797613</v>
      </c>
      <c r="I156" s="121" t="n">
        <f aca="false">I51+I63+I70+I74</f>
        <v>1819.2189322944</v>
      </c>
    </row>
    <row r="157" customFormat="false" ht="15" hidden="false" customHeight="true" outlineLevel="0" collapsed="false">
      <c r="A157" s="36" t="n">
        <v>3</v>
      </c>
      <c r="B157" s="14" t="s">
        <v>173</v>
      </c>
      <c r="C157" s="14"/>
      <c r="D157" s="14"/>
      <c r="E157" s="14"/>
      <c r="F157" s="14"/>
      <c r="G157" s="14"/>
      <c r="H157" s="37" t="n">
        <f aca="false">I157/$G$172</f>
        <v>0.0168772499415629</v>
      </c>
      <c r="I157" s="121" t="n">
        <f aca="false">I85</f>
        <v>82.19</v>
      </c>
    </row>
    <row r="158" s="44" customFormat="true" ht="15" hidden="false" customHeight="true" outlineLevel="0" collapsed="false">
      <c r="A158" s="81" t="s">
        <v>174</v>
      </c>
      <c r="B158" s="81"/>
      <c r="C158" s="81"/>
      <c r="D158" s="81"/>
      <c r="E158" s="81"/>
      <c r="F158" s="81"/>
      <c r="G158" s="81"/>
      <c r="H158" s="82" t="n">
        <f aca="false">H155+H156+H157</f>
        <v>0.8875</v>
      </c>
      <c r="I158" s="83" t="n">
        <f aca="false">SUM(I155:I157)</f>
        <v>4322.0089322944</v>
      </c>
      <c r="J158" s="122"/>
    </row>
    <row r="159" customFormat="false" ht="4.5" hidden="false" customHeight="true" outlineLevel="0" collapsed="false"/>
    <row r="160" customFormat="false" ht="11.25" hidden="false" customHeight="true" outlineLevel="0" collapsed="false">
      <c r="A160" s="33" t="s">
        <v>113</v>
      </c>
      <c r="B160" s="33"/>
      <c r="C160" s="33"/>
      <c r="D160" s="33"/>
      <c r="E160" s="33"/>
      <c r="F160" s="33"/>
      <c r="G160" s="33"/>
      <c r="H160" s="33"/>
      <c r="I160" s="33"/>
    </row>
    <row r="161" customFormat="false" ht="15" hidden="false" customHeight="true" outlineLevel="0" collapsed="false">
      <c r="A161" s="36" t="n">
        <v>1</v>
      </c>
      <c r="B161" s="14" t="s">
        <v>175</v>
      </c>
      <c r="C161" s="14"/>
      <c r="D161" s="14"/>
      <c r="E161" s="14"/>
      <c r="F161" s="14"/>
      <c r="G161" s="14"/>
      <c r="H161" s="37" t="n">
        <f aca="false">I161/$G$172</f>
        <v>0</v>
      </c>
      <c r="I161" s="38" t="n">
        <f aca="false">I109</f>
        <v>0</v>
      </c>
    </row>
    <row r="162" customFormat="false" ht="15" hidden="false" customHeight="true" outlineLevel="0" collapsed="false">
      <c r="A162" s="36" t="n">
        <v>2</v>
      </c>
      <c r="B162" s="14" t="s">
        <v>176</v>
      </c>
      <c r="C162" s="14"/>
      <c r="D162" s="14"/>
      <c r="E162" s="14"/>
      <c r="F162" s="14"/>
      <c r="G162" s="14"/>
      <c r="H162" s="37" t="n">
        <f aca="false">I162/$G$172</f>
        <v>0</v>
      </c>
      <c r="I162" s="38" t="n">
        <f aca="false">I119</f>
        <v>0</v>
      </c>
    </row>
    <row r="163" customFormat="false" ht="15" hidden="false" customHeight="true" outlineLevel="0" collapsed="false">
      <c r="A163" s="36" t="n">
        <v>3</v>
      </c>
      <c r="B163" s="14" t="s">
        <v>177</v>
      </c>
      <c r="C163" s="14"/>
      <c r="D163" s="14"/>
      <c r="E163" s="14"/>
      <c r="F163" s="14"/>
      <c r="G163" s="14"/>
      <c r="H163" s="37" t="n">
        <f aca="false">I163/$G$172</f>
        <v>0</v>
      </c>
      <c r="I163" s="38" t="n">
        <f aca="false">I123</f>
        <v>0</v>
      </c>
    </row>
    <row r="164" customFormat="false" ht="15" hidden="false" customHeight="true" outlineLevel="0" collapsed="false">
      <c r="A164" s="81" t="s">
        <v>178</v>
      </c>
      <c r="B164" s="81"/>
      <c r="C164" s="81"/>
      <c r="D164" s="81"/>
      <c r="E164" s="81"/>
      <c r="F164" s="81"/>
      <c r="G164" s="81"/>
      <c r="H164" s="82" t="n">
        <f aca="false">H161+H162+H163</f>
        <v>0</v>
      </c>
      <c r="I164" s="83" t="n">
        <f aca="false">I161+I162+I163</f>
        <v>0</v>
      </c>
    </row>
    <row r="165" customFormat="false" ht="4.5" hidden="false" customHeight="true" outlineLevel="0" collapsed="false"/>
    <row r="166" customFormat="false" ht="11.25" hidden="false" customHeight="true" outlineLevel="0" collapsed="false">
      <c r="A166" s="33" t="s">
        <v>141</v>
      </c>
      <c r="B166" s="33"/>
      <c r="C166" s="33"/>
      <c r="D166" s="33"/>
      <c r="E166" s="33"/>
      <c r="F166" s="33"/>
      <c r="G166" s="33"/>
      <c r="H166" s="33"/>
      <c r="I166" s="33"/>
    </row>
    <row r="167" customFormat="false" ht="15" hidden="false" customHeight="true" outlineLevel="0" collapsed="false">
      <c r="A167" s="36" t="n">
        <v>1</v>
      </c>
      <c r="B167" s="14" t="s">
        <v>179</v>
      </c>
      <c r="C167" s="14"/>
      <c r="D167" s="14"/>
      <c r="E167" s="14"/>
      <c r="F167" s="14"/>
      <c r="G167" s="14"/>
      <c r="H167" s="37" t="n">
        <f aca="false">I167/$G$172</f>
        <v>0.1125</v>
      </c>
      <c r="I167" s="38" t="n">
        <f aca="false">I138</f>
        <v>547.860287192248</v>
      </c>
    </row>
    <row r="168" customFormat="false" ht="15" hidden="false" customHeight="true" outlineLevel="0" collapsed="false">
      <c r="A168" s="81" t="s">
        <v>180</v>
      </c>
      <c r="B168" s="81"/>
      <c r="C168" s="81"/>
      <c r="D168" s="81"/>
      <c r="E168" s="81"/>
      <c r="F168" s="81"/>
      <c r="G168" s="81"/>
      <c r="H168" s="82" t="n">
        <f aca="false">H167</f>
        <v>0.1125</v>
      </c>
      <c r="I168" s="83" t="n">
        <f aca="false">I138</f>
        <v>547.860287192248</v>
      </c>
      <c r="K168" s="123"/>
    </row>
    <row r="169" customFormat="false" ht="4.5" hidden="false" customHeight="true" outlineLevel="0" collapsed="false"/>
    <row r="170" customFormat="false" ht="11.25" hidden="false" customHeight="true" outlineLevel="0" collapsed="false">
      <c r="A170" s="124" t="s">
        <v>170</v>
      </c>
      <c r="B170" s="124"/>
      <c r="C170" s="124"/>
      <c r="D170" s="124"/>
      <c r="E170" s="124"/>
      <c r="F170" s="124"/>
      <c r="G170" s="124"/>
      <c r="H170" s="124"/>
      <c r="I170" s="124"/>
    </row>
    <row r="171" customFormat="false" ht="45" hidden="false" customHeight="true" outlineLevel="0" collapsed="false">
      <c r="A171" s="125" t="s">
        <v>181</v>
      </c>
      <c r="B171" s="125"/>
      <c r="C171" s="125"/>
      <c r="D171" s="125"/>
      <c r="E171" s="125"/>
      <c r="F171" s="125"/>
      <c r="G171" s="124" t="s">
        <v>182</v>
      </c>
      <c r="H171" s="124" t="s">
        <v>183</v>
      </c>
      <c r="I171" s="124" t="s">
        <v>184</v>
      </c>
    </row>
    <row r="172" customFormat="false" ht="11.25" hidden="false" customHeight="true" outlineLevel="0" collapsed="false">
      <c r="A172" s="126" t="str">
        <f aca="false">D5</f>
        <v>Eletricista de Baixa Tensão (Oficial)</v>
      </c>
      <c r="B172" s="126"/>
      <c r="C172" s="126"/>
      <c r="D172" s="126"/>
      <c r="E172" s="126"/>
      <c r="F172" s="126"/>
      <c r="G172" s="127" t="n">
        <f aca="false">I158+I164+I168</f>
        <v>4869.86921948665</v>
      </c>
      <c r="H172" s="124" t="n">
        <f aca="false">IF(D6="12x36",2,1)</f>
        <v>1</v>
      </c>
      <c r="I172" s="127" t="n">
        <f aca="false">G172*H172</f>
        <v>4869.86921948665</v>
      </c>
    </row>
    <row r="173" customFormat="false" ht="11.25" hidden="false" customHeight="false" outlineLevel="0" collapsed="false">
      <c r="A173" s="126"/>
      <c r="B173" s="126"/>
      <c r="C173" s="126"/>
      <c r="D173" s="126"/>
      <c r="E173" s="126"/>
      <c r="F173" s="126"/>
      <c r="G173" s="124"/>
      <c r="H173" s="124"/>
      <c r="I173" s="127"/>
    </row>
    <row r="174" s="44" customFormat="true" ht="12" hidden="false" customHeight="true" outlineLevel="0" collapsed="false">
      <c r="A174" s="128" t="s">
        <v>185</v>
      </c>
      <c r="B174" s="128"/>
      <c r="C174" s="128"/>
      <c r="D174" s="128"/>
      <c r="E174" s="128"/>
      <c r="F174" s="128"/>
      <c r="G174" s="128"/>
      <c r="H174" s="128"/>
      <c r="I174" s="129" t="n">
        <f aca="false">I172</f>
        <v>4869.86921948665</v>
      </c>
      <c r="J174" s="122"/>
    </row>
  </sheetData>
  <mergeCells count="173">
    <mergeCell ref="A1:I1"/>
    <mergeCell ref="A2:B2"/>
    <mergeCell ref="C2:D2"/>
    <mergeCell ref="E2:I2"/>
    <mergeCell ref="A3:B3"/>
    <mergeCell ref="A5:C5"/>
    <mergeCell ref="D5:F5"/>
    <mergeCell ref="G5:H6"/>
    <mergeCell ref="I5:I6"/>
    <mergeCell ref="A6:C6"/>
    <mergeCell ref="D6:F6"/>
    <mergeCell ref="A7:C7"/>
    <mergeCell ref="D7:F7"/>
    <mergeCell ref="G7:H8"/>
    <mergeCell ref="I7:I8"/>
    <mergeCell ref="A8:C8"/>
    <mergeCell ref="D8:F8"/>
    <mergeCell ref="A9:C9"/>
    <mergeCell ref="D9:F9"/>
    <mergeCell ref="G9:H9"/>
    <mergeCell ref="A10:F10"/>
    <mergeCell ref="A11:F11"/>
    <mergeCell ref="A12:F14"/>
    <mergeCell ref="G12:G14"/>
    <mergeCell ref="A15:F17"/>
    <mergeCell ref="G15:G17"/>
    <mergeCell ref="A18:F20"/>
    <mergeCell ref="G18:G20"/>
    <mergeCell ref="A21:F21"/>
    <mergeCell ref="A22:F22"/>
    <mergeCell ref="A23:F23"/>
    <mergeCell ref="A24:F25"/>
    <mergeCell ref="A26:F26"/>
    <mergeCell ref="A27:F27"/>
    <mergeCell ref="A29:I29"/>
    <mergeCell ref="B30:G30"/>
    <mergeCell ref="B31:G31"/>
    <mergeCell ref="B32:G32"/>
    <mergeCell ref="B33:G33"/>
    <mergeCell ref="B34:G34"/>
    <mergeCell ref="B35:G35"/>
    <mergeCell ref="B36:G36"/>
    <mergeCell ref="B37:G37"/>
    <mergeCell ref="B38:G38"/>
    <mergeCell ref="B39:G39"/>
    <mergeCell ref="A40:G40"/>
    <mergeCell ref="B42:G42"/>
    <mergeCell ref="B43:G43"/>
    <mergeCell ref="B44:G44"/>
    <mergeCell ref="B45:G45"/>
    <mergeCell ref="B46:G46"/>
    <mergeCell ref="B47:G47"/>
    <mergeCell ref="B48:G48"/>
    <mergeCell ref="B49:G49"/>
    <mergeCell ref="B50:G50"/>
    <mergeCell ref="A51:G51"/>
    <mergeCell ref="A52:I52"/>
    <mergeCell ref="A53:I53"/>
    <mergeCell ref="B54:G54"/>
    <mergeCell ref="B55:G55"/>
    <mergeCell ref="B56:G56"/>
    <mergeCell ref="B57:G57"/>
    <mergeCell ref="B58:G58"/>
    <mergeCell ref="B59:G59"/>
    <mergeCell ref="B60:G60"/>
    <mergeCell ref="B61:G61"/>
    <mergeCell ref="B62:G62"/>
    <mergeCell ref="A63:G63"/>
    <mergeCell ref="B64:I64"/>
    <mergeCell ref="B65:I65"/>
    <mergeCell ref="B66:G66"/>
    <mergeCell ref="B67:G67"/>
    <mergeCell ref="B68:G68"/>
    <mergeCell ref="B69:G69"/>
    <mergeCell ref="A70:G70"/>
    <mergeCell ref="B72:G72"/>
    <mergeCell ref="B73:G73"/>
    <mergeCell ref="A74:G74"/>
    <mergeCell ref="A76:G76"/>
    <mergeCell ref="B78:G78"/>
    <mergeCell ref="B79:G79"/>
    <mergeCell ref="B80:G80"/>
    <mergeCell ref="B81:G81"/>
    <mergeCell ref="B82:G82"/>
    <mergeCell ref="B83:G83"/>
    <mergeCell ref="B84:G84"/>
    <mergeCell ref="A85:G85"/>
    <mergeCell ref="B86:G86"/>
    <mergeCell ref="A87:I87"/>
    <mergeCell ref="A88:B88"/>
    <mergeCell ref="A89:B89"/>
    <mergeCell ref="A91:I91"/>
    <mergeCell ref="A92:B92"/>
    <mergeCell ref="A93:B93"/>
    <mergeCell ref="A95:E95"/>
    <mergeCell ref="F95:I95"/>
    <mergeCell ref="A96:B96"/>
    <mergeCell ref="A97:B97"/>
    <mergeCell ref="A99:G99"/>
    <mergeCell ref="A101:I101"/>
    <mergeCell ref="B102:G102"/>
    <mergeCell ref="B103:G103"/>
    <mergeCell ref="B104:G104"/>
    <mergeCell ref="B105:G105"/>
    <mergeCell ref="B106:G106"/>
    <mergeCell ref="B107:G107"/>
    <mergeCell ref="B108:G108"/>
    <mergeCell ref="A109:G109"/>
    <mergeCell ref="B110:I110"/>
    <mergeCell ref="A112:E112"/>
    <mergeCell ref="A113:B113"/>
    <mergeCell ref="A114:B114"/>
    <mergeCell ref="B115:I115"/>
    <mergeCell ref="B116:G116"/>
    <mergeCell ref="B117:G117"/>
    <mergeCell ref="B118:G118"/>
    <mergeCell ref="A119:G119"/>
    <mergeCell ref="B121:G121"/>
    <mergeCell ref="B122:G122"/>
    <mergeCell ref="A123:G123"/>
    <mergeCell ref="A125:E125"/>
    <mergeCell ref="A126:B126"/>
    <mergeCell ref="A127:B127"/>
    <mergeCell ref="A129:G129"/>
    <mergeCell ref="A131:I131"/>
    <mergeCell ref="B132:G132"/>
    <mergeCell ref="B133:G133"/>
    <mergeCell ref="B134:G134"/>
    <mergeCell ref="B135:G135"/>
    <mergeCell ref="B136:G136"/>
    <mergeCell ref="B137:G137"/>
    <mergeCell ref="A138:G138"/>
    <mergeCell ref="B139:I139"/>
    <mergeCell ref="B140:I140"/>
    <mergeCell ref="A141:I141"/>
    <mergeCell ref="A142:B142"/>
    <mergeCell ref="D142:E142"/>
    <mergeCell ref="H142:I142"/>
    <mergeCell ref="A143:B143"/>
    <mergeCell ref="D143:E143"/>
    <mergeCell ref="H143:I143"/>
    <mergeCell ref="A144:B144"/>
    <mergeCell ref="H144:I144"/>
    <mergeCell ref="A145:B145"/>
    <mergeCell ref="H145:I145"/>
    <mergeCell ref="A146:B146"/>
    <mergeCell ref="H146:I146"/>
    <mergeCell ref="A147:A148"/>
    <mergeCell ref="B147:E148"/>
    <mergeCell ref="H147:I147"/>
    <mergeCell ref="H148:I148"/>
    <mergeCell ref="B149:I149"/>
    <mergeCell ref="B150:I150"/>
    <mergeCell ref="A151:G151"/>
    <mergeCell ref="A153:I153"/>
    <mergeCell ref="A154:I154"/>
    <mergeCell ref="B155:G155"/>
    <mergeCell ref="B156:G156"/>
    <mergeCell ref="B157:G157"/>
    <mergeCell ref="A158:G158"/>
    <mergeCell ref="A160:I160"/>
    <mergeCell ref="B161:G161"/>
    <mergeCell ref="B162:G162"/>
    <mergeCell ref="B163:G163"/>
    <mergeCell ref="A164:G164"/>
    <mergeCell ref="A166:I166"/>
    <mergeCell ref="B167:G167"/>
    <mergeCell ref="A168:G168"/>
    <mergeCell ref="A170:I170"/>
    <mergeCell ref="A171:F171"/>
    <mergeCell ref="A172:F172"/>
    <mergeCell ref="A173:F173"/>
    <mergeCell ref="A174:H174"/>
  </mergeCells>
  <printOptions headings="false" gridLines="false" gridLinesSet="true" horizontalCentered="true" verticalCentered="false"/>
  <pageMargins left="1.29583333333333" right="0.511805555555556" top="1.34722222222222" bottom="0.7875" header="0.511811023622047" footer="0.511811023622047"/>
  <pageSetup paperSize="9" scale="73" fitToWidth="1" fitToHeight="1" pageOrder="downThenOver" orientation="portrait" blackAndWhite="false" draft="false" cellComments="none" horizontalDpi="300" verticalDpi="300" copies="1"/>
  <headerFooter differentFirst="false" differentOddEven="false">
    <oddHeader/>
    <oddFooter/>
  </headerFooter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false"/>
  </sheetPr>
  <dimension ref="A1:L174"/>
  <sheetViews>
    <sheetView showFormulas="false" showGridLines="true" showRowColHeaders="true" showZeros="true" rightToLeft="false" tabSelected="false" showOutlineSymbols="true" defaultGridColor="true" view="pageBreakPreview" topLeftCell="A1" colorId="64" zoomScale="130" zoomScaleNormal="130" zoomScalePageLayoutView="130" workbookViewId="0">
      <selection pane="topLeft" activeCell="A23" activeCellId="0" sqref="A23"/>
    </sheetView>
  </sheetViews>
  <sheetFormatPr defaultColWidth="9.1484375" defaultRowHeight="11.25" zeroHeight="false" outlineLevelRow="0" outlineLevelCol="0"/>
  <cols>
    <col collapsed="false" customWidth="true" hidden="false" outlineLevel="0" max="1" min="1" style="1" width="2.86"/>
    <col collapsed="false" customWidth="true" hidden="false" outlineLevel="0" max="4" min="2" style="1" width="11.29"/>
    <col collapsed="false" customWidth="true" hidden="false" outlineLevel="0" max="5" min="5" style="1" width="12.15"/>
    <col collapsed="false" customWidth="true" hidden="false" outlineLevel="0" max="7" min="6" style="1" width="11.29"/>
    <col collapsed="false" customWidth="true" hidden="false" outlineLevel="0" max="8" min="8" style="1" width="9.29"/>
    <col collapsed="false" customWidth="true" hidden="false" outlineLevel="0" max="9" min="9" style="1" width="11.71"/>
    <col collapsed="false" customWidth="true" hidden="false" outlineLevel="0" max="10" min="10" style="2" width="11.14"/>
    <col collapsed="false" customWidth="true" hidden="false" outlineLevel="0" max="11" min="11" style="1" width="10"/>
    <col collapsed="false" customWidth="false" hidden="false" outlineLevel="0" max="12" min="12" style="1" width="9.14"/>
    <col collapsed="false" customWidth="true" hidden="false" outlineLevel="0" max="15" min="13" style="1" width="22.29"/>
    <col collapsed="false" customWidth="false" hidden="false" outlineLevel="0" max="16384" min="16" style="1" width="9.14"/>
  </cols>
  <sheetData>
    <row r="1" customFormat="false" ht="27.75" hidden="false" customHeight="true" outlineLevel="0" collapsed="false">
      <c r="A1" s="3" t="s">
        <v>0</v>
      </c>
      <c r="B1" s="3"/>
      <c r="C1" s="3"/>
      <c r="D1" s="3"/>
      <c r="E1" s="3"/>
      <c r="F1" s="3"/>
      <c r="G1" s="3"/>
      <c r="H1" s="3"/>
      <c r="I1" s="3"/>
      <c r="K1" s="4"/>
    </row>
    <row r="2" customFormat="false" ht="22.5" hidden="false" customHeight="true" outlineLevel="0" collapsed="false">
      <c r="A2" s="3" t="s">
        <v>1</v>
      </c>
      <c r="B2" s="3"/>
      <c r="C2" s="5" t="s">
        <v>2</v>
      </c>
      <c r="D2" s="5"/>
      <c r="E2" s="6" t="s">
        <v>3</v>
      </c>
      <c r="F2" s="6"/>
      <c r="G2" s="6"/>
      <c r="H2" s="6"/>
      <c r="I2" s="6"/>
    </row>
    <row r="3" customFormat="false" ht="11.25" hidden="false" customHeight="true" outlineLevel="0" collapsed="false">
      <c r="A3" s="3" t="s">
        <v>4</v>
      </c>
      <c r="B3" s="3"/>
      <c r="C3" s="7"/>
      <c r="D3" s="8"/>
      <c r="E3" s="9" t="s">
        <v>5</v>
      </c>
      <c r="F3" s="7"/>
      <c r="G3" s="8"/>
      <c r="H3" s="8"/>
      <c r="I3" s="8"/>
    </row>
    <row r="4" customFormat="false" ht="4.5" hidden="false" customHeight="true" outlineLevel="0" collapsed="false"/>
    <row r="5" customFormat="false" ht="18.75" hidden="false" customHeight="true" outlineLevel="0" collapsed="false">
      <c r="A5" s="10" t="s">
        <v>6</v>
      </c>
      <c r="B5" s="10"/>
      <c r="C5" s="10"/>
      <c r="D5" s="11" t="s">
        <v>192</v>
      </c>
      <c r="E5" s="11"/>
      <c r="F5" s="11"/>
      <c r="G5" s="12" t="str">
        <f aca="false">IF(D6="12x36","Regime de trabalho:","Quantidade de HORAS/MÊS")</f>
        <v>Quantidade de HORAS/MÊS</v>
      </c>
      <c r="H5" s="12"/>
      <c r="I5" s="13" t="n">
        <f aca="false">IF(D6="12x36",D6,5*D6)</f>
        <v>200</v>
      </c>
    </row>
    <row r="6" customFormat="false" ht="18.75" hidden="false" customHeight="true" outlineLevel="0" collapsed="false">
      <c r="A6" s="10" t="str">
        <f aca="false">IF(D6="12x36","Regime de trabalho:","Regime de trabalho (horas semanais):")</f>
        <v>Regime de trabalho (horas semanais):</v>
      </c>
      <c r="B6" s="10"/>
      <c r="C6" s="10"/>
      <c r="D6" s="10" t="n">
        <v>40</v>
      </c>
      <c r="E6" s="10"/>
      <c r="F6" s="10"/>
      <c r="G6" s="12"/>
      <c r="H6" s="12"/>
      <c r="I6" s="13"/>
    </row>
    <row r="7" customFormat="false" ht="22.5" hidden="false" customHeight="true" outlineLevel="0" collapsed="false">
      <c r="A7" s="10" t="s">
        <v>8</v>
      </c>
      <c r="B7" s="10"/>
      <c r="C7" s="10"/>
      <c r="D7" s="14" t="s">
        <v>188</v>
      </c>
      <c r="E7" s="14"/>
      <c r="F7" s="14"/>
      <c r="G7" s="15" t="s">
        <v>10</v>
      </c>
      <c r="H7" s="15"/>
      <c r="I7" s="17" t="s">
        <v>16</v>
      </c>
    </row>
    <row r="8" customFormat="false" ht="22.5" hidden="false" customHeight="true" outlineLevel="0" collapsed="false">
      <c r="A8" s="10" t="s">
        <v>11</v>
      </c>
      <c r="B8" s="10"/>
      <c r="C8" s="10"/>
      <c r="D8" s="14" t="s">
        <v>12</v>
      </c>
      <c r="E8" s="14"/>
      <c r="F8" s="14"/>
      <c r="G8" s="15"/>
      <c r="H8" s="15"/>
      <c r="I8" s="17"/>
    </row>
    <row r="9" customFormat="false" ht="24.75" hidden="false" customHeight="true" outlineLevel="0" collapsed="false">
      <c r="A9" s="10" t="s">
        <v>13</v>
      </c>
      <c r="B9" s="10"/>
      <c r="C9" s="10"/>
      <c r="D9" s="10" t="s">
        <v>14</v>
      </c>
      <c r="E9" s="10"/>
      <c r="F9" s="10"/>
      <c r="G9" s="15" t="s">
        <v>15</v>
      </c>
      <c r="H9" s="15"/>
      <c r="I9" s="17" t="s">
        <v>16</v>
      </c>
    </row>
    <row r="10" customFormat="false" ht="32.25" hidden="false" customHeight="true" outlineLevel="0" collapsed="false">
      <c r="A10" s="18" t="s">
        <v>17</v>
      </c>
      <c r="B10" s="18"/>
      <c r="C10" s="18"/>
      <c r="D10" s="18"/>
      <c r="E10" s="18"/>
      <c r="F10" s="18"/>
      <c r="G10" s="15" t="s">
        <v>18</v>
      </c>
      <c r="H10" s="19" t="n">
        <v>200</v>
      </c>
      <c r="I10" s="20" t="n">
        <v>1496</v>
      </c>
    </row>
    <row r="11" customFormat="false" ht="11.25" hidden="false" customHeight="true" outlineLevel="0" collapsed="false">
      <c r="A11" s="21" t="s">
        <v>19</v>
      </c>
      <c r="B11" s="21"/>
      <c r="C11" s="21"/>
      <c r="D11" s="21"/>
      <c r="E11" s="21"/>
      <c r="F11" s="21"/>
      <c r="G11" s="19" t="str">
        <f aca="false">D9</f>
        <v>Esteio/RS</v>
      </c>
      <c r="H11" s="22" t="s">
        <v>20</v>
      </c>
      <c r="I11" s="23" t="n">
        <v>0.02</v>
      </c>
    </row>
    <row r="12" customFormat="false" ht="15" hidden="false" customHeight="true" outlineLevel="0" collapsed="false">
      <c r="A12" s="21" t="s">
        <v>21</v>
      </c>
      <c r="B12" s="21"/>
      <c r="C12" s="21"/>
      <c r="D12" s="21"/>
      <c r="E12" s="21"/>
      <c r="F12" s="21"/>
      <c r="G12" s="22" t="s">
        <v>12</v>
      </c>
      <c r="H12" s="22" t="s">
        <v>22</v>
      </c>
      <c r="I12" s="20" t="n">
        <v>4</v>
      </c>
    </row>
    <row r="13" customFormat="false" ht="11.25" hidden="false" customHeight="false" outlineLevel="0" collapsed="false">
      <c r="A13" s="21"/>
      <c r="B13" s="21"/>
      <c r="C13" s="21"/>
      <c r="D13" s="21"/>
      <c r="E13" s="21"/>
      <c r="F13" s="21"/>
      <c r="G13" s="22"/>
      <c r="H13" s="22" t="s">
        <v>23</v>
      </c>
      <c r="I13" s="24" t="n">
        <v>22</v>
      </c>
    </row>
    <row r="14" customFormat="false" ht="11.25" hidden="false" customHeight="false" outlineLevel="0" collapsed="false">
      <c r="A14" s="21"/>
      <c r="B14" s="21"/>
      <c r="C14" s="21"/>
      <c r="D14" s="21"/>
      <c r="E14" s="21"/>
      <c r="F14" s="21"/>
      <c r="G14" s="22"/>
      <c r="H14" s="22" t="s">
        <v>24</v>
      </c>
      <c r="I14" s="17" t="n">
        <v>0.06</v>
      </c>
    </row>
    <row r="15" customFormat="false" ht="11.25" hidden="false" customHeight="true" outlineLevel="0" collapsed="false">
      <c r="A15" s="21" t="s">
        <v>189</v>
      </c>
      <c r="B15" s="21"/>
      <c r="C15" s="21"/>
      <c r="D15" s="21"/>
      <c r="E15" s="21"/>
      <c r="F15" s="21"/>
      <c r="G15" s="22" t="s">
        <v>12</v>
      </c>
      <c r="H15" s="22" t="s">
        <v>22</v>
      </c>
      <c r="I15" s="20" t="n">
        <v>17.91</v>
      </c>
    </row>
    <row r="16" customFormat="false" ht="11.25" hidden="false" customHeight="true" outlineLevel="0" collapsed="false">
      <c r="A16" s="21"/>
      <c r="B16" s="21"/>
      <c r="C16" s="21"/>
      <c r="D16" s="21"/>
      <c r="E16" s="21"/>
      <c r="F16" s="21"/>
      <c r="G16" s="22"/>
      <c r="H16" s="22" t="s">
        <v>23</v>
      </c>
      <c r="I16" s="24" t="n">
        <v>1</v>
      </c>
    </row>
    <row r="17" customFormat="false" ht="11.25" hidden="false" customHeight="false" outlineLevel="0" collapsed="false">
      <c r="A17" s="21"/>
      <c r="B17" s="21"/>
      <c r="C17" s="21"/>
      <c r="D17" s="21"/>
      <c r="E17" s="21"/>
      <c r="F17" s="21"/>
      <c r="G17" s="22"/>
      <c r="H17" s="22" t="s">
        <v>24</v>
      </c>
      <c r="I17" s="17" t="n">
        <v>0</v>
      </c>
    </row>
    <row r="18" customFormat="false" ht="11.25" hidden="false" customHeight="true" outlineLevel="0" collapsed="false">
      <c r="A18" s="21" t="s">
        <v>26</v>
      </c>
      <c r="B18" s="21"/>
      <c r="C18" s="21"/>
      <c r="D18" s="21"/>
      <c r="E18" s="21"/>
      <c r="F18" s="21"/>
      <c r="G18" s="22" t="s">
        <v>12</v>
      </c>
      <c r="H18" s="22" t="s">
        <v>22</v>
      </c>
      <c r="I18" s="20" t="n">
        <v>0</v>
      </c>
    </row>
    <row r="19" customFormat="false" ht="11.25" hidden="false" customHeight="false" outlineLevel="0" collapsed="false">
      <c r="A19" s="21"/>
      <c r="B19" s="21"/>
      <c r="C19" s="21"/>
      <c r="D19" s="21"/>
      <c r="E19" s="21"/>
      <c r="F19" s="21"/>
      <c r="G19" s="22"/>
      <c r="H19" s="22" t="s">
        <v>23</v>
      </c>
      <c r="I19" s="24" t="n">
        <v>0</v>
      </c>
    </row>
    <row r="20" customFormat="false" ht="11.25" hidden="false" customHeight="false" outlineLevel="0" collapsed="false">
      <c r="A20" s="21"/>
      <c r="B20" s="21"/>
      <c r="C20" s="21"/>
      <c r="D20" s="21"/>
      <c r="E20" s="21"/>
      <c r="F20" s="21"/>
      <c r="G20" s="22"/>
      <c r="H20" s="22" t="s">
        <v>24</v>
      </c>
      <c r="I20" s="17" t="n">
        <v>0</v>
      </c>
    </row>
    <row r="21" customFormat="false" ht="36" hidden="false" customHeight="true" outlineLevel="0" collapsed="false">
      <c r="A21" s="25" t="s">
        <v>27</v>
      </c>
      <c r="B21" s="25"/>
      <c r="C21" s="25"/>
      <c r="D21" s="25"/>
      <c r="E21" s="25"/>
      <c r="F21" s="25"/>
      <c r="G21" s="26" t="s">
        <v>12</v>
      </c>
      <c r="H21" s="26" t="s">
        <v>28</v>
      </c>
      <c r="I21" s="131" t="s">
        <v>16</v>
      </c>
    </row>
    <row r="22" customFormat="false" ht="22.5" hidden="false" customHeight="true" outlineLevel="0" collapsed="false">
      <c r="A22" s="28" t="s">
        <v>29</v>
      </c>
      <c r="B22" s="28"/>
      <c r="C22" s="28"/>
      <c r="D22" s="28"/>
      <c r="E22" s="28"/>
      <c r="F22" s="28"/>
      <c r="G22" s="26"/>
      <c r="H22" s="26" t="s">
        <v>30</v>
      </c>
      <c r="I22" s="29" t="s">
        <v>16</v>
      </c>
    </row>
    <row r="23" customFormat="false" ht="34.5" hidden="false" customHeight="true" outlineLevel="0" collapsed="false">
      <c r="A23" s="28" t="s">
        <v>31</v>
      </c>
      <c r="B23" s="28"/>
      <c r="C23" s="28"/>
      <c r="D23" s="28"/>
      <c r="E23" s="28"/>
      <c r="F23" s="28"/>
      <c r="G23" s="19"/>
      <c r="H23" s="22" t="s">
        <v>32</v>
      </c>
      <c r="I23" s="130" t="s">
        <v>16</v>
      </c>
    </row>
    <row r="24" customFormat="false" ht="15" hidden="false" customHeight="true" outlineLevel="0" collapsed="false">
      <c r="A24" s="28" t="s">
        <v>33</v>
      </c>
      <c r="B24" s="28"/>
      <c r="C24" s="28"/>
      <c r="D24" s="28"/>
      <c r="E24" s="28"/>
      <c r="F24" s="28"/>
      <c r="G24" s="26"/>
      <c r="H24" s="30" t="s">
        <v>34</v>
      </c>
      <c r="I24" s="31" t="s">
        <v>16</v>
      </c>
    </row>
    <row r="25" customFormat="false" ht="15" hidden="false" customHeight="true" outlineLevel="0" collapsed="false">
      <c r="A25" s="28"/>
      <c r="B25" s="28"/>
      <c r="C25" s="28"/>
      <c r="D25" s="28"/>
      <c r="E25" s="28"/>
      <c r="F25" s="28"/>
      <c r="G25" s="26"/>
      <c r="H25" s="32" t="s">
        <v>35</v>
      </c>
      <c r="I25" s="17" t="s">
        <v>16</v>
      </c>
    </row>
    <row r="26" customFormat="false" ht="26.25" hidden="false" customHeight="true" outlineLevel="0" collapsed="false">
      <c r="A26" s="28" t="s">
        <v>36</v>
      </c>
      <c r="B26" s="28"/>
      <c r="C26" s="28"/>
      <c r="D26" s="28"/>
      <c r="E26" s="28"/>
      <c r="F26" s="28"/>
      <c r="G26" s="26"/>
      <c r="H26" s="22" t="s">
        <v>34</v>
      </c>
      <c r="I26" s="31" t="s">
        <v>16</v>
      </c>
    </row>
    <row r="27" customFormat="false" ht="35.25" hidden="false" customHeight="true" outlineLevel="0" collapsed="false">
      <c r="A27" s="28" t="s">
        <v>37</v>
      </c>
      <c r="B27" s="28"/>
      <c r="C27" s="28"/>
      <c r="D27" s="28"/>
      <c r="E27" s="28"/>
      <c r="F27" s="28"/>
      <c r="G27" s="19"/>
      <c r="H27" s="15" t="s">
        <v>30</v>
      </c>
      <c r="I27" s="17" t="n">
        <v>0.2</v>
      </c>
    </row>
    <row r="28" customFormat="false" ht="4.5" hidden="false" customHeight="true" outlineLevel="0" collapsed="false"/>
    <row r="29" customFormat="false" ht="17.25" hidden="false" customHeight="true" outlineLevel="0" collapsed="false">
      <c r="A29" s="33" t="s">
        <v>38</v>
      </c>
      <c r="B29" s="33"/>
      <c r="C29" s="33"/>
      <c r="D29" s="33"/>
      <c r="E29" s="33"/>
      <c r="F29" s="33"/>
      <c r="G29" s="33"/>
      <c r="H29" s="33"/>
      <c r="I29" s="33"/>
    </row>
    <row r="30" customFormat="false" ht="33.75" hidden="false" customHeight="true" outlineLevel="0" collapsed="false">
      <c r="A30" s="34" t="s">
        <v>39</v>
      </c>
      <c r="B30" s="35" t="s">
        <v>40</v>
      </c>
      <c r="C30" s="35"/>
      <c r="D30" s="35"/>
      <c r="E30" s="35"/>
      <c r="F30" s="35"/>
      <c r="G30" s="35"/>
      <c r="H30" s="34" t="s">
        <v>41</v>
      </c>
      <c r="I30" s="34" t="s">
        <v>42</v>
      </c>
    </row>
    <row r="31" customFormat="false" ht="15" hidden="false" customHeight="true" outlineLevel="0" collapsed="false">
      <c r="A31" s="36" t="n">
        <v>1</v>
      </c>
      <c r="B31" s="14" t="s">
        <v>43</v>
      </c>
      <c r="C31" s="14"/>
      <c r="D31" s="14"/>
      <c r="E31" s="14"/>
      <c r="F31" s="14"/>
      <c r="G31" s="14"/>
      <c r="H31" s="37" t="n">
        <f aca="false">I31/$I$40</f>
        <v>1</v>
      </c>
      <c r="I31" s="38" t="n">
        <f aca="false">IF(D6="12x36",I10,I10/H10*I5)</f>
        <v>1496</v>
      </c>
    </row>
    <row r="32" customFormat="false" ht="15" hidden="false" customHeight="true" outlineLevel="0" collapsed="false">
      <c r="A32" s="36" t="n">
        <f aca="false">A31+1</f>
        <v>2</v>
      </c>
      <c r="B32" s="14" t="s">
        <v>44</v>
      </c>
      <c r="C32" s="14"/>
      <c r="D32" s="14"/>
      <c r="E32" s="14"/>
      <c r="F32" s="14"/>
      <c r="G32" s="14"/>
      <c r="H32" s="37" t="n">
        <f aca="false">I32/$I$40</f>
        <v>0</v>
      </c>
      <c r="I32" s="38" t="n">
        <f aca="false">IF(I9=30%,I31*I9,0)</f>
        <v>0</v>
      </c>
    </row>
    <row r="33" customFormat="false" ht="15" hidden="false" customHeight="true" outlineLevel="0" collapsed="false">
      <c r="A33" s="36" t="n">
        <f aca="false">A32+1</f>
        <v>3</v>
      </c>
      <c r="B33" s="14" t="s">
        <v>45</v>
      </c>
      <c r="C33" s="14"/>
      <c r="D33" s="14"/>
      <c r="E33" s="14"/>
      <c r="F33" s="14"/>
      <c r="G33" s="14"/>
      <c r="H33" s="37" t="n">
        <f aca="false">I33/$I$40</f>
        <v>0</v>
      </c>
      <c r="I33" s="38" t="n">
        <f aca="false">IF(I7=10%,I23*I7,0)</f>
        <v>0</v>
      </c>
    </row>
    <row r="34" customFormat="false" ht="15" hidden="false" customHeight="true" outlineLevel="0" collapsed="false">
      <c r="A34" s="36" t="n">
        <f aca="false">A33+1</f>
        <v>4</v>
      </c>
      <c r="B34" s="14" t="s">
        <v>46</v>
      </c>
      <c r="C34" s="14"/>
      <c r="D34" s="14"/>
      <c r="E34" s="14"/>
      <c r="F34" s="14"/>
      <c r="G34" s="14"/>
      <c r="H34" s="37" t="n">
        <f aca="false">I34/$I$40</f>
        <v>0</v>
      </c>
      <c r="I34" s="38" t="n">
        <f aca="false">IF(I7=20%,I23*I7,0)</f>
        <v>0</v>
      </c>
    </row>
    <row r="35" customFormat="false" ht="15" hidden="false" customHeight="true" outlineLevel="0" collapsed="false">
      <c r="A35" s="36" t="n">
        <f aca="false">A34+1</f>
        <v>5</v>
      </c>
      <c r="B35" s="14" t="s">
        <v>47</v>
      </c>
      <c r="C35" s="14"/>
      <c r="D35" s="14"/>
      <c r="E35" s="14"/>
      <c r="F35" s="14"/>
      <c r="G35" s="14"/>
      <c r="H35" s="37" t="n">
        <f aca="false">I35/$I$40</f>
        <v>0</v>
      </c>
      <c r="I35" s="38" t="n">
        <f aca="false">IF(I7=40%,I23*I7,0)</f>
        <v>0</v>
      </c>
    </row>
    <row r="36" customFormat="false" ht="15" hidden="false" customHeight="true" outlineLevel="0" collapsed="false">
      <c r="A36" s="36" t="n">
        <f aca="false">A35+1</f>
        <v>6</v>
      </c>
      <c r="B36" s="14" t="s">
        <v>48</v>
      </c>
      <c r="C36" s="14"/>
      <c r="D36" s="14"/>
      <c r="E36" s="14"/>
      <c r="F36" s="14"/>
      <c r="G36" s="14"/>
      <c r="H36" s="37" t="n">
        <f aca="false">I36/$I$40</f>
        <v>0</v>
      </c>
      <c r="I36" s="38" t="n">
        <f aca="false">IF(I22="Não aplicável",0,I31*I22)</f>
        <v>0</v>
      </c>
    </row>
    <row r="37" customFormat="false" ht="15" hidden="false" customHeight="true" outlineLevel="0" collapsed="false">
      <c r="A37" s="36" t="n">
        <f aca="false">A36+1</f>
        <v>7</v>
      </c>
      <c r="B37" s="14" t="s">
        <v>49</v>
      </c>
      <c r="C37" s="14"/>
      <c r="D37" s="14"/>
      <c r="E37" s="14"/>
      <c r="F37" s="14"/>
      <c r="G37" s="14"/>
      <c r="H37" s="37" t="n">
        <f aca="false">I37/$I$40</f>
        <v>0</v>
      </c>
      <c r="I37" s="38" t="n">
        <f aca="false">IF(I24="Não aplicável",0,(I31+I32+I33+I34+I35+I36+I39)/I5*I24*(1+I25))</f>
        <v>0</v>
      </c>
    </row>
    <row r="38" customFormat="false" ht="23.25" hidden="false" customHeight="true" outlineLevel="0" collapsed="false">
      <c r="A38" s="36" t="n">
        <f aca="false">A37+1</f>
        <v>8</v>
      </c>
      <c r="B38" s="14" t="s">
        <v>50</v>
      </c>
      <c r="C38" s="14"/>
      <c r="D38" s="14"/>
      <c r="E38" s="14"/>
      <c r="F38" s="14"/>
      <c r="G38" s="14"/>
      <c r="H38" s="37" t="n">
        <f aca="false">I38/$I$40</f>
        <v>0</v>
      </c>
      <c r="I38" s="38" t="n">
        <f aca="false">IF(I24="Não aplicável",0,I24/I13*5*(I10/H10*(1+I25)))</f>
        <v>0</v>
      </c>
    </row>
    <row r="39" customFormat="false" ht="15" hidden="false" customHeight="true" outlineLevel="0" collapsed="false">
      <c r="A39" s="36" t="n">
        <f aca="false">A38+1</f>
        <v>9</v>
      </c>
      <c r="B39" s="39" t="str">
        <f aca="false">IF(D6="12x36","Para postos 12x36 os feriados são considerados compensados, conforme parágrafo único, Art. 59-A da CLT","Outros")</f>
        <v>Outros</v>
      </c>
      <c r="C39" s="39"/>
      <c r="D39" s="39"/>
      <c r="E39" s="39"/>
      <c r="F39" s="39"/>
      <c r="G39" s="39"/>
      <c r="H39" s="37" t="n">
        <f aca="false">I39/$I$40</f>
        <v>0</v>
      </c>
      <c r="I39" s="38" t="n">
        <v>0</v>
      </c>
    </row>
    <row r="40" s="44" customFormat="true" ht="15" hidden="false" customHeight="true" outlineLevel="0" collapsed="false">
      <c r="A40" s="40" t="s">
        <v>51</v>
      </c>
      <c r="B40" s="40"/>
      <c r="C40" s="40"/>
      <c r="D40" s="40"/>
      <c r="E40" s="40"/>
      <c r="F40" s="40"/>
      <c r="G40" s="40"/>
      <c r="H40" s="41" t="n">
        <f aca="false">SUM(H31:H39)</f>
        <v>1</v>
      </c>
      <c r="I40" s="42" t="n">
        <f aca="false">SUM(I31:I39)</f>
        <v>1496</v>
      </c>
      <c r="J40" s="43"/>
    </row>
    <row r="41" customFormat="false" ht="4.5" hidden="false" customHeight="true" outlineLevel="0" collapsed="false"/>
    <row r="42" customFormat="false" ht="33.75" hidden="false" customHeight="true" outlineLevel="0" collapsed="false">
      <c r="A42" s="34" t="s">
        <v>52</v>
      </c>
      <c r="B42" s="35" t="s">
        <v>53</v>
      </c>
      <c r="C42" s="35"/>
      <c r="D42" s="35"/>
      <c r="E42" s="35"/>
      <c r="F42" s="35"/>
      <c r="G42" s="35"/>
      <c r="H42" s="34" t="s">
        <v>41</v>
      </c>
      <c r="I42" s="34" t="s">
        <v>42</v>
      </c>
    </row>
    <row r="43" customFormat="false" ht="15" hidden="false" customHeight="true" outlineLevel="0" collapsed="false">
      <c r="A43" s="36" t="n">
        <v>1</v>
      </c>
      <c r="B43" s="14" t="s">
        <v>54</v>
      </c>
      <c r="C43" s="14"/>
      <c r="D43" s="14"/>
      <c r="E43" s="14"/>
      <c r="F43" s="14"/>
      <c r="G43" s="14"/>
      <c r="H43" s="37" t="n">
        <v>0.2</v>
      </c>
      <c r="I43" s="38" t="n">
        <f aca="false">$I$40*H43</f>
        <v>299.2</v>
      </c>
    </row>
    <row r="44" customFormat="false" ht="15" hidden="false" customHeight="true" outlineLevel="0" collapsed="false">
      <c r="A44" s="36" t="n">
        <v>2</v>
      </c>
      <c r="B44" s="14" t="s">
        <v>55</v>
      </c>
      <c r="C44" s="14"/>
      <c r="D44" s="14"/>
      <c r="E44" s="14"/>
      <c r="F44" s="14"/>
      <c r="G44" s="14"/>
      <c r="H44" s="37" t="n">
        <v>0.015</v>
      </c>
      <c r="I44" s="38" t="n">
        <f aca="false">$I$40*H44</f>
        <v>22.44</v>
      </c>
    </row>
    <row r="45" customFormat="false" ht="15" hidden="false" customHeight="true" outlineLevel="0" collapsed="false">
      <c r="A45" s="36" t="n">
        <v>3</v>
      </c>
      <c r="B45" s="14" t="s">
        <v>56</v>
      </c>
      <c r="C45" s="14"/>
      <c r="D45" s="14"/>
      <c r="E45" s="14"/>
      <c r="F45" s="14"/>
      <c r="G45" s="14"/>
      <c r="H45" s="37" t="n">
        <v>0.01</v>
      </c>
      <c r="I45" s="38" t="n">
        <f aca="false">$I$40*H45</f>
        <v>14.96</v>
      </c>
    </row>
    <row r="46" customFormat="false" ht="15" hidden="false" customHeight="true" outlineLevel="0" collapsed="false">
      <c r="A46" s="36" t="n">
        <v>4</v>
      </c>
      <c r="B46" s="14" t="s">
        <v>57</v>
      </c>
      <c r="C46" s="14"/>
      <c r="D46" s="14"/>
      <c r="E46" s="14"/>
      <c r="F46" s="14"/>
      <c r="G46" s="14"/>
      <c r="H46" s="37" t="n">
        <v>0.002</v>
      </c>
      <c r="I46" s="38" t="n">
        <f aca="false">$I$40*H46</f>
        <v>2.992</v>
      </c>
    </row>
    <row r="47" customFormat="false" ht="15" hidden="false" customHeight="true" outlineLevel="0" collapsed="false">
      <c r="A47" s="36" t="n">
        <v>5</v>
      </c>
      <c r="B47" s="14" t="s">
        <v>58</v>
      </c>
      <c r="C47" s="14"/>
      <c r="D47" s="14"/>
      <c r="E47" s="14"/>
      <c r="F47" s="14"/>
      <c r="G47" s="14"/>
      <c r="H47" s="37" t="n">
        <v>0.025</v>
      </c>
      <c r="I47" s="38" t="n">
        <f aca="false">$I$40*H47</f>
        <v>37.4</v>
      </c>
    </row>
    <row r="48" customFormat="false" ht="15" hidden="false" customHeight="true" outlineLevel="0" collapsed="false">
      <c r="A48" s="36" t="n">
        <v>6</v>
      </c>
      <c r="B48" s="14" t="s">
        <v>59</v>
      </c>
      <c r="C48" s="14"/>
      <c r="D48" s="14"/>
      <c r="E48" s="14"/>
      <c r="F48" s="14"/>
      <c r="G48" s="14"/>
      <c r="H48" s="37" t="n">
        <v>0.08</v>
      </c>
      <c r="I48" s="38" t="n">
        <f aca="false">$I$40*H48</f>
        <v>119.68</v>
      </c>
    </row>
    <row r="49" customFormat="false" ht="15" hidden="false" customHeight="true" outlineLevel="0" collapsed="false">
      <c r="A49" s="36" t="n">
        <v>7</v>
      </c>
      <c r="B49" s="14" t="s">
        <v>60</v>
      </c>
      <c r="C49" s="14"/>
      <c r="D49" s="14"/>
      <c r="E49" s="14"/>
      <c r="F49" s="14"/>
      <c r="G49" s="14"/>
      <c r="H49" s="37" t="n">
        <v>0.03</v>
      </c>
      <c r="I49" s="38" t="n">
        <f aca="false">$I$40*H49</f>
        <v>44.88</v>
      </c>
    </row>
    <row r="50" customFormat="false" ht="15" hidden="false" customHeight="true" outlineLevel="0" collapsed="false">
      <c r="A50" s="36" t="n">
        <v>8</v>
      </c>
      <c r="B50" s="14" t="s">
        <v>61</v>
      </c>
      <c r="C50" s="14"/>
      <c r="D50" s="14"/>
      <c r="E50" s="14"/>
      <c r="F50" s="14"/>
      <c r="G50" s="14"/>
      <c r="H50" s="37" t="n">
        <v>0.006</v>
      </c>
      <c r="I50" s="38" t="n">
        <f aca="false">$I$40*H50</f>
        <v>8.976</v>
      </c>
    </row>
    <row r="51" s="44" customFormat="true" ht="15" hidden="false" customHeight="true" outlineLevel="0" collapsed="false">
      <c r="A51" s="40" t="s">
        <v>62</v>
      </c>
      <c r="B51" s="40"/>
      <c r="C51" s="40"/>
      <c r="D51" s="40"/>
      <c r="E51" s="40"/>
      <c r="F51" s="40"/>
      <c r="G51" s="40"/>
      <c r="H51" s="41" t="n">
        <f aca="false">SUM(H43:H50)</f>
        <v>0.368</v>
      </c>
      <c r="I51" s="42" t="n">
        <f aca="false">SUM(I43:I50)</f>
        <v>550.528</v>
      </c>
      <c r="J51" s="43"/>
    </row>
    <row r="52" customFormat="false" ht="15" hidden="false" customHeight="true" outlineLevel="0" collapsed="false">
      <c r="A52" s="45" t="s">
        <v>63</v>
      </c>
      <c r="B52" s="45"/>
      <c r="C52" s="45"/>
      <c r="D52" s="45"/>
      <c r="E52" s="45"/>
      <c r="F52" s="45"/>
      <c r="G52" s="45"/>
      <c r="H52" s="45"/>
      <c r="I52" s="45"/>
    </row>
    <row r="53" customFormat="false" ht="30.75" hidden="false" customHeight="true" outlineLevel="0" collapsed="false">
      <c r="A53" s="46" t="s">
        <v>64</v>
      </c>
      <c r="B53" s="46"/>
      <c r="C53" s="46"/>
      <c r="D53" s="46"/>
      <c r="E53" s="46"/>
      <c r="F53" s="46"/>
      <c r="G53" s="46"/>
      <c r="H53" s="46"/>
      <c r="I53" s="46"/>
    </row>
    <row r="54" customFormat="false" ht="33.75" hidden="false" customHeight="true" outlineLevel="0" collapsed="false">
      <c r="A54" s="34" t="s">
        <v>65</v>
      </c>
      <c r="B54" s="35" t="s">
        <v>66</v>
      </c>
      <c r="C54" s="35"/>
      <c r="D54" s="35"/>
      <c r="E54" s="35"/>
      <c r="F54" s="35"/>
      <c r="G54" s="35"/>
      <c r="H54" s="34" t="s">
        <v>41</v>
      </c>
      <c r="I54" s="34" t="s">
        <v>42</v>
      </c>
    </row>
    <row r="55" customFormat="false" ht="15" hidden="false" customHeight="true" outlineLevel="0" collapsed="false">
      <c r="A55" s="36" t="n">
        <v>1</v>
      </c>
      <c r="B55" s="14" t="s">
        <v>67</v>
      </c>
      <c r="C55" s="14"/>
      <c r="D55" s="14"/>
      <c r="E55" s="14"/>
      <c r="F55" s="14"/>
      <c r="G55" s="14"/>
      <c r="H55" s="37" t="n">
        <v>0.119314</v>
      </c>
      <c r="I55" s="38" t="n">
        <f aca="false">$I$40*H55</f>
        <v>178.493744</v>
      </c>
    </row>
    <row r="56" customFormat="false" ht="15" hidden="false" customHeight="true" outlineLevel="0" collapsed="false">
      <c r="A56" s="36" t="n">
        <v>2</v>
      </c>
      <c r="B56" s="14" t="s">
        <v>68</v>
      </c>
      <c r="C56" s="14"/>
      <c r="D56" s="14"/>
      <c r="E56" s="14"/>
      <c r="F56" s="14"/>
      <c r="G56" s="14"/>
      <c r="H56" s="37" t="n">
        <v>0.020479</v>
      </c>
      <c r="I56" s="38" t="n">
        <f aca="false">$I$40*H56</f>
        <v>30.636584</v>
      </c>
    </row>
    <row r="57" customFormat="false" ht="15" hidden="false" customHeight="true" outlineLevel="0" collapsed="false">
      <c r="A57" s="36" t="n">
        <v>3</v>
      </c>
      <c r="B57" s="14" t="s">
        <v>69</v>
      </c>
      <c r="C57" s="14"/>
      <c r="D57" s="14"/>
      <c r="E57" s="14"/>
      <c r="F57" s="14"/>
      <c r="G57" s="14"/>
      <c r="H57" s="37" t="n">
        <v>0.012123</v>
      </c>
      <c r="I57" s="38" t="n">
        <f aca="false">$I$40*H57</f>
        <v>18.136008</v>
      </c>
    </row>
    <row r="58" customFormat="false" ht="15" hidden="false" customHeight="true" outlineLevel="0" collapsed="false">
      <c r="A58" s="36" t="n">
        <v>4</v>
      </c>
      <c r="B58" s="14" t="s">
        <v>70</v>
      </c>
      <c r="C58" s="14"/>
      <c r="D58" s="14"/>
      <c r="E58" s="14"/>
      <c r="F58" s="14"/>
      <c r="G58" s="14"/>
      <c r="H58" s="37" t="n">
        <v>0.011436</v>
      </c>
      <c r="I58" s="38" t="n">
        <f aca="false">$I$40*H58</f>
        <v>17.108256</v>
      </c>
    </row>
    <row r="59" customFormat="false" ht="15" hidden="false" customHeight="true" outlineLevel="0" collapsed="false">
      <c r="A59" s="36" t="n">
        <v>5</v>
      </c>
      <c r="B59" s="14" t="s">
        <v>71</v>
      </c>
      <c r="C59" s="14"/>
      <c r="D59" s="14"/>
      <c r="E59" s="14"/>
      <c r="F59" s="14"/>
      <c r="G59" s="14"/>
      <c r="H59" s="37" t="n">
        <v>0.000174</v>
      </c>
      <c r="I59" s="38" t="n">
        <f aca="false">$I$40*H59</f>
        <v>0.260304</v>
      </c>
    </row>
    <row r="60" customFormat="false" ht="15" hidden="false" customHeight="true" outlineLevel="0" collapsed="false">
      <c r="A60" s="36" t="n">
        <v>6</v>
      </c>
      <c r="B60" s="14" t="s">
        <v>72</v>
      </c>
      <c r="C60" s="14"/>
      <c r="D60" s="14"/>
      <c r="E60" s="14"/>
      <c r="F60" s="14"/>
      <c r="G60" s="14"/>
      <c r="H60" s="37" t="n">
        <v>0.000442</v>
      </c>
      <c r="I60" s="38" t="n">
        <f aca="false">$I$40*H60</f>
        <v>0.661232</v>
      </c>
    </row>
    <row r="61" customFormat="false" ht="15" hidden="false" customHeight="true" outlineLevel="0" collapsed="false">
      <c r="A61" s="36" t="n">
        <v>7</v>
      </c>
      <c r="B61" s="14" t="s">
        <v>73</v>
      </c>
      <c r="C61" s="14"/>
      <c r="D61" s="14"/>
      <c r="E61" s="14"/>
      <c r="F61" s="14"/>
      <c r="G61" s="14"/>
      <c r="H61" s="37" t="n">
        <v>0.000185</v>
      </c>
      <c r="I61" s="38" t="n">
        <f aca="false">$I$40*H61</f>
        <v>0.27676</v>
      </c>
    </row>
    <row r="62" customFormat="false" ht="15" hidden="false" customHeight="true" outlineLevel="0" collapsed="false">
      <c r="A62" s="36" t="n">
        <v>8</v>
      </c>
      <c r="B62" s="14" t="s">
        <v>74</v>
      </c>
      <c r="C62" s="14"/>
      <c r="D62" s="14"/>
      <c r="E62" s="14"/>
      <c r="F62" s="14"/>
      <c r="G62" s="14"/>
      <c r="H62" s="37" t="n">
        <v>0.09079</v>
      </c>
      <c r="I62" s="38" t="n">
        <f aca="false">$I$40*H62</f>
        <v>135.82184</v>
      </c>
    </row>
    <row r="63" s="44" customFormat="true" ht="15" hidden="false" customHeight="true" outlineLevel="0" collapsed="false">
      <c r="A63" s="40" t="s">
        <v>75</v>
      </c>
      <c r="B63" s="40"/>
      <c r="C63" s="40"/>
      <c r="D63" s="40"/>
      <c r="E63" s="40"/>
      <c r="F63" s="40"/>
      <c r="G63" s="40"/>
      <c r="H63" s="41" t="n">
        <f aca="false">SUM(H55:H62)</f>
        <v>0.254943</v>
      </c>
      <c r="I63" s="42" t="n">
        <f aca="false">SUM(I55:I62)</f>
        <v>381.394728</v>
      </c>
      <c r="J63" s="43"/>
    </row>
    <row r="64" customFormat="false" ht="11.25" hidden="false" customHeight="true" outlineLevel="0" collapsed="false">
      <c r="A64" s="47" t="s">
        <v>76</v>
      </c>
      <c r="B64" s="48" t="s">
        <v>77</v>
      </c>
      <c r="C64" s="48"/>
      <c r="D64" s="48"/>
      <c r="E64" s="48"/>
      <c r="F64" s="48"/>
      <c r="G64" s="48"/>
      <c r="H64" s="48"/>
      <c r="I64" s="48"/>
    </row>
    <row r="65" customFormat="false" ht="15" hidden="false" customHeight="true" outlineLevel="0" collapsed="false">
      <c r="A65" s="47" t="s">
        <v>78</v>
      </c>
      <c r="B65" s="49" t="s">
        <v>79</v>
      </c>
      <c r="C65" s="49"/>
      <c r="D65" s="49"/>
      <c r="E65" s="49"/>
      <c r="F65" s="49"/>
      <c r="G65" s="49"/>
      <c r="H65" s="49"/>
      <c r="I65" s="49"/>
    </row>
    <row r="66" customFormat="false" ht="33.75" hidden="false" customHeight="true" outlineLevel="0" collapsed="false">
      <c r="A66" s="34" t="s">
        <v>80</v>
      </c>
      <c r="B66" s="35" t="s">
        <v>81</v>
      </c>
      <c r="C66" s="35"/>
      <c r="D66" s="35"/>
      <c r="E66" s="35"/>
      <c r="F66" s="35"/>
      <c r="G66" s="35"/>
      <c r="H66" s="34" t="s">
        <v>41</v>
      </c>
      <c r="I66" s="34" t="s">
        <v>42</v>
      </c>
    </row>
    <row r="67" customFormat="false" ht="15" hidden="false" customHeight="true" outlineLevel="0" collapsed="false">
      <c r="A67" s="36" t="n">
        <v>1</v>
      </c>
      <c r="B67" s="14" t="s">
        <v>82</v>
      </c>
      <c r="C67" s="14"/>
      <c r="D67" s="14"/>
      <c r="E67" s="14"/>
      <c r="F67" s="14"/>
      <c r="G67" s="14"/>
      <c r="H67" s="37" t="n">
        <v>0.023627</v>
      </c>
      <c r="I67" s="38" t="n">
        <f aca="false">$I$40*H67</f>
        <v>35.345992</v>
      </c>
    </row>
    <row r="68" customFormat="false" ht="15" hidden="false" customHeight="true" outlineLevel="0" collapsed="false">
      <c r="A68" s="36" t="n">
        <v>2</v>
      </c>
      <c r="B68" s="14" t="s">
        <v>83</v>
      </c>
      <c r="C68" s="14"/>
      <c r="D68" s="14"/>
      <c r="E68" s="14"/>
      <c r="F68" s="14"/>
      <c r="G68" s="14"/>
      <c r="H68" s="37" t="n">
        <v>0.001717</v>
      </c>
      <c r="I68" s="38" t="n">
        <f aca="false">$I$40*H68</f>
        <v>2.568632</v>
      </c>
    </row>
    <row r="69" customFormat="false" ht="15" hidden="false" customHeight="true" outlineLevel="0" collapsed="false">
      <c r="A69" s="36" t="n">
        <v>3</v>
      </c>
      <c r="B69" s="14" t="s">
        <v>84</v>
      </c>
      <c r="C69" s="14"/>
      <c r="D69" s="14"/>
      <c r="E69" s="14"/>
      <c r="F69" s="14"/>
      <c r="G69" s="14"/>
      <c r="H69" s="37" t="n">
        <v>0.009451</v>
      </c>
      <c r="I69" s="38" t="n">
        <f aca="false">$I$40*H69</f>
        <v>14.138696</v>
      </c>
    </row>
    <row r="70" s="44" customFormat="true" ht="15" hidden="false" customHeight="true" outlineLevel="0" collapsed="false">
      <c r="A70" s="40" t="s">
        <v>85</v>
      </c>
      <c r="B70" s="40"/>
      <c r="C70" s="40"/>
      <c r="D70" s="40"/>
      <c r="E70" s="40"/>
      <c r="F70" s="40"/>
      <c r="G70" s="40"/>
      <c r="H70" s="41" t="n">
        <f aca="false">SUM(H67:H69)</f>
        <v>0.034795</v>
      </c>
      <c r="I70" s="42" t="n">
        <f aca="false">SUM(I67:I69)</f>
        <v>52.05332</v>
      </c>
      <c r="J70" s="43"/>
    </row>
    <row r="71" customFormat="false" ht="4.5" hidden="false" customHeight="true" outlineLevel="0" collapsed="false"/>
    <row r="72" customFormat="false" ht="33.75" hidden="false" customHeight="true" outlineLevel="0" collapsed="false">
      <c r="A72" s="34" t="s">
        <v>86</v>
      </c>
      <c r="B72" s="35" t="s">
        <v>87</v>
      </c>
      <c r="C72" s="35"/>
      <c r="D72" s="35"/>
      <c r="E72" s="35"/>
      <c r="F72" s="35"/>
      <c r="G72" s="35"/>
      <c r="H72" s="34" t="s">
        <v>41</v>
      </c>
      <c r="I72" s="34" t="s">
        <v>42</v>
      </c>
    </row>
    <row r="73" customFormat="false" ht="15" hidden="false" customHeight="true" outlineLevel="0" collapsed="false">
      <c r="A73" s="36" t="n">
        <v>1</v>
      </c>
      <c r="B73" s="14" t="s">
        <v>88</v>
      </c>
      <c r="C73" s="14"/>
      <c r="D73" s="14"/>
      <c r="E73" s="14"/>
      <c r="F73" s="14"/>
      <c r="G73" s="14"/>
      <c r="H73" s="37" t="n">
        <f aca="false">(H51*H63)</f>
        <v>0.093819024</v>
      </c>
      <c r="I73" s="38" t="n">
        <f aca="false">$I$40*H73</f>
        <v>140.353259904</v>
      </c>
    </row>
    <row r="74" s="44" customFormat="true" ht="15" hidden="false" customHeight="true" outlineLevel="0" collapsed="false">
      <c r="A74" s="40" t="s">
        <v>89</v>
      </c>
      <c r="B74" s="40"/>
      <c r="C74" s="40"/>
      <c r="D74" s="40"/>
      <c r="E74" s="40"/>
      <c r="F74" s="40"/>
      <c r="G74" s="40"/>
      <c r="H74" s="41" t="n">
        <f aca="false">SUM(H73:H73)</f>
        <v>0.093819024</v>
      </c>
      <c r="I74" s="42" t="n">
        <f aca="false">I73</f>
        <v>140.353259904</v>
      </c>
      <c r="J74" s="43"/>
      <c r="K74" s="50"/>
    </row>
    <row r="75" customFormat="false" ht="4.5" hidden="false" customHeight="true" outlineLevel="0" collapsed="false">
      <c r="J75" s="51"/>
    </row>
    <row r="76" s="44" customFormat="true" ht="12" hidden="false" customHeight="true" outlineLevel="0" collapsed="false">
      <c r="A76" s="52" t="s">
        <v>90</v>
      </c>
      <c r="B76" s="52"/>
      <c r="C76" s="52"/>
      <c r="D76" s="52"/>
      <c r="E76" s="52"/>
      <c r="F76" s="52"/>
      <c r="G76" s="52"/>
      <c r="H76" s="53" t="n">
        <f aca="false">H51+H63+H70+H74</f>
        <v>0.751557024</v>
      </c>
      <c r="I76" s="54" t="n">
        <f aca="false">I51+I63+I70+I74</f>
        <v>1124.329307904</v>
      </c>
      <c r="J76" s="43"/>
    </row>
    <row r="77" customFormat="false" ht="4.5" hidden="false" customHeight="true" outlineLevel="0" collapsed="false"/>
    <row r="78" customFormat="false" ht="33.75" hidden="false" customHeight="true" outlineLevel="0" collapsed="false">
      <c r="A78" s="34" t="s">
        <v>91</v>
      </c>
      <c r="B78" s="35" t="s">
        <v>92</v>
      </c>
      <c r="C78" s="35"/>
      <c r="D78" s="35"/>
      <c r="E78" s="35"/>
      <c r="F78" s="35"/>
      <c r="G78" s="35"/>
      <c r="H78" s="34" t="s">
        <v>41</v>
      </c>
      <c r="I78" s="34" t="s">
        <v>42</v>
      </c>
    </row>
    <row r="79" customFormat="false" ht="15" hidden="false" customHeight="true" outlineLevel="0" collapsed="false">
      <c r="A79" s="36" t="n">
        <v>1</v>
      </c>
      <c r="B79" s="14" t="s">
        <v>25</v>
      </c>
      <c r="C79" s="14"/>
      <c r="D79" s="14"/>
      <c r="E79" s="14"/>
      <c r="F79" s="14"/>
      <c r="G79" s="14"/>
      <c r="H79" s="37" t="n">
        <f aca="false">I79/$I$40</f>
        <v>0.0119719251336898</v>
      </c>
      <c r="I79" s="38" t="n">
        <f aca="false">I97</f>
        <v>17.91</v>
      </c>
    </row>
    <row r="80" customFormat="false" ht="15" hidden="false" customHeight="true" outlineLevel="0" collapsed="false">
      <c r="A80" s="36" t="n">
        <f aca="false">A79+1</f>
        <v>2</v>
      </c>
      <c r="B80" s="14" t="s">
        <v>26</v>
      </c>
      <c r="C80" s="14"/>
      <c r="D80" s="14"/>
      <c r="E80" s="14"/>
      <c r="F80" s="14"/>
      <c r="G80" s="14"/>
      <c r="H80" s="37" t="n">
        <f aca="false">I80/$I$40</f>
        <v>0</v>
      </c>
      <c r="I80" s="38" t="n">
        <f aca="false">I93</f>
        <v>0</v>
      </c>
    </row>
    <row r="81" customFormat="false" ht="15" hidden="false" customHeight="true" outlineLevel="0" collapsed="false">
      <c r="A81" s="36" t="n">
        <f aca="false">A80+1</f>
        <v>3</v>
      </c>
      <c r="B81" s="14" t="s">
        <v>93</v>
      </c>
      <c r="C81" s="14"/>
      <c r="D81" s="14"/>
      <c r="E81" s="14"/>
      <c r="F81" s="14"/>
      <c r="G81" s="14"/>
      <c r="H81" s="37" t="n">
        <f aca="false">I81/$I$40</f>
        <v>0</v>
      </c>
      <c r="I81" s="38" t="n">
        <v>0</v>
      </c>
    </row>
    <row r="82" customFormat="false" ht="15" hidden="false" customHeight="true" outlineLevel="0" collapsed="false">
      <c r="A82" s="36" t="n">
        <f aca="false">A81+1</f>
        <v>4</v>
      </c>
      <c r="B82" s="14" t="s">
        <v>94</v>
      </c>
      <c r="C82" s="14"/>
      <c r="D82" s="14"/>
      <c r="E82" s="14"/>
      <c r="F82" s="14"/>
      <c r="G82" s="14"/>
      <c r="H82" s="37" t="n">
        <f aca="false">I82/$I$40</f>
        <v>0.0576470588235294</v>
      </c>
      <c r="I82" s="38" t="n">
        <f aca="false">I89</f>
        <v>86.24</v>
      </c>
    </row>
    <row r="83" customFormat="false" ht="15" hidden="false" customHeight="true" outlineLevel="0" collapsed="false">
      <c r="A83" s="36" t="n">
        <f aca="false">A82+1</f>
        <v>5</v>
      </c>
      <c r="B83" s="14" t="s">
        <v>95</v>
      </c>
      <c r="C83" s="14"/>
      <c r="D83" s="14"/>
      <c r="E83" s="14"/>
      <c r="F83" s="14"/>
      <c r="G83" s="14"/>
      <c r="H83" s="37" t="n">
        <f aca="false">I83/$I$40</f>
        <v>0</v>
      </c>
      <c r="I83" s="38" t="n">
        <f aca="false">IF(I26="Não aplicável",0,((I10/H10)*1.5*I26))</f>
        <v>0</v>
      </c>
    </row>
    <row r="84" customFormat="false" ht="15" hidden="false" customHeight="true" outlineLevel="0" collapsed="false">
      <c r="A84" s="36" t="n">
        <f aca="false">A83+1</f>
        <v>6</v>
      </c>
      <c r="B84" s="14" t="s">
        <v>96</v>
      </c>
      <c r="C84" s="14"/>
      <c r="D84" s="14"/>
      <c r="E84" s="14"/>
      <c r="F84" s="14"/>
      <c r="G84" s="14"/>
      <c r="H84" s="37" t="n">
        <f aca="false">I84/$I$40</f>
        <v>0</v>
      </c>
      <c r="I84" s="38" t="n">
        <f aca="false">IF(I21="Não aplicável",0,I21)</f>
        <v>0</v>
      </c>
    </row>
    <row r="85" customFormat="false" ht="15" hidden="false" customHeight="true" outlineLevel="0" collapsed="false">
      <c r="A85" s="40" t="s">
        <v>97</v>
      </c>
      <c r="B85" s="40"/>
      <c r="C85" s="40"/>
      <c r="D85" s="40"/>
      <c r="E85" s="40"/>
      <c r="F85" s="40"/>
      <c r="G85" s="40"/>
      <c r="H85" s="41" t="n">
        <f aca="false">SUM(H79:H84)</f>
        <v>0.0696189839572193</v>
      </c>
      <c r="I85" s="42" t="n">
        <f aca="false">SUM(I79:I84)</f>
        <v>104.15</v>
      </c>
      <c r="J85" s="55"/>
    </row>
    <row r="86" customFormat="false" ht="18" hidden="false" customHeight="true" outlineLevel="0" collapsed="false">
      <c r="A86" s="56" t="s">
        <v>98</v>
      </c>
      <c r="B86" s="45" t="s">
        <v>99</v>
      </c>
      <c r="C86" s="45"/>
      <c r="D86" s="45"/>
      <c r="E86" s="45"/>
      <c r="F86" s="45"/>
      <c r="G86" s="45"/>
      <c r="H86" s="57"/>
      <c r="I86" s="58"/>
    </row>
    <row r="87" customFormat="false" ht="15" hidden="false" customHeight="true" outlineLevel="0" collapsed="false">
      <c r="A87" s="59" t="s">
        <v>100</v>
      </c>
      <c r="B87" s="59"/>
      <c r="C87" s="59"/>
      <c r="D87" s="59"/>
      <c r="E87" s="59"/>
      <c r="F87" s="59"/>
      <c r="G87" s="59"/>
      <c r="H87" s="59"/>
      <c r="I87" s="59"/>
    </row>
    <row r="88" customFormat="false" ht="24" hidden="false" customHeight="true" outlineLevel="0" collapsed="false">
      <c r="A88" s="28" t="s">
        <v>101</v>
      </c>
      <c r="B88" s="28"/>
      <c r="C88" s="28" t="s">
        <v>102</v>
      </c>
      <c r="D88" s="28" t="s">
        <v>103</v>
      </c>
      <c r="E88" s="28" t="s">
        <v>104</v>
      </c>
      <c r="F88" s="28" t="s">
        <v>105</v>
      </c>
      <c r="G88" s="28" t="s">
        <v>106</v>
      </c>
      <c r="H88" s="60" t="s">
        <v>107</v>
      </c>
      <c r="I88" s="61" t="s">
        <v>108</v>
      </c>
    </row>
    <row r="89" customFormat="false" ht="15" hidden="false" customHeight="true" outlineLevel="0" collapsed="false">
      <c r="A89" s="62" t="n">
        <f aca="false">I12</f>
        <v>4</v>
      </c>
      <c r="B89" s="62"/>
      <c r="C89" s="36" t="n">
        <f aca="false">I13</f>
        <v>22</v>
      </c>
      <c r="D89" s="36" t="n">
        <v>2</v>
      </c>
      <c r="E89" s="63" t="n">
        <f aca="false">A89*C89*D89</f>
        <v>176</v>
      </c>
      <c r="F89" s="63" t="n">
        <f aca="false">I31</f>
        <v>1496</v>
      </c>
      <c r="G89" s="64" t="n">
        <f aca="false">I14</f>
        <v>0.06</v>
      </c>
      <c r="H89" s="63" t="n">
        <f aca="false">F89*G89</f>
        <v>89.76</v>
      </c>
      <c r="I89" s="38" t="n">
        <f aca="false">IF((E89-H89)&gt;0,E89-H89,0)</f>
        <v>86.24</v>
      </c>
    </row>
    <row r="90" customFormat="false" ht="3.75" hidden="false" customHeight="true" outlineLevel="0" collapsed="false">
      <c r="A90" s="65"/>
      <c r="B90" s="66"/>
      <c r="C90" s="66"/>
      <c r="D90" s="66"/>
      <c r="E90" s="67"/>
      <c r="F90" s="67"/>
      <c r="G90" s="68"/>
      <c r="H90" s="67"/>
      <c r="I90" s="69"/>
    </row>
    <row r="91" customFormat="false" ht="15" hidden="false" customHeight="true" outlineLevel="0" collapsed="false">
      <c r="A91" s="59" t="s">
        <v>109</v>
      </c>
      <c r="B91" s="59"/>
      <c r="C91" s="59"/>
      <c r="D91" s="59"/>
      <c r="E91" s="59"/>
      <c r="F91" s="59"/>
      <c r="G91" s="59"/>
      <c r="H91" s="59"/>
      <c r="I91" s="59"/>
    </row>
    <row r="92" customFormat="false" ht="23.25" hidden="false" customHeight="true" outlineLevel="0" collapsed="false">
      <c r="A92" s="28" t="s">
        <v>101</v>
      </c>
      <c r="B92" s="28"/>
      <c r="C92" s="28" t="s">
        <v>110</v>
      </c>
      <c r="D92" s="28" t="s">
        <v>103</v>
      </c>
      <c r="E92" s="28" t="s">
        <v>104</v>
      </c>
      <c r="F92" s="28" t="s">
        <v>105</v>
      </c>
      <c r="G92" s="28" t="s">
        <v>106</v>
      </c>
      <c r="H92" s="60" t="s">
        <v>107</v>
      </c>
      <c r="I92" s="61" t="s">
        <v>108</v>
      </c>
    </row>
    <row r="93" customFormat="false" ht="15" hidden="false" customHeight="true" outlineLevel="0" collapsed="false">
      <c r="A93" s="63" t="n">
        <f aca="false">I18</f>
        <v>0</v>
      </c>
      <c r="B93" s="63"/>
      <c r="C93" s="70" t="n">
        <f aca="false">I19</f>
        <v>0</v>
      </c>
      <c r="D93" s="36" t="n">
        <v>1</v>
      </c>
      <c r="E93" s="63" t="n">
        <f aca="false">A93*C93*D93</f>
        <v>0</v>
      </c>
      <c r="F93" s="63" t="n">
        <f aca="false">E93</f>
        <v>0</v>
      </c>
      <c r="G93" s="71" t="n">
        <f aca="false">I20</f>
        <v>0</v>
      </c>
      <c r="H93" s="63" t="n">
        <f aca="false">F93*G93</f>
        <v>0</v>
      </c>
      <c r="I93" s="38" t="n">
        <f aca="false">E93-H93</f>
        <v>0</v>
      </c>
    </row>
    <row r="94" customFormat="false" ht="4.5" hidden="false" customHeight="true" outlineLevel="0" collapsed="false">
      <c r="A94" s="72"/>
      <c r="B94" s="72"/>
      <c r="C94" s="72"/>
      <c r="D94" s="72"/>
      <c r="E94" s="73"/>
      <c r="F94" s="73"/>
      <c r="G94" s="74"/>
      <c r="H94" s="73"/>
      <c r="I94" s="75"/>
    </row>
    <row r="95" customFormat="false" ht="15" hidden="false" customHeight="true" outlineLevel="0" collapsed="false">
      <c r="A95" s="76" t="s">
        <v>111</v>
      </c>
      <c r="B95" s="76"/>
      <c r="C95" s="76"/>
      <c r="D95" s="76"/>
      <c r="E95" s="76"/>
      <c r="F95" s="77" t="str">
        <f aca="false">A15</f>
        <v>Cesta Básica</v>
      </c>
      <c r="G95" s="77"/>
      <c r="H95" s="77"/>
      <c r="I95" s="77"/>
    </row>
    <row r="96" customFormat="false" ht="23.25" hidden="false" customHeight="true" outlineLevel="0" collapsed="false">
      <c r="A96" s="78" t="s">
        <v>101</v>
      </c>
      <c r="B96" s="78"/>
      <c r="C96" s="78" t="s">
        <v>110</v>
      </c>
      <c r="D96" s="78" t="s">
        <v>103</v>
      </c>
      <c r="E96" s="78" t="s">
        <v>104</v>
      </c>
      <c r="F96" s="78" t="s">
        <v>105</v>
      </c>
      <c r="G96" s="78" t="s">
        <v>106</v>
      </c>
      <c r="H96" s="79" t="str">
        <f aca="false">H88</f>
        <v>Valor desconto</v>
      </c>
      <c r="I96" s="80" t="s">
        <v>108</v>
      </c>
    </row>
    <row r="97" customFormat="false" ht="15" hidden="false" customHeight="true" outlineLevel="0" collapsed="false">
      <c r="A97" s="63" t="n">
        <f aca="false">I15</f>
        <v>17.91</v>
      </c>
      <c r="B97" s="63"/>
      <c r="C97" s="70" t="n">
        <f aca="false">I16</f>
        <v>1</v>
      </c>
      <c r="D97" s="36" t="n">
        <v>1</v>
      </c>
      <c r="E97" s="63" t="n">
        <f aca="false">A97*C97*D97</f>
        <v>17.91</v>
      </c>
      <c r="F97" s="63" t="n">
        <f aca="false">E97</f>
        <v>17.91</v>
      </c>
      <c r="G97" s="71" t="n">
        <f aca="false">I17</f>
        <v>0</v>
      </c>
      <c r="H97" s="63" t="n">
        <f aca="false">F97*G97</f>
        <v>0</v>
      </c>
      <c r="I97" s="38" t="n">
        <f aca="false">E97-H97</f>
        <v>17.91</v>
      </c>
    </row>
    <row r="98" customFormat="false" ht="4.5" hidden="false" customHeight="true" outlineLevel="0" collapsed="false"/>
    <row r="99" customFormat="false" ht="12" hidden="false" customHeight="true" outlineLevel="0" collapsed="false">
      <c r="A99" s="81" t="s">
        <v>112</v>
      </c>
      <c r="B99" s="81"/>
      <c r="C99" s="81"/>
      <c r="D99" s="81"/>
      <c r="E99" s="81"/>
      <c r="F99" s="81"/>
      <c r="G99" s="81"/>
      <c r="H99" s="82" t="n">
        <f aca="false">H40+H76+H85</f>
        <v>1.82117600795722</v>
      </c>
      <c r="I99" s="83" t="n">
        <f aca="false">I40+I76+I85</f>
        <v>2724.479307904</v>
      </c>
      <c r="J99" s="55"/>
      <c r="L99" s="55"/>
    </row>
    <row r="100" s="88" customFormat="true" ht="4.5" hidden="false" customHeight="true" outlineLevel="0" collapsed="false">
      <c r="A100" s="84"/>
      <c r="B100" s="84"/>
      <c r="C100" s="84"/>
      <c r="D100" s="84"/>
      <c r="E100" s="84"/>
      <c r="F100" s="84"/>
      <c r="G100" s="84"/>
      <c r="H100" s="85"/>
      <c r="I100" s="86"/>
      <c r="J100" s="87"/>
      <c r="L100" s="87"/>
    </row>
    <row r="101" customFormat="false" ht="11.25" hidden="false" customHeight="true" outlineLevel="0" collapsed="false">
      <c r="A101" s="33" t="s">
        <v>113</v>
      </c>
      <c r="B101" s="33"/>
      <c r="C101" s="33"/>
      <c r="D101" s="33"/>
      <c r="E101" s="33"/>
      <c r="F101" s="33"/>
      <c r="G101" s="33"/>
      <c r="H101" s="33"/>
      <c r="I101" s="33"/>
    </row>
    <row r="102" customFormat="false" ht="33.75" hidden="false" customHeight="true" outlineLevel="0" collapsed="false">
      <c r="A102" s="34" t="s">
        <v>39</v>
      </c>
      <c r="B102" s="35" t="s">
        <v>114</v>
      </c>
      <c r="C102" s="35"/>
      <c r="D102" s="35"/>
      <c r="E102" s="35"/>
      <c r="F102" s="35"/>
      <c r="G102" s="35"/>
      <c r="H102" s="34" t="s">
        <v>41</v>
      </c>
      <c r="I102" s="34" t="s">
        <v>42</v>
      </c>
    </row>
    <row r="103" customFormat="false" ht="15" hidden="false" customHeight="true" outlineLevel="0" collapsed="false">
      <c r="A103" s="36" t="n">
        <v>1</v>
      </c>
      <c r="B103" s="14" t="s">
        <v>115</v>
      </c>
      <c r="C103" s="14"/>
      <c r="D103" s="14"/>
      <c r="E103" s="14"/>
      <c r="F103" s="14"/>
      <c r="G103" s="14"/>
      <c r="H103" s="37" t="n">
        <f aca="false">I103/$I$114</f>
        <v>0</v>
      </c>
      <c r="I103" s="38" t="n">
        <v>0</v>
      </c>
    </row>
    <row r="104" customFormat="false" ht="15" hidden="false" customHeight="true" outlineLevel="0" collapsed="false">
      <c r="A104" s="36" t="n">
        <v>2</v>
      </c>
      <c r="B104" s="10" t="s">
        <v>116</v>
      </c>
      <c r="C104" s="10"/>
      <c r="D104" s="10"/>
      <c r="E104" s="10"/>
      <c r="F104" s="10"/>
      <c r="G104" s="10"/>
      <c r="H104" s="37" t="n">
        <f aca="false">I104/$I$114</f>
        <v>0</v>
      </c>
      <c r="I104" s="38" t="n">
        <v>0</v>
      </c>
    </row>
    <row r="105" customFormat="false" ht="15" hidden="false" customHeight="true" outlineLevel="0" collapsed="false">
      <c r="A105" s="36" t="n">
        <v>3</v>
      </c>
      <c r="B105" s="14" t="s">
        <v>117</v>
      </c>
      <c r="C105" s="14"/>
      <c r="D105" s="14"/>
      <c r="E105" s="14"/>
      <c r="F105" s="14"/>
      <c r="G105" s="14"/>
      <c r="H105" s="37" t="n">
        <f aca="false">I105/$I$114</f>
        <v>0</v>
      </c>
      <c r="I105" s="38" t="n">
        <v>0</v>
      </c>
    </row>
    <row r="106" customFormat="false" ht="15" hidden="false" customHeight="true" outlineLevel="0" collapsed="false">
      <c r="A106" s="36" t="n">
        <v>4</v>
      </c>
      <c r="B106" s="10" t="s">
        <v>118</v>
      </c>
      <c r="C106" s="10"/>
      <c r="D106" s="10"/>
      <c r="E106" s="10"/>
      <c r="F106" s="10"/>
      <c r="G106" s="10"/>
      <c r="H106" s="37" t="n">
        <f aca="false">I106/$I$114</f>
        <v>0</v>
      </c>
      <c r="I106" s="38" t="n">
        <v>0</v>
      </c>
    </row>
    <row r="107" customFormat="false" ht="15" hidden="false" customHeight="true" outlineLevel="0" collapsed="false">
      <c r="A107" s="36" t="n">
        <v>5</v>
      </c>
      <c r="B107" s="14" t="s">
        <v>119</v>
      </c>
      <c r="C107" s="14"/>
      <c r="D107" s="14"/>
      <c r="E107" s="14"/>
      <c r="F107" s="14"/>
      <c r="G107" s="14"/>
      <c r="H107" s="37" t="n">
        <f aca="false">I107/$I$114</f>
        <v>0</v>
      </c>
      <c r="I107" s="38" t="n">
        <v>0</v>
      </c>
    </row>
    <row r="108" customFormat="false" ht="15" hidden="false" customHeight="true" outlineLevel="0" collapsed="false">
      <c r="A108" s="36" t="n">
        <v>6</v>
      </c>
      <c r="B108" s="14" t="s">
        <v>120</v>
      </c>
      <c r="C108" s="14"/>
      <c r="D108" s="14"/>
      <c r="E108" s="14"/>
      <c r="F108" s="14"/>
      <c r="G108" s="14"/>
      <c r="H108" s="37" t="n">
        <f aca="false">I108/$I$114</f>
        <v>0</v>
      </c>
      <c r="I108" s="38" t="n">
        <v>0</v>
      </c>
    </row>
    <row r="109" customFormat="false" ht="15" hidden="false" customHeight="true" outlineLevel="0" collapsed="false">
      <c r="A109" s="40" t="s">
        <v>121</v>
      </c>
      <c r="B109" s="40"/>
      <c r="C109" s="40"/>
      <c r="D109" s="40"/>
      <c r="E109" s="40"/>
      <c r="F109" s="40"/>
      <c r="G109" s="40"/>
      <c r="H109" s="41" t="n">
        <f aca="false">H103+H104+H105+H106+H107+H108</f>
        <v>0</v>
      </c>
      <c r="I109" s="89" t="n">
        <f aca="false">SUM(I103:I108)</f>
        <v>0</v>
      </c>
      <c r="J109" s="55"/>
    </row>
    <row r="110" customFormat="false" ht="30" hidden="false" customHeight="true" outlineLevel="0" collapsed="false">
      <c r="B110" s="48" t="s">
        <v>122</v>
      </c>
      <c r="C110" s="48"/>
      <c r="D110" s="48"/>
      <c r="E110" s="48"/>
      <c r="F110" s="48"/>
      <c r="G110" s="48"/>
      <c r="H110" s="48"/>
      <c r="I110" s="48"/>
    </row>
    <row r="111" customFormat="false" ht="5.25" hidden="false" customHeight="true" outlineLevel="0" collapsed="false"/>
    <row r="112" customFormat="false" ht="48.75" hidden="false" customHeight="true" outlineLevel="0" collapsed="false">
      <c r="A112" s="90" t="s">
        <v>123</v>
      </c>
      <c r="B112" s="90"/>
      <c r="C112" s="90"/>
      <c r="D112" s="90"/>
      <c r="E112" s="90"/>
      <c r="F112" s="91" t="n">
        <f aca="false">I27</f>
        <v>0.2</v>
      </c>
      <c r="G112" s="92" t="n">
        <f aca="false">I114*F112</f>
        <v>527.6478615808</v>
      </c>
      <c r="H112" s="93" t="s">
        <v>124</v>
      </c>
      <c r="I112" s="94" t="n">
        <f aca="false">I82</f>
        <v>86.24</v>
      </c>
    </row>
    <row r="113" s="97" customFormat="true" ht="16.5" hidden="false" customHeight="true" outlineLevel="0" collapsed="false">
      <c r="A113" s="93" t="s">
        <v>125</v>
      </c>
      <c r="B113" s="93"/>
      <c r="C113" s="93" t="s">
        <v>126</v>
      </c>
      <c r="D113" s="93" t="s">
        <v>127</v>
      </c>
      <c r="E113" s="93" t="s">
        <v>128</v>
      </c>
      <c r="F113" s="93" t="s">
        <v>129</v>
      </c>
      <c r="G113" s="93" t="s">
        <v>130</v>
      </c>
      <c r="H113" s="93" t="s">
        <v>131</v>
      </c>
      <c r="I113" s="95" t="s">
        <v>132</v>
      </c>
      <c r="J113" s="96"/>
    </row>
    <row r="114" customFormat="false" ht="16.5" hidden="false" customHeight="true" outlineLevel="0" collapsed="false">
      <c r="A114" s="98" t="n">
        <f aca="false">I40</f>
        <v>1496</v>
      </c>
      <c r="B114" s="98"/>
      <c r="C114" s="98" t="n">
        <f aca="false">I51</f>
        <v>550.528</v>
      </c>
      <c r="D114" s="98" t="n">
        <f aca="false">I63</f>
        <v>381.394728</v>
      </c>
      <c r="E114" s="98" t="n">
        <f aca="false">I70</f>
        <v>52.05332</v>
      </c>
      <c r="F114" s="98" t="n">
        <f aca="false">I74</f>
        <v>140.353259904</v>
      </c>
      <c r="G114" s="98" t="n">
        <f aca="false">I85</f>
        <v>104.15</v>
      </c>
      <c r="H114" s="98" t="n">
        <f aca="false">A114+C114+D114+E114+F114+G114</f>
        <v>2724.479307904</v>
      </c>
      <c r="I114" s="98" t="n">
        <f aca="false">H114-I112</f>
        <v>2638.239307904</v>
      </c>
      <c r="J114" s="55"/>
    </row>
    <row r="115" customFormat="false" ht="4.5" hidden="false" customHeight="true" outlineLevel="0" collapsed="false">
      <c r="A115" s="47"/>
      <c r="B115" s="99"/>
      <c r="C115" s="99"/>
      <c r="D115" s="99"/>
      <c r="E115" s="99"/>
      <c r="F115" s="99"/>
      <c r="G115" s="99"/>
      <c r="H115" s="99"/>
      <c r="I115" s="99"/>
    </row>
    <row r="116" customFormat="false" ht="33.75" hidden="false" customHeight="true" outlineLevel="0" collapsed="false">
      <c r="A116" s="34" t="s">
        <v>52</v>
      </c>
      <c r="B116" s="35" t="s">
        <v>133</v>
      </c>
      <c r="C116" s="35"/>
      <c r="D116" s="35"/>
      <c r="E116" s="35"/>
      <c r="F116" s="35"/>
      <c r="G116" s="35"/>
      <c r="H116" s="34" t="s">
        <v>41</v>
      </c>
      <c r="I116" s="34" t="s">
        <v>42</v>
      </c>
    </row>
    <row r="117" customFormat="false" ht="15" hidden="false" customHeight="true" outlineLevel="0" collapsed="false">
      <c r="A117" s="36" t="n">
        <v>1</v>
      </c>
      <c r="B117" s="14" t="s">
        <v>134</v>
      </c>
      <c r="C117" s="14"/>
      <c r="D117" s="14"/>
      <c r="E117" s="14"/>
      <c r="F117" s="14"/>
      <c r="G117" s="14"/>
      <c r="H117" s="37" t="n">
        <f aca="false">I117/$I$127</f>
        <v>0</v>
      </c>
      <c r="I117" s="38" t="n">
        <v>0</v>
      </c>
    </row>
    <row r="118" customFormat="false" ht="15" hidden="false" customHeight="true" outlineLevel="0" collapsed="false">
      <c r="A118" s="36" t="n">
        <v>2</v>
      </c>
      <c r="B118" s="14" t="s">
        <v>135</v>
      </c>
      <c r="C118" s="14"/>
      <c r="D118" s="14"/>
      <c r="E118" s="14"/>
      <c r="F118" s="14"/>
      <c r="G118" s="14"/>
      <c r="H118" s="37" t="n">
        <f aca="false">I118/$I$127</f>
        <v>0</v>
      </c>
      <c r="I118" s="38" t="n">
        <v>0</v>
      </c>
    </row>
    <row r="119" customFormat="false" ht="35.25" hidden="false" customHeight="true" outlineLevel="0" collapsed="false">
      <c r="A119" s="40" t="s">
        <v>136</v>
      </c>
      <c r="B119" s="40"/>
      <c r="C119" s="40"/>
      <c r="D119" s="40"/>
      <c r="E119" s="40"/>
      <c r="F119" s="40"/>
      <c r="G119" s="40"/>
      <c r="H119" s="41" t="n">
        <f aca="false">H117+H118</f>
        <v>0</v>
      </c>
      <c r="I119" s="42" t="n">
        <f aca="false">SUM(I117:I118)</f>
        <v>0</v>
      </c>
    </row>
    <row r="120" customFormat="false" ht="4.5" hidden="false" customHeight="true" outlineLevel="0" collapsed="false"/>
    <row r="121" customFormat="false" ht="33.75" hidden="false" customHeight="true" outlineLevel="0" collapsed="false">
      <c r="A121" s="34" t="s">
        <v>65</v>
      </c>
      <c r="B121" s="35" t="s">
        <v>137</v>
      </c>
      <c r="C121" s="35"/>
      <c r="D121" s="35"/>
      <c r="E121" s="35"/>
      <c r="F121" s="35"/>
      <c r="G121" s="35"/>
      <c r="H121" s="34" t="s">
        <v>41</v>
      </c>
      <c r="I121" s="34" t="s">
        <v>42</v>
      </c>
    </row>
    <row r="122" customFormat="false" ht="15" hidden="false" customHeight="true" outlineLevel="0" collapsed="false">
      <c r="A122" s="36" t="n">
        <v>1</v>
      </c>
      <c r="B122" s="14" t="s">
        <v>137</v>
      </c>
      <c r="C122" s="14"/>
      <c r="D122" s="14"/>
      <c r="E122" s="14"/>
      <c r="F122" s="14"/>
      <c r="G122" s="14"/>
      <c r="H122" s="37" t="n">
        <f aca="false">I122/I127</f>
        <v>0</v>
      </c>
      <c r="I122" s="38" t="n">
        <v>0</v>
      </c>
    </row>
    <row r="123" customFormat="false" ht="36" hidden="false" customHeight="true" outlineLevel="0" collapsed="false">
      <c r="A123" s="40" t="s">
        <v>138</v>
      </c>
      <c r="B123" s="40"/>
      <c r="C123" s="40"/>
      <c r="D123" s="40"/>
      <c r="E123" s="40"/>
      <c r="F123" s="40"/>
      <c r="G123" s="40"/>
      <c r="H123" s="41" t="n">
        <f aca="false">H122</f>
        <v>0</v>
      </c>
      <c r="I123" s="42" t="n">
        <f aca="false">I122</f>
        <v>0</v>
      </c>
      <c r="J123" s="55"/>
      <c r="K123" s="55"/>
      <c r="L123" s="2"/>
    </row>
    <row r="124" customFormat="false" ht="4.5" hidden="false" customHeight="true" outlineLevel="0" collapsed="false">
      <c r="A124" s="100"/>
      <c r="B124" s="100"/>
      <c r="C124" s="100"/>
      <c r="D124" s="100"/>
      <c r="E124" s="100"/>
      <c r="F124" s="100"/>
      <c r="G124" s="100"/>
      <c r="H124" s="57"/>
      <c r="I124" s="58"/>
    </row>
    <row r="125" customFormat="false" ht="39" hidden="false" customHeight="true" outlineLevel="0" collapsed="false">
      <c r="A125" s="101" t="s">
        <v>139</v>
      </c>
      <c r="B125" s="101"/>
      <c r="C125" s="101"/>
      <c r="D125" s="101"/>
      <c r="E125" s="101"/>
      <c r="F125" s="91" t="n">
        <v>0.18</v>
      </c>
      <c r="G125" s="92" t="n">
        <f aca="false">I127*F125</f>
        <v>474.88307542272</v>
      </c>
      <c r="H125" s="93" t="s">
        <v>124</v>
      </c>
      <c r="I125" s="94" t="n">
        <f aca="false">I82</f>
        <v>86.24</v>
      </c>
      <c r="L125" s="2"/>
    </row>
    <row r="126" s="97" customFormat="true" ht="16.5" hidden="false" customHeight="true" outlineLevel="0" collapsed="false">
      <c r="A126" s="93" t="s">
        <v>125</v>
      </c>
      <c r="B126" s="93"/>
      <c r="C126" s="93" t="s">
        <v>126</v>
      </c>
      <c r="D126" s="93" t="s">
        <v>127</v>
      </c>
      <c r="E126" s="93" t="s">
        <v>128</v>
      </c>
      <c r="F126" s="93" t="s">
        <v>129</v>
      </c>
      <c r="G126" s="93" t="s">
        <v>130</v>
      </c>
      <c r="H126" s="93" t="s">
        <v>131</v>
      </c>
      <c r="I126" s="95" t="s">
        <v>132</v>
      </c>
      <c r="J126" s="96"/>
      <c r="L126" s="96"/>
    </row>
    <row r="127" customFormat="false" ht="16.5" hidden="false" customHeight="true" outlineLevel="0" collapsed="false">
      <c r="A127" s="98" t="n">
        <f aca="false">I40</f>
        <v>1496</v>
      </c>
      <c r="B127" s="98"/>
      <c r="C127" s="98" t="n">
        <f aca="false">I51</f>
        <v>550.528</v>
      </c>
      <c r="D127" s="98" t="n">
        <f aca="false">I63</f>
        <v>381.394728</v>
      </c>
      <c r="E127" s="98" t="n">
        <f aca="false">I70</f>
        <v>52.05332</v>
      </c>
      <c r="F127" s="98" t="n">
        <f aca="false">I74</f>
        <v>140.353259904</v>
      </c>
      <c r="G127" s="98" t="n">
        <f aca="false">I85</f>
        <v>104.15</v>
      </c>
      <c r="H127" s="98" t="n">
        <f aca="false">A127+C127+D127+E127+F127+G127</f>
        <v>2724.479307904</v>
      </c>
      <c r="I127" s="98" t="n">
        <f aca="false">H127-I125</f>
        <v>2638.239307904</v>
      </c>
      <c r="J127" s="55"/>
      <c r="L127" s="2"/>
    </row>
    <row r="128" customFormat="false" ht="4.5" hidden="false" customHeight="true" outlineLevel="0" collapsed="false"/>
    <row r="129" customFormat="false" ht="12" hidden="false" customHeight="true" outlineLevel="0" collapsed="false">
      <c r="A129" s="81" t="s">
        <v>140</v>
      </c>
      <c r="B129" s="81"/>
      <c r="C129" s="81"/>
      <c r="D129" s="81"/>
      <c r="E129" s="81"/>
      <c r="F129" s="81"/>
      <c r="G129" s="81"/>
      <c r="H129" s="82" t="n">
        <f aca="false">H109+H119+H123</f>
        <v>0</v>
      </c>
      <c r="I129" s="83" t="n">
        <f aca="false">I109+I119+I123</f>
        <v>0</v>
      </c>
    </row>
    <row r="130" customFormat="false" ht="4.5" hidden="false" customHeight="true" outlineLevel="0" collapsed="false"/>
    <row r="131" customFormat="false" ht="11.25" hidden="false" customHeight="true" outlineLevel="0" collapsed="false">
      <c r="A131" s="33" t="s">
        <v>141</v>
      </c>
      <c r="B131" s="33"/>
      <c r="C131" s="33"/>
      <c r="D131" s="33"/>
      <c r="E131" s="33"/>
      <c r="F131" s="33"/>
      <c r="G131" s="33"/>
      <c r="H131" s="33"/>
      <c r="I131" s="33"/>
    </row>
    <row r="132" customFormat="false" ht="33.75" hidden="false" customHeight="true" outlineLevel="0" collapsed="false">
      <c r="A132" s="34" t="s">
        <v>39</v>
      </c>
      <c r="B132" s="35" t="s">
        <v>142</v>
      </c>
      <c r="C132" s="35"/>
      <c r="D132" s="35"/>
      <c r="E132" s="35"/>
      <c r="F132" s="35"/>
      <c r="G132" s="35"/>
      <c r="H132" s="34" t="s">
        <v>41</v>
      </c>
      <c r="I132" s="34" t="s">
        <v>42</v>
      </c>
    </row>
    <row r="133" customFormat="false" ht="15" hidden="false" customHeight="true" outlineLevel="0" collapsed="false">
      <c r="A133" s="36" t="n">
        <v>1</v>
      </c>
      <c r="B133" s="14" t="s">
        <v>143</v>
      </c>
      <c r="C133" s="14"/>
      <c r="D133" s="14"/>
      <c r="E133" s="14"/>
      <c r="F133" s="14"/>
      <c r="G133" s="14"/>
      <c r="H133" s="37" t="n">
        <f aca="false">I133/$I$99</f>
        <v>0.0185915492957747</v>
      </c>
      <c r="I133" s="38" t="n">
        <f aca="false">($D$143/$E$144)*G143</f>
        <v>50.6522913582152</v>
      </c>
    </row>
    <row r="134" customFormat="false" ht="15" hidden="false" customHeight="true" outlineLevel="0" collapsed="false">
      <c r="A134" s="36" t="n">
        <v>2</v>
      </c>
      <c r="B134" s="14" t="s">
        <v>144</v>
      </c>
      <c r="C134" s="14"/>
      <c r="D134" s="14"/>
      <c r="E134" s="14"/>
      <c r="F134" s="14"/>
      <c r="G134" s="14"/>
      <c r="H134" s="37" t="n">
        <f aca="false">I134/$I$99</f>
        <v>0.0856338028169014</v>
      </c>
      <c r="I134" s="38" t="n">
        <f aca="false">($D$143/$E$144)*G144</f>
        <v>233.307523831779</v>
      </c>
    </row>
    <row r="135" customFormat="false" ht="15" hidden="false" customHeight="true" outlineLevel="0" collapsed="false">
      <c r="A135" s="36" t="n">
        <v>3</v>
      </c>
      <c r="B135" s="14" t="s">
        <v>19</v>
      </c>
      <c r="C135" s="14"/>
      <c r="D135" s="14"/>
      <c r="E135" s="14"/>
      <c r="F135" s="14"/>
      <c r="G135" s="14"/>
      <c r="H135" s="37" t="n">
        <f aca="false">I135/$I$99</f>
        <v>0.0225352112676056</v>
      </c>
      <c r="I135" s="38" t="n">
        <f aca="false">($D$143/$E$144)*G145</f>
        <v>61.3967167978366</v>
      </c>
    </row>
    <row r="136" customFormat="false" ht="15" hidden="false" customHeight="true" outlineLevel="0" collapsed="false">
      <c r="A136" s="36" t="n">
        <v>4</v>
      </c>
      <c r="B136" s="14" t="s">
        <v>145</v>
      </c>
      <c r="C136" s="14"/>
      <c r="D136" s="14"/>
      <c r="E136" s="14"/>
      <c r="F136" s="14"/>
      <c r="G136" s="14"/>
      <c r="H136" s="37" t="n">
        <f aca="false">I136/$I$99</f>
        <v>0</v>
      </c>
      <c r="I136" s="38" t="n">
        <f aca="false">($D$143/$E$144)*G146</f>
        <v>0</v>
      </c>
    </row>
    <row r="137" customFormat="false" ht="15" hidden="false" customHeight="true" outlineLevel="0" collapsed="false">
      <c r="A137" s="36" t="n">
        <v>5</v>
      </c>
      <c r="B137" s="14" t="s">
        <v>146</v>
      </c>
      <c r="C137" s="14"/>
      <c r="D137" s="14"/>
      <c r="E137" s="14"/>
      <c r="F137" s="14"/>
      <c r="G137" s="14"/>
      <c r="H137" s="37" t="n">
        <f aca="false">I137/$I$99</f>
        <v>0</v>
      </c>
      <c r="I137" s="38" t="n">
        <f aca="false">($D$143/$E$144)*G147</f>
        <v>0</v>
      </c>
    </row>
    <row r="138" customFormat="false" ht="15" hidden="false" customHeight="true" outlineLevel="0" collapsed="false">
      <c r="A138" s="40" t="s">
        <v>147</v>
      </c>
      <c r="B138" s="40"/>
      <c r="C138" s="40"/>
      <c r="D138" s="40"/>
      <c r="E138" s="40"/>
      <c r="F138" s="40"/>
      <c r="G138" s="40"/>
      <c r="H138" s="41" t="n">
        <f aca="false">H133+H134+H135+H136+H137</f>
        <v>0.126760563380282</v>
      </c>
      <c r="I138" s="42" t="n">
        <f aca="false">SUM(I133:I137)</f>
        <v>345.356531987831</v>
      </c>
    </row>
    <row r="139" customFormat="false" ht="11.25" hidden="false" customHeight="true" outlineLevel="0" collapsed="false">
      <c r="A139" s="47" t="s">
        <v>148</v>
      </c>
      <c r="B139" s="48" t="s">
        <v>149</v>
      </c>
      <c r="C139" s="48"/>
      <c r="D139" s="48"/>
      <c r="E139" s="48"/>
      <c r="F139" s="48"/>
      <c r="G139" s="48"/>
      <c r="H139" s="48"/>
      <c r="I139" s="48"/>
    </row>
    <row r="140" customFormat="false" ht="18.75" hidden="false" customHeight="true" outlineLevel="0" collapsed="false">
      <c r="A140" s="47" t="s">
        <v>150</v>
      </c>
      <c r="B140" s="102" t="s">
        <v>151</v>
      </c>
      <c r="C140" s="102"/>
      <c r="D140" s="102"/>
      <c r="E140" s="102"/>
      <c r="F140" s="102"/>
      <c r="G140" s="102"/>
      <c r="H140" s="102"/>
      <c r="I140" s="102"/>
    </row>
    <row r="141" customFormat="false" ht="13.5" hidden="false" customHeight="true" outlineLevel="0" collapsed="false">
      <c r="A141" s="59" t="s">
        <v>152</v>
      </c>
      <c r="B141" s="59"/>
      <c r="C141" s="59"/>
      <c r="D141" s="59"/>
      <c r="E141" s="59"/>
      <c r="F141" s="59"/>
      <c r="G141" s="59"/>
      <c r="H141" s="59"/>
      <c r="I141" s="59"/>
    </row>
    <row r="142" customFormat="false" ht="13.5" hidden="false" customHeight="true" outlineLevel="0" collapsed="false">
      <c r="A142" s="28" t="s">
        <v>153</v>
      </c>
      <c r="B142" s="28"/>
      <c r="C142" s="28" t="s">
        <v>154</v>
      </c>
      <c r="D142" s="21" t="s">
        <v>155</v>
      </c>
      <c r="E142" s="21"/>
      <c r="F142" s="28" t="s">
        <v>156</v>
      </c>
      <c r="G142" s="103" t="s">
        <v>157</v>
      </c>
      <c r="H142" s="28" t="s">
        <v>158</v>
      </c>
      <c r="I142" s="28"/>
    </row>
    <row r="143" customFormat="false" ht="13.5" hidden="false" customHeight="true" outlineLevel="0" collapsed="false">
      <c r="A143" s="38" t="n">
        <f aca="false">I99</f>
        <v>2724.479307904</v>
      </c>
      <c r="B143" s="38"/>
      <c r="C143" s="38" t="n">
        <f aca="false">I129</f>
        <v>0</v>
      </c>
      <c r="D143" s="104" t="n">
        <f aca="false">A143+C143</f>
        <v>2724.479307904</v>
      </c>
      <c r="E143" s="104"/>
      <c r="F143" s="36" t="str">
        <f aca="false">B133</f>
        <v>PIS</v>
      </c>
      <c r="G143" s="105" t="n">
        <v>0.0165</v>
      </c>
      <c r="H143" s="71" t="n">
        <v>0.0065</v>
      </c>
      <c r="I143" s="71"/>
      <c r="J143" s="55"/>
    </row>
    <row r="144" customFormat="false" ht="13.5" hidden="false" customHeight="true" outlineLevel="0" collapsed="false">
      <c r="A144" s="106" t="s">
        <v>159</v>
      </c>
      <c r="B144" s="106"/>
      <c r="C144" s="103" t="n">
        <v>1</v>
      </c>
      <c r="D144" s="107" t="n">
        <f aca="false">G148/1</f>
        <v>0.1125</v>
      </c>
      <c r="E144" s="108" t="n">
        <f aca="false">C144-D144</f>
        <v>0.8875</v>
      </c>
      <c r="F144" s="36" t="str">
        <f aca="false">B134</f>
        <v>COFINS</v>
      </c>
      <c r="G144" s="105" t="n">
        <v>0.076</v>
      </c>
      <c r="H144" s="71" t="n">
        <v>0.03</v>
      </c>
      <c r="I144" s="71"/>
    </row>
    <row r="145" customFormat="false" ht="13.5" hidden="false" customHeight="true" outlineLevel="0" collapsed="false">
      <c r="A145" s="109" t="s">
        <v>160</v>
      </c>
      <c r="B145" s="109"/>
      <c r="C145" s="36" t="n">
        <v>1</v>
      </c>
      <c r="D145" s="110" t="n">
        <f aca="false">H148</f>
        <v>0.0565</v>
      </c>
      <c r="E145" s="111" t="n">
        <f aca="false">C145-D145</f>
        <v>0.9435</v>
      </c>
      <c r="F145" s="36" t="str">
        <f aca="false">B135</f>
        <v>ISS</v>
      </c>
      <c r="G145" s="105" t="n">
        <f aca="false">I11</f>
        <v>0.02</v>
      </c>
      <c r="H145" s="71" t="n">
        <f aca="false">I11</f>
        <v>0.02</v>
      </c>
      <c r="I145" s="71"/>
    </row>
    <row r="146" customFormat="false" ht="13.5" hidden="false" customHeight="true" outlineLevel="0" collapsed="false">
      <c r="A146" s="112" t="s">
        <v>161</v>
      </c>
      <c r="B146" s="112"/>
      <c r="C146" s="36" t="n">
        <v>1</v>
      </c>
      <c r="D146" s="113" t="n">
        <v>0.09</v>
      </c>
      <c r="E146" s="114" t="n">
        <f aca="false">C146-D146</f>
        <v>0.91</v>
      </c>
      <c r="F146" s="28" t="s">
        <v>162</v>
      </c>
      <c r="G146" s="105" t="n">
        <v>0</v>
      </c>
      <c r="H146" s="71" t="n">
        <v>0</v>
      </c>
      <c r="I146" s="71"/>
    </row>
    <row r="147" customFormat="false" ht="13.5" hidden="false" customHeight="true" outlineLevel="0" collapsed="false">
      <c r="A147" s="115" t="s">
        <v>163</v>
      </c>
      <c r="B147" s="115" t="s">
        <v>164</v>
      </c>
      <c r="C147" s="115"/>
      <c r="D147" s="115"/>
      <c r="E147" s="115"/>
      <c r="F147" s="21" t="s">
        <v>165</v>
      </c>
      <c r="G147" s="105" t="n">
        <v>0</v>
      </c>
      <c r="H147" s="71" t="n">
        <v>0</v>
      </c>
      <c r="I147" s="71"/>
    </row>
    <row r="148" customFormat="false" ht="18" hidden="false" customHeight="true" outlineLevel="0" collapsed="false">
      <c r="A148" s="115"/>
      <c r="B148" s="115"/>
      <c r="C148" s="115"/>
      <c r="D148" s="115"/>
      <c r="E148" s="115"/>
      <c r="F148" s="3" t="s">
        <v>166</v>
      </c>
      <c r="G148" s="116" t="n">
        <f aca="false">SUM(G143:G147)</f>
        <v>0.1125</v>
      </c>
      <c r="H148" s="117" t="n">
        <f aca="false">SUM(H143:I147)</f>
        <v>0.0565</v>
      </c>
      <c r="I148" s="117"/>
    </row>
    <row r="149" customFormat="false" ht="18" hidden="false" customHeight="true" outlineLevel="0" collapsed="false">
      <c r="A149" s="47" t="s">
        <v>167</v>
      </c>
      <c r="B149" s="102" t="s">
        <v>168</v>
      </c>
      <c r="C149" s="102"/>
      <c r="D149" s="102"/>
      <c r="E149" s="102"/>
      <c r="F149" s="102"/>
      <c r="G149" s="102"/>
      <c r="H149" s="102"/>
      <c r="I149" s="102"/>
    </row>
    <row r="150" customFormat="false" ht="4.5" hidden="false" customHeight="true" outlineLevel="0" collapsed="false">
      <c r="A150" s="118"/>
      <c r="B150" s="119"/>
      <c r="C150" s="119"/>
      <c r="D150" s="119"/>
      <c r="E150" s="119"/>
      <c r="F150" s="119"/>
      <c r="G150" s="119"/>
      <c r="H150" s="119"/>
      <c r="I150" s="119"/>
    </row>
    <row r="151" customFormat="false" ht="12" hidden="false" customHeight="true" outlineLevel="0" collapsed="false">
      <c r="A151" s="81" t="s">
        <v>169</v>
      </c>
      <c r="B151" s="81"/>
      <c r="C151" s="81"/>
      <c r="D151" s="81"/>
      <c r="E151" s="81"/>
      <c r="F151" s="81"/>
      <c r="G151" s="81"/>
      <c r="H151" s="82" t="n">
        <f aca="false">H138</f>
        <v>0.126760563380282</v>
      </c>
      <c r="I151" s="83" t="n">
        <f aca="false">I138</f>
        <v>345.356531987831</v>
      </c>
    </row>
    <row r="152" customFormat="false" ht="4.5" hidden="false" customHeight="true" outlineLevel="0" collapsed="false"/>
    <row r="153" customFormat="false" ht="11.25" hidden="false" customHeight="true" outlineLevel="0" collapsed="false">
      <c r="A153" s="120" t="s">
        <v>170</v>
      </c>
      <c r="B153" s="120"/>
      <c r="C153" s="120"/>
      <c r="D153" s="120"/>
      <c r="E153" s="120"/>
      <c r="F153" s="120"/>
      <c r="G153" s="120"/>
      <c r="H153" s="120"/>
      <c r="I153" s="120"/>
    </row>
    <row r="154" customFormat="false" ht="11.25" hidden="false" customHeight="true" outlineLevel="0" collapsed="false">
      <c r="A154" s="33" t="s">
        <v>38</v>
      </c>
      <c r="B154" s="33"/>
      <c r="C154" s="33"/>
      <c r="D154" s="33"/>
      <c r="E154" s="33"/>
      <c r="F154" s="33"/>
      <c r="G154" s="33"/>
      <c r="H154" s="33"/>
      <c r="I154" s="33"/>
    </row>
    <row r="155" customFormat="false" ht="15" hidden="false" customHeight="true" outlineLevel="0" collapsed="false">
      <c r="A155" s="36" t="n">
        <v>1</v>
      </c>
      <c r="B155" s="14" t="s">
        <v>171</v>
      </c>
      <c r="C155" s="14"/>
      <c r="D155" s="14"/>
      <c r="E155" s="14"/>
      <c r="F155" s="14"/>
      <c r="G155" s="14"/>
      <c r="H155" s="37" t="n">
        <f aca="false">I155/$G$172</f>
        <v>0.487322475215063</v>
      </c>
      <c r="I155" s="121" t="n">
        <f aca="false">I40</f>
        <v>1496</v>
      </c>
    </row>
    <row r="156" customFormat="false" ht="15" hidden="false" customHeight="true" outlineLevel="0" collapsed="false">
      <c r="A156" s="36" t="n">
        <v>2</v>
      </c>
      <c r="B156" s="14" t="s">
        <v>172</v>
      </c>
      <c r="C156" s="14"/>
      <c r="D156" s="14"/>
      <c r="E156" s="14"/>
      <c r="F156" s="14"/>
      <c r="G156" s="14"/>
      <c r="H156" s="37" t="n">
        <f aca="false">I156/$G$172</f>
        <v>0.366250629200947</v>
      </c>
      <c r="I156" s="121" t="n">
        <f aca="false">I51+I63+I70+I74</f>
        <v>1124.329307904</v>
      </c>
    </row>
    <row r="157" customFormat="false" ht="15" hidden="false" customHeight="true" outlineLevel="0" collapsed="false">
      <c r="A157" s="36" t="n">
        <v>3</v>
      </c>
      <c r="B157" s="14" t="s">
        <v>173</v>
      </c>
      <c r="C157" s="14"/>
      <c r="D157" s="14"/>
      <c r="E157" s="14"/>
      <c r="F157" s="14"/>
      <c r="G157" s="14"/>
      <c r="H157" s="37" t="n">
        <f aca="false">I157/$G$172</f>
        <v>0.0339268955839899</v>
      </c>
      <c r="I157" s="121" t="n">
        <f aca="false">I85</f>
        <v>104.15</v>
      </c>
    </row>
    <row r="158" s="44" customFormat="true" ht="15" hidden="false" customHeight="true" outlineLevel="0" collapsed="false">
      <c r="A158" s="81" t="s">
        <v>174</v>
      </c>
      <c r="B158" s="81"/>
      <c r="C158" s="81"/>
      <c r="D158" s="81"/>
      <c r="E158" s="81"/>
      <c r="F158" s="81"/>
      <c r="G158" s="81"/>
      <c r="H158" s="82" t="n">
        <f aca="false">H155+H156+H157</f>
        <v>0.8875</v>
      </c>
      <c r="I158" s="83" t="n">
        <f aca="false">SUM(I155:I157)</f>
        <v>2724.479307904</v>
      </c>
      <c r="J158" s="122"/>
    </row>
    <row r="159" customFormat="false" ht="4.5" hidden="false" customHeight="true" outlineLevel="0" collapsed="false"/>
    <row r="160" customFormat="false" ht="11.25" hidden="false" customHeight="true" outlineLevel="0" collapsed="false">
      <c r="A160" s="33" t="s">
        <v>113</v>
      </c>
      <c r="B160" s="33"/>
      <c r="C160" s="33"/>
      <c r="D160" s="33"/>
      <c r="E160" s="33"/>
      <c r="F160" s="33"/>
      <c r="G160" s="33"/>
      <c r="H160" s="33"/>
      <c r="I160" s="33"/>
    </row>
    <row r="161" customFormat="false" ht="15" hidden="false" customHeight="true" outlineLevel="0" collapsed="false">
      <c r="A161" s="36" t="n">
        <v>1</v>
      </c>
      <c r="B161" s="14" t="s">
        <v>175</v>
      </c>
      <c r="C161" s="14"/>
      <c r="D161" s="14"/>
      <c r="E161" s="14"/>
      <c r="F161" s="14"/>
      <c r="G161" s="14"/>
      <c r="H161" s="37" t="n">
        <f aca="false">I161/$G$172</f>
        <v>0</v>
      </c>
      <c r="I161" s="38" t="n">
        <f aca="false">I109</f>
        <v>0</v>
      </c>
    </row>
    <row r="162" customFormat="false" ht="15" hidden="false" customHeight="true" outlineLevel="0" collapsed="false">
      <c r="A162" s="36" t="n">
        <v>2</v>
      </c>
      <c r="B162" s="14" t="s">
        <v>176</v>
      </c>
      <c r="C162" s="14"/>
      <c r="D162" s="14"/>
      <c r="E162" s="14"/>
      <c r="F162" s="14"/>
      <c r="G162" s="14"/>
      <c r="H162" s="37" t="n">
        <f aca="false">I162/$G$172</f>
        <v>0</v>
      </c>
      <c r="I162" s="38" t="n">
        <f aca="false">I119</f>
        <v>0</v>
      </c>
    </row>
    <row r="163" customFormat="false" ht="15" hidden="false" customHeight="true" outlineLevel="0" collapsed="false">
      <c r="A163" s="36" t="n">
        <v>3</v>
      </c>
      <c r="B163" s="14" t="s">
        <v>177</v>
      </c>
      <c r="C163" s="14"/>
      <c r="D163" s="14"/>
      <c r="E163" s="14"/>
      <c r="F163" s="14"/>
      <c r="G163" s="14"/>
      <c r="H163" s="37" t="n">
        <f aca="false">I163/$G$172</f>
        <v>0</v>
      </c>
      <c r="I163" s="38" t="n">
        <f aca="false">I123</f>
        <v>0</v>
      </c>
    </row>
    <row r="164" customFormat="false" ht="15" hidden="false" customHeight="true" outlineLevel="0" collapsed="false">
      <c r="A164" s="81" t="s">
        <v>178</v>
      </c>
      <c r="B164" s="81"/>
      <c r="C164" s="81"/>
      <c r="D164" s="81"/>
      <c r="E164" s="81"/>
      <c r="F164" s="81"/>
      <c r="G164" s="81"/>
      <c r="H164" s="82" t="n">
        <f aca="false">H161+H162+H163</f>
        <v>0</v>
      </c>
      <c r="I164" s="83" t="n">
        <f aca="false">I161+I162+I163</f>
        <v>0</v>
      </c>
    </row>
    <row r="165" customFormat="false" ht="4.5" hidden="false" customHeight="true" outlineLevel="0" collapsed="false"/>
    <row r="166" customFormat="false" ht="11.25" hidden="false" customHeight="true" outlineLevel="0" collapsed="false">
      <c r="A166" s="33" t="s">
        <v>141</v>
      </c>
      <c r="B166" s="33"/>
      <c r="C166" s="33"/>
      <c r="D166" s="33"/>
      <c r="E166" s="33"/>
      <c r="F166" s="33"/>
      <c r="G166" s="33"/>
      <c r="H166" s="33"/>
      <c r="I166" s="33"/>
    </row>
    <row r="167" customFormat="false" ht="15" hidden="false" customHeight="true" outlineLevel="0" collapsed="false">
      <c r="A167" s="36" t="n">
        <v>1</v>
      </c>
      <c r="B167" s="14" t="s">
        <v>179</v>
      </c>
      <c r="C167" s="14"/>
      <c r="D167" s="14"/>
      <c r="E167" s="14"/>
      <c r="F167" s="14"/>
      <c r="G167" s="14"/>
      <c r="H167" s="37" t="n">
        <f aca="false">I167/$G$172</f>
        <v>0.1125</v>
      </c>
      <c r="I167" s="38" t="n">
        <f aca="false">I138</f>
        <v>345.356531987831</v>
      </c>
    </row>
    <row r="168" customFormat="false" ht="15" hidden="false" customHeight="true" outlineLevel="0" collapsed="false">
      <c r="A168" s="81" t="s">
        <v>180</v>
      </c>
      <c r="B168" s="81"/>
      <c r="C168" s="81"/>
      <c r="D168" s="81"/>
      <c r="E168" s="81"/>
      <c r="F168" s="81"/>
      <c r="G168" s="81"/>
      <c r="H168" s="82" t="n">
        <f aca="false">H167</f>
        <v>0.1125</v>
      </c>
      <c r="I168" s="83" t="n">
        <f aca="false">I138</f>
        <v>345.356531987831</v>
      </c>
      <c r="K168" s="123"/>
    </row>
    <row r="169" customFormat="false" ht="4.5" hidden="false" customHeight="true" outlineLevel="0" collapsed="false"/>
    <row r="170" customFormat="false" ht="11.25" hidden="false" customHeight="true" outlineLevel="0" collapsed="false">
      <c r="A170" s="124" t="s">
        <v>170</v>
      </c>
      <c r="B170" s="124"/>
      <c r="C170" s="124"/>
      <c r="D170" s="124"/>
      <c r="E170" s="124"/>
      <c r="F170" s="124"/>
      <c r="G170" s="124"/>
      <c r="H170" s="124"/>
      <c r="I170" s="124"/>
    </row>
    <row r="171" customFormat="false" ht="45" hidden="false" customHeight="true" outlineLevel="0" collapsed="false">
      <c r="A171" s="125" t="s">
        <v>181</v>
      </c>
      <c r="B171" s="125"/>
      <c r="C171" s="125"/>
      <c r="D171" s="125"/>
      <c r="E171" s="125"/>
      <c r="F171" s="125"/>
      <c r="G171" s="124" t="s">
        <v>182</v>
      </c>
      <c r="H171" s="124" t="s">
        <v>183</v>
      </c>
      <c r="I171" s="124" t="s">
        <v>184</v>
      </c>
    </row>
    <row r="172" customFormat="false" ht="11.25" hidden="false" customHeight="true" outlineLevel="0" collapsed="false">
      <c r="A172" s="126" t="str">
        <f aca="false">D5</f>
        <v>Encanador/Instalador Hidráulico</v>
      </c>
      <c r="B172" s="126"/>
      <c r="C172" s="126"/>
      <c r="D172" s="126"/>
      <c r="E172" s="126"/>
      <c r="F172" s="126"/>
      <c r="G172" s="127" t="n">
        <f aca="false">I158+I164+I168</f>
        <v>3069.83583989183</v>
      </c>
      <c r="H172" s="124" t="n">
        <f aca="false">IF(D6="12x36",2,1)</f>
        <v>1</v>
      </c>
      <c r="I172" s="127" t="n">
        <f aca="false">G172*H172</f>
        <v>3069.83583989183</v>
      </c>
    </row>
    <row r="173" customFormat="false" ht="11.25" hidden="false" customHeight="false" outlineLevel="0" collapsed="false">
      <c r="A173" s="126"/>
      <c r="B173" s="126"/>
      <c r="C173" s="126"/>
      <c r="D173" s="126"/>
      <c r="E173" s="126"/>
      <c r="F173" s="126"/>
      <c r="G173" s="124"/>
      <c r="H173" s="124"/>
      <c r="I173" s="127"/>
    </row>
    <row r="174" s="44" customFormat="true" ht="12" hidden="false" customHeight="true" outlineLevel="0" collapsed="false">
      <c r="A174" s="128" t="s">
        <v>185</v>
      </c>
      <c r="B174" s="128"/>
      <c r="C174" s="128"/>
      <c r="D174" s="128"/>
      <c r="E174" s="128"/>
      <c r="F174" s="128"/>
      <c r="G174" s="128"/>
      <c r="H174" s="128"/>
      <c r="I174" s="129" t="n">
        <f aca="false">I172</f>
        <v>3069.83583989183</v>
      </c>
      <c r="J174" s="122"/>
    </row>
  </sheetData>
  <mergeCells count="173">
    <mergeCell ref="A1:I1"/>
    <mergeCell ref="A2:B2"/>
    <mergeCell ref="C2:D2"/>
    <mergeCell ref="E2:I2"/>
    <mergeCell ref="A3:B3"/>
    <mergeCell ref="A5:C5"/>
    <mergeCell ref="D5:F5"/>
    <mergeCell ref="G5:H6"/>
    <mergeCell ref="I5:I6"/>
    <mergeCell ref="A6:C6"/>
    <mergeCell ref="D6:F6"/>
    <mergeCell ref="A7:C7"/>
    <mergeCell ref="D7:F7"/>
    <mergeCell ref="G7:H8"/>
    <mergeCell ref="I7:I8"/>
    <mergeCell ref="A8:C8"/>
    <mergeCell ref="D8:F8"/>
    <mergeCell ref="A9:C9"/>
    <mergeCell ref="D9:F9"/>
    <mergeCell ref="G9:H9"/>
    <mergeCell ref="A10:F10"/>
    <mergeCell ref="A11:F11"/>
    <mergeCell ref="A12:F14"/>
    <mergeCell ref="G12:G14"/>
    <mergeCell ref="A15:F17"/>
    <mergeCell ref="G15:G17"/>
    <mergeCell ref="A18:F20"/>
    <mergeCell ref="G18:G20"/>
    <mergeCell ref="A21:F21"/>
    <mergeCell ref="A22:F22"/>
    <mergeCell ref="A23:F23"/>
    <mergeCell ref="A24:F25"/>
    <mergeCell ref="A26:F26"/>
    <mergeCell ref="A27:F27"/>
    <mergeCell ref="A29:I29"/>
    <mergeCell ref="B30:G30"/>
    <mergeCell ref="B31:G31"/>
    <mergeCell ref="B32:G32"/>
    <mergeCell ref="B33:G33"/>
    <mergeCell ref="B34:G34"/>
    <mergeCell ref="B35:G35"/>
    <mergeCell ref="B36:G36"/>
    <mergeCell ref="B37:G37"/>
    <mergeCell ref="B38:G38"/>
    <mergeCell ref="B39:G39"/>
    <mergeCell ref="A40:G40"/>
    <mergeCell ref="B42:G42"/>
    <mergeCell ref="B43:G43"/>
    <mergeCell ref="B44:G44"/>
    <mergeCell ref="B45:G45"/>
    <mergeCell ref="B46:G46"/>
    <mergeCell ref="B47:G47"/>
    <mergeCell ref="B48:G48"/>
    <mergeCell ref="B49:G49"/>
    <mergeCell ref="B50:G50"/>
    <mergeCell ref="A51:G51"/>
    <mergeCell ref="A52:I52"/>
    <mergeCell ref="A53:I53"/>
    <mergeCell ref="B54:G54"/>
    <mergeCell ref="B55:G55"/>
    <mergeCell ref="B56:G56"/>
    <mergeCell ref="B57:G57"/>
    <mergeCell ref="B58:G58"/>
    <mergeCell ref="B59:G59"/>
    <mergeCell ref="B60:G60"/>
    <mergeCell ref="B61:G61"/>
    <mergeCell ref="B62:G62"/>
    <mergeCell ref="A63:G63"/>
    <mergeCell ref="B64:I64"/>
    <mergeCell ref="B65:I65"/>
    <mergeCell ref="B66:G66"/>
    <mergeCell ref="B67:G67"/>
    <mergeCell ref="B68:G68"/>
    <mergeCell ref="B69:G69"/>
    <mergeCell ref="A70:G70"/>
    <mergeCell ref="B72:G72"/>
    <mergeCell ref="B73:G73"/>
    <mergeCell ref="A74:G74"/>
    <mergeCell ref="A76:G76"/>
    <mergeCell ref="B78:G78"/>
    <mergeCell ref="B79:G79"/>
    <mergeCell ref="B80:G80"/>
    <mergeCell ref="B81:G81"/>
    <mergeCell ref="B82:G82"/>
    <mergeCell ref="B83:G83"/>
    <mergeCell ref="B84:G84"/>
    <mergeCell ref="A85:G85"/>
    <mergeCell ref="B86:G86"/>
    <mergeCell ref="A87:I87"/>
    <mergeCell ref="A88:B88"/>
    <mergeCell ref="A89:B89"/>
    <mergeCell ref="A91:I91"/>
    <mergeCell ref="A92:B92"/>
    <mergeCell ref="A93:B93"/>
    <mergeCell ref="A95:E95"/>
    <mergeCell ref="F95:I95"/>
    <mergeCell ref="A96:B96"/>
    <mergeCell ref="A97:B97"/>
    <mergeCell ref="A99:G99"/>
    <mergeCell ref="A101:I101"/>
    <mergeCell ref="B102:G102"/>
    <mergeCell ref="B103:G103"/>
    <mergeCell ref="B104:G104"/>
    <mergeCell ref="B105:G105"/>
    <mergeCell ref="B106:G106"/>
    <mergeCell ref="B107:G107"/>
    <mergeCell ref="B108:G108"/>
    <mergeCell ref="A109:G109"/>
    <mergeCell ref="B110:I110"/>
    <mergeCell ref="A112:E112"/>
    <mergeCell ref="A113:B113"/>
    <mergeCell ref="A114:B114"/>
    <mergeCell ref="B115:I115"/>
    <mergeCell ref="B116:G116"/>
    <mergeCell ref="B117:G117"/>
    <mergeCell ref="B118:G118"/>
    <mergeCell ref="A119:G119"/>
    <mergeCell ref="B121:G121"/>
    <mergeCell ref="B122:G122"/>
    <mergeCell ref="A123:G123"/>
    <mergeCell ref="A125:E125"/>
    <mergeCell ref="A126:B126"/>
    <mergeCell ref="A127:B127"/>
    <mergeCell ref="A129:G129"/>
    <mergeCell ref="A131:I131"/>
    <mergeCell ref="B132:G132"/>
    <mergeCell ref="B133:G133"/>
    <mergeCell ref="B134:G134"/>
    <mergeCell ref="B135:G135"/>
    <mergeCell ref="B136:G136"/>
    <mergeCell ref="B137:G137"/>
    <mergeCell ref="A138:G138"/>
    <mergeCell ref="B139:I139"/>
    <mergeCell ref="B140:I140"/>
    <mergeCell ref="A141:I141"/>
    <mergeCell ref="A142:B142"/>
    <mergeCell ref="D142:E142"/>
    <mergeCell ref="H142:I142"/>
    <mergeCell ref="A143:B143"/>
    <mergeCell ref="D143:E143"/>
    <mergeCell ref="H143:I143"/>
    <mergeCell ref="A144:B144"/>
    <mergeCell ref="H144:I144"/>
    <mergeCell ref="A145:B145"/>
    <mergeCell ref="H145:I145"/>
    <mergeCell ref="A146:B146"/>
    <mergeCell ref="H146:I146"/>
    <mergeCell ref="A147:A148"/>
    <mergeCell ref="B147:E148"/>
    <mergeCell ref="H147:I147"/>
    <mergeCell ref="H148:I148"/>
    <mergeCell ref="B149:I149"/>
    <mergeCell ref="B150:I150"/>
    <mergeCell ref="A151:G151"/>
    <mergeCell ref="A153:I153"/>
    <mergeCell ref="A154:I154"/>
    <mergeCell ref="B155:G155"/>
    <mergeCell ref="B156:G156"/>
    <mergeCell ref="B157:G157"/>
    <mergeCell ref="A158:G158"/>
    <mergeCell ref="A160:I160"/>
    <mergeCell ref="B161:G161"/>
    <mergeCell ref="B162:G162"/>
    <mergeCell ref="B163:G163"/>
    <mergeCell ref="A164:G164"/>
    <mergeCell ref="A166:I166"/>
    <mergeCell ref="B167:G167"/>
    <mergeCell ref="A168:G168"/>
    <mergeCell ref="A170:I170"/>
    <mergeCell ref="A171:F171"/>
    <mergeCell ref="A172:F172"/>
    <mergeCell ref="A173:F173"/>
    <mergeCell ref="A174:H174"/>
  </mergeCells>
  <printOptions headings="false" gridLines="false" gridLinesSet="true" horizontalCentered="true" verticalCentered="false"/>
  <pageMargins left="1.29583333333333" right="0.511805555555556" top="1.34722222222222" bottom="0.7875" header="0.511811023622047" footer="0.511811023622047"/>
  <pageSetup paperSize="9" scale="73" fitToWidth="1" fitToHeight="1" pageOrder="downThenOver" orientation="portrait" blackAndWhite="false" draft="false" cellComments="none" horizontalDpi="300" verticalDpi="300" copies="1"/>
  <headerFooter differentFirst="false" differentOddEven="false">
    <oddHeader/>
    <oddFooter/>
  </headerFooter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false"/>
  </sheetPr>
  <dimension ref="A1:L174"/>
  <sheetViews>
    <sheetView showFormulas="false" showGridLines="true" showRowColHeaders="true" showZeros="true" rightToLeft="false" tabSelected="false" showOutlineSymbols="true" defaultGridColor="true" view="pageBreakPreview" topLeftCell="A1" colorId="64" zoomScale="130" zoomScaleNormal="130" zoomScalePageLayoutView="130" workbookViewId="0">
      <selection pane="topLeft" activeCell="A23" activeCellId="0" sqref="A23"/>
    </sheetView>
  </sheetViews>
  <sheetFormatPr defaultColWidth="9.1484375" defaultRowHeight="11.25" zeroHeight="false" outlineLevelRow="0" outlineLevelCol="0"/>
  <cols>
    <col collapsed="false" customWidth="true" hidden="false" outlineLevel="0" max="1" min="1" style="1" width="2.86"/>
    <col collapsed="false" customWidth="true" hidden="false" outlineLevel="0" max="4" min="2" style="1" width="11.29"/>
    <col collapsed="false" customWidth="true" hidden="false" outlineLevel="0" max="5" min="5" style="1" width="12.15"/>
    <col collapsed="false" customWidth="true" hidden="false" outlineLevel="0" max="7" min="6" style="1" width="11.29"/>
    <col collapsed="false" customWidth="true" hidden="false" outlineLevel="0" max="8" min="8" style="1" width="9.29"/>
    <col collapsed="false" customWidth="true" hidden="false" outlineLevel="0" max="9" min="9" style="1" width="11.71"/>
    <col collapsed="false" customWidth="true" hidden="false" outlineLevel="0" max="10" min="10" style="2" width="11.14"/>
    <col collapsed="false" customWidth="true" hidden="false" outlineLevel="0" max="11" min="11" style="1" width="10"/>
    <col collapsed="false" customWidth="false" hidden="false" outlineLevel="0" max="12" min="12" style="1" width="9.14"/>
    <col collapsed="false" customWidth="true" hidden="false" outlineLevel="0" max="15" min="13" style="1" width="22.29"/>
    <col collapsed="false" customWidth="false" hidden="false" outlineLevel="0" max="16384" min="16" style="1" width="9.14"/>
  </cols>
  <sheetData>
    <row r="1" customFormat="false" ht="27.75" hidden="false" customHeight="true" outlineLevel="0" collapsed="false">
      <c r="A1" s="3" t="s">
        <v>0</v>
      </c>
      <c r="B1" s="3"/>
      <c r="C1" s="3"/>
      <c r="D1" s="3"/>
      <c r="E1" s="3"/>
      <c r="F1" s="3"/>
      <c r="G1" s="3"/>
      <c r="H1" s="3"/>
      <c r="I1" s="3"/>
      <c r="K1" s="4"/>
    </row>
    <row r="2" customFormat="false" ht="22.5" hidden="false" customHeight="true" outlineLevel="0" collapsed="false">
      <c r="A2" s="3" t="s">
        <v>1</v>
      </c>
      <c r="B2" s="3"/>
      <c r="C2" s="5" t="s">
        <v>2</v>
      </c>
      <c r="D2" s="5"/>
      <c r="E2" s="6" t="s">
        <v>3</v>
      </c>
      <c r="F2" s="6"/>
      <c r="G2" s="6"/>
      <c r="H2" s="6"/>
      <c r="I2" s="6"/>
    </row>
    <row r="3" customFormat="false" ht="11.25" hidden="false" customHeight="true" outlineLevel="0" collapsed="false">
      <c r="A3" s="3" t="s">
        <v>4</v>
      </c>
      <c r="B3" s="3"/>
      <c r="C3" s="7"/>
      <c r="D3" s="8"/>
      <c r="E3" s="9" t="s">
        <v>5</v>
      </c>
      <c r="F3" s="7"/>
      <c r="G3" s="8"/>
      <c r="H3" s="8"/>
      <c r="I3" s="8"/>
    </row>
    <row r="4" customFormat="false" ht="4.5" hidden="false" customHeight="true" outlineLevel="0" collapsed="false"/>
    <row r="5" customFormat="false" ht="18.75" hidden="false" customHeight="true" outlineLevel="0" collapsed="false">
      <c r="A5" s="10" t="s">
        <v>6</v>
      </c>
      <c r="B5" s="10"/>
      <c r="C5" s="10"/>
      <c r="D5" s="11" t="s">
        <v>193</v>
      </c>
      <c r="E5" s="11"/>
      <c r="F5" s="11"/>
      <c r="G5" s="12" t="str">
        <f aca="false">IF(D6="12x36","Regime de trabalho:","Quantidade de HORAS/MÊS")</f>
        <v>Quantidade de HORAS/MÊS</v>
      </c>
      <c r="H5" s="12"/>
      <c r="I5" s="13" t="n">
        <f aca="false">IF(D6="12x36",D6,5*D6)</f>
        <v>200</v>
      </c>
    </row>
    <row r="6" customFormat="false" ht="18.75" hidden="false" customHeight="true" outlineLevel="0" collapsed="false">
      <c r="A6" s="10" t="str">
        <f aca="false">IF(D6="12x36","Regime de trabalho:","Regime de trabalho (horas semanais):")</f>
        <v>Regime de trabalho (horas semanais):</v>
      </c>
      <c r="B6" s="10"/>
      <c r="C6" s="10"/>
      <c r="D6" s="10" t="n">
        <v>40</v>
      </c>
      <c r="E6" s="10"/>
      <c r="F6" s="10"/>
      <c r="G6" s="12"/>
      <c r="H6" s="12"/>
      <c r="I6" s="13"/>
    </row>
    <row r="7" customFormat="false" ht="22.5" hidden="false" customHeight="true" outlineLevel="0" collapsed="false">
      <c r="A7" s="10" t="s">
        <v>8</v>
      </c>
      <c r="B7" s="10"/>
      <c r="C7" s="10"/>
      <c r="D7" s="14" t="s">
        <v>9</v>
      </c>
      <c r="E7" s="14"/>
      <c r="F7" s="14"/>
      <c r="G7" s="15" t="s">
        <v>10</v>
      </c>
      <c r="H7" s="15"/>
      <c r="I7" s="16" t="n">
        <v>0.2</v>
      </c>
    </row>
    <row r="8" customFormat="false" ht="22.5" hidden="false" customHeight="true" outlineLevel="0" collapsed="false">
      <c r="A8" s="10" t="s">
        <v>11</v>
      </c>
      <c r="B8" s="10"/>
      <c r="C8" s="10"/>
      <c r="D8" s="14" t="s">
        <v>12</v>
      </c>
      <c r="E8" s="14"/>
      <c r="F8" s="14"/>
      <c r="G8" s="15"/>
      <c r="H8" s="15"/>
      <c r="I8" s="16"/>
    </row>
    <row r="9" customFormat="false" ht="24.75" hidden="false" customHeight="true" outlineLevel="0" collapsed="false">
      <c r="A9" s="10" t="s">
        <v>13</v>
      </c>
      <c r="B9" s="10"/>
      <c r="C9" s="10"/>
      <c r="D9" s="10" t="s">
        <v>14</v>
      </c>
      <c r="E9" s="10"/>
      <c r="F9" s="10"/>
      <c r="G9" s="15" t="s">
        <v>15</v>
      </c>
      <c r="H9" s="15"/>
      <c r="I9" s="17" t="s">
        <v>16</v>
      </c>
    </row>
    <row r="10" customFormat="false" ht="32.25" hidden="false" customHeight="true" outlineLevel="0" collapsed="false">
      <c r="A10" s="18" t="s">
        <v>17</v>
      </c>
      <c r="B10" s="18"/>
      <c r="C10" s="18"/>
      <c r="D10" s="18"/>
      <c r="E10" s="18"/>
      <c r="F10" s="18"/>
      <c r="G10" s="15" t="s">
        <v>18</v>
      </c>
      <c r="H10" s="19" t="n">
        <v>220</v>
      </c>
      <c r="I10" s="20" t="n">
        <v>1540.51</v>
      </c>
    </row>
    <row r="11" customFormat="false" ht="11.25" hidden="false" customHeight="true" outlineLevel="0" collapsed="false">
      <c r="A11" s="21" t="s">
        <v>19</v>
      </c>
      <c r="B11" s="21"/>
      <c r="C11" s="21"/>
      <c r="D11" s="21"/>
      <c r="E11" s="21"/>
      <c r="F11" s="21"/>
      <c r="G11" s="19" t="str">
        <f aca="false">D9</f>
        <v>Esteio/RS</v>
      </c>
      <c r="H11" s="22" t="s">
        <v>20</v>
      </c>
      <c r="I11" s="23" t="n">
        <v>0.02</v>
      </c>
    </row>
    <row r="12" customFormat="false" ht="15" hidden="false" customHeight="true" outlineLevel="0" collapsed="false">
      <c r="A12" s="21" t="s">
        <v>21</v>
      </c>
      <c r="B12" s="21"/>
      <c r="C12" s="21"/>
      <c r="D12" s="21"/>
      <c r="E12" s="21"/>
      <c r="F12" s="21"/>
      <c r="G12" s="22" t="s">
        <v>12</v>
      </c>
      <c r="H12" s="22" t="s">
        <v>22</v>
      </c>
      <c r="I12" s="20" t="n">
        <v>4</v>
      </c>
    </row>
    <row r="13" customFormat="false" ht="11.25" hidden="false" customHeight="false" outlineLevel="0" collapsed="false">
      <c r="A13" s="21"/>
      <c r="B13" s="21"/>
      <c r="C13" s="21"/>
      <c r="D13" s="21"/>
      <c r="E13" s="21"/>
      <c r="F13" s="21"/>
      <c r="G13" s="22"/>
      <c r="H13" s="22" t="s">
        <v>23</v>
      </c>
      <c r="I13" s="24" t="n">
        <v>22</v>
      </c>
    </row>
    <row r="14" customFormat="false" ht="11.25" hidden="false" customHeight="false" outlineLevel="0" collapsed="false">
      <c r="A14" s="21"/>
      <c r="B14" s="21"/>
      <c r="C14" s="21"/>
      <c r="D14" s="21"/>
      <c r="E14" s="21"/>
      <c r="F14" s="21"/>
      <c r="G14" s="22"/>
      <c r="H14" s="22" t="s">
        <v>24</v>
      </c>
      <c r="I14" s="17" t="n">
        <v>0.06</v>
      </c>
    </row>
    <row r="15" customFormat="false" ht="11.25" hidden="false" customHeight="true" outlineLevel="0" collapsed="false">
      <c r="A15" s="21" t="s">
        <v>25</v>
      </c>
      <c r="B15" s="21"/>
      <c r="C15" s="21"/>
      <c r="D15" s="21"/>
      <c r="E15" s="21"/>
      <c r="F15" s="21"/>
      <c r="G15" s="22" t="s">
        <v>12</v>
      </c>
      <c r="H15" s="22" t="s">
        <v>22</v>
      </c>
      <c r="I15" s="20" t="n">
        <v>23.68</v>
      </c>
    </row>
    <row r="16" customFormat="false" ht="11.25" hidden="false" customHeight="true" outlineLevel="0" collapsed="false">
      <c r="A16" s="21"/>
      <c r="B16" s="21"/>
      <c r="C16" s="21"/>
      <c r="D16" s="21"/>
      <c r="E16" s="21"/>
      <c r="F16" s="21"/>
      <c r="G16" s="22"/>
      <c r="H16" s="22" t="s">
        <v>23</v>
      </c>
      <c r="I16" s="24" t="n">
        <v>22</v>
      </c>
    </row>
    <row r="17" customFormat="false" ht="11.25" hidden="false" customHeight="false" outlineLevel="0" collapsed="false">
      <c r="A17" s="21"/>
      <c r="B17" s="21"/>
      <c r="C17" s="21"/>
      <c r="D17" s="21"/>
      <c r="E17" s="21"/>
      <c r="F17" s="21"/>
      <c r="G17" s="22"/>
      <c r="H17" s="22" t="s">
        <v>24</v>
      </c>
      <c r="I17" s="17" t="n">
        <v>0.19</v>
      </c>
    </row>
    <row r="18" customFormat="false" ht="11.25" hidden="false" customHeight="true" outlineLevel="0" collapsed="false">
      <c r="A18" s="21" t="s">
        <v>26</v>
      </c>
      <c r="B18" s="21"/>
      <c r="C18" s="21"/>
      <c r="D18" s="21"/>
      <c r="E18" s="21"/>
      <c r="F18" s="21"/>
      <c r="G18" s="22" t="s">
        <v>12</v>
      </c>
      <c r="H18" s="22" t="s">
        <v>22</v>
      </c>
      <c r="I18" s="20" t="n">
        <v>0</v>
      </c>
    </row>
    <row r="19" customFormat="false" ht="11.25" hidden="false" customHeight="false" outlineLevel="0" collapsed="false">
      <c r="A19" s="21"/>
      <c r="B19" s="21"/>
      <c r="C19" s="21"/>
      <c r="D19" s="21"/>
      <c r="E19" s="21"/>
      <c r="F19" s="21"/>
      <c r="G19" s="22"/>
      <c r="H19" s="22" t="s">
        <v>23</v>
      </c>
      <c r="I19" s="24" t="n">
        <v>0</v>
      </c>
    </row>
    <row r="20" customFormat="false" ht="11.25" hidden="false" customHeight="false" outlineLevel="0" collapsed="false">
      <c r="A20" s="21"/>
      <c r="B20" s="21"/>
      <c r="C20" s="21"/>
      <c r="D20" s="21"/>
      <c r="E20" s="21"/>
      <c r="F20" s="21"/>
      <c r="G20" s="22"/>
      <c r="H20" s="22" t="s">
        <v>24</v>
      </c>
      <c r="I20" s="17" t="n">
        <v>0</v>
      </c>
    </row>
    <row r="21" customFormat="false" ht="36" hidden="false" customHeight="true" outlineLevel="0" collapsed="false">
      <c r="A21" s="25" t="s">
        <v>27</v>
      </c>
      <c r="B21" s="25"/>
      <c r="C21" s="25"/>
      <c r="D21" s="25"/>
      <c r="E21" s="25"/>
      <c r="F21" s="25"/>
      <c r="G21" s="26" t="s">
        <v>12</v>
      </c>
      <c r="H21" s="26" t="s">
        <v>28</v>
      </c>
      <c r="I21" s="27" t="n">
        <v>19.42</v>
      </c>
    </row>
    <row r="22" customFormat="false" ht="22.5" hidden="false" customHeight="true" outlineLevel="0" collapsed="false">
      <c r="A22" s="28" t="s">
        <v>29</v>
      </c>
      <c r="B22" s="28"/>
      <c r="C22" s="28"/>
      <c r="D22" s="28"/>
      <c r="E22" s="28"/>
      <c r="F22" s="28"/>
      <c r="G22" s="26"/>
      <c r="H22" s="26" t="s">
        <v>30</v>
      </c>
      <c r="I22" s="29" t="s">
        <v>16</v>
      </c>
    </row>
    <row r="23" customFormat="false" ht="34.5" hidden="false" customHeight="true" outlineLevel="0" collapsed="false">
      <c r="A23" s="28" t="s">
        <v>31</v>
      </c>
      <c r="B23" s="28"/>
      <c r="C23" s="28"/>
      <c r="D23" s="28"/>
      <c r="E23" s="28"/>
      <c r="F23" s="28"/>
      <c r="G23" s="19"/>
      <c r="H23" s="22" t="s">
        <v>32</v>
      </c>
      <c r="I23" s="20" t="n">
        <v>1400.46</v>
      </c>
    </row>
    <row r="24" customFormat="false" ht="15" hidden="false" customHeight="true" outlineLevel="0" collapsed="false">
      <c r="A24" s="28" t="s">
        <v>33</v>
      </c>
      <c r="B24" s="28"/>
      <c r="C24" s="28"/>
      <c r="D24" s="28"/>
      <c r="E24" s="28"/>
      <c r="F24" s="28"/>
      <c r="G24" s="26"/>
      <c r="H24" s="30" t="s">
        <v>34</v>
      </c>
      <c r="I24" s="31" t="s">
        <v>16</v>
      </c>
    </row>
    <row r="25" customFormat="false" ht="15" hidden="false" customHeight="true" outlineLevel="0" collapsed="false">
      <c r="A25" s="28"/>
      <c r="B25" s="28"/>
      <c r="C25" s="28"/>
      <c r="D25" s="28"/>
      <c r="E25" s="28"/>
      <c r="F25" s="28"/>
      <c r="G25" s="26"/>
      <c r="H25" s="32" t="s">
        <v>35</v>
      </c>
      <c r="I25" s="17" t="s">
        <v>16</v>
      </c>
    </row>
    <row r="26" customFormat="false" ht="26.25" hidden="false" customHeight="true" outlineLevel="0" collapsed="false">
      <c r="A26" s="28" t="s">
        <v>36</v>
      </c>
      <c r="B26" s="28"/>
      <c r="C26" s="28"/>
      <c r="D26" s="28"/>
      <c r="E26" s="28"/>
      <c r="F26" s="28"/>
      <c r="G26" s="26"/>
      <c r="H26" s="22" t="s">
        <v>34</v>
      </c>
      <c r="I26" s="31" t="s">
        <v>16</v>
      </c>
    </row>
    <row r="27" customFormat="false" ht="35.25" hidden="false" customHeight="true" outlineLevel="0" collapsed="false">
      <c r="A27" s="28" t="s">
        <v>37</v>
      </c>
      <c r="B27" s="28"/>
      <c r="C27" s="28"/>
      <c r="D27" s="28"/>
      <c r="E27" s="28"/>
      <c r="F27" s="28"/>
      <c r="G27" s="19"/>
      <c r="H27" s="15" t="s">
        <v>30</v>
      </c>
      <c r="I27" s="17" t="n">
        <v>0.2</v>
      </c>
    </row>
    <row r="28" customFormat="false" ht="4.5" hidden="false" customHeight="true" outlineLevel="0" collapsed="false"/>
    <row r="29" customFormat="false" ht="17.25" hidden="false" customHeight="true" outlineLevel="0" collapsed="false">
      <c r="A29" s="33" t="s">
        <v>38</v>
      </c>
      <c r="B29" s="33"/>
      <c r="C29" s="33"/>
      <c r="D29" s="33"/>
      <c r="E29" s="33"/>
      <c r="F29" s="33"/>
      <c r="G29" s="33"/>
      <c r="H29" s="33"/>
      <c r="I29" s="33"/>
    </row>
    <row r="30" customFormat="false" ht="33.75" hidden="false" customHeight="true" outlineLevel="0" collapsed="false">
      <c r="A30" s="34" t="s">
        <v>39</v>
      </c>
      <c r="B30" s="35" t="s">
        <v>40</v>
      </c>
      <c r="C30" s="35"/>
      <c r="D30" s="35"/>
      <c r="E30" s="35"/>
      <c r="F30" s="35"/>
      <c r="G30" s="35"/>
      <c r="H30" s="34" t="s">
        <v>41</v>
      </c>
      <c r="I30" s="34" t="s">
        <v>42</v>
      </c>
    </row>
    <row r="31" customFormat="false" ht="15" hidden="false" customHeight="true" outlineLevel="0" collapsed="false">
      <c r="A31" s="36" t="n">
        <v>1</v>
      </c>
      <c r="B31" s="14" t="s">
        <v>43</v>
      </c>
      <c r="C31" s="14"/>
      <c r="D31" s="14"/>
      <c r="E31" s="14"/>
      <c r="F31" s="14"/>
      <c r="G31" s="14"/>
      <c r="H31" s="37" t="n">
        <f aca="false">I31/$I$40</f>
        <v>0.83333369396442</v>
      </c>
      <c r="I31" s="38" t="n">
        <f aca="false">IF(D6="12x36",I10,I10/H10*I5)</f>
        <v>1400.46363636364</v>
      </c>
    </row>
    <row r="32" customFormat="false" ht="15" hidden="false" customHeight="true" outlineLevel="0" collapsed="false">
      <c r="A32" s="36" t="n">
        <f aca="false">A31+1</f>
        <v>2</v>
      </c>
      <c r="B32" s="14" t="s">
        <v>44</v>
      </c>
      <c r="C32" s="14"/>
      <c r="D32" s="14"/>
      <c r="E32" s="14"/>
      <c r="F32" s="14"/>
      <c r="G32" s="14"/>
      <c r="H32" s="37" t="n">
        <f aca="false">I32/$I$40</f>
        <v>0</v>
      </c>
      <c r="I32" s="38" t="n">
        <f aca="false">IF(I9=30%,I31*I9,0)</f>
        <v>0</v>
      </c>
    </row>
    <row r="33" customFormat="false" ht="15" hidden="false" customHeight="true" outlineLevel="0" collapsed="false">
      <c r="A33" s="36" t="n">
        <f aca="false">A32+1</f>
        <v>3</v>
      </c>
      <c r="B33" s="14" t="s">
        <v>45</v>
      </c>
      <c r="C33" s="14"/>
      <c r="D33" s="14"/>
      <c r="E33" s="14"/>
      <c r="F33" s="14"/>
      <c r="G33" s="14"/>
      <c r="H33" s="37" t="n">
        <f aca="false">I33/$I$40</f>
        <v>0</v>
      </c>
      <c r="I33" s="38" t="n">
        <f aca="false">IF(I7=10%,I23*I7,0)</f>
        <v>0</v>
      </c>
    </row>
    <row r="34" customFormat="false" ht="15" hidden="false" customHeight="true" outlineLevel="0" collapsed="false">
      <c r="A34" s="36" t="n">
        <f aca="false">A33+1</f>
        <v>4</v>
      </c>
      <c r="B34" s="14" t="s">
        <v>46</v>
      </c>
      <c r="C34" s="14"/>
      <c r="D34" s="14"/>
      <c r="E34" s="14"/>
      <c r="F34" s="14"/>
      <c r="G34" s="14"/>
      <c r="H34" s="37" t="n">
        <f aca="false">I34/$I$40</f>
        <v>0.16666630603558</v>
      </c>
      <c r="I34" s="38" t="n">
        <f aca="false">IF(I7=20%,I23*I7,0)</f>
        <v>280.092</v>
      </c>
    </row>
    <row r="35" customFormat="false" ht="15" hidden="false" customHeight="true" outlineLevel="0" collapsed="false">
      <c r="A35" s="36" t="n">
        <f aca="false">A34+1</f>
        <v>5</v>
      </c>
      <c r="B35" s="14" t="s">
        <v>47</v>
      </c>
      <c r="C35" s="14"/>
      <c r="D35" s="14"/>
      <c r="E35" s="14"/>
      <c r="F35" s="14"/>
      <c r="G35" s="14"/>
      <c r="H35" s="37" t="n">
        <f aca="false">I35/$I$40</f>
        <v>0</v>
      </c>
      <c r="I35" s="38" t="n">
        <f aca="false">IF(I7=40%,I23*I7,0)</f>
        <v>0</v>
      </c>
    </row>
    <row r="36" customFormat="false" ht="15" hidden="false" customHeight="true" outlineLevel="0" collapsed="false">
      <c r="A36" s="36" t="n">
        <f aca="false">A35+1</f>
        <v>6</v>
      </c>
      <c r="B36" s="14" t="s">
        <v>48</v>
      </c>
      <c r="C36" s="14"/>
      <c r="D36" s="14"/>
      <c r="E36" s="14"/>
      <c r="F36" s="14"/>
      <c r="G36" s="14"/>
      <c r="H36" s="37" t="n">
        <f aca="false">I36/$I$40</f>
        <v>0</v>
      </c>
      <c r="I36" s="38" t="n">
        <f aca="false">IF(I22="Não aplicável",0,I31*I22)</f>
        <v>0</v>
      </c>
    </row>
    <row r="37" customFormat="false" ht="15" hidden="false" customHeight="true" outlineLevel="0" collapsed="false">
      <c r="A37" s="36" t="n">
        <f aca="false">A36+1</f>
        <v>7</v>
      </c>
      <c r="B37" s="14" t="s">
        <v>49</v>
      </c>
      <c r="C37" s="14"/>
      <c r="D37" s="14"/>
      <c r="E37" s="14"/>
      <c r="F37" s="14"/>
      <c r="G37" s="14"/>
      <c r="H37" s="37" t="n">
        <f aca="false">I37/$I$40</f>
        <v>0</v>
      </c>
      <c r="I37" s="38" t="n">
        <f aca="false">IF(I24="Não aplicável",0,(I31+I32+I33+I34+I35+I36+I39)/I5*I24*(1+I25))</f>
        <v>0</v>
      </c>
    </row>
    <row r="38" customFormat="false" ht="23.25" hidden="false" customHeight="true" outlineLevel="0" collapsed="false">
      <c r="A38" s="36" t="n">
        <f aca="false">A37+1</f>
        <v>8</v>
      </c>
      <c r="B38" s="14" t="s">
        <v>50</v>
      </c>
      <c r="C38" s="14"/>
      <c r="D38" s="14"/>
      <c r="E38" s="14"/>
      <c r="F38" s="14"/>
      <c r="G38" s="14"/>
      <c r="H38" s="37" t="n">
        <f aca="false">I38/$I$40</f>
        <v>0</v>
      </c>
      <c r="I38" s="38" t="n">
        <f aca="false">IF(I24="Não aplicável",0,I24/I13*5*(I10/H10*(1+I25)))</f>
        <v>0</v>
      </c>
    </row>
    <row r="39" customFormat="false" ht="15" hidden="false" customHeight="true" outlineLevel="0" collapsed="false">
      <c r="A39" s="36" t="n">
        <f aca="false">A38+1</f>
        <v>9</v>
      </c>
      <c r="B39" s="39" t="str">
        <f aca="false">IF(D6="12x36","Para postos 12x36 os feriados são considerados compensados, conforme parágrafo único, Art. 59-A da CLT","Outros")</f>
        <v>Outros</v>
      </c>
      <c r="C39" s="39"/>
      <c r="D39" s="39"/>
      <c r="E39" s="39"/>
      <c r="F39" s="39"/>
      <c r="G39" s="39"/>
      <c r="H39" s="37" t="n">
        <f aca="false">I39/$I$40</f>
        <v>0</v>
      </c>
      <c r="I39" s="38" t="n">
        <v>0</v>
      </c>
    </row>
    <row r="40" s="44" customFormat="true" ht="15" hidden="false" customHeight="true" outlineLevel="0" collapsed="false">
      <c r="A40" s="40" t="s">
        <v>51</v>
      </c>
      <c r="B40" s="40"/>
      <c r="C40" s="40"/>
      <c r="D40" s="40"/>
      <c r="E40" s="40"/>
      <c r="F40" s="40"/>
      <c r="G40" s="40"/>
      <c r="H40" s="41" t="n">
        <f aca="false">SUM(H31:H39)</f>
        <v>1</v>
      </c>
      <c r="I40" s="42" t="n">
        <f aca="false">SUM(I31:I39)</f>
        <v>1680.55563636364</v>
      </c>
      <c r="J40" s="43"/>
    </row>
    <row r="41" customFormat="false" ht="4.5" hidden="false" customHeight="true" outlineLevel="0" collapsed="false"/>
    <row r="42" customFormat="false" ht="33.75" hidden="false" customHeight="true" outlineLevel="0" collapsed="false">
      <c r="A42" s="34" t="s">
        <v>52</v>
      </c>
      <c r="B42" s="35" t="s">
        <v>53</v>
      </c>
      <c r="C42" s="35"/>
      <c r="D42" s="35"/>
      <c r="E42" s="35"/>
      <c r="F42" s="35"/>
      <c r="G42" s="35"/>
      <c r="H42" s="34" t="s">
        <v>41</v>
      </c>
      <c r="I42" s="34" t="s">
        <v>42</v>
      </c>
    </row>
    <row r="43" customFormat="false" ht="15" hidden="false" customHeight="true" outlineLevel="0" collapsed="false">
      <c r="A43" s="36" t="n">
        <v>1</v>
      </c>
      <c r="B43" s="14" t="s">
        <v>54</v>
      </c>
      <c r="C43" s="14"/>
      <c r="D43" s="14"/>
      <c r="E43" s="14"/>
      <c r="F43" s="14"/>
      <c r="G43" s="14"/>
      <c r="H43" s="37" t="n">
        <v>0.2</v>
      </c>
      <c r="I43" s="38" t="n">
        <f aca="false">$I$40*H43</f>
        <v>336.111127272727</v>
      </c>
    </row>
    <row r="44" customFormat="false" ht="15" hidden="false" customHeight="true" outlineLevel="0" collapsed="false">
      <c r="A44" s="36" t="n">
        <v>2</v>
      </c>
      <c r="B44" s="14" t="s">
        <v>55</v>
      </c>
      <c r="C44" s="14"/>
      <c r="D44" s="14"/>
      <c r="E44" s="14"/>
      <c r="F44" s="14"/>
      <c r="G44" s="14"/>
      <c r="H44" s="37" t="n">
        <v>0.015</v>
      </c>
      <c r="I44" s="38" t="n">
        <f aca="false">$I$40*H44</f>
        <v>25.2083345454545</v>
      </c>
    </row>
    <row r="45" customFormat="false" ht="15" hidden="false" customHeight="true" outlineLevel="0" collapsed="false">
      <c r="A45" s="36" t="n">
        <v>3</v>
      </c>
      <c r="B45" s="14" t="s">
        <v>56</v>
      </c>
      <c r="C45" s="14"/>
      <c r="D45" s="14"/>
      <c r="E45" s="14"/>
      <c r="F45" s="14"/>
      <c r="G45" s="14"/>
      <c r="H45" s="37" t="n">
        <v>0.01</v>
      </c>
      <c r="I45" s="38" t="n">
        <f aca="false">$I$40*H45</f>
        <v>16.8055563636364</v>
      </c>
    </row>
    <row r="46" customFormat="false" ht="15" hidden="false" customHeight="true" outlineLevel="0" collapsed="false">
      <c r="A46" s="36" t="n">
        <v>4</v>
      </c>
      <c r="B46" s="14" t="s">
        <v>57</v>
      </c>
      <c r="C46" s="14"/>
      <c r="D46" s="14"/>
      <c r="E46" s="14"/>
      <c r="F46" s="14"/>
      <c r="G46" s="14"/>
      <c r="H46" s="37" t="n">
        <v>0.002</v>
      </c>
      <c r="I46" s="38" t="n">
        <f aca="false">$I$40*H46</f>
        <v>3.36111127272727</v>
      </c>
    </row>
    <row r="47" customFormat="false" ht="15" hidden="false" customHeight="true" outlineLevel="0" collapsed="false">
      <c r="A47" s="36" t="n">
        <v>5</v>
      </c>
      <c r="B47" s="14" t="s">
        <v>58</v>
      </c>
      <c r="C47" s="14"/>
      <c r="D47" s="14"/>
      <c r="E47" s="14"/>
      <c r="F47" s="14"/>
      <c r="G47" s="14"/>
      <c r="H47" s="37" t="n">
        <v>0.025</v>
      </c>
      <c r="I47" s="38" t="n">
        <f aca="false">$I$40*H47</f>
        <v>42.0138909090909</v>
      </c>
    </row>
    <row r="48" customFormat="false" ht="15" hidden="false" customHeight="true" outlineLevel="0" collapsed="false">
      <c r="A48" s="36" t="n">
        <v>6</v>
      </c>
      <c r="B48" s="14" t="s">
        <v>59</v>
      </c>
      <c r="C48" s="14"/>
      <c r="D48" s="14"/>
      <c r="E48" s="14"/>
      <c r="F48" s="14"/>
      <c r="G48" s="14"/>
      <c r="H48" s="37" t="n">
        <v>0.08</v>
      </c>
      <c r="I48" s="38" t="n">
        <f aca="false">$I$40*H48</f>
        <v>134.444450909091</v>
      </c>
    </row>
    <row r="49" customFormat="false" ht="15" hidden="false" customHeight="true" outlineLevel="0" collapsed="false">
      <c r="A49" s="36" t="n">
        <v>7</v>
      </c>
      <c r="B49" s="14" t="s">
        <v>60</v>
      </c>
      <c r="C49" s="14"/>
      <c r="D49" s="14"/>
      <c r="E49" s="14"/>
      <c r="F49" s="14"/>
      <c r="G49" s="14"/>
      <c r="H49" s="37" t="n">
        <v>0.03</v>
      </c>
      <c r="I49" s="38" t="n">
        <f aca="false">$I$40*H49</f>
        <v>50.4166690909091</v>
      </c>
    </row>
    <row r="50" customFormat="false" ht="15" hidden="false" customHeight="true" outlineLevel="0" collapsed="false">
      <c r="A50" s="36" t="n">
        <v>8</v>
      </c>
      <c r="B50" s="14" t="s">
        <v>61</v>
      </c>
      <c r="C50" s="14"/>
      <c r="D50" s="14"/>
      <c r="E50" s="14"/>
      <c r="F50" s="14"/>
      <c r="G50" s="14"/>
      <c r="H50" s="37" t="n">
        <v>0.006</v>
      </c>
      <c r="I50" s="38" t="n">
        <f aca="false">$I$40*H50</f>
        <v>10.0833338181818</v>
      </c>
    </row>
    <row r="51" s="44" customFormat="true" ht="15" hidden="false" customHeight="true" outlineLevel="0" collapsed="false">
      <c r="A51" s="40" t="s">
        <v>62</v>
      </c>
      <c r="B51" s="40"/>
      <c r="C51" s="40"/>
      <c r="D51" s="40"/>
      <c r="E51" s="40"/>
      <c r="F51" s="40"/>
      <c r="G51" s="40"/>
      <c r="H51" s="41" t="n">
        <f aca="false">SUM(H43:H50)</f>
        <v>0.368</v>
      </c>
      <c r="I51" s="42" t="n">
        <f aca="false">SUM(I43:I50)</f>
        <v>618.444474181818</v>
      </c>
      <c r="J51" s="43"/>
    </row>
    <row r="52" customFormat="false" ht="15" hidden="false" customHeight="true" outlineLevel="0" collapsed="false">
      <c r="A52" s="45" t="s">
        <v>63</v>
      </c>
      <c r="B52" s="45"/>
      <c r="C52" s="45"/>
      <c r="D52" s="45"/>
      <c r="E52" s="45"/>
      <c r="F52" s="45"/>
      <c r="G52" s="45"/>
      <c r="H52" s="45"/>
      <c r="I52" s="45"/>
    </row>
    <row r="53" customFormat="false" ht="30.75" hidden="false" customHeight="true" outlineLevel="0" collapsed="false">
      <c r="A53" s="46" t="s">
        <v>64</v>
      </c>
      <c r="B53" s="46"/>
      <c r="C53" s="46"/>
      <c r="D53" s="46"/>
      <c r="E53" s="46"/>
      <c r="F53" s="46"/>
      <c r="G53" s="46"/>
      <c r="H53" s="46"/>
      <c r="I53" s="46"/>
    </row>
    <row r="54" customFormat="false" ht="33.75" hidden="false" customHeight="true" outlineLevel="0" collapsed="false">
      <c r="A54" s="34" t="s">
        <v>65</v>
      </c>
      <c r="B54" s="35" t="s">
        <v>66</v>
      </c>
      <c r="C54" s="35"/>
      <c r="D54" s="35"/>
      <c r="E54" s="35"/>
      <c r="F54" s="35"/>
      <c r="G54" s="35"/>
      <c r="H54" s="34" t="s">
        <v>41</v>
      </c>
      <c r="I54" s="34" t="s">
        <v>42</v>
      </c>
    </row>
    <row r="55" customFormat="false" ht="15" hidden="false" customHeight="true" outlineLevel="0" collapsed="false">
      <c r="A55" s="36" t="n">
        <v>1</v>
      </c>
      <c r="B55" s="14" t="s">
        <v>67</v>
      </c>
      <c r="C55" s="14"/>
      <c r="D55" s="14"/>
      <c r="E55" s="14"/>
      <c r="F55" s="14"/>
      <c r="G55" s="14"/>
      <c r="H55" s="37" t="n">
        <v>0.119314</v>
      </c>
      <c r="I55" s="38" t="n">
        <f aca="false">$I$40*H55</f>
        <v>200.513815197091</v>
      </c>
    </row>
    <row r="56" customFormat="false" ht="15" hidden="false" customHeight="true" outlineLevel="0" collapsed="false">
      <c r="A56" s="36" t="n">
        <v>2</v>
      </c>
      <c r="B56" s="14" t="s">
        <v>68</v>
      </c>
      <c r="C56" s="14"/>
      <c r="D56" s="14"/>
      <c r="E56" s="14"/>
      <c r="F56" s="14"/>
      <c r="G56" s="14"/>
      <c r="H56" s="37" t="n">
        <v>0.020479</v>
      </c>
      <c r="I56" s="38" t="n">
        <f aca="false">$I$40*H56</f>
        <v>34.4160988770909</v>
      </c>
    </row>
    <row r="57" customFormat="false" ht="15" hidden="false" customHeight="true" outlineLevel="0" collapsed="false">
      <c r="A57" s="36" t="n">
        <v>3</v>
      </c>
      <c r="B57" s="14" t="s">
        <v>69</v>
      </c>
      <c r="C57" s="14"/>
      <c r="D57" s="14"/>
      <c r="E57" s="14"/>
      <c r="F57" s="14"/>
      <c r="G57" s="14"/>
      <c r="H57" s="37" t="n">
        <v>0.012123</v>
      </c>
      <c r="I57" s="38" t="n">
        <f aca="false">$I$40*H57</f>
        <v>20.3733759796364</v>
      </c>
    </row>
    <row r="58" customFormat="false" ht="15" hidden="false" customHeight="true" outlineLevel="0" collapsed="false">
      <c r="A58" s="36" t="n">
        <v>4</v>
      </c>
      <c r="B58" s="14" t="s">
        <v>70</v>
      </c>
      <c r="C58" s="14"/>
      <c r="D58" s="14"/>
      <c r="E58" s="14"/>
      <c r="F58" s="14"/>
      <c r="G58" s="14"/>
      <c r="H58" s="37" t="n">
        <v>0.011436</v>
      </c>
      <c r="I58" s="38" t="n">
        <f aca="false">$I$40*H58</f>
        <v>19.2188342574545</v>
      </c>
    </row>
    <row r="59" customFormat="false" ht="15" hidden="false" customHeight="true" outlineLevel="0" collapsed="false">
      <c r="A59" s="36" t="n">
        <v>5</v>
      </c>
      <c r="B59" s="14" t="s">
        <v>71</v>
      </c>
      <c r="C59" s="14"/>
      <c r="D59" s="14"/>
      <c r="E59" s="14"/>
      <c r="F59" s="14"/>
      <c r="G59" s="14"/>
      <c r="H59" s="37" t="n">
        <v>0.000174</v>
      </c>
      <c r="I59" s="38" t="n">
        <f aca="false">$I$40*H59</f>
        <v>0.292416680727273</v>
      </c>
    </row>
    <row r="60" customFormat="false" ht="15" hidden="false" customHeight="true" outlineLevel="0" collapsed="false">
      <c r="A60" s="36" t="n">
        <v>6</v>
      </c>
      <c r="B60" s="14" t="s">
        <v>72</v>
      </c>
      <c r="C60" s="14"/>
      <c r="D60" s="14"/>
      <c r="E60" s="14"/>
      <c r="F60" s="14"/>
      <c r="G60" s="14"/>
      <c r="H60" s="37" t="n">
        <v>0.000442</v>
      </c>
      <c r="I60" s="38" t="n">
        <f aca="false">$I$40*H60</f>
        <v>0.742805591272727</v>
      </c>
    </row>
    <row r="61" customFormat="false" ht="15" hidden="false" customHeight="true" outlineLevel="0" collapsed="false">
      <c r="A61" s="36" t="n">
        <v>7</v>
      </c>
      <c r="B61" s="14" t="s">
        <v>73</v>
      </c>
      <c r="C61" s="14"/>
      <c r="D61" s="14"/>
      <c r="E61" s="14"/>
      <c r="F61" s="14"/>
      <c r="G61" s="14"/>
      <c r="H61" s="37" t="n">
        <v>0.000185</v>
      </c>
      <c r="I61" s="38" t="n">
        <f aca="false">$I$40*H61</f>
        <v>0.310902792727273</v>
      </c>
    </row>
    <row r="62" customFormat="false" ht="15" hidden="false" customHeight="true" outlineLevel="0" collapsed="false">
      <c r="A62" s="36" t="n">
        <v>8</v>
      </c>
      <c r="B62" s="14" t="s">
        <v>74</v>
      </c>
      <c r="C62" s="14"/>
      <c r="D62" s="14"/>
      <c r="E62" s="14"/>
      <c r="F62" s="14"/>
      <c r="G62" s="14"/>
      <c r="H62" s="37" t="n">
        <v>0.09079</v>
      </c>
      <c r="I62" s="38" t="n">
        <f aca="false">$I$40*H62</f>
        <v>152.577646225455</v>
      </c>
    </row>
    <row r="63" s="44" customFormat="true" ht="15" hidden="false" customHeight="true" outlineLevel="0" collapsed="false">
      <c r="A63" s="40" t="s">
        <v>75</v>
      </c>
      <c r="B63" s="40"/>
      <c r="C63" s="40"/>
      <c r="D63" s="40"/>
      <c r="E63" s="40"/>
      <c r="F63" s="40"/>
      <c r="G63" s="40"/>
      <c r="H63" s="41" t="n">
        <f aca="false">SUM(H55:H62)</f>
        <v>0.254943</v>
      </c>
      <c r="I63" s="42" t="n">
        <f aca="false">SUM(I55:I62)</f>
        <v>428.445895601455</v>
      </c>
      <c r="J63" s="43"/>
    </row>
    <row r="64" customFormat="false" ht="11.25" hidden="false" customHeight="true" outlineLevel="0" collapsed="false">
      <c r="A64" s="47" t="s">
        <v>76</v>
      </c>
      <c r="B64" s="48" t="s">
        <v>77</v>
      </c>
      <c r="C64" s="48"/>
      <c r="D64" s="48"/>
      <c r="E64" s="48"/>
      <c r="F64" s="48"/>
      <c r="G64" s="48"/>
      <c r="H64" s="48"/>
      <c r="I64" s="48"/>
    </row>
    <row r="65" customFormat="false" ht="15" hidden="false" customHeight="true" outlineLevel="0" collapsed="false">
      <c r="A65" s="47" t="s">
        <v>78</v>
      </c>
      <c r="B65" s="49" t="s">
        <v>79</v>
      </c>
      <c r="C65" s="49"/>
      <c r="D65" s="49"/>
      <c r="E65" s="49"/>
      <c r="F65" s="49"/>
      <c r="G65" s="49"/>
      <c r="H65" s="49"/>
      <c r="I65" s="49"/>
    </row>
    <row r="66" customFormat="false" ht="33.75" hidden="false" customHeight="true" outlineLevel="0" collapsed="false">
      <c r="A66" s="34" t="s">
        <v>80</v>
      </c>
      <c r="B66" s="35" t="s">
        <v>81</v>
      </c>
      <c r="C66" s="35"/>
      <c r="D66" s="35"/>
      <c r="E66" s="35"/>
      <c r="F66" s="35"/>
      <c r="G66" s="35"/>
      <c r="H66" s="34" t="s">
        <v>41</v>
      </c>
      <c r="I66" s="34" t="s">
        <v>42</v>
      </c>
    </row>
    <row r="67" customFormat="false" ht="15" hidden="false" customHeight="true" outlineLevel="0" collapsed="false">
      <c r="A67" s="36" t="n">
        <v>1</v>
      </c>
      <c r="B67" s="14" t="s">
        <v>82</v>
      </c>
      <c r="C67" s="14"/>
      <c r="D67" s="14"/>
      <c r="E67" s="14"/>
      <c r="F67" s="14"/>
      <c r="G67" s="14"/>
      <c r="H67" s="37" t="n">
        <v>0.023627</v>
      </c>
      <c r="I67" s="38" t="n">
        <f aca="false">$I$40*H67</f>
        <v>39.7064880203636</v>
      </c>
    </row>
    <row r="68" customFormat="false" ht="15" hidden="false" customHeight="true" outlineLevel="0" collapsed="false">
      <c r="A68" s="36" t="n">
        <v>2</v>
      </c>
      <c r="B68" s="14" t="s">
        <v>83</v>
      </c>
      <c r="C68" s="14"/>
      <c r="D68" s="14"/>
      <c r="E68" s="14"/>
      <c r="F68" s="14"/>
      <c r="G68" s="14"/>
      <c r="H68" s="37" t="n">
        <v>0.001717</v>
      </c>
      <c r="I68" s="38" t="n">
        <f aca="false">$I$40*H68</f>
        <v>2.88551402763636</v>
      </c>
    </row>
    <row r="69" customFormat="false" ht="15" hidden="false" customHeight="true" outlineLevel="0" collapsed="false">
      <c r="A69" s="36" t="n">
        <v>3</v>
      </c>
      <c r="B69" s="14" t="s">
        <v>84</v>
      </c>
      <c r="C69" s="14"/>
      <c r="D69" s="14"/>
      <c r="E69" s="14"/>
      <c r="F69" s="14"/>
      <c r="G69" s="14"/>
      <c r="H69" s="37" t="n">
        <v>0.009451</v>
      </c>
      <c r="I69" s="38" t="n">
        <f aca="false">$I$40*H69</f>
        <v>15.8829313192727</v>
      </c>
    </row>
    <row r="70" s="44" customFormat="true" ht="15" hidden="false" customHeight="true" outlineLevel="0" collapsed="false">
      <c r="A70" s="40" t="s">
        <v>85</v>
      </c>
      <c r="B70" s="40"/>
      <c r="C70" s="40"/>
      <c r="D70" s="40"/>
      <c r="E70" s="40"/>
      <c r="F70" s="40"/>
      <c r="G70" s="40"/>
      <c r="H70" s="41" t="n">
        <f aca="false">SUM(H67:H69)</f>
        <v>0.034795</v>
      </c>
      <c r="I70" s="42" t="n">
        <f aca="false">SUM(I67:I69)</f>
        <v>58.4749333672727</v>
      </c>
      <c r="J70" s="43"/>
    </row>
    <row r="71" customFormat="false" ht="4.5" hidden="false" customHeight="true" outlineLevel="0" collapsed="false"/>
    <row r="72" customFormat="false" ht="33.75" hidden="false" customHeight="true" outlineLevel="0" collapsed="false">
      <c r="A72" s="34" t="s">
        <v>86</v>
      </c>
      <c r="B72" s="35" t="s">
        <v>87</v>
      </c>
      <c r="C72" s="35"/>
      <c r="D72" s="35"/>
      <c r="E72" s="35"/>
      <c r="F72" s="35"/>
      <c r="G72" s="35"/>
      <c r="H72" s="34" t="s">
        <v>41</v>
      </c>
      <c r="I72" s="34" t="s">
        <v>42</v>
      </c>
    </row>
    <row r="73" customFormat="false" ht="15" hidden="false" customHeight="true" outlineLevel="0" collapsed="false">
      <c r="A73" s="36" t="n">
        <v>1</v>
      </c>
      <c r="B73" s="14" t="s">
        <v>88</v>
      </c>
      <c r="C73" s="14"/>
      <c r="D73" s="14"/>
      <c r="E73" s="14"/>
      <c r="F73" s="14"/>
      <c r="G73" s="14"/>
      <c r="H73" s="37" t="n">
        <f aca="false">(H51*H63)</f>
        <v>0.093819024</v>
      </c>
      <c r="I73" s="38" t="n">
        <f aca="false">$I$40*H73</f>
        <v>157.668089581335</v>
      </c>
    </row>
    <row r="74" s="44" customFormat="true" ht="15" hidden="false" customHeight="true" outlineLevel="0" collapsed="false">
      <c r="A74" s="40" t="s">
        <v>89</v>
      </c>
      <c r="B74" s="40"/>
      <c r="C74" s="40"/>
      <c r="D74" s="40"/>
      <c r="E74" s="40"/>
      <c r="F74" s="40"/>
      <c r="G74" s="40"/>
      <c r="H74" s="41" t="n">
        <f aca="false">SUM(H73:H73)</f>
        <v>0.093819024</v>
      </c>
      <c r="I74" s="42" t="n">
        <f aca="false">I73</f>
        <v>157.668089581335</v>
      </c>
      <c r="J74" s="43"/>
      <c r="K74" s="50"/>
    </row>
    <row r="75" customFormat="false" ht="4.5" hidden="false" customHeight="true" outlineLevel="0" collapsed="false">
      <c r="J75" s="51"/>
    </row>
    <row r="76" s="44" customFormat="true" ht="12" hidden="false" customHeight="true" outlineLevel="0" collapsed="false">
      <c r="A76" s="52" t="s">
        <v>90</v>
      </c>
      <c r="B76" s="52"/>
      <c r="C76" s="52"/>
      <c r="D76" s="52"/>
      <c r="E76" s="52"/>
      <c r="F76" s="52"/>
      <c r="G76" s="52"/>
      <c r="H76" s="53" t="n">
        <f aca="false">H51+H63+H70+H74</f>
        <v>0.751557024</v>
      </c>
      <c r="I76" s="54" t="n">
        <f aca="false">I51+I63+I70+I74</f>
        <v>1263.03339273188</v>
      </c>
      <c r="J76" s="43"/>
    </row>
    <row r="77" customFormat="false" ht="4.5" hidden="false" customHeight="true" outlineLevel="0" collapsed="false"/>
    <row r="78" customFormat="false" ht="33.75" hidden="false" customHeight="true" outlineLevel="0" collapsed="false">
      <c r="A78" s="34" t="s">
        <v>91</v>
      </c>
      <c r="B78" s="35" t="s">
        <v>92</v>
      </c>
      <c r="C78" s="35"/>
      <c r="D78" s="35"/>
      <c r="E78" s="35"/>
      <c r="F78" s="35"/>
      <c r="G78" s="35"/>
      <c r="H78" s="34" t="s">
        <v>41</v>
      </c>
      <c r="I78" s="34" t="s">
        <v>42</v>
      </c>
    </row>
    <row r="79" customFormat="false" ht="15" hidden="false" customHeight="true" outlineLevel="0" collapsed="false">
      <c r="A79" s="36" t="n">
        <v>1</v>
      </c>
      <c r="B79" s="14" t="s">
        <v>25</v>
      </c>
      <c r="C79" s="14"/>
      <c r="D79" s="14"/>
      <c r="E79" s="14"/>
      <c r="F79" s="14"/>
      <c r="G79" s="14"/>
      <c r="H79" s="37" t="n">
        <f aca="false">I79/$I$40</f>
        <v>0.251094097017264</v>
      </c>
      <c r="I79" s="38" t="n">
        <f aca="false">I97</f>
        <v>421.9776</v>
      </c>
    </row>
    <row r="80" customFormat="false" ht="15" hidden="false" customHeight="true" outlineLevel="0" collapsed="false">
      <c r="A80" s="36" t="n">
        <f aca="false">A79+1</f>
        <v>2</v>
      </c>
      <c r="B80" s="14" t="s">
        <v>26</v>
      </c>
      <c r="C80" s="14"/>
      <c r="D80" s="14"/>
      <c r="E80" s="14"/>
      <c r="F80" s="14"/>
      <c r="G80" s="14"/>
      <c r="H80" s="37" t="n">
        <f aca="false">I80/$I$40</f>
        <v>0</v>
      </c>
      <c r="I80" s="38" t="n">
        <f aca="false">I93</f>
        <v>0</v>
      </c>
    </row>
    <row r="81" customFormat="false" ht="15" hidden="false" customHeight="true" outlineLevel="0" collapsed="false">
      <c r="A81" s="36" t="n">
        <f aca="false">A80+1</f>
        <v>3</v>
      </c>
      <c r="B81" s="14" t="s">
        <v>93</v>
      </c>
      <c r="C81" s="14"/>
      <c r="D81" s="14"/>
      <c r="E81" s="14"/>
      <c r="F81" s="14"/>
      <c r="G81" s="14"/>
      <c r="H81" s="37" t="n">
        <f aca="false">I81/$I$40</f>
        <v>0</v>
      </c>
      <c r="I81" s="38" t="n">
        <v>0</v>
      </c>
    </row>
    <row r="82" customFormat="false" ht="15" hidden="false" customHeight="true" outlineLevel="0" collapsed="false">
      <c r="A82" s="36" t="n">
        <f aca="false">A81+1</f>
        <v>4</v>
      </c>
      <c r="B82" s="14" t="s">
        <v>94</v>
      </c>
      <c r="C82" s="14"/>
      <c r="D82" s="14"/>
      <c r="E82" s="14"/>
      <c r="F82" s="14"/>
      <c r="G82" s="14"/>
      <c r="H82" s="37" t="n">
        <f aca="false">I82/$I$40</f>
        <v>0.0547272460536861</v>
      </c>
      <c r="I82" s="38" t="n">
        <f aca="false">I89</f>
        <v>91.9721818181818</v>
      </c>
    </row>
    <row r="83" customFormat="false" ht="15" hidden="false" customHeight="true" outlineLevel="0" collapsed="false">
      <c r="A83" s="36" t="n">
        <f aca="false">A82+1</f>
        <v>5</v>
      </c>
      <c r="B83" s="14" t="s">
        <v>95</v>
      </c>
      <c r="C83" s="14"/>
      <c r="D83" s="14"/>
      <c r="E83" s="14"/>
      <c r="F83" s="14"/>
      <c r="G83" s="14"/>
      <c r="H83" s="37" t="n">
        <f aca="false">I83/$I$40</f>
        <v>0</v>
      </c>
      <c r="I83" s="38" t="n">
        <f aca="false">IF(I26="Não aplicável",0,((I10/H10)*1.5*I26))</f>
        <v>0</v>
      </c>
    </row>
    <row r="84" customFormat="false" ht="15" hidden="false" customHeight="true" outlineLevel="0" collapsed="false">
      <c r="A84" s="36" t="n">
        <f aca="false">A83+1</f>
        <v>6</v>
      </c>
      <c r="B84" s="14" t="s">
        <v>96</v>
      </c>
      <c r="C84" s="14"/>
      <c r="D84" s="14"/>
      <c r="E84" s="14"/>
      <c r="F84" s="14"/>
      <c r="G84" s="14"/>
      <c r="H84" s="37" t="n">
        <f aca="false">I84/$I$40</f>
        <v>0.0115557019236928</v>
      </c>
      <c r="I84" s="38" t="n">
        <f aca="false">IF(I21="Não aplicável",0,I21)</f>
        <v>19.42</v>
      </c>
    </row>
    <row r="85" customFormat="false" ht="15" hidden="false" customHeight="true" outlineLevel="0" collapsed="false">
      <c r="A85" s="40" t="s">
        <v>97</v>
      </c>
      <c r="B85" s="40"/>
      <c r="C85" s="40"/>
      <c r="D85" s="40"/>
      <c r="E85" s="40"/>
      <c r="F85" s="40"/>
      <c r="G85" s="40"/>
      <c r="H85" s="41" t="n">
        <f aca="false">SUM(H79:H84)</f>
        <v>0.317377044994642</v>
      </c>
      <c r="I85" s="42" t="n">
        <f aca="false">SUM(I79:I84)</f>
        <v>533.369781818182</v>
      </c>
      <c r="J85" s="55"/>
    </row>
    <row r="86" customFormat="false" ht="18" hidden="false" customHeight="true" outlineLevel="0" collapsed="false">
      <c r="A86" s="56" t="s">
        <v>98</v>
      </c>
      <c r="B86" s="45" t="s">
        <v>99</v>
      </c>
      <c r="C86" s="45"/>
      <c r="D86" s="45"/>
      <c r="E86" s="45"/>
      <c r="F86" s="45"/>
      <c r="G86" s="45"/>
      <c r="H86" s="57"/>
      <c r="I86" s="58"/>
    </row>
    <row r="87" customFormat="false" ht="15" hidden="false" customHeight="true" outlineLevel="0" collapsed="false">
      <c r="A87" s="59" t="s">
        <v>100</v>
      </c>
      <c r="B87" s="59"/>
      <c r="C87" s="59"/>
      <c r="D87" s="59"/>
      <c r="E87" s="59"/>
      <c r="F87" s="59"/>
      <c r="G87" s="59"/>
      <c r="H87" s="59"/>
      <c r="I87" s="59"/>
    </row>
    <row r="88" customFormat="false" ht="24" hidden="false" customHeight="true" outlineLevel="0" collapsed="false">
      <c r="A88" s="28" t="s">
        <v>101</v>
      </c>
      <c r="B88" s="28"/>
      <c r="C88" s="28" t="s">
        <v>102</v>
      </c>
      <c r="D88" s="28" t="s">
        <v>103</v>
      </c>
      <c r="E88" s="28" t="s">
        <v>104</v>
      </c>
      <c r="F88" s="28" t="s">
        <v>105</v>
      </c>
      <c r="G88" s="28" t="s">
        <v>106</v>
      </c>
      <c r="H88" s="60" t="s">
        <v>107</v>
      </c>
      <c r="I88" s="61" t="s">
        <v>108</v>
      </c>
    </row>
    <row r="89" customFormat="false" ht="15" hidden="false" customHeight="true" outlineLevel="0" collapsed="false">
      <c r="A89" s="62" t="n">
        <f aca="false">I12</f>
        <v>4</v>
      </c>
      <c r="B89" s="62"/>
      <c r="C89" s="36" t="n">
        <f aca="false">I13</f>
        <v>22</v>
      </c>
      <c r="D89" s="36" t="n">
        <v>2</v>
      </c>
      <c r="E89" s="63" t="n">
        <f aca="false">A89*C89*D89</f>
        <v>176</v>
      </c>
      <c r="F89" s="63" t="n">
        <f aca="false">I31</f>
        <v>1400.46363636364</v>
      </c>
      <c r="G89" s="64" t="n">
        <f aca="false">I14</f>
        <v>0.06</v>
      </c>
      <c r="H89" s="63" t="n">
        <f aca="false">F89*G89</f>
        <v>84.0278181818182</v>
      </c>
      <c r="I89" s="38" t="n">
        <f aca="false">IF((E89-H89)&gt;0,E89-H89,0)</f>
        <v>91.9721818181818</v>
      </c>
    </row>
    <row r="90" customFormat="false" ht="3.75" hidden="false" customHeight="true" outlineLevel="0" collapsed="false">
      <c r="A90" s="65"/>
      <c r="B90" s="66"/>
      <c r="C90" s="66"/>
      <c r="D90" s="66"/>
      <c r="E90" s="67"/>
      <c r="F90" s="67"/>
      <c r="G90" s="68"/>
      <c r="H90" s="67"/>
      <c r="I90" s="69"/>
    </row>
    <row r="91" customFormat="false" ht="15" hidden="false" customHeight="true" outlineLevel="0" collapsed="false">
      <c r="A91" s="59" t="s">
        <v>109</v>
      </c>
      <c r="B91" s="59"/>
      <c r="C91" s="59"/>
      <c r="D91" s="59"/>
      <c r="E91" s="59"/>
      <c r="F91" s="59"/>
      <c r="G91" s="59"/>
      <c r="H91" s="59"/>
      <c r="I91" s="59"/>
    </row>
    <row r="92" customFormat="false" ht="23.25" hidden="false" customHeight="true" outlineLevel="0" collapsed="false">
      <c r="A92" s="28" t="s">
        <v>101</v>
      </c>
      <c r="B92" s="28"/>
      <c r="C92" s="28" t="s">
        <v>110</v>
      </c>
      <c r="D92" s="28" t="s">
        <v>103</v>
      </c>
      <c r="E92" s="28" t="s">
        <v>104</v>
      </c>
      <c r="F92" s="28" t="s">
        <v>105</v>
      </c>
      <c r="G92" s="28" t="s">
        <v>106</v>
      </c>
      <c r="H92" s="60" t="s">
        <v>107</v>
      </c>
      <c r="I92" s="61" t="s">
        <v>108</v>
      </c>
    </row>
    <row r="93" customFormat="false" ht="15" hidden="false" customHeight="true" outlineLevel="0" collapsed="false">
      <c r="A93" s="63" t="n">
        <f aca="false">I18</f>
        <v>0</v>
      </c>
      <c r="B93" s="63"/>
      <c r="C93" s="70" t="n">
        <f aca="false">I19</f>
        <v>0</v>
      </c>
      <c r="D93" s="36" t="n">
        <v>1</v>
      </c>
      <c r="E93" s="63" t="n">
        <f aca="false">A93*C93*D93</f>
        <v>0</v>
      </c>
      <c r="F93" s="63" t="n">
        <f aca="false">E93</f>
        <v>0</v>
      </c>
      <c r="G93" s="71" t="n">
        <f aca="false">I20</f>
        <v>0</v>
      </c>
      <c r="H93" s="63" t="n">
        <f aca="false">F93*G93</f>
        <v>0</v>
      </c>
      <c r="I93" s="38" t="n">
        <f aca="false">E93-H93</f>
        <v>0</v>
      </c>
    </row>
    <row r="94" customFormat="false" ht="4.5" hidden="false" customHeight="true" outlineLevel="0" collapsed="false">
      <c r="A94" s="72"/>
      <c r="B94" s="72"/>
      <c r="C94" s="72"/>
      <c r="D94" s="72"/>
      <c r="E94" s="73"/>
      <c r="F94" s="73"/>
      <c r="G94" s="74"/>
      <c r="H94" s="73"/>
      <c r="I94" s="75"/>
    </row>
    <row r="95" customFormat="false" ht="15" hidden="false" customHeight="true" outlineLevel="0" collapsed="false">
      <c r="A95" s="76" t="s">
        <v>111</v>
      </c>
      <c r="B95" s="76"/>
      <c r="C95" s="76"/>
      <c r="D95" s="76"/>
      <c r="E95" s="76"/>
      <c r="F95" s="77" t="str">
        <f aca="false">A15</f>
        <v>Auxílio Alimentação</v>
      </c>
      <c r="G95" s="77"/>
      <c r="H95" s="77"/>
      <c r="I95" s="77"/>
    </row>
    <row r="96" customFormat="false" ht="23.25" hidden="false" customHeight="true" outlineLevel="0" collapsed="false">
      <c r="A96" s="78" t="s">
        <v>101</v>
      </c>
      <c r="B96" s="78"/>
      <c r="C96" s="78" t="s">
        <v>110</v>
      </c>
      <c r="D96" s="78" t="s">
        <v>103</v>
      </c>
      <c r="E96" s="78" t="s">
        <v>104</v>
      </c>
      <c r="F96" s="78" t="s">
        <v>105</v>
      </c>
      <c r="G96" s="78" t="s">
        <v>106</v>
      </c>
      <c r="H96" s="79" t="str">
        <f aca="false">H88</f>
        <v>Valor desconto</v>
      </c>
      <c r="I96" s="80" t="s">
        <v>108</v>
      </c>
    </row>
    <row r="97" customFormat="false" ht="15" hidden="false" customHeight="true" outlineLevel="0" collapsed="false">
      <c r="A97" s="63" t="n">
        <f aca="false">I15</f>
        <v>23.68</v>
      </c>
      <c r="B97" s="63"/>
      <c r="C97" s="70" t="n">
        <f aca="false">I16</f>
        <v>22</v>
      </c>
      <c r="D97" s="36" t="n">
        <v>1</v>
      </c>
      <c r="E97" s="63" t="n">
        <f aca="false">A97*C97*D97</f>
        <v>520.96</v>
      </c>
      <c r="F97" s="63" t="n">
        <f aca="false">E97</f>
        <v>520.96</v>
      </c>
      <c r="G97" s="71" t="n">
        <f aca="false">I17</f>
        <v>0.19</v>
      </c>
      <c r="H97" s="63" t="n">
        <f aca="false">F97*G97</f>
        <v>98.9824</v>
      </c>
      <c r="I97" s="38" t="n">
        <f aca="false">E97-H97</f>
        <v>421.9776</v>
      </c>
    </row>
    <row r="98" customFormat="false" ht="4.5" hidden="false" customHeight="true" outlineLevel="0" collapsed="false"/>
    <row r="99" customFormat="false" ht="12" hidden="false" customHeight="true" outlineLevel="0" collapsed="false">
      <c r="A99" s="81" t="s">
        <v>112</v>
      </c>
      <c r="B99" s="81"/>
      <c r="C99" s="81"/>
      <c r="D99" s="81"/>
      <c r="E99" s="81"/>
      <c r="F99" s="81"/>
      <c r="G99" s="81"/>
      <c r="H99" s="82" t="n">
        <f aca="false">H40+H76+H85</f>
        <v>2.06893406899464</v>
      </c>
      <c r="I99" s="83" t="n">
        <f aca="false">I40+I76+I85</f>
        <v>3476.9588109137</v>
      </c>
      <c r="J99" s="55"/>
      <c r="L99" s="55"/>
    </row>
    <row r="100" s="88" customFormat="true" ht="4.5" hidden="false" customHeight="true" outlineLevel="0" collapsed="false">
      <c r="A100" s="84"/>
      <c r="B100" s="84"/>
      <c r="C100" s="84"/>
      <c r="D100" s="84"/>
      <c r="E100" s="84"/>
      <c r="F100" s="84"/>
      <c r="G100" s="84"/>
      <c r="H100" s="85"/>
      <c r="I100" s="86"/>
      <c r="J100" s="87"/>
      <c r="L100" s="87"/>
    </row>
    <row r="101" customFormat="false" ht="11.25" hidden="false" customHeight="true" outlineLevel="0" collapsed="false">
      <c r="A101" s="33" t="s">
        <v>113</v>
      </c>
      <c r="B101" s="33"/>
      <c r="C101" s="33"/>
      <c r="D101" s="33"/>
      <c r="E101" s="33"/>
      <c r="F101" s="33"/>
      <c r="G101" s="33"/>
      <c r="H101" s="33"/>
      <c r="I101" s="33"/>
    </row>
    <row r="102" customFormat="false" ht="33.75" hidden="false" customHeight="true" outlineLevel="0" collapsed="false">
      <c r="A102" s="34" t="s">
        <v>39</v>
      </c>
      <c r="B102" s="35" t="s">
        <v>114</v>
      </c>
      <c r="C102" s="35"/>
      <c r="D102" s="35"/>
      <c r="E102" s="35"/>
      <c r="F102" s="35"/>
      <c r="G102" s="35"/>
      <c r="H102" s="34" t="s">
        <v>41</v>
      </c>
      <c r="I102" s="34" t="s">
        <v>42</v>
      </c>
    </row>
    <row r="103" customFormat="false" ht="15" hidden="false" customHeight="true" outlineLevel="0" collapsed="false">
      <c r="A103" s="36" t="n">
        <v>1</v>
      </c>
      <c r="B103" s="14" t="s">
        <v>115</v>
      </c>
      <c r="C103" s="14"/>
      <c r="D103" s="14"/>
      <c r="E103" s="14"/>
      <c r="F103" s="14"/>
      <c r="G103" s="14"/>
      <c r="H103" s="37" t="n">
        <f aca="false">I103/$I$114</f>
        <v>0</v>
      </c>
      <c r="I103" s="38" t="n">
        <v>0</v>
      </c>
    </row>
    <row r="104" customFormat="false" ht="15" hidden="false" customHeight="true" outlineLevel="0" collapsed="false">
      <c r="A104" s="36" t="n">
        <v>2</v>
      </c>
      <c r="B104" s="10" t="s">
        <v>116</v>
      </c>
      <c r="C104" s="10"/>
      <c r="D104" s="10"/>
      <c r="E104" s="10"/>
      <c r="F104" s="10"/>
      <c r="G104" s="10"/>
      <c r="H104" s="37" t="n">
        <f aca="false">I104/$I$114</f>
        <v>0</v>
      </c>
      <c r="I104" s="38" t="n">
        <v>0</v>
      </c>
    </row>
    <row r="105" customFormat="false" ht="15" hidden="false" customHeight="true" outlineLevel="0" collapsed="false">
      <c r="A105" s="36" t="n">
        <v>3</v>
      </c>
      <c r="B105" s="14" t="s">
        <v>117</v>
      </c>
      <c r="C105" s="14"/>
      <c r="D105" s="14"/>
      <c r="E105" s="14"/>
      <c r="F105" s="14"/>
      <c r="G105" s="14"/>
      <c r="H105" s="37" t="n">
        <f aca="false">I105/$I$114</f>
        <v>0</v>
      </c>
      <c r="I105" s="38" t="n">
        <v>0</v>
      </c>
    </row>
    <row r="106" customFormat="false" ht="15" hidden="false" customHeight="true" outlineLevel="0" collapsed="false">
      <c r="A106" s="36" t="n">
        <v>4</v>
      </c>
      <c r="B106" s="10" t="s">
        <v>118</v>
      </c>
      <c r="C106" s="10"/>
      <c r="D106" s="10"/>
      <c r="E106" s="10"/>
      <c r="F106" s="10"/>
      <c r="G106" s="10"/>
      <c r="H106" s="37" t="n">
        <f aca="false">I106/$I$114</f>
        <v>0</v>
      </c>
      <c r="I106" s="38" t="n">
        <v>0</v>
      </c>
    </row>
    <row r="107" customFormat="false" ht="15" hidden="false" customHeight="true" outlineLevel="0" collapsed="false">
      <c r="A107" s="36" t="n">
        <v>5</v>
      </c>
      <c r="B107" s="14" t="s">
        <v>119</v>
      </c>
      <c r="C107" s="14"/>
      <c r="D107" s="14"/>
      <c r="E107" s="14"/>
      <c r="F107" s="14"/>
      <c r="G107" s="14"/>
      <c r="H107" s="37" t="n">
        <f aca="false">I107/$I$114</f>
        <v>0</v>
      </c>
      <c r="I107" s="38" t="n">
        <v>0</v>
      </c>
    </row>
    <row r="108" customFormat="false" ht="15" hidden="false" customHeight="true" outlineLevel="0" collapsed="false">
      <c r="A108" s="36" t="n">
        <v>6</v>
      </c>
      <c r="B108" s="14" t="s">
        <v>120</v>
      </c>
      <c r="C108" s="14"/>
      <c r="D108" s="14"/>
      <c r="E108" s="14"/>
      <c r="F108" s="14"/>
      <c r="G108" s="14"/>
      <c r="H108" s="37" t="n">
        <f aca="false">I108/$I$114</f>
        <v>0</v>
      </c>
      <c r="I108" s="38" t="n">
        <v>0</v>
      </c>
    </row>
    <row r="109" customFormat="false" ht="15" hidden="false" customHeight="true" outlineLevel="0" collapsed="false">
      <c r="A109" s="40" t="s">
        <v>121</v>
      </c>
      <c r="B109" s="40"/>
      <c r="C109" s="40"/>
      <c r="D109" s="40"/>
      <c r="E109" s="40"/>
      <c r="F109" s="40"/>
      <c r="G109" s="40"/>
      <c r="H109" s="41" t="n">
        <f aca="false">H103+H104+H105+H106+H107+H108</f>
        <v>0</v>
      </c>
      <c r="I109" s="89" t="n">
        <f aca="false">SUM(I103:I108)</f>
        <v>0</v>
      </c>
      <c r="J109" s="55"/>
    </row>
    <row r="110" customFormat="false" ht="30" hidden="false" customHeight="true" outlineLevel="0" collapsed="false">
      <c r="B110" s="48" t="s">
        <v>122</v>
      </c>
      <c r="C110" s="48"/>
      <c r="D110" s="48"/>
      <c r="E110" s="48"/>
      <c r="F110" s="48"/>
      <c r="G110" s="48"/>
      <c r="H110" s="48"/>
      <c r="I110" s="48"/>
    </row>
    <row r="111" customFormat="false" ht="5.25" hidden="false" customHeight="true" outlineLevel="0" collapsed="false"/>
    <row r="112" customFormat="false" ht="48.75" hidden="false" customHeight="true" outlineLevel="0" collapsed="false">
      <c r="A112" s="90" t="s">
        <v>123</v>
      </c>
      <c r="B112" s="90"/>
      <c r="C112" s="90"/>
      <c r="D112" s="90"/>
      <c r="E112" s="90"/>
      <c r="F112" s="91" t="n">
        <f aca="false">I27</f>
        <v>0.2</v>
      </c>
      <c r="G112" s="92" t="n">
        <f aca="false">I114*F112</f>
        <v>676.997325819104</v>
      </c>
      <c r="H112" s="93" t="s">
        <v>124</v>
      </c>
      <c r="I112" s="94" t="n">
        <f aca="false">I82</f>
        <v>91.9721818181818</v>
      </c>
    </row>
    <row r="113" s="97" customFormat="true" ht="16.5" hidden="false" customHeight="true" outlineLevel="0" collapsed="false">
      <c r="A113" s="93" t="s">
        <v>125</v>
      </c>
      <c r="B113" s="93"/>
      <c r="C113" s="93" t="s">
        <v>126</v>
      </c>
      <c r="D113" s="93" t="s">
        <v>127</v>
      </c>
      <c r="E113" s="93" t="s">
        <v>128</v>
      </c>
      <c r="F113" s="93" t="s">
        <v>129</v>
      </c>
      <c r="G113" s="93" t="s">
        <v>130</v>
      </c>
      <c r="H113" s="93" t="s">
        <v>131</v>
      </c>
      <c r="I113" s="95" t="s">
        <v>132</v>
      </c>
      <c r="J113" s="96"/>
    </row>
    <row r="114" customFormat="false" ht="16.5" hidden="false" customHeight="true" outlineLevel="0" collapsed="false">
      <c r="A114" s="98" t="n">
        <f aca="false">I40</f>
        <v>1680.55563636364</v>
      </c>
      <c r="B114" s="98"/>
      <c r="C114" s="98" t="n">
        <f aca="false">I51</f>
        <v>618.444474181818</v>
      </c>
      <c r="D114" s="98" t="n">
        <f aca="false">I63</f>
        <v>428.445895601455</v>
      </c>
      <c r="E114" s="98" t="n">
        <f aca="false">I70</f>
        <v>58.4749333672727</v>
      </c>
      <c r="F114" s="98" t="n">
        <f aca="false">I74</f>
        <v>157.668089581335</v>
      </c>
      <c r="G114" s="98" t="n">
        <f aca="false">I85</f>
        <v>533.369781818182</v>
      </c>
      <c r="H114" s="98" t="n">
        <f aca="false">A114+C114+D114+E114+F114+G114</f>
        <v>3476.9588109137</v>
      </c>
      <c r="I114" s="98" t="n">
        <f aca="false">H114-I112</f>
        <v>3384.98662909552</v>
      </c>
      <c r="J114" s="55"/>
    </row>
    <row r="115" customFormat="false" ht="4.5" hidden="false" customHeight="true" outlineLevel="0" collapsed="false">
      <c r="A115" s="47"/>
      <c r="B115" s="99"/>
      <c r="C115" s="99"/>
      <c r="D115" s="99"/>
      <c r="E115" s="99"/>
      <c r="F115" s="99"/>
      <c r="G115" s="99"/>
      <c r="H115" s="99"/>
      <c r="I115" s="99"/>
    </row>
    <row r="116" customFormat="false" ht="33.75" hidden="false" customHeight="true" outlineLevel="0" collapsed="false">
      <c r="A116" s="34" t="s">
        <v>52</v>
      </c>
      <c r="B116" s="35" t="s">
        <v>133</v>
      </c>
      <c r="C116" s="35"/>
      <c r="D116" s="35"/>
      <c r="E116" s="35"/>
      <c r="F116" s="35"/>
      <c r="G116" s="35"/>
      <c r="H116" s="34" t="s">
        <v>41</v>
      </c>
      <c r="I116" s="34" t="s">
        <v>42</v>
      </c>
    </row>
    <row r="117" customFormat="false" ht="15" hidden="false" customHeight="true" outlineLevel="0" collapsed="false">
      <c r="A117" s="36" t="n">
        <v>1</v>
      </c>
      <c r="B117" s="14" t="s">
        <v>134</v>
      </c>
      <c r="C117" s="14"/>
      <c r="D117" s="14"/>
      <c r="E117" s="14"/>
      <c r="F117" s="14"/>
      <c r="G117" s="14"/>
      <c r="H117" s="37" t="n">
        <f aca="false">I117/$I$127</f>
        <v>0</v>
      </c>
      <c r="I117" s="38" t="n">
        <v>0</v>
      </c>
    </row>
    <row r="118" customFormat="false" ht="15" hidden="false" customHeight="true" outlineLevel="0" collapsed="false">
      <c r="A118" s="36" t="n">
        <v>2</v>
      </c>
      <c r="B118" s="14" t="s">
        <v>135</v>
      </c>
      <c r="C118" s="14"/>
      <c r="D118" s="14"/>
      <c r="E118" s="14"/>
      <c r="F118" s="14"/>
      <c r="G118" s="14"/>
      <c r="H118" s="37" t="n">
        <f aca="false">I118/$I$127</f>
        <v>0</v>
      </c>
      <c r="I118" s="38" t="n">
        <v>0</v>
      </c>
    </row>
    <row r="119" customFormat="false" ht="35.25" hidden="false" customHeight="true" outlineLevel="0" collapsed="false">
      <c r="A119" s="40" t="s">
        <v>136</v>
      </c>
      <c r="B119" s="40"/>
      <c r="C119" s="40"/>
      <c r="D119" s="40"/>
      <c r="E119" s="40"/>
      <c r="F119" s="40"/>
      <c r="G119" s="40"/>
      <c r="H119" s="41" t="n">
        <f aca="false">H117+H118</f>
        <v>0</v>
      </c>
      <c r="I119" s="42" t="n">
        <f aca="false">SUM(I117:I118)</f>
        <v>0</v>
      </c>
    </row>
    <row r="120" customFormat="false" ht="4.5" hidden="false" customHeight="true" outlineLevel="0" collapsed="false"/>
    <row r="121" customFormat="false" ht="33.75" hidden="false" customHeight="true" outlineLevel="0" collapsed="false">
      <c r="A121" s="34" t="s">
        <v>65</v>
      </c>
      <c r="B121" s="35" t="s">
        <v>137</v>
      </c>
      <c r="C121" s="35"/>
      <c r="D121" s="35"/>
      <c r="E121" s="35"/>
      <c r="F121" s="35"/>
      <c r="G121" s="35"/>
      <c r="H121" s="34" t="s">
        <v>41</v>
      </c>
      <c r="I121" s="34" t="s">
        <v>42</v>
      </c>
    </row>
    <row r="122" customFormat="false" ht="15" hidden="false" customHeight="true" outlineLevel="0" collapsed="false">
      <c r="A122" s="36" t="n">
        <v>1</v>
      </c>
      <c r="B122" s="14" t="s">
        <v>137</v>
      </c>
      <c r="C122" s="14"/>
      <c r="D122" s="14"/>
      <c r="E122" s="14"/>
      <c r="F122" s="14"/>
      <c r="G122" s="14"/>
      <c r="H122" s="37" t="n">
        <f aca="false">I122/I127</f>
        <v>0</v>
      </c>
      <c r="I122" s="38" t="n">
        <v>0</v>
      </c>
    </row>
    <row r="123" customFormat="false" ht="36" hidden="false" customHeight="true" outlineLevel="0" collapsed="false">
      <c r="A123" s="40" t="s">
        <v>138</v>
      </c>
      <c r="B123" s="40"/>
      <c r="C123" s="40"/>
      <c r="D123" s="40"/>
      <c r="E123" s="40"/>
      <c r="F123" s="40"/>
      <c r="G123" s="40"/>
      <c r="H123" s="41" t="n">
        <f aca="false">H122</f>
        <v>0</v>
      </c>
      <c r="I123" s="42" t="n">
        <f aca="false">I122</f>
        <v>0</v>
      </c>
      <c r="J123" s="55"/>
      <c r="K123" s="55"/>
      <c r="L123" s="2"/>
    </row>
    <row r="124" customFormat="false" ht="4.5" hidden="false" customHeight="true" outlineLevel="0" collapsed="false">
      <c r="A124" s="100"/>
      <c r="B124" s="100"/>
      <c r="C124" s="100"/>
      <c r="D124" s="100"/>
      <c r="E124" s="100"/>
      <c r="F124" s="100"/>
      <c r="G124" s="100"/>
      <c r="H124" s="57"/>
      <c r="I124" s="58"/>
    </row>
    <row r="125" customFormat="false" ht="39" hidden="false" customHeight="true" outlineLevel="0" collapsed="false">
      <c r="A125" s="101" t="s">
        <v>139</v>
      </c>
      <c r="B125" s="101"/>
      <c r="C125" s="101"/>
      <c r="D125" s="101"/>
      <c r="E125" s="101"/>
      <c r="F125" s="91" t="n">
        <v>0.18</v>
      </c>
      <c r="G125" s="92" t="n">
        <f aca="false">I127*F125</f>
        <v>609.297593237193</v>
      </c>
      <c r="H125" s="93" t="s">
        <v>124</v>
      </c>
      <c r="I125" s="94" t="n">
        <f aca="false">I82</f>
        <v>91.9721818181818</v>
      </c>
      <c r="L125" s="2"/>
    </row>
    <row r="126" s="97" customFormat="true" ht="16.5" hidden="false" customHeight="true" outlineLevel="0" collapsed="false">
      <c r="A126" s="93" t="s">
        <v>125</v>
      </c>
      <c r="B126" s="93"/>
      <c r="C126" s="93" t="s">
        <v>126</v>
      </c>
      <c r="D126" s="93" t="s">
        <v>127</v>
      </c>
      <c r="E126" s="93" t="s">
        <v>128</v>
      </c>
      <c r="F126" s="93" t="s">
        <v>129</v>
      </c>
      <c r="G126" s="93" t="s">
        <v>130</v>
      </c>
      <c r="H126" s="93" t="s">
        <v>131</v>
      </c>
      <c r="I126" s="95" t="s">
        <v>132</v>
      </c>
      <c r="J126" s="96"/>
      <c r="L126" s="96"/>
    </row>
    <row r="127" customFormat="false" ht="16.5" hidden="false" customHeight="true" outlineLevel="0" collapsed="false">
      <c r="A127" s="98" t="n">
        <f aca="false">I40</f>
        <v>1680.55563636364</v>
      </c>
      <c r="B127" s="98"/>
      <c r="C127" s="98" t="n">
        <f aca="false">I51</f>
        <v>618.444474181818</v>
      </c>
      <c r="D127" s="98" t="n">
        <f aca="false">I63</f>
        <v>428.445895601455</v>
      </c>
      <c r="E127" s="98" t="n">
        <f aca="false">I70</f>
        <v>58.4749333672727</v>
      </c>
      <c r="F127" s="98" t="n">
        <f aca="false">I74</f>
        <v>157.668089581335</v>
      </c>
      <c r="G127" s="98" t="n">
        <f aca="false">I85</f>
        <v>533.369781818182</v>
      </c>
      <c r="H127" s="98" t="n">
        <f aca="false">A127+C127+D127+E127+F127+G127</f>
        <v>3476.9588109137</v>
      </c>
      <c r="I127" s="98" t="n">
        <f aca="false">H127-I125</f>
        <v>3384.98662909552</v>
      </c>
      <c r="J127" s="55"/>
      <c r="L127" s="2"/>
    </row>
    <row r="128" customFormat="false" ht="4.5" hidden="false" customHeight="true" outlineLevel="0" collapsed="false"/>
    <row r="129" customFormat="false" ht="12" hidden="false" customHeight="true" outlineLevel="0" collapsed="false">
      <c r="A129" s="81" t="s">
        <v>140</v>
      </c>
      <c r="B129" s="81"/>
      <c r="C129" s="81"/>
      <c r="D129" s="81"/>
      <c r="E129" s="81"/>
      <c r="F129" s="81"/>
      <c r="G129" s="81"/>
      <c r="H129" s="82" t="n">
        <f aca="false">H109+H119+H123</f>
        <v>0</v>
      </c>
      <c r="I129" s="83" t="n">
        <f aca="false">I109+I119+I123</f>
        <v>0</v>
      </c>
    </row>
    <row r="130" customFormat="false" ht="4.5" hidden="false" customHeight="true" outlineLevel="0" collapsed="false"/>
    <row r="131" customFormat="false" ht="11.25" hidden="false" customHeight="true" outlineLevel="0" collapsed="false">
      <c r="A131" s="33" t="s">
        <v>141</v>
      </c>
      <c r="B131" s="33"/>
      <c r="C131" s="33"/>
      <c r="D131" s="33"/>
      <c r="E131" s="33"/>
      <c r="F131" s="33"/>
      <c r="G131" s="33"/>
      <c r="H131" s="33"/>
      <c r="I131" s="33"/>
    </row>
    <row r="132" customFormat="false" ht="33.75" hidden="false" customHeight="true" outlineLevel="0" collapsed="false">
      <c r="A132" s="34" t="s">
        <v>39</v>
      </c>
      <c r="B132" s="35" t="s">
        <v>142</v>
      </c>
      <c r="C132" s="35"/>
      <c r="D132" s="35"/>
      <c r="E132" s="35"/>
      <c r="F132" s="35"/>
      <c r="G132" s="35"/>
      <c r="H132" s="34" t="s">
        <v>41</v>
      </c>
      <c r="I132" s="34" t="s">
        <v>42</v>
      </c>
    </row>
    <row r="133" customFormat="false" ht="15" hidden="false" customHeight="true" outlineLevel="0" collapsed="false">
      <c r="A133" s="36" t="n">
        <v>1</v>
      </c>
      <c r="B133" s="14" t="s">
        <v>143</v>
      </c>
      <c r="C133" s="14"/>
      <c r="D133" s="14"/>
      <c r="E133" s="14"/>
      <c r="F133" s="14"/>
      <c r="G133" s="14"/>
      <c r="H133" s="37" t="n">
        <f aca="false">I133/$I$99</f>
        <v>0.0185915492957747</v>
      </c>
      <c r="I133" s="38" t="n">
        <f aca="false">($D$143/$E$144)*G143</f>
        <v>64.6420511324801</v>
      </c>
    </row>
    <row r="134" customFormat="false" ht="15" hidden="false" customHeight="true" outlineLevel="0" collapsed="false">
      <c r="A134" s="36" t="n">
        <v>2</v>
      </c>
      <c r="B134" s="14" t="s">
        <v>144</v>
      </c>
      <c r="C134" s="14"/>
      <c r="D134" s="14"/>
      <c r="E134" s="14"/>
      <c r="F134" s="14"/>
      <c r="G134" s="14"/>
      <c r="H134" s="37" t="n">
        <f aca="false">I134/$I$99</f>
        <v>0.0856338028169014</v>
      </c>
      <c r="I134" s="38" t="n">
        <f aca="false">($D$143/$E$144)*G144</f>
        <v>297.745205216272</v>
      </c>
    </row>
    <row r="135" customFormat="false" ht="15" hidden="false" customHeight="true" outlineLevel="0" collapsed="false">
      <c r="A135" s="36" t="n">
        <v>3</v>
      </c>
      <c r="B135" s="14" t="s">
        <v>19</v>
      </c>
      <c r="C135" s="14"/>
      <c r="D135" s="14"/>
      <c r="E135" s="14"/>
      <c r="F135" s="14"/>
      <c r="G135" s="14"/>
      <c r="H135" s="37" t="n">
        <f aca="false">I135/$I$99</f>
        <v>0.0225352112676056</v>
      </c>
      <c r="I135" s="38" t="n">
        <f aca="false">($D$143/$E$144)*G145</f>
        <v>78.3540013727031</v>
      </c>
    </row>
    <row r="136" customFormat="false" ht="15" hidden="false" customHeight="true" outlineLevel="0" collapsed="false">
      <c r="A136" s="36" t="n">
        <v>4</v>
      </c>
      <c r="B136" s="14" t="s">
        <v>145</v>
      </c>
      <c r="C136" s="14"/>
      <c r="D136" s="14"/>
      <c r="E136" s="14"/>
      <c r="F136" s="14"/>
      <c r="G136" s="14"/>
      <c r="H136" s="37" t="n">
        <f aca="false">I136/$I$99</f>
        <v>0</v>
      </c>
      <c r="I136" s="38" t="n">
        <f aca="false">($D$143/$E$144)*G146</f>
        <v>0</v>
      </c>
    </row>
    <row r="137" customFormat="false" ht="15" hidden="false" customHeight="true" outlineLevel="0" collapsed="false">
      <c r="A137" s="36" t="n">
        <v>5</v>
      </c>
      <c r="B137" s="14" t="s">
        <v>146</v>
      </c>
      <c r="C137" s="14"/>
      <c r="D137" s="14"/>
      <c r="E137" s="14"/>
      <c r="F137" s="14"/>
      <c r="G137" s="14"/>
      <c r="H137" s="37" t="n">
        <f aca="false">I137/$I$99</f>
        <v>0</v>
      </c>
      <c r="I137" s="38" t="n">
        <f aca="false">($D$143/$E$144)*G147</f>
        <v>0</v>
      </c>
    </row>
    <row r="138" customFormat="false" ht="15" hidden="false" customHeight="true" outlineLevel="0" collapsed="false">
      <c r="A138" s="40" t="s">
        <v>147</v>
      </c>
      <c r="B138" s="40"/>
      <c r="C138" s="40"/>
      <c r="D138" s="40"/>
      <c r="E138" s="40"/>
      <c r="F138" s="40"/>
      <c r="G138" s="40"/>
      <c r="H138" s="41" t="n">
        <f aca="false">H133+H134+H135+H136+H137</f>
        <v>0.126760563380282</v>
      </c>
      <c r="I138" s="42" t="n">
        <f aca="false">SUM(I133:I137)</f>
        <v>440.741257721455</v>
      </c>
    </row>
    <row r="139" customFormat="false" ht="11.25" hidden="false" customHeight="true" outlineLevel="0" collapsed="false">
      <c r="A139" s="47" t="s">
        <v>148</v>
      </c>
      <c r="B139" s="48" t="s">
        <v>149</v>
      </c>
      <c r="C139" s="48"/>
      <c r="D139" s="48"/>
      <c r="E139" s="48"/>
      <c r="F139" s="48"/>
      <c r="G139" s="48"/>
      <c r="H139" s="48"/>
      <c r="I139" s="48"/>
    </row>
    <row r="140" customFormat="false" ht="18.75" hidden="false" customHeight="true" outlineLevel="0" collapsed="false">
      <c r="A140" s="47" t="s">
        <v>150</v>
      </c>
      <c r="B140" s="102" t="s">
        <v>151</v>
      </c>
      <c r="C140" s="102"/>
      <c r="D140" s="102"/>
      <c r="E140" s="102"/>
      <c r="F140" s="102"/>
      <c r="G140" s="102"/>
      <c r="H140" s="102"/>
      <c r="I140" s="102"/>
    </row>
    <row r="141" customFormat="false" ht="13.5" hidden="false" customHeight="true" outlineLevel="0" collapsed="false">
      <c r="A141" s="59" t="s">
        <v>152</v>
      </c>
      <c r="B141" s="59"/>
      <c r="C141" s="59"/>
      <c r="D141" s="59"/>
      <c r="E141" s="59"/>
      <c r="F141" s="59"/>
      <c r="G141" s="59"/>
      <c r="H141" s="59"/>
      <c r="I141" s="59"/>
    </row>
    <row r="142" customFormat="false" ht="13.5" hidden="false" customHeight="true" outlineLevel="0" collapsed="false">
      <c r="A142" s="28" t="s">
        <v>153</v>
      </c>
      <c r="B142" s="28"/>
      <c r="C142" s="28" t="s">
        <v>154</v>
      </c>
      <c r="D142" s="21" t="s">
        <v>155</v>
      </c>
      <c r="E142" s="21"/>
      <c r="F142" s="28" t="s">
        <v>156</v>
      </c>
      <c r="G142" s="103" t="s">
        <v>157</v>
      </c>
      <c r="H142" s="28" t="s">
        <v>158</v>
      </c>
      <c r="I142" s="28"/>
    </row>
    <row r="143" customFormat="false" ht="13.5" hidden="false" customHeight="true" outlineLevel="0" collapsed="false">
      <c r="A143" s="38" t="n">
        <f aca="false">I99</f>
        <v>3476.9588109137</v>
      </c>
      <c r="B143" s="38"/>
      <c r="C143" s="38" t="n">
        <f aca="false">I129</f>
        <v>0</v>
      </c>
      <c r="D143" s="104" t="n">
        <f aca="false">A143+C143</f>
        <v>3476.9588109137</v>
      </c>
      <c r="E143" s="104"/>
      <c r="F143" s="36" t="str">
        <f aca="false">B133</f>
        <v>PIS</v>
      </c>
      <c r="G143" s="105" t="n">
        <v>0.0165</v>
      </c>
      <c r="H143" s="71" t="n">
        <v>0.0065</v>
      </c>
      <c r="I143" s="71"/>
      <c r="J143" s="55"/>
    </row>
    <row r="144" customFormat="false" ht="13.5" hidden="false" customHeight="true" outlineLevel="0" collapsed="false">
      <c r="A144" s="106" t="s">
        <v>159</v>
      </c>
      <c r="B144" s="106"/>
      <c r="C144" s="103" t="n">
        <v>1</v>
      </c>
      <c r="D144" s="107" t="n">
        <f aca="false">G148/1</f>
        <v>0.1125</v>
      </c>
      <c r="E144" s="108" t="n">
        <f aca="false">C144-D144</f>
        <v>0.8875</v>
      </c>
      <c r="F144" s="36" t="str">
        <f aca="false">B134</f>
        <v>COFINS</v>
      </c>
      <c r="G144" s="105" t="n">
        <v>0.076</v>
      </c>
      <c r="H144" s="71" t="n">
        <v>0.03</v>
      </c>
      <c r="I144" s="71"/>
    </row>
    <row r="145" customFormat="false" ht="13.5" hidden="false" customHeight="true" outlineLevel="0" collapsed="false">
      <c r="A145" s="109" t="s">
        <v>160</v>
      </c>
      <c r="B145" s="109"/>
      <c r="C145" s="36" t="n">
        <v>1</v>
      </c>
      <c r="D145" s="110" t="n">
        <f aca="false">H148</f>
        <v>0.0565</v>
      </c>
      <c r="E145" s="111" t="n">
        <f aca="false">C145-D145</f>
        <v>0.9435</v>
      </c>
      <c r="F145" s="36" t="str">
        <f aca="false">B135</f>
        <v>ISS</v>
      </c>
      <c r="G145" s="105" t="n">
        <f aca="false">I11</f>
        <v>0.02</v>
      </c>
      <c r="H145" s="71" t="n">
        <f aca="false">I11</f>
        <v>0.02</v>
      </c>
      <c r="I145" s="71"/>
    </row>
    <row r="146" customFormat="false" ht="13.5" hidden="false" customHeight="true" outlineLevel="0" collapsed="false">
      <c r="A146" s="112" t="s">
        <v>161</v>
      </c>
      <c r="B146" s="112"/>
      <c r="C146" s="36" t="n">
        <v>1</v>
      </c>
      <c r="D146" s="113" t="n">
        <v>0.09</v>
      </c>
      <c r="E146" s="114" t="n">
        <f aca="false">C146-D146</f>
        <v>0.91</v>
      </c>
      <c r="F146" s="28" t="s">
        <v>162</v>
      </c>
      <c r="G146" s="105" t="n">
        <v>0</v>
      </c>
      <c r="H146" s="71" t="n">
        <v>0</v>
      </c>
      <c r="I146" s="71"/>
    </row>
    <row r="147" customFormat="false" ht="13.5" hidden="false" customHeight="true" outlineLevel="0" collapsed="false">
      <c r="A147" s="115" t="s">
        <v>163</v>
      </c>
      <c r="B147" s="115" t="s">
        <v>164</v>
      </c>
      <c r="C147" s="115"/>
      <c r="D147" s="115"/>
      <c r="E147" s="115"/>
      <c r="F147" s="21" t="s">
        <v>165</v>
      </c>
      <c r="G147" s="105" t="n">
        <v>0</v>
      </c>
      <c r="H147" s="71" t="n">
        <v>0</v>
      </c>
      <c r="I147" s="71"/>
    </row>
    <row r="148" customFormat="false" ht="18" hidden="false" customHeight="true" outlineLevel="0" collapsed="false">
      <c r="A148" s="115"/>
      <c r="B148" s="115"/>
      <c r="C148" s="115"/>
      <c r="D148" s="115"/>
      <c r="E148" s="115"/>
      <c r="F148" s="3" t="s">
        <v>166</v>
      </c>
      <c r="G148" s="116" t="n">
        <f aca="false">SUM(G143:G147)</f>
        <v>0.1125</v>
      </c>
      <c r="H148" s="117" t="n">
        <f aca="false">SUM(H143:I147)</f>
        <v>0.0565</v>
      </c>
      <c r="I148" s="117"/>
    </row>
    <row r="149" customFormat="false" ht="18" hidden="false" customHeight="true" outlineLevel="0" collapsed="false">
      <c r="A149" s="47" t="s">
        <v>167</v>
      </c>
      <c r="B149" s="102" t="s">
        <v>168</v>
      </c>
      <c r="C149" s="102"/>
      <c r="D149" s="102"/>
      <c r="E149" s="102"/>
      <c r="F149" s="102"/>
      <c r="G149" s="102"/>
      <c r="H149" s="102"/>
      <c r="I149" s="102"/>
    </row>
    <row r="150" customFormat="false" ht="4.5" hidden="false" customHeight="true" outlineLevel="0" collapsed="false">
      <c r="A150" s="118"/>
      <c r="B150" s="119"/>
      <c r="C150" s="119"/>
      <c r="D150" s="119"/>
      <c r="E150" s="119"/>
      <c r="F150" s="119"/>
      <c r="G150" s="119"/>
      <c r="H150" s="119"/>
      <c r="I150" s="119"/>
    </row>
    <row r="151" customFormat="false" ht="12" hidden="false" customHeight="true" outlineLevel="0" collapsed="false">
      <c r="A151" s="81" t="s">
        <v>169</v>
      </c>
      <c r="B151" s="81"/>
      <c r="C151" s="81"/>
      <c r="D151" s="81"/>
      <c r="E151" s="81"/>
      <c r="F151" s="81"/>
      <c r="G151" s="81"/>
      <c r="H151" s="82" t="n">
        <f aca="false">H138</f>
        <v>0.126760563380282</v>
      </c>
      <c r="I151" s="83" t="n">
        <f aca="false">I138</f>
        <v>440.741257721455</v>
      </c>
    </row>
    <row r="152" customFormat="false" ht="4.5" hidden="false" customHeight="true" outlineLevel="0" collapsed="false"/>
    <row r="153" customFormat="false" ht="11.25" hidden="false" customHeight="true" outlineLevel="0" collapsed="false">
      <c r="A153" s="120" t="s">
        <v>170</v>
      </c>
      <c r="B153" s="120"/>
      <c r="C153" s="120"/>
      <c r="D153" s="120"/>
      <c r="E153" s="120"/>
      <c r="F153" s="120"/>
      <c r="G153" s="120"/>
      <c r="H153" s="120"/>
      <c r="I153" s="120"/>
    </row>
    <row r="154" customFormat="false" ht="11.25" hidden="false" customHeight="true" outlineLevel="0" collapsed="false">
      <c r="A154" s="33" t="s">
        <v>38</v>
      </c>
      <c r="B154" s="33"/>
      <c r="C154" s="33"/>
      <c r="D154" s="33"/>
      <c r="E154" s="33"/>
      <c r="F154" s="33"/>
      <c r="G154" s="33"/>
      <c r="H154" s="33"/>
      <c r="I154" s="33"/>
    </row>
    <row r="155" customFormat="false" ht="15" hidden="false" customHeight="true" outlineLevel="0" collapsed="false">
      <c r="A155" s="36" t="n">
        <v>1</v>
      </c>
      <c r="B155" s="14" t="s">
        <v>171</v>
      </c>
      <c r="C155" s="14"/>
      <c r="D155" s="14"/>
      <c r="E155" s="14"/>
      <c r="F155" s="14"/>
      <c r="G155" s="14"/>
      <c r="H155" s="37" t="n">
        <f aca="false">I155/$G$172</f>
        <v>0.428964853593069</v>
      </c>
      <c r="I155" s="121" t="n">
        <f aca="false">I40</f>
        <v>1680.55563636364</v>
      </c>
    </row>
    <row r="156" customFormat="false" ht="15" hidden="false" customHeight="true" outlineLevel="0" collapsed="false">
      <c r="A156" s="36" t="n">
        <v>2</v>
      </c>
      <c r="B156" s="14" t="s">
        <v>172</v>
      </c>
      <c r="C156" s="14"/>
      <c r="D156" s="14"/>
      <c r="E156" s="14"/>
      <c r="F156" s="14"/>
      <c r="G156" s="14"/>
      <c r="H156" s="37" t="n">
        <f aca="false">I156/$G$172</f>
        <v>0.322391548767003</v>
      </c>
      <c r="I156" s="121" t="n">
        <f aca="false">I51+I63+I70+I74</f>
        <v>1263.03339273188</v>
      </c>
    </row>
    <row r="157" customFormat="false" ht="15" hidden="false" customHeight="true" outlineLevel="0" collapsed="false">
      <c r="A157" s="36" t="n">
        <v>3</v>
      </c>
      <c r="B157" s="14" t="s">
        <v>173</v>
      </c>
      <c r="C157" s="14"/>
      <c r="D157" s="14"/>
      <c r="E157" s="14"/>
      <c r="F157" s="14"/>
      <c r="G157" s="14"/>
      <c r="H157" s="37" t="n">
        <f aca="false">I157/$G$172</f>
        <v>0.136143597639928</v>
      </c>
      <c r="I157" s="121" t="n">
        <f aca="false">I85</f>
        <v>533.369781818182</v>
      </c>
    </row>
    <row r="158" s="44" customFormat="true" ht="15" hidden="false" customHeight="true" outlineLevel="0" collapsed="false">
      <c r="A158" s="81" t="s">
        <v>174</v>
      </c>
      <c r="B158" s="81"/>
      <c r="C158" s="81"/>
      <c r="D158" s="81"/>
      <c r="E158" s="81"/>
      <c r="F158" s="81"/>
      <c r="G158" s="81"/>
      <c r="H158" s="82" t="n">
        <f aca="false">H155+H156+H157</f>
        <v>0.8875</v>
      </c>
      <c r="I158" s="83" t="n">
        <f aca="false">SUM(I155:I157)</f>
        <v>3476.9588109137</v>
      </c>
      <c r="J158" s="122"/>
    </row>
    <row r="159" customFormat="false" ht="4.5" hidden="false" customHeight="true" outlineLevel="0" collapsed="false"/>
    <row r="160" customFormat="false" ht="11.25" hidden="false" customHeight="true" outlineLevel="0" collapsed="false">
      <c r="A160" s="33" t="s">
        <v>113</v>
      </c>
      <c r="B160" s="33"/>
      <c r="C160" s="33"/>
      <c r="D160" s="33"/>
      <c r="E160" s="33"/>
      <c r="F160" s="33"/>
      <c r="G160" s="33"/>
      <c r="H160" s="33"/>
      <c r="I160" s="33"/>
    </row>
    <row r="161" customFormat="false" ht="15" hidden="false" customHeight="true" outlineLevel="0" collapsed="false">
      <c r="A161" s="36" t="n">
        <v>1</v>
      </c>
      <c r="B161" s="14" t="s">
        <v>175</v>
      </c>
      <c r="C161" s="14"/>
      <c r="D161" s="14"/>
      <c r="E161" s="14"/>
      <c r="F161" s="14"/>
      <c r="G161" s="14"/>
      <c r="H161" s="37" t="n">
        <f aca="false">I161/$G$172</f>
        <v>0</v>
      </c>
      <c r="I161" s="38" t="n">
        <f aca="false">I109</f>
        <v>0</v>
      </c>
    </row>
    <row r="162" customFormat="false" ht="15" hidden="false" customHeight="true" outlineLevel="0" collapsed="false">
      <c r="A162" s="36" t="n">
        <v>2</v>
      </c>
      <c r="B162" s="14" t="s">
        <v>176</v>
      </c>
      <c r="C162" s="14"/>
      <c r="D162" s="14"/>
      <c r="E162" s="14"/>
      <c r="F162" s="14"/>
      <c r="G162" s="14"/>
      <c r="H162" s="37" t="n">
        <f aca="false">I162/$G$172</f>
        <v>0</v>
      </c>
      <c r="I162" s="38" t="n">
        <f aca="false">I119</f>
        <v>0</v>
      </c>
    </row>
    <row r="163" customFormat="false" ht="15" hidden="false" customHeight="true" outlineLevel="0" collapsed="false">
      <c r="A163" s="36" t="n">
        <v>3</v>
      </c>
      <c r="B163" s="14" t="s">
        <v>177</v>
      </c>
      <c r="C163" s="14"/>
      <c r="D163" s="14"/>
      <c r="E163" s="14"/>
      <c r="F163" s="14"/>
      <c r="G163" s="14"/>
      <c r="H163" s="37" t="n">
        <f aca="false">I163/$G$172</f>
        <v>0</v>
      </c>
      <c r="I163" s="38" t="n">
        <f aca="false">I123</f>
        <v>0</v>
      </c>
    </row>
    <row r="164" customFormat="false" ht="15" hidden="false" customHeight="true" outlineLevel="0" collapsed="false">
      <c r="A164" s="81" t="s">
        <v>178</v>
      </c>
      <c r="B164" s="81"/>
      <c r="C164" s="81"/>
      <c r="D164" s="81"/>
      <c r="E164" s="81"/>
      <c r="F164" s="81"/>
      <c r="G164" s="81"/>
      <c r="H164" s="82" t="n">
        <f aca="false">H161+H162+H163</f>
        <v>0</v>
      </c>
      <c r="I164" s="83" t="n">
        <f aca="false">I161+I162+I163</f>
        <v>0</v>
      </c>
    </row>
    <row r="165" customFormat="false" ht="4.5" hidden="false" customHeight="true" outlineLevel="0" collapsed="false"/>
    <row r="166" customFormat="false" ht="11.25" hidden="false" customHeight="true" outlineLevel="0" collapsed="false">
      <c r="A166" s="33" t="s">
        <v>141</v>
      </c>
      <c r="B166" s="33"/>
      <c r="C166" s="33"/>
      <c r="D166" s="33"/>
      <c r="E166" s="33"/>
      <c r="F166" s="33"/>
      <c r="G166" s="33"/>
      <c r="H166" s="33"/>
      <c r="I166" s="33"/>
    </row>
    <row r="167" customFormat="false" ht="15" hidden="false" customHeight="true" outlineLevel="0" collapsed="false">
      <c r="A167" s="36" t="n">
        <v>1</v>
      </c>
      <c r="B167" s="14" t="s">
        <v>179</v>
      </c>
      <c r="C167" s="14"/>
      <c r="D167" s="14"/>
      <c r="E167" s="14"/>
      <c r="F167" s="14"/>
      <c r="G167" s="14"/>
      <c r="H167" s="37" t="n">
        <f aca="false">I167/$G$172</f>
        <v>0.1125</v>
      </c>
      <c r="I167" s="38" t="n">
        <f aca="false">I138</f>
        <v>440.741257721455</v>
      </c>
    </row>
    <row r="168" customFormat="false" ht="15" hidden="false" customHeight="true" outlineLevel="0" collapsed="false">
      <c r="A168" s="81" t="s">
        <v>180</v>
      </c>
      <c r="B168" s="81"/>
      <c r="C168" s="81"/>
      <c r="D168" s="81"/>
      <c r="E168" s="81"/>
      <c r="F168" s="81"/>
      <c r="G168" s="81"/>
      <c r="H168" s="82" t="n">
        <f aca="false">H167</f>
        <v>0.1125</v>
      </c>
      <c r="I168" s="83" t="n">
        <f aca="false">I138</f>
        <v>440.741257721455</v>
      </c>
      <c r="K168" s="123"/>
    </row>
    <row r="169" customFormat="false" ht="4.5" hidden="false" customHeight="true" outlineLevel="0" collapsed="false"/>
    <row r="170" customFormat="false" ht="11.25" hidden="false" customHeight="true" outlineLevel="0" collapsed="false">
      <c r="A170" s="124" t="s">
        <v>170</v>
      </c>
      <c r="B170" s="124"/>
      <c r="C170" s="124"/>
      <c r="D170" s="124"/>
      <c r="E170" s="124"/>
      <c r="F170" s="124"/>
      <c r="G170" s="124"/>
      <c r="H170" s="124"/>
      <c r="I170" s="124"/>
    </row>
    <row r="171" customFormat="false" ht="45" hidden="false" customHeight="true" outlineLevel="0" collapsed="false">
      <c r="A171" s="125" t="s">
        <v>181</v>
      </c>
      <c r="B171" s="125"/>
      <c r="C171" s="125"/>
      <c r="D171" s="125"/>
      <c r="E171" s="125"/>
      <c r="F171" s="125"/>
      <c r="G171" s="124" t="s">
        <v>182</v>
      </c>
      <c r="H171" s="124" t="s">
        <v>183</v>
      </c>
      <c r="I171" s="124" t="s">
        <v>184</v>
      </c>
    </row>
    <row r="172" customFormat="false" ht="11.25" hidden="false" customHeight="true" outlineLevel="0" collapsed="false">
      <c r="A172" s="126" t="str">
        <f aca="false">D5</f>
        <v>Jardineiro</v>
      </c>
      <c r="B172" s="126"/>
      <c r="C172" s="126"/>
      <c r="D172" s="126"/>
      <c r="E172" s="126"/>
      <c r="F172" s="126"/>
      <c r="G172" s="127" t="n">
        <f aca="false">I158+I164+I168</f>
        <v>3917.70006863515</v>
      </c>
      <c r="H172" s="124" t="n">
        <f aca="false">IF(D6="12x36",2,1)</f>
        <v>1</v>
      </c>
      <c r="I172" s="127" t="n">
        <f aca="false">G172*H172</f>
        <v>3917.70006863515</v>
      </c>
    </row>
    <row r="173" customFormat="false" ht="11.25" hidden="false" customHeight="false" outlineLevel="0" collapsed="false">
      <c r="A173" s="126"/>
      <c r="B173" s="126"/>
      <c r="C173" s="126"/>
      <c r="D173" s="126"/>
      <c r="E173" s="126"/>
      <c r="F173" s="126"/>
      <c r="G173" s="124"/>
      <c r="H173" s="124"/>
      <c r="I173" s="127"/>
    </row>
    <row r="174" s="44" customFormat="true" ht="12" hidden="false" customHeight="true" outlineLevel="0" collapsed="false">
      <c r="A174" s="128" t="s">
        <v>185</v>
      </c>
      <c r="B174" s="128"/>
      <c r="C174" s="128"/>
      <c r="D174" s="128"/>
      <c r="E174" s="128"/>
      <c r="F174" s="128"/>
      <c r="G174" s="128"/>
      <c r="H174" s="128"/>
      <c r="I174" s="129" t="n">
        <f aca="false">I172</f>
        <v>3917.70006863515</v>
      </c>
      <c r="J174" s="122"/>
    </row>
  </sheetData>
  <mergeCells count="173">
    <mergeCell ref="A1:I1"/>
    <mergeCell ref="A2:B2"/>
    <mergeCell ref="C2:D2"/>
    <mergeCell ref="E2:I2"/>
    <mergeCell ref="A3:B3"/>
    <mergeCell ref="A5:C5"/>
    <mergeCell ref="D5:F5"/>
    <mergeCell ref="G5:H6"/>
    <mergeCell ref="I5:I6"/>
    <mergeCell ref="A6:C6"/>
    <mergeCell ref="D6:F6"/>
    <mergeCell ref="A7:C7"/>
    <mergeCell ref="D7:F7"/>
    <mergeCell ref="G7:H8"/>
    <mergeCell ref="I7:I8"/>
    <mergeCell ref="A8:C8"/>
    <mergeCell ref="D8:F8"/>
    <mergeCell ref="A9:C9"/>
    <mergeCell ref="D9:F9"/>
    <mergeCell ref="G9:H9"/>
    <mergeCell ref="A10:F10"/>
    <mergeCell ref="A11:F11"/>
    <mergeCell ref="A12:F14"/>
    <mergeCell ref="G12:G14"/>
    <mergeCell ref="A15:F17"/>
    <mergeCell ref="G15:G17"/>
    <mergeCell ref="A18:F20"/>
    <mergeCell ref="G18:G20"/>
    <mergeCell ref="A21:F21"/>
    <mergeCell ref="A22:F22"/>
    <mergeCell ref="A23:F23"/>
    <mergeCell ref="A24:F25"/>
    <mergeCell ref="A26:F26"/>
    <mergeCell ref="A27:F27"/>
    <mergeCell ref="A29:I29"/>
    <mergeCell ref="B30:G30"/>
    <mergeCell ref="B31:G31"/>
    <mergeCell ref="B32:G32"/>
    <mergeCell ref="B33:G33"/>
    <mergeCell ref="B34:G34"/>
    <mergeCell ref="B35:G35"/>
    <mergeCell ref="B36:G36"/>
    <mergeCell ref="B37:G37"/>
    <mergeCell ref="B38:G38"/>
    <mergeCell ref="B39:G39"/>
    <mergeCell ref="A40:G40"/>
    <mergeCell ref="B42:G42"/>
    <mergeCell ref="B43:G43"/>
    <mergeCell ref="B44:G44"/>
    <mergeCell ref="B45:G45"/>
    <mergeCell ref="B46:G46"/>
    <mergeCell ref="B47:G47"/>
    <mergeCell ref="B48:G48"/>
    <mergeCell ref="B49:G49"/>
    <mergeCell ref="B50:G50"/>
    <mergeCell ref="A51:G51"/>
    <mergeCell ref="A52:I52"/>
    <mergeCell ref="A53:I53"/>
    <mergeCell ref="B54:G54"/>
    <mergeCell ref="B55:G55"/>
    <mergeCell ref="B56:G56"/>
    <mergeCell ref="B57:G57"/>
    <mergeCell ref="B58:G58"/>
    <mergeCell ref="B59:G59"/>
    <mergeCell ref="B60:G60"/>
    <mergeCell ref="B61:G61"/>
    <mergeCell ref="B62:G62"/>
    <mergeCell ref="A63:G63"/>
    <mergeCell ref="B64:I64"/>
    <mergeCell ref="B65:I65"/>
    <mergeCell ref="B66:G66"/>
    <mergeCell ref="B67:G67"/>
    <mergeCell ref="B68:G68"/>
    <mergeCell ref="B69:G69"/>
    <mergeCell ref="A70:G70"/>
    <mergeCell ref="B72:G72"/>
    <mergeCell ref="B73:G73"/>
    <mergeCell ref="A74:G74"/>
    <mergeCell ref="A76:G76"/>
    <mergeCell ref="B78:G78"/>
    <mergeCell ref="B79:G79"/>
    <mergeCell ref="B80:G80"/>
    <mergeCell ref="B81:G81"/>
    <mergeCell ref="B82:G82"/>
    <mergeCell ref="B83:G83"/>
    <mergeCell ref="B84:G84"/>
    <mergeCell ref="A85:G85"/>
    <mergeCell ref="B86:G86"/>
    <mergeCell ref="A87:I87"/>
    <mergeCell ref="A88:B88"/>
    <mergeCell ref="A89:B89"/>
    <mergeCell ref="A91:I91"/>
    <mergeCell ref="A92:B92"/>
    <mergeCell ref="A93:B93"/>
    <mergeCell ref="A95:E95"/>
    <mergeCell ref="F95:I95"/>
    <mergeCell ref="A96:B96"/>
    <mergeCell ref="A97:B97"/>
    <mergeCell ref="A99:G99"/>
    <mergeCell ref="A101:I101"/>
    <mergeCell ref="B102:G102"/>
    <mergeCell ref="B103:G103"/>
    <mergeCell ref="B104:G104"/>
    <mergeCell ref="B105:G105"/>
    <mergeCell ref="B106:G106"/>
    <mergeCell ref="B107:G107"/>
    <mergeCell ref="B108:G108"/>
    <mergeCell ref="A109:G109"/>
    <mergeCell ref="B110:I110"/>
    <mergeCell ref="A112:E112"/>
    <mergeCell ref="A113:B113"/>
    <mergeCell ref="A114:B114"/>
    <mergeCell ref="B115:I115"/>
    <mergeCell ref="B116:G116"/>
    <mergeCell ref="B117:G117"/>
    <mergeCell ref="B118:G118"/>
    <mergeCell ref="A119:G119"/>
    <mergeCell ref="B121:G121"/>
    <mergeCell ref="B122:G122"/>
    <mergeCell ref="A123:G123"/>
    <mergeCell ref="A125:E125"/>
    <mergeCell ref="A126:B126"/>
    <mergeCell ref="A127:B127"/>
    <mergeCell ref="A129:G129"/>
    <mergeCell ref="A131:I131"/>
    <mergeCell ref="B132:G132"/>
    <mergeCell ref="B133:G133"/>
    <mergeCell ref="B134:G134"/>
    <mergeCell ref="B135:G135"/>
    <mergeCell ref="B136:G136"/>
    <mergeCell ref="B137:G137"/>
    <mergeCell ref="A138:G138"/>
    <mergeCell ref="B139:I139"/>
    <mergeCell ref="B140:I140"/>
    <mergeCell ref="A141:I141"/>
    <mergeCell ref="A142:B142"/>
    <mergeCell ref="D142:E142"/>
    <mergeCell ref="H142:I142"/>
    <mergeCell ref="A143:B143"/>
    <mergeCell ref="D143:E143"/>
    <mergeCell ref="H143:I143"/>
    <mergeCell ref="A144:B144"/>
    <mergeCell ref="H144:I144"/>
    <mergeCell ref="A145:B145"/>
    <mergeCell ref="H145:I145"/>
    <mergeCell ref="A146:B146"/>
    <mergeCell ref="H146:I146"/>
    <mergeCell ref="A147:A148"/>
    <mergeCell ref="B147:E148"/>
    <mergeCell ref="H147:I147"/>
    <mergeCell ref="H148:I148"/>
    <mergeCell ref="B149:I149"/>
    <mergeCell ref="B150:I150"/>
    <mergeCell ref="A151:G151"/>
    <mergeCell ref="A153:I153"/>
    <mergeCell ref="A154:I154"/>
    <mergeCell ref="B155:G155"/>
    <mergeCell ref="B156:G156"/>
    <mergeCell ref="B157:G157"/>
    <mergeCell ref="A158:G158"/>
    <mergeCell ref="A160:I160"/>
    <mergeCell ref="B161:G161"/>
    <mergeCell ref="B162:G162"/>
    <mergeCell ref="B163:G163"/>
    <mergeCell ref="A164:G164"/>
    <mergeCell ref="A166:I166"/>
    <mergeCell ref="B167:G167"/>
    <mergeCell ref="A168:G168"/>
    <mergeCell ref="A170:I170"/>
    <mergeCell ref="A171:F171"/>
    <mergeCell ref="A172:F172"/>
    <mergeCell ref="A173:F173"/>
    <mergeCell ref="A174:H174"/>
  </mergeCells>
  <printOptions headings="false" gridLines="false" gridLinesSet="true" horizontalCentered="true" verticalCentered="false"/>
  <pageMargins left="1.29583333333333" right="0.511805555555556" top="1.34722222222222" bottom="0.7875" header="0.511811023622047" footer="0.511811023622047"/>
  <pageSetup paperSize="9" scale="73" fitToWidth="1" fitToHeight="1" pageOrder="downThenOver" orientation="portrait" blackAndWhite="false" draft="false" cellComments="none" horizontalDpi="300" verticalDpi="300" copies="1"/>
  <headerFooter differentFirst="false" differentOddEven="false">
    <oddHeader/>
    <oddFooter/>
  </headerFooter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false"/>
  </sheetPr>
  <dimension ref="A1:L174"/>
  <sheetViews>
    <sheetView showFormulas="false" showGridLines="true" showRowColHeaders="true" showZeros="true" rightToLeft="false" tabSelected="false" showOutlineSymbols="true" defaultGridColor="true" view="pageBreakPreview" topLeftCell="A82" colorId="64" zoomScale="130" zoomScaleNormal="130" zoomScalePageLayoutView="130" workbookViewId="0">
      <selection pane="topLeft" activeCell="A23" activeCellId="0" sqref="A23"/>
    </sheetView>
  </sheetViews>
  <sheetFormatPr defaultColWidth="9.1484375" defaultRowHeight="11.25" zeroHeight="false" outlineLevelRow="0" outlineLevelCol="0"/>
  <cols>
    <col collapsed="false" customWidth="true" hidden="false" outlineLevel="0" max="1" min="1" style="1" width="2.86"/>
    <col collapsed="false" customWidth="true" hidden="false" outlineLevel="0" max="4" min="2" style="1" width="11.29"/>
    <col collapsed="false" customWidth="true" hidden="false" outlineLevel="0" max="5" min="5" style="1" width="12.15"/>
    <col collapsed="false" customWidth="true" hidden="false" outlineLevel="0" max="7" min="6" style="1" width="11.29"/>
    <col collapsed="false" customWidth="true" hidden="false" outlineLevel="0" max="8" min="8" style="1" width="9.29"/>
    <col collapsed="false" customWidth="true" hidden="false" outlineLevel="0" max="9" min="9" style="1" width="11.71"/>
    <col collapsed="false" customWidth="true" hidden="false" outlineLevel="0" max="10" min="10" style="2" width="11.14"/>
    <col collapsed="false" customWidth="true" hidden="false" outlineLevel="0" max="11" min="11" style="1" width="10"/>
    <col collapsed="false" customWidth="false" hidden="false" outlineLevel="0" max="12" min="12" style="1" width="9.14"/>
    <col collapsed="false" customWidth="true" hidden="false" outlineLevel="0" max="15" min="13" style="1" width="22.29"/>
    <col collapsed="false" customWidth="false" hidden="false" outlineLevel="0" max="16384" min="16" style="1" width="9.14"/>
  </cols>
  <sheetData>
    <row r="1" customFormat="false" ht="27.75" hidden="false" customHeight="true" outlineLevel="0" collapsed="false">
      <c r="A1" s="3" t="s">
        <v>0</v>
      </c>
      <c r="B1" s="3"/>
      <c r="C1" s="3"/>
      <c r="D1" s="3"/>
      <c r="E1" s="3"/>
      <c r="F1" s="3"/>
      <c r="G1" s="3"/>
      <c r="H1" s="3"/>
      <c r="I1" s="3"/>
      <c r="K1" s="4"/>
    </row>
    <row r="2" customFormat="false" ht="22.5" hidden="false" customHeight="true" outlineLevel="0" collapsed="false">
      <c r="A2" s="3" t="s">
        <v>1</v>
      </c>
      <c r="B2" s="3"/>
      <c r="C2" s="5" t="s">
        <v>2</v>
      </c>
      <c r="D2" s="5"/>
      <c r="E2" s="6" t="s">
        <v>3</v>
      </c>
      <c r="F2" s="6"/>
      <c r="G2" s="6"/>
      <c r="H2" s="6"/>
      <c r="I2" s="6"/>
    </row>
    <row r="3" customFormat="false" ht="11.25" hidden="false" customHeight="true" outlineLevel="0" collapsed="false">
      <c r="A3" s="3" t="s">
        <v>4</v>
      </c>
      <c r="B3" s="3"/>
      <c r="C3" s="7"/>
      <c r="D3" s="8"/>
      <c r="E3" s="9" t="s">
        <v>5</v>
      </c>
      <c r="F3" s="7"/>
      <c r="G3" s="8"/>
      <c r="H3" s="8"/>
      <c r="I3" s="8"/>
    </row>
    <row r="4" customFormat="false" ht="4.5" hidden="false" customHeight="true" outlineLevel="0" collapsed="false"/>
    <row r="5" customFormat="false" ht="18.75" hidden="false" customHeight="true" outlineLevel="0" collapsed="false">
      <c r="A5" s="10" t="s">
        <v>6</v>
      </c>
      <c r="B5" s="10"/>
      <c r="C5" s="10"/>
      <c r="D5" s="11" t="s">
        <v>194</v>
      </c>
      <c r="E5" s="11"/>
      <c r="F5" s="11"/>
      <c r="G5" s="12" t="str">
        <f aca="false">IF(D6="12x36","Regime de trabalho:","Quantidade de HORAS/MÊS")</f>
        <v>Quantidade de HORAS/MÊS</v>
      </c>
      <c r="H5" s="12"/>
      <c r="I5" s="13" t="n">
        <f aca="false">IF(D6="12x36",D6,5*D6)</f>
        <v>200</v>
      </c>
    </row>
    <row r="6" customFormat="false" ht="18.75" hidden="false" customHeight="true" outlineLevel="0" collapsed="false">
      <c r="A6" s="10" t="str">
        <f aca="false">IF(D6="12x36","Regime de trabalho:","Regime de trabalho (horas semanais):")</f>
        <v>Regime de trabalho (horas semanais):</v>
      </c>
      <c r="B6" s="10"/>
      <c r="C6" s="10"/>
      <c r="D6" s="10" t="n">
        <v>40</v>
      </c>
      <c r="E6" s="10"/>
      <c r="F6" s="10"/>
      <c r="G6" s="12"/>
      <c r="H6" s="12"/>
      <c r="I6" s="13"/>
    </row>
    <row r="7" customFormat="false" ht="22.5" hidden="false" customHeight="true" outlineLevel="0" collapsed="false">
      <c r="A7" s="10" t="s">
        <v>8</v>
      </c>
      <c r="B7" s="10"/>
      <c r="C7" s="10"/>
      <c r="D7" s="14" t="s">
        <v>195</v>
      </c>
      <c r="E7" s="14"/>
      <c r="F7" s="14"/>
      <c r="G7" s="15" t="s">
        <v>10</v>
      </c>
      <c r="H7" s="15"/>
      <c r="I7" s="17" t="s">
        <v>16</v>
      </c>
    </row>
    <row r="8" customFormat="false" ht="22.5" hidden="false" customHeight="true" outlineLevel="0" collapsed="false">
      <c r="A8" s="10" t="s">
        <v>11</v>
      </c>
      <c r="B8" s="10"/>
      <c r="C8" s="10"/>
      <c r="D8" s="14" t="s">
        <v>12</v>
      </c>
      <c r="E8" s="14"/>
      <c r="F8" s="14"/>
      <c r="G8" s="15"/>
      <c r="H8" s="15"/>
      <c r="I8" s="17"/>
    </row>
    <row r="9" customFormat="false" ht="24.75" hidden="false" customHeight="true" outlineLevel="0" collapsed="false">
      <c r="A9" s="10" t="s">
        <v>13</v>
      </c>
      <c r="B9" s="10"/>
      <c r="C9" s="10"/>
      <c r="D9" s="10" t="s">
        <v>14</v>
      </c>
      <c r="E9" s="10"/>
      <c r="F9" s="10"/>
      <c r="G9" s="15" t="s">
        <v>15</v>
      </c>
      <c r="H9" s="15"/>
      <c r="I9" s="17" t="s">
        <v>16</v>
      </c>
    </row>
    <row r="10" customFormat="false" ht="32.25" hidden="false" customHeight="true" outlineLevel="0" collapsed="false">
      <c r="A10" s="18" t="s">
        <v>17</v>
      </c>
      <c r="B10" s="18"/>
      <c r="C10" s="18"/>
      <c r="D10" s="18"/>
      <c r="E10" s="18"/>
      <c r="F10" s="18"/>
      <c r="G10" s="15" t="s">
        <v>18</v>
      </c>
      <c r="H10" s="19" t="n">
        <v>220</v>
      </c>
      <c r="I10" s="20" t="n">
        <v>3407.8</v>
      </c>
    </row>
    <row r="11" customFormat="false" ht="11.25" hidden="false" customHeight="true" outlineLevel="0" collapsed="false">
      <c r="A11" s="21" t="s">
        <v>19</v>
      </c>
      <c r="B11" s="21"/>
      <c r="C11" s="21"/>
      <c r="D11" s="21"/>
      <c r="E11" s="21"/>
      <c r="F11" s="21"/>
      <c r="G11" s="19" t="str">
        <f aca="false">D9</f>
        <v>Esteio/RS</v>
      </c>
      <c r="H11" s="22" t="s">
        <v>20</v>
      </c>
      <c r="I11" s="23" t="n">
        <v>0.02</v>
      </c>
    </row>
    <row r="12" customFormat="false" ht="15" hidden="false" customHeight="true" outlineLevel="0" collapsed="false">
      <c r="A12" s="21" t="s">
        <v>21</v>
      </c>
      <c r="B12" s="21"/>
      <c r="C12" s="21"/>
      <c r="D12" s="21"/>
      <c r="E12" s="21"/>
      <c r="F12" s="21"/>
      <c r="G12" s="22" t="s">
        <v>12</v>
      </c>
      <c r="H12" s="22" t="s">
        <v>22</v>
      </c>
      <c r="I12" s="20" t="n">
        <v>4</v>
      </c>
    </row>
    <row r="13" customFormat="false" ht="11.25" hidden="false" customHeight="false" outlineLevel="0" collapsed="false">
      <c r="A13" s="21"/>
      <c r="B13" s="21"/>
      <c r="C13" s="21"/>
      <c r="D13" s="21"/>
      <c r="E13" s="21"/>
      <c r="F13" s="21"/>
      <c r="G13" s="22"/>
      <c r="H13" s="22" t="s">
        <v>23</v>
      </c>
      <c r="I13" s="24" t="n">
        <v>22</v>
      </c>
    </row>
    <row r="14" customFormat="false" ht="11.25" hidden="false" customHeight="false" outlineLevel="0" collapsed="false">
      <c r="A14" s="21"/>
      <c r="B14" s="21"/>
      <c r="C14" s="21"/>
      <c r="D14" s="21"/>
      <c r="E14" s="21"/>
      <c r="F14" s="21"/>
      <c r="G14" s="22"/>
      <c r="H14" s="22" t="s">
        <v>24</v>
      </c>
      <c r="I14" s="17" t="n">
        <v>0.06</v>
      </c>
    </row>
    <row r="15" customFormat="false" ht="11.25" hidden="false" customHeight="true" outlineLevel="0" collapsed="false">
      <c r="A15" s="21" t="s">
        <v>25</v>
      </c>
      <c r="B15" s="21"/>
      <c r="C15" s="21"/>
      <c r="D15" s="21"/>
      <c r="E15" s="21"/>
      <c r="F15" s="21"/>
      <c r="G15" s="22" t="s">
        <v>12</v>
      </c>
      <c r="H15" s="22" t="s">
        <v>22</v>
      </c>
      <c r="I15" s="20" t="n">
        <v>0</v>
      </c>
    </row>
    <row r="16" customFormat="false" ht="11.25" hidden="false" customHeight="true" outlineLevel="0" collapsed="false">
      <c r="A16" s="21"/>
      <c r="B16" s="21"/>
      <c r="C16" s="21"/>
      <c r="D16" s="21"/>
      <c r="E16" s="21"/>
      <c r="F16" s="21"/>
      <c r="G16" s="22"/>
      <c r="H16" s="22" t="s">
        <v>23</v>
      </c>
      <c r="I16" s="24" t="n">
        <v>0</v>
      </c>
    </row>
    <row r="17" customFormat="false" ht="11.25" hidden="false" customHeight="false" outlineLevel="0" collapsed="false">
      <c r="A17" s="21"/>
      <c r="B17" s="21"/>
      <c r="C17" s="21"/>
      <c r="D17" s="21"/>
      <c r="E17" s="21"/>
      <c r="F17" s="21"/>
      <c r="G17" s="22"/>
      <c r="H17" s="22" t="s">
        <v>24</v>
      </c>
      <c r="I17" s="17" t="n">
        <v>0</v>
      </c>
    </row>
    <row r="18" customFormat="false" ht="11.25" hidden="false" customHeight="true" outlineLevel="0" collapsed="false">
      <c r="A18" s="21" t="s">
        <v>26</v>
      </c>
      <c r="B18" s="21"/>
      <c r="C18" s="21"/>
      <c r="D18" s="21"/>
      <c r="E18" s="21"/>
      <c r="F18" s="21"/>
      <c r="G18" s="22" t="s">
        <v>12</v>
      </c>
      <c r="H18" s="22" t="s">
        <v>22</v>
      </c>
      <c r="I18" s="20" t="n">
        <v>0</v>
      </c>
    </row>
    <row r="19" customFormat="false" ht="11.25" hidden="false" customHeight="false" outlineLevel="0" collapsed="false">
      <c r="A19" s="21"/>
      <c r="B19" s="21"/>
      <c r="C19" s="21"/>
      <c r="D19" s="21"/>
      <c r="E19" s="21"/>
      <c r="F19" s="21"/>
      <c r="G19" s="22"/>
      <c r="H19" s="22" t="s">
        <v>23</v>
      </c>
      <c r="I19" s="24" t="n">
        <v>0</v>
      </c>
    </row>
    <row r="20" customFormat="false" ht="11.25" hidden="false" customHeight="false" outlineLevel="0" collapsed="false">
      <c r="A20" s="21"/>
      <c r="B20" s="21"/>
      <c r="C20" s="21"/>
      <c r="D20" s="21"/>
      <c r="E20" s="21"/>
      <c r="F20" s="21"/>
      <c r="G20" s="22"/>
      <c r="H20" s="22" t="s">
        <v>24</v>
      </c>
      <c r="I20" s="17" t="n">
        <v>0</v>
      </c>
    </row>
    <row r="21" customFormat="false" ht="36" hidden="false" customHeight="true" outlineLevel="0" collapsed="false">
      <c r="A21" s="25" t="s">
        <v>27</v>
      </c>
      <c r="B21" s="25"/>
      <c r="C21" s="25"/>
      <c r="D21" s="25"/>
      <c r="E21" s="25"/>
      <c r="F21" s="25"/>
      <c r="G21" s="26" t="s">
        <v>12</v>
      </c>
      <c r="H21" s="26" t="s">
        <v>28</v>
      </c>
      <c r="I21" s="131" t="s">
        <v>16</v>
      </c>
    </row>
    <row r="22" customFormat="false" ht="22.5" hidden="false" customHeight="true" outlineLevel="0" collapsed="false">
      <c r="A22" s="28" t="s">
        <v>29</v>
      </c>
      <c r="B22" s="28"/>
      <c r="C22" s="28"/>
      <c r="D22" s="28"/>
      <c r="E22" s="28"/>
      <c r="F22" s="28"/>
      <c r="G22" s="26"/>
      <c r="H22" s="26" t="s">
        <v>30</v>
      </c>
      <c r="I22" s="29" t="s">
        <v>16</v>
      </c>
    </row>
    <row r="23" customFormat="false" ht="34.5" hidden="false" customHeight="true" outlineLevel="0" collapsed="false">
      <c r="A23" s="28" t="s">
        <v>31</v>
      </c>
      <c r="B23" s="28"/>
      <c r="C23" s="28"/>
      <c r="D23" s="28"/>
      <c r="E23" s="28"/>
      <c r="F23" s="28"/>
      <c r="G23" s="19"/>
      <c r="H23" s="22" t="s">
        <v>32</v>
      </c>
      <c r="I23" s="130" t="s">
        <v>16</v>
      </c>
    </row>
    <row r="24" customFormat="false" ht="15" hidden="false" customHeight="true" outlineLevel="0" collapsed="false">
      <c r="A24" s="28" t="s">
        <v>33</v>
      </c>
      <c r="B24" s="28"/>
      <c r="C24" s="28"/>
      <c r="D24" s="28"/>
      <c r="E24" s="28"/>
      <c r="F24" s="28"/>
      <c r="G24" s="26"/>
      <c r="H24" s="30" t="s">
        <v>34</v>
      </c>
      <c r="I24" s="31" t="s">
        <v>16</v>
      </c>
    </row>
    <row r="25" customFormat="false" ht="15" hidden="false" customHeight="true" outlineLevel="0" collapsed="false">
      <c r="A25" s="28"/>
      <c r="B25" s="28"/>
      <c r="C25" s="28"/>
      <c r="D25" s="28"/>
      <c r="E25" s="28"/>
      <c r="F25" s="28"/>
      <c r="G25" s="26"/>
      <c r="H25" s="32" t="s">
        <v>35</v>
      </c>
      <c r="I25" s="17" t="s">
        <v>16</v>
      </c>
    </row>
    <row r="26" customFormat="false" ht="26.25" hidden="false" customHeight="true" outlineLevel="0" collapsed="false">
      <c r="A26" s="28" t="s">
        <v>36</v>
      </c>
      <c r="B26" s="28"/>
      <c r="C26" s="28"/>
      <c r="D26" s="28"/>
      <c r="E26" s="28"/>
      <c r="F26" s="28"/>
      <c r="G26" s="26"/>
      <c r="H26" s="22" t="s">
        <v>34</v>
      </c>
      <c r="I26" s="31" t="s">
        <v>16</v>
      </c>
    </row>
    <row r="27" customFormat="false" ht="35.25" hidden="false" customHeight="true" outlineLevel="0" collapsed="false">
      <c r="A27" s="28" t="s">
        <v>37</v>
      </c>
      <c r="B27" s="28"/>
      <c r="C27" s="28"/>
      <c r="D27" s="28"/>
      <c r="E27" s="28"/>
      <c r="F27" s="28"/>
      <c r="G27" s="19"/>
      <c r="H27" s="15" t="s">
        <v>30</v>
      </c>
      <c r="I27" s="17" t="n">
        <v>0.2</v>
      </c>
    </row>
    <row r="28" customFormat="false" ht="4.5" hidden="false" customHeight="true" outlineLevel="0" collapsed="false"/>
    <row r="29" customFormat="false" ht="17.25" hidden="false" customHeight="true" outlineLevel="0" collapsed="false">
      <c r="A29" s="33" t="s">
        <v>38</v>
      </c>
      <c r="B29" s="33"/>
      <c r="C29" s="33"/>
      <c r="D29" s="33"/>
      <c r="E29" s="33"/>
      <c r="F29" s="33"/>
      <c r="G29" s="33"/>
      <c r="H29" s="33"/>
      <c r="I29" s="33"/>
    </row>
    <row r="30" customFormat="false" ht="33.75" hidden="false" customHeight="true" outlineLevel="0" collapsed="false">
      <c r="A30" s="34" t="s">
        <v>39</v>
      </c>
      <c r="B30" s="35" t="s">
        <v>40</v>
      </c>
      <c r="C30" s="35"/>
      <c r="D30" s="35"/>
      <c r="E30" s="35"/>
      <c r="F30" s="35"/>
      <c r="G30" s="35"/>
      <c r="H30" s="34" t="s">
        <v>41</v>
      </c>
      <c r="I30" s="34" t="s">
        <v>42</v>
      </c>
    </row>
    <row r="31" customFormat="false" ht="15" hidden="false" customHeight="true" outlineLevel="0" collapsed="false">
      <c r="A31" s="36" t="n">
        <v>1</v>
      </c>
      <c r="B31" s="14" t="s">
        <v>43</v>
      </c>
      <c r="C31" s="14"/>
      <c r="D31" s="14"/>
      <c r="E31" s="14"/>
      <c r="F31" s="14"/>
      <c r="G31" s="14"/>
      <c r="H31" s="37" t="n">
        <f aca="false">I31/$I$40</f>
        <v>1</v>
      </c>
      <c r="I31" s="38" t="n">
        <f aca="false">IF(D6="12x36",I10,I10/H10*I5)</f>
        <v>3098</v>
      </c>
    </row>
    <row r="32" customFormat="false" ht="15" hidden="false" customHeight="true" outlineLevel="0" collapsed="false">
      <c r="A32" s="36" t="n">
        <f aca="false">A31+1</f>
        <v>2</v>
      </c>
      <c r="B32" s="14" t="s">
        <v>44</v>
      </c>
      <c r="C32" s="14"/>
      <c r="D32" s="14"/>
      <c r="E32" s="14"/>
      <c r="F32" s="14"/>
      <c r="G32" s="14"/>
      <c r="H32" s="37" t="n">
        <f aca="false">I32/$I$40</f>
        <v>0</v>
      </c>
      <c r="I32" s="38" t="n">
        <f aca="false">IF(I9=30%,I31*I9,0)</f>
        <v>0</v>
      </c>
    </row>
    <row r="33" customFormat="false" ht="15" hidden="false" customHeight="true" outlineLevel="0" collapsed="false">
      <c r="A33" s="36" t="n">
        <f aca="false">A32+1</f>
        <v>3</v>
      </c>
      <c r="B33" s="14" t="s">
        <v>45</v>
      </c>
      <c r="C33" s="14"/>
      <c r="D33" s="14"/>
      <c r="E33" s="14"/>
      <c r="F33" s="14"/>
      <c r="G33" s="14"/>
      <c r="H33" s="37" t="n">
        <f aca="false">I33/$I$40</f>
        <v>0</v>
      </c>
      <c r="I33" s="38" t="n">
        <f aca="false">IF(I7=10%,I23*I7,0)</f>
        <v>0</v>
      </c>
    </row>
    <row r="34" customFormat="false" ht="15" hidden="false" customHeight="true" outlineLevel="0" collapsed="false">
      <c r="A34" s="36" t="n">
        <f aca="false">A33+1</f>
        <v>4</v>
      </c>
      <c r="B34" s="14" t="s">
        <v>46</v>
      </c>
      <c r="C34" s="14"/>
      <c r="D34" s="14"/>
      <c r="E34" s="14"/>
      <c r="F34" s="14"/>
      <c r="G34" s="14"/>
      <c r="H34" s="37" t="n">
        <f aca="false">I34/$I$40</f>
        <v>0</v>
      </c>
      <c r="I34" s="38" t="n">
        <f aca="false">IF(I7=20%,I23*I7,0)</f>
        <v>0</v>
      </c>
    </row>
    <row r="35" customFormat="false" ht="15" hidden="false" customHeight="true" outlineLevel="0" collapsed="false">
      <c r="A35" s="36" t="n">
        <f aca="false">A34+1</f>
        <v>5</v>
      </c>
      <c r="B35" s="14" t="s">
        <v>47</v>
      </c>
      <c r="C35" s="14"/>
      <c r="D35" s="14"/>
      <c r="E35" s="14"/>
      <c r="F35" s="14"/>
      <c r="G35" s="14"/>
      <c r="H35" s="37" t="n">
        <f aca="false">I35/$I$40</f>
        <v>0</v>
      </c>
      <c r="I35" s="38" t="n">
        <f aca="false">IF(I7=40%,I23*I7,0)</f>
        <v>0</v>
      </c>
    </row>
    <row r="36" customFormat="false" ht="15" hidden="false" customHeight="true" outlineLevel="0" collapsed="false">
      <c r="A36" s="36" t="n">
        <f aca="false">A35+1</f>
        <v>6</v>
      </c>
      <c r="B36" s="14" t="s">
        <v>48</v>
      </c>
      <c r="C36" s="14"/>
      <c r="D36" s="14"/>
      <c r="E36" s="14"/>
      <c r="F36" s="14"/>
      <c r="G36" s="14"/>
      <c r="H36" s="37" t="n">
        <f aca="false">I36/$I$40</f>
        <v>0</v>
      </c>
      <c r="I36" s="38" t="n">
        <f aca="false">IF(I22="Não aplicável",0,I31*I22)</f>
        <v>0</v>
      </c>
    </row>
    <row r="37" customFormat="false" ht="15" hidden="false" customHeight="true" outlineLevel="0" collapsed="false">
      <c r="A37" s="36" t="n">
        <f aca="false">A36+1</f>
        <v>7</v>
      </c>
      <c r="B37" s="14" t="s">
        <v>49</v>
      </c>
      <c r="C37" s="14"/>
      <c r="D37" s="14"/>
      <c r="E37" s="14"/>
      <c r="F37" s="14"/>
      <c r="G37" s="14"/>
      <c r="H37" s="37" t="n">
        <f aca="false">I37/$I$40</f>
        <v>0</v>
      </c>
      <c r="I37" s="38" t="n">
        <f aca="false">IF(I24="Não aplicável",0,(I31+I32+I33+I34+I35+I36+I39)/I5*I24*(1+I25))</f>
        <v>0</v>
      </c>
    </row>
    <row r="38" customFormat="false" ht="23.25" hidden="false" customHeight="true" outlineLevel="0" collapsed="false">
      <c r="A38" s="36" t="n">
        <f aca="false">A37+1</f>
        <v>8</v>
      </c>
      <c r="B38" s="14" t="s">
        <v>50</v>
      </c>
      <c r="C38" s="14"/>
      <c r="D38" s="14"/>
      <c r="E38" s="14"/>
      <c r="F38" s="14"/>
      <c r="G38" s="14"/>
      <c r="H38" s="37" t="n">
        <f aca="false">I38/$I$40</f>
        <v>0</v>
      </c>
      <c r="I38" s="38" t="n">
        <f aca="false">IF(I24="Não aplicável",0,I24/I13*5*(I10/H10*(1+I25)))</f>
        <v>0</v>
      </c>
    </row>
    <row r="39" customFormat="false" ht="15" hidden="false" customHeight="true" outlineLevel="0" collapsed="false">
      <c r="A39" s="36" t="n">
        <f aca="false">A38+1</f>
        <v>9</v>
      </c>
      <c r="B39" s="39" t="str">
        <f aca="false">IF(D6="12x36","Para postos 12x36 os feriados são considerados compensados, conforme parágrafo único, Art. 59-A da CLT","Outros")</f>
        <v>Outros</v>
      </c>
      <c r="C39" s="39"/>
      <c r="D39" s="39"/>
      <c r="E39" s="39"/>
      <c r="F39" s="39"/>
      <c r="G39" s="39"/>
      <c r="H39" s="37" t="n">
        <f aca="false">I39/$I$40</f>
        <v>0</v>
      </c>
      <c r="I39" s="38" t="n">
        <v>0</v>
      </c>
    </row>
    <row r="40" s="44" customFormat="true" ht="15" hidden="false" customHeight="true" outlineLevel="0" collapsed="false">
      <c r="A40" s="40" t="s">
        <v>51</v>
      </c>
      <c r="B40" s="40"/>
      <c r="C40" s="40"/>
      <c r="D40" s="40"/>
      <c r="E40" s="40"/>
      <c r="F40" s="40"/>
      <c r="G40" s="40"/>
      <c r="H40" s="41" t="n">
        <f aca="false">SUM(H31:H39)</f>
        <v>1</v>
      </c>
      <c r="I40" s="42" t="n">
        <f aca="false">SUM(I31:I39)</f>
        <v>3098</v>
      </c>
      <c r="J40" s="43"/>
    </row>
    <row r="41" customFormat="false" ht="4.5" hidden="false" customHeight="true" outlineLevel="0" collapsed="false"/>
    <row r="42" customFormat="false" ht="33.75" hidden="false" customHeight="true" outlineLevel="0" collapsed="false">
      <c r="A42" s="34" t="s">
        <v>52</v>
      </c>
      <c r="B42" s="35" t="s">
        <v>53</v>
      </c>
      <c r="C42" s="35"/>
      <c r="D42" s="35"/>
      <c r="E42" s="35"/>
      <c r="F42" s="35"/>
      <c r="G42" s="35"/>
      <c r="H42" s="34" t="s">
        <v>41</v>
      </c>
      <c r="I42" s="34" t="s">
        <v>42</v>
      </c>
    </row>
    <row r="43" customFormat="false" ht="15" hidden="false" customHeight="true" outlineLevel="0" collapsed="false">
      <c r="A43" s="36" t="n">
        <v>1</v>
      </c>
      <c r="B43" s="14" t="s">
        <v>54</v>
      </c>
      <c r="C43" s="14"/>
      <c r="D43" s="14"/>
      <c r="E43" s="14"/>
      <c r="F43" s="14"/>
      <c r="G43" s="14"/>
      <c r="H43" s="37" t="n">
        <v>0.2</v>
      </c>
      <c r="I43" s="38" t="n">
        <f aca="false">$I$40*H43</f>
        <v>619.6</v>
      </c>
    </row>
    <row r="44" customFormat="false" ht="15" hidden="false" customHeight="true" outlineLevel="0" collapsed="false">
      <c r="A44" s="36" t="n">
        <v>2</v>
      </c>
      <c r="B44" s="14" t="s">
        <v>55</v>
      </c>
      <c r="C44" s="14"/>
      <c r="D44" s="14"/>
      <c r="E44" s="14"/>
      <c r="F44" s="14"/>
      <c r="G44" s="14"/>
      <c r="H44" s="37" t="n">
        <v>0.015</v>
      </c>
      <c r="I44" s="38" t="n">
        <f aca="false">$I$40*H44</f>
        <v>46.47</v>
      </c>
    </row>
    <row r="45" customFormat="false" ht="15" hidden="false" customHeight="true" outlineLevel="0" collapsed="false">
      <c r="A45" s="36" t="n">
        <v>3</v>
      </c>
      <c r="B45" s="14" t="s">
        <v>56</v>
      </c>
      <c r="C45" s="14"/>
      <c r="D45" s="14"/>
      <c r="E45" s="14"/>
      <c r="F45" s="14"/>
      <c r="G45" s="14"/>
      <c r="H45" s="37" t="n">
        <v>0.01</v>
      </c>
      <c r="I45" s="38" t="n">
        <f aca="false">$I$40*H45</f>
        <v>30.98</v>
      </c>
    </row>
    <row r="46" customFormat="false" ht="15" hidden="false" customHeight="true" outlineLevel="0" collapsed="false">
      <c r="A46" s="36" t="n">
        <v>4</v>
      </c>
      <c r="B46" s="14" t="s">
        <v>57</v>
      </c>
      <c r="C46" s="14"/>
      <c r="D46" s="14"/>
      <c r="E46" s="14"/>
      <c r="F46" s="14"/>
      <c r="G46" s="14"/>
      <c r="H46" s="37" t="n">
        <v>0.002</v>
      </c>
      <c r="I46" s="38" t="n">
        <f aca="false">$I$40*H46</f>
        <v>6.196</v>
      </c>
    </row>
    <row r="47" customFormat="false" ht="15" hidden="false" customHeight="true" outlineLevel="0" collapsed="false">
      <c r="A47" s="36" t="n">
        <v>5</v>
      </c>
      <c r="B47" s="14" t="s">
        <v>58</v>
      </c>
      <c r="C47" s="14"/>
      <c r="D47" s="14"/>
      <c r="E47" s="14"/>
      <c r="F47" s="14"/>
      <c r="G47" s="14"/>
      <c r="H47" s="37" t="n">
        <v>0.025</v>
      </c>
      <c r="I47" s="38" t="n">
        <f aca="false">$I$40*H47</f>
        <v>77.45</v>
      </c>
    </row>
    <row r="48" customFormat="false" ht="15" hidden="false" customHeight="true" outlineLevel="0" collapsed="false">
      <c r="A48" s="36" t="n">
        <v>6</v>
      </c>
      <c r="B48" s="14" t="s">
        <v>59</v>
      </c>
      <c r="C48" s="14"/>
      <c r="D48" s="14"/>
      <c r="E48" s="14"/>
      <c r="F48" s="14"/>
      <c r="G48" s="14"/>
      <c r="H48" s="37" t="n">
        <v>0.08</v>
      </c>
      <c r="I48" s="38" t="n">
        <f aca="false">$I$40*H48</f>
        <v>247.84</v>
      </c>
    </row>
    <row r="49" customFormat="false" ht="15" hidden="false" customHeight="true" outlineLevel="0" collapsed="false">
      <c r="A49" s="36" t="n">
        <v>7</v>
      </c>
      <c r="B49" s="14" t="s">
        <v>60</v>
      </c>
      <c r="C49" s="14"/>
      <c r="D49" s="14"/>
      <c r="E49" s="14"/>
      <c r="F49" s="14"/>
      <c r="G49" s="14"/>
      <c r="H49" s="37" t="n">
        <v>0.03</v>
      </c>
      <c r="I49" s="38" t="n">
        <f aca="false">$I$40*H49</f>
        <v>92.94</v>
      </c>
    </row>
    <row r="50" customFormat="false" ht="15" hidden="false" customHeight="true" outlineLevel="0" collapsed="false">
      <c r="A50" s="36" t="n">
        <v>8</v>
      </c>
      <c r="B50" s="14" t="s">
        <v>61</v>
      </c>
      <c r="C50" s="14"/>
      <c r="D50" s="14"/>
      <c r="E50" s="14"/>
      <c r="F50" s="14"/>
      <c r="G50" s="14"/>
      <c r="H50" s="37" t="n">
        <v>0.006</v>
      </c>
      <c r="I50" s="38" t="n">
        <f aca="false">$I$40*H50</f>
        <v>18.588</v>
      </c>
    </row>
    <row r="51" s="44" customFormat="true" ht="15" hidden="false" customHeight="true" outlineLevel="0" collapsed="false">
      <c r="A51" s="40" t="s">
        <v>62</v>
      </c>
      <c r="B51" s="40"/>
      <c r="C51" s="40"/>
      <c r="D51" s="40"/>
      <c r="E51" s="40"/>
      <c r="F51" s="40"/>
      <c r="G51" s="40"/>
      <c r="H51" s="41" t="n">
        <f aca="false">SUM(H43:H50)</f>
        <v>0.368</v>
      </c>
      <c r="I51" s="42" t="n">
        <f aca="false">SUM(I43:I50)</f>
        <v>1140.064</v>
      </c>
      <c r="J51" s="43"/>
    </row>
    <row r="52" customFormat="false" ht="15" hidden="false" customHeight="true" outlineLevel="0" collapsed="false">
      <c r="A52" s="45" t="s">
        <v>63</v>
      </c>
      <c r="B52" s="45"/>
      <c r="C52" s="45"/>
      <c r="D52" s="45"/>
      <c r="E52" s="45"/>
      <c r="F52" s="45"/>
      <c r="G52" s="45"/>
      <c r="H52" s="45"/>
      <c r="I52" s="45"/>
    </row>
    <row r="53" customFormat="false" ht="30.75" hidden="false" customHeight="true" outlineLevel="0" collapsed="false">
      <c r="A53" s="46" t="s">
        <v>64</v>
      </c>
      <c r="B53" s="46"/>
      <c r="C53" s="46"/>
      <c r="D53" s="46"/>
      <c r="E53" s="46"/>
      <c r="F53" s="46"/>
      <c r="G53" s="46"/>
      <c r="H53" s="46"/>
      <c r="I53" s="46"/>
    </row>
    <row r="54" customFormat="false" ht="33.75" hidden="false" customHeight="true" outlineLevel="0" collapsed="false">
      <c r="A54" s="34" t="s">
        <v>65</v>
      </c>
      <c r="B54" s="35" t="s">
        <v>66</v>
      </c>
      <c r="C54" s="35"/>
      <c r="D54" s="35"/>
      <c r="E54" s="35"/>
      <c r="F54" s="35"/>
      <c r="G54" s="35"/>
      <c r="H54" s="34" t="s">
        <v>41</v>
      </c>
      <c r="I54" s="34" t="s">
        <v>42</v>
      </c>
    </row>
    <row r="55" customFormat="false" ht="15" hidden="false" customHeight="true" outlineLevel="0" collapsed="false">
      <c r="A55" s="36" t="n">
        <v>1</v>
      </c>
      <c r="B55" s="14" t="s">
        <v>67</v>
      </c>
      <c r="C55" s="14"/>
      <c r="D55" s="14"/>
      <c r="E55" s="14"/>
      <c r="F55" s="14"/>
      <c r="G55" s="14"/>
      <c r="H55" s="37" t="n">
        <v>0.119314</v>
      </c>
      <c r="I55" s="38" t="n">
        <f aca="false">$I$40*H55</f>
        <v>369.634772</v>
      </c>
    </row>
    <row r="56" customFormat="false" ht="15" hidden="false" customHeight="true" outlineLevel="0" collapsed="false">
      <c r="A56" s="36" t="n">
        <v>2</v>
      </c>
      <c r="B56" s="14" t="s">
        <v>68</v>
      </c>
      <c r="C56" s="14"/>
      <c r="D56" s="14"/>
      <c r="E56" s="14"/>
      <c r="F56" s="14"/>
      <c r="G56" s="14"/>
      <c r="H56" s="37" t="n">
        <v>0.020479</v>
      </c>
      <c r="I56" s="38" t="n">
        <f aca="false">$I$40*H56</f>
        <v>63.443942</v>
      </c>
    </row>
    <row r="57" customFormat="false" ht="15" hidden="false" customHeight="true" outlineLevel="0" collapsed="false">
      <c r="A57" s="36" t="n">
        <v>3</v>
      </c>
      <c r="B57" s="14" t="s">
        <v>69</v>
      </c>
      <c r="C57" s="14"/>
      <c r="D57" s="14"/>
      <c r="E57" s="14"/>
      <c r="F57" s="14"/>
      <c r="G57" s="14"/>
      <c r="H57" s="37" t="n">
        <v>0.012123</v>
      </c>
      <c r="I57" s="38" t="n">
        <f aca="false">$I$40*H57</f>
        <v>37.557054</v>
      </c>
    </row>
    <row r="58" customFormat="false" ht="15" hidden="false" customHeight="true" outlineLevel="0" collapsed="false">
      <c r="A58" s="36" t="n">
        <v>4</v>
      </c>
      <c r="B58" s="14" t="s">
        <v>70</v>
      </c>
      <c r="C58" s="14"/>
      <c r="D58" s="14"/>
      <c r="E58" s="14"/>
      <c r="F58" s="14"/>
      <c r="G58" s="14"/>
      <c r="H58" s="37" t="n">
        <v>0.011436</v>
      </c>
      <c r="I58" s="38" t="n">
        <f aca="false">$I$40*H58</f>
        <v>35.428728</v>
      </c>
    </row>
    <row r="59" customFormat="false" ht="15" hidden="false" customHeight="true" outlineLevel="0" collapsed="false">
      <c r="A59" s="36" t="n">
        <v>5</v>
      </c>
      <c r="B59" s="14" t="s">
        <v>71</v>
      </c>
      <c r="C59" s="14"/>
      <c r="D59" s="14"/>
      <c r="E59" s="14"/>
      <c r="F59" s="14"/>
      <c r="G59" s="14"/>
      <c r="H59" s="37" t="n">
        <v>0.000174</v>
      </c>
      <c r="I59" s="38" t="n">
        <f aca="false">$I$40*H59</f>
        <v>0.539052</v>
      </c>
    </row>
    <row r="60" customFormat="false" ht="15" hidden="false" customHeight="true" outlineLevel="0" collapsed="false">
      <c r="A60" s="36" t="n">
        <v>6</v>
      </c>
      <c r="B60" s="14" t="s">
        <v>72</v>
      </c>
      <c r="C60" s="14"/>
      <c r="D60" s="14"/>
      <c r="E60" s="14"/>
      <c r="F60" s="14"/>
      <c r="G60" s="14"/>
      <c r="H60" s="37" t="n">
        <v>0.000442</v>
      </c>
      <c r="I60" s="38" t="n">
        <f aca="false">$I$40*H60</f>
        <v>1.369316</v>
      </c>
    </row>
    <row r="61" customFormat="false" ht="15" hidden="false" customHeight="true" outlineLevel="0" collapsed="false">
      <c r="A61" s="36" t="n">
        <v>7</v>
      </c>
      <c r="B61" s="14" t="s">
        <v>73</v>
      </c>
      <c r="C61" s="14"/>
      <c r="D61" s="14"/>
      <c r="E61" s="14"/>
      <c r="F61" s="14"/>
      <c r="G61" s="14"/>
      <c r="H61" s="37" t="n">
        <v>0.000185</v>
      </c>
      <c r="I61" s="38" t="n">
        <f aca="false">$I$40*H61</f>
        <v>0.57313</v>
      </c>
    </row>
    <row r="62" customFormat="false" ht="15" hidden="false" customHeight="true" outlineLevel="0" collapsed="false">
      <c r="A62" s="36" t="n">
        <v>8</v>
      </c>
      <c r="B62" s="14" t="s">
        <v>74</v>
      </c>
      <c r="C62" s="14"/>
      <c r="D62" s="14"/>
      <c r="E62" s="14"/>
      <c r="F62" s="14"/>
      <c r="G62" s="14"/>
      <c r="H62" s="37" t="n">
        <v>0.09079</v>
      </c>
      <c r="I62" s="38" t="n">
        <f aca="false">$I$40*H62</f>
        <v>281.26742</v>
      </c>
    </row>
    <row r="63" s="44" customFormat="true" ht="15" hidden="false" customHeight="true" outlineLevel="0" collapsed="false">
      <c r="A63" s="40" t="s">
        <v>75</v>
      </c>
      <c r="B63" s="40"/>
      <c r="C63" s="40"/>
      <c r="D63" s="40"/>
      <c r="E63" s="40"/>
      <c r="F63" s="40"/>
      <c r="G63" s="40"/>
      <c r="H63" s="41" t="n">
        <f aca="false">SUM(H55:H62)</f>
        <v>0.254943</v>
      </c>
      <c r="I63" s="42" t="n">
        <f aca="false">SUM(I55:I62)</f>
        <v>789.813414</v>
      </c>
      <c r="J63" s="43"/>
    </row>
    <row r="64" customFormat="false" ht="11.25" hidden="false" customHeight="true" outlineLevel="0" collapsed="false">
      <c r="A64" s="47" t="s">
        <v>76</v>
      </c>
      <c r="B64" s="48" t="s">
        <v>77</v>
      </c>
      <c r="C64" s="48"/>
      <c r="D64" s="48"/>
      <c r="E64" s="48"/>
      <c r="F64" s="48"/>
      <c r="G64" s="48"/>
      <c r="H64" s="48"/>
      <c r="I64" s="48"/>
    </row>
    <row r="65" customFormat="false" ht="15" hidden="false" customHeight="true" outlineLevel="0" collapsed="false">
      <c r="A65" s="47" t="s">
        <v>78</v>
      </c>
      <c r="B65" s="49" t="s">
        <v>79</v>
      </c>
      <c r="C65" s="49"/>
      <c r="D65" s="49"/>
      <c r="E65" s="49"/>
      <c r="F65" s="49"/>
      <c r="G65" s="49"/>
      <c r="H65" s="49"/>
      <c r="I65" s="49"/>
    </row>
    <row r="66" customFormat="false" ht="33.75" hidden="false" customHeight="true" outlineLevel="0" collapsed="false">
      <c r="A66" s="34" t="s">
        <v>80</v>
      </c>
      <c r="B66" s="35" t="s">
        <v>81</v>
      </c>
      <c r="C66" s="35"/>
      <c r="D66" s="35"/>
      <c r="E66" s="35"/>
      <c r="F66" s="35"/>
      <c r="G66" s="35"/>
      <c r="H66" s="34" t="s">
        <v>41</v>
      </c>
      <c r="I66" s="34" t="s">
        <v>42</v>
      </c>
    </row>
    <row r="67" customFormat="false" ht="15" hidden="false" customHeight="true" outlineLevel="0" collapsed="false">
      <c r="A67" s="36" t="n">
        <v>1</v>
      </c>
      <c r="B67" s="14" t="s">
        <v>82</v>
      </c>
      <c r="C67" s="14"/>
      <c r="D67" s="14"/>
      <c r="E67" s="14"/>
      <c r="F67" s="14"/>
      <c r="G67" s="14"/>
      <c r="H67" s="37" t="n">
        <v>0.023627</v>
      </c>
      <c r="I67" s="38" t="n">
        <f aca="false">$I$40*H67</f>
        <v>73.196446</v>
      </c>
    </row>
    <row r="68" customFormat="false" ht="15" hidden="false" customHeight="true" outlineLevel="0" collapsed="false">
      <c r="A68" s="36" t="n">
        <v>2</v>
      </c>
      <c r="B68" s="14" t="s">
        <v>83</v>
      </c>
      <c r="C68" s="14"/>
      <c r="D68" s="14"/>
      <c r="E68" s="14"/>
      <c r="F68" s="14"/>
      <c r="G68" s="14"/>
      <c r="H68" s="37" t="n">
        <v>0.001717</v>
      </c>
      <c r="I68" s="38" t="n">
        <f aca="false">$I$40*H68</f>
        <v>5.319266</v>
      </c>
    </row>
    <row r="69" customFormat="false" ht="15" hidden="false" customHeight="true" outlineLevel="0" collapsed="false">
      <c r="A69" s="36" t="n">
        <v>3</v>
      </c>
      <c r="B69" s="14" t="s">
        <v>84</v>
      </c>
      <c r="C69" s="14"/>
      <c r="D69" s="14"/>
      <c r="E69" s="14"/>
      <c r="F69" s="14"/>
      <c r="G69" s="14"/>
      <c r="H69" s="37" t="n">
        <v>0.009451</v>
      </c>
      <c r="I69" s="38" t="n">
        <f aca="false">$I$40*H69</f>
        <v>29.279198</v>
      </c>
    </row>
    <row r="70" s="44" customFormat="true" ht="15" hidden="false" customHeight="true" outlineLevel="0" collapsed="false">
      <c r="A70" s="40" t="s">
        <v>85</v>
      </c>
      <c r="B70" s="40"/>
      <c r="C70" s="40"/>
      <c r="D70" s="40"/>
      <c r="E70" s="40"/>
      <c r="F70" s="40"/>
      <c r="G70" s="40"/>
      <c r="H70" s="41" t="n">
        <f aca="false">SUM(H67:H69)</f>
        <v>0.034795</v>
      </c>
      <c r="I70" s="42" t="n">
        <f aca="false">SUM(I67:I69)</f>
        <v>107.79491</v>
      </c>
      <c r="J70" s="43"/>
    </row>
    <row r="71" customFormat="false" ht="4.5" hidden="false" customHeight="true" outlineLevel="0" collapsed="false"/>
    <row r="72" customFormat="false" ht="33.75" hidden="false" customHeight="true" outlineLevel="0" collapsed="false">
      <c r="A72" s="34" t="s">
        <v>86</v>
      </c>
      <c r="B72" s="35" t="s">
        <v>87</v>
      </c>
      <c r="C72" s="35"/>
      <c r="D72" s="35"/>
      <c r="E72" s="35"/>
      <c r="F72" s="35"/>
      <c r="G72" s="35"/>
      <c r="H72" s="34" t="s">
        <v>41</v>
      </c>
      <c r="I72" s="34" t="s">
        <v>42</v>
      </c>
    </row>
    <row r="73" customFormat="false" ht="15" hidden="false" customHeight="true" outlineLevel="0" collapsed="false">
      <c r="A73" s="36" t="n">
        <v>1</v>
      </c>
      <c r="B73" s="14" t="s">
        <v>88</v>
      </c>
      <c r="C73" s="14"/>
      <c r="D73" s="14"/>
      <c r="E73" s="14"/>
      <c r="F73" s="14"/>
      <c r="G73" s="14"/>
      <c r="H73" s="37" t="n">
        <f aca="false">(H51*H63)</f>
        <v>0.093819024</v>
      </c>
      <c r="I73" s="38" t="n">
        <f aca="false">$I$40*H73</f>
        <v>290.651336352</v>
      </c>
    </row>
    <row r="74" s="44" customFormat="true" ht="15" hidden="false" customHeight="true" outlineLevel="0" collapsed="false">
      <c r="A74" s="40" t="s">
        <v>89</v>
      </c>
      <c r="B74" s="40"/>
      <c r="C74" s="40"/>
      <c r="D74" s="40"/>
      <c r="E74" s="40"/>
      <c r="F74" s="40"/>
      <c r="G74" s="40"/>
      <c r="H74" s="41" t="n">
        <f aca="false">SUM(H73:H73)</f>
        <v>0.093819024</v>
      </c>
      <c r="I74" s="42" t="n">
        <f aca="false">I73</f>
        <v>290.651336352</v>
      </c>
      <c r="J74" s="43"/>
      <c r="K74" s="50"/>
    </row>
    <row r="75" customFormat="false" ht="4.5" hidden="false" customHeight="true" outlineLevel="0" collapsed="false">
      <c r="J75" s="51"/>
    </row>
    <row r="76" s="44" customFormat="true" ht="12" hidden="false" customHeight="true" outlineLevel="0" collapsed="false">
      <c r="A76" s="52" t="s">
        <v>90</v>
      </c>
      <c r="B76" s="52"/>
      <c r="C76" s="52"/>
      <c r="D76" s="52"/>
      <c r="E76" s="52"/>
      <c r="F76" s="52"/>
      <c r="G76" s="52"/>
      <c r="H76" s="53" t="n">
        <f aca="false">H51+H63+H70+H74</f>
        <v>0.751557024</v>
      </c>
      <c r="I76" s="54" t="n">
        <f aca="false">I51+I63+I70+I74</f>
        <v>2328.323660352</v>
      </c>
      <c r="J76" s="43"/>
    </row>
    <row r="77" customFormat="false" ht="4.5" hidden="false" customHeight="true" outlineLevel="0" collapsed="false"/>
    <row r="78" customFormat="false" ht="33.75" hidden="false" customHeight="true" outlineLevel="0" collapsed="false">
      <c r="A78" s="34" t="s">
        <v>91</v>
      </c>
      <c r="B78" s="35" t="s">
        <v>92</v>
      </c>
      <c r="C78" s="35"/>
      <c r="D78" s="35"/>
      <c r="E78" s="35"/>
      <c r="F78" s="35"/>
      <c r="G78" s="35"/>
      <c r="H78" s="34" t="s">
        <v>41</v>
      </c>
      <c r="I78" s="34" t="s">
        <v>42</v>
      </c>
    </row>
    <row r="79" customFormat="false" ht="15" hidden="false" customHeight="true" outlineLevel="0" collapsed="false">
      <c r="A79" s="36" t="n">
        <v>1</v>
      </c>
      <c r="B79" s="14" t="s">
        <v>25</v>
      </c>
      <c r="C79" s="14"/>
      <c r="D79" s="14"/>
      <c r="E79" s="14"/>
      <c r="F79" s="14"/>
      <c r="G79" s="14"/>
      <c r="H79" s="37" t="n">
        <f aca="false">I79/$I$40</f>
        <v>0</v>
      </c>
      <c r="I79" s="38" t="n">
        <f aca="false">I97</f>
        <v>0</v>
      </c>
    </row>
    <row r="80" customFormat="false" ht="15" hidden="false" customHeight="true" outlineLevel="0" collapsed="false">
      <c r="A80" s="36" t="n">
        <f aca="false">A79+1</f>
        <v>2</v>
      </c>
      <c r="B80" s="14" t="s">
        <v>26</v>
      </c>
      <c r="C80" s="14"/>
      <c r="D80" s="14"/>
      <c r="E80" s="14"/>
      <c r="F80" s="14"/>
      <c r="G80" s="14"/>
      <c r="H80" s="37" t="n">
        <f aca="false">I80/$I$40</f>
        <v>0</v>
      </c>
      <c r="I80" s="38" t="n">
        <f aca="false">I93</f>
        <v>0</v>
      </c>
    </row>
    <row r="81" customFormat="false" ht="15" hidden="false" customHeight="true" outlineLevel="0" collapsed="false">
      <c r="A81" s="36" t="n">
        <f aca="false">A80+1</f>
        <v>3</v>
      </c>
      <c r="B81" s="14" t="s">
        <v>93</v>
      </c>
      <c r="C81" s="14"/>
      <c r="D81" s="14"/>
      <c r="E81" s="14"/>
      <c r="F81" s="14"/>
      <c r="G81" s="14"/>
      <c r="H81" s="37" t="n">
        <f aca="false">I81/$I$40</f>
        <v>0</v>
      </c>
      <c r="I81" s="38" t="n">
        <v>0</v>
      </c>
    </row>
    <row r="82" customFormat="false" ht="15" hidden="false" customHeight="true" outlineLevel="0" collapsed="false">
      <c r="A82" s="36" t="n">
        <f aca="false">A81+1</f>
        <v>4</v>
      </c>
      <c r="B82" s="14" t="s">
        <v>94</v>
      </c>
      <c r="C82" s="14"/>
      <c r="D82" s="14"/>
      <c r="E82" s="14"/>
      <c r="F82" s="14"/>
      <c r="G82" s="14"/>
      <c r="H82" s="37" t="n">
        <f aca="false">I82/$I$40</f>
        <v>0</v>
      </c>
      <c r="I82" s="38" t="n">
        <f aca="false">I89</f>
        <v>0</v>
      </c>
    </row>
    <row r="83" customFormat="false" ht="15" hidden="false" customHeight="true" outlineLevel="0" collapsed="false">
      <c r="A83" s="36" t="n">
        <f aca="false">A82+1</f>
        <v>5</v>
      </c>
      <c r="B83" s="14" t="s">
        <v>95</v>
      </c>
      <c r="C83" s="14"/>
      <c r="D83" s="14"/>
      <c r="E83" s="14"/>
      <c r="F83" s="14"/>
      <c r="G83" s="14"/>
      <c r="H83" s="37" t="n">
        <f aca="false">I83/$I$40</f>
        <v>0</v>
      </c>
      <c r="I83" s="38" t="n">
        <f aca="false">IF(I26="Não aplicável",0,((I10/H10)*1.5*I26))</f>
        <v>0</v>
      </c>
    </row>
    <row r="84" customFormat="false" ht="15" hidden="false" customHeight="true" outlineLevel="0" collapsed="false">
      <c r="A84" s="36" t="n">
        <f aca="false">A83+1</f>
        <v>6</v>
      </c>
      <c r="B84" s="14" t="s">
        <v>96</v>
      </c>
      <c r="C84" s="14"/>
      <c r="D84" s="14"/>
      <c r="E84" s="14"/>
      <c r="F84" s="14"/>
      <c r="G84" s="14"/>
      <c r="H84" s="37" t="n">
        <f aca="false">I84/$I$40</f>
        <v>0</v>
      </c>
      <c r="I84" s="38" t="n">
        <f aca="false">IF(I21="Não aplicável",0,I21)</f>
        <v>0</v>
      </c>
    </row>
    <row r="85" customFormat="false" ht="15" hidden="false" customHeight="true" outlineLevel="0" collapsed="false">
      <c r="A85" s="40" t="s">
        <v>97</v>
      </c>
      <c r="B85" s="40"/>
      <c r="C85" s="40"/>
      <c r="D85" s="40"/>
      <c r="E85" s="40"/>
      <c r="F85" s="40"/>
      <c r="G85" s="40"/>
      <c r="H85" s="41" t="n">
        <f aca="false">SUM(H79:H84)</f>
        <v>0</v>
      </c>
      <c r="I85" s="42" t="n">
        <f aca="false">SUM(I79:I84)</f>
        <v>0</v>
      </c>
      <c r="J85" s="55"/>
    </row>
    <row r="86" customFormat="false" ht="18" hidden="false" customHeight="true" outlineLevel="0" collapsed="false">
      <c r="A86" s="56" t="s">
        <v>98</v>
      </c>
      <c r="B86" s="45" t="s">
        <v>99</v>
      </c>
      <c r="C86" s="45"/>
      <c r="D86" s="45"/>
      <c r="E86" s="45"/>
      <c r="F86" s="45"/>
      <c r="G86" s="45"/>
      <c r="H86" s="57"/>
      <c r="I86" s="58"/>
    </row>
    <row r="87" customFormat="false" ht="15" hidden="false" customHeight="true" outlineLevel="0" collapsed="false">
      <c r="A87" s="59" t="s">
        <v>100</v>
      </c>
      <c r="B87" s="59"/>
      <c r="C87" s="59"/>
      <c r="D87" s="59"/>
      <c r="E87" s="59"/>
      <c r="F87" s="59"/>
      <c r="G87" s="59"/>
      <c r="H87" s="59"/>
      <c r="I87" s="59"/>
    </row>
    <row r="88" customFormat="false" ht="24" hidden="false" customHeight="true" outlineLevel="0" collapsed="false">
      <c r="A88" s="28" t="s">
        <v>101</v>
      </c>
      <c r="B88" s="28"/>
      <c r="C88" s="28" t="s">
        <v>102</v>
      </c>
      <c r="D88" s="28" t="s">
        <v>103</v>
      </c>
      <c r="E88" s="28" t="s">
        <v>104</v>
      </c>
      <c r="F88" s="28" t="s">
        <v>105</v>
      </c>
      <c r="G88" s="28" t="s">
        <v>106</v>
      </c>
      <c r="H88" s="60" t="s">
        <v>107</v>
      </c>
      <c r="I88" s="61" t="s">
        <v>108</v>
      </c>
    </row>
    <row r="89" customFormat="false" ht="15" hidden="false" customHeight="true" outlineLevel="0" collapsed="false">
      <c r="A89" s="62" t="n">
        <f aca="false">I12</f>
        <v>4</v>
      </c>
      <c r="B89" s="62"/>
      <c r="C89" s="36" t="n">
        <f aca="false">I13</f>
        <v>22</v>
      </c>
      <c r="D89" s="36" t="n">
        <v>2</v>
      </c>
      <c r="E89" s="63" t="n">
        <f aca="false">A89*C89*D89</f>
        <v>176</v>
      </c>
      <c r="F89" s="63" t="n">
        <f aca="false">I31</f>
        <v>3098</v>
      </c>
      <c r="G89" s="64" t="n">
        <f aca="false">I14</f>
        <v>0.06</v>
      </c>
      <c r="H89" s="63" t="n">
        <f aca="false">F89*G89</f>
        <v>185.88</v>
      </c>
      <c r="I89" s="38" t="n">
        <f aca="false">IF((E89-H89)&gt;0,E89-H89,0)</f>
        <v>0</v>
      </c>
    </row>
    <row r="90" customFormat="false" ht="3.75" hidden="false" customHeight="true" outlineLevel="0" collapsed="false">
      <c r="A90" s="65"/>
      <c r="B90" s="66"/>
      <c r="C90" s="66"/>
      <c r="D90" s="66"/>
      <c r="E90" s="67"/>
      <c r="F90" s="67"/>
      <c r="G90" s="68"/>
      <c r="H90" s="67"/>
      <c r="I90" s="69"/>
    </row>
    <row r="91" customFormat="false" ht="15" hidden="false" customHeight="true" outlineLevel="0" collapsed="false">
      <c r="A91" s="59" t="s">
        <v>109</v>
      </c>
      <c r="B91" s="59"/>
      <c r="C91" s="59"/>
      <c r="D91" s="59"/>
      <c r="E91" s="59"/>
      <c r="F91" s="59"/>
      <c r="G91" s="59"/>
      <c r="H91" s="59"/>
      <c r="I91" s="59"/>
    </row>
    <row r="92" customFormat="false" ht="23.25" hidden="false" customHeight="true" outlineLevel="0" collapsed="false">
      <c r="A92" s="28" t="s">
        <v>101</v>
      </c>
      <c r="B92" s="28"/>
      <c r="C92" s="28" t="s">
        <v>110</v>
      </c>
      <c r="D92" s="28" t="s">
        <v>103</v>
      </c>
      <c r="E92" s="28" t="s">
        <v>104</v>
      </c>
      <c r="F92" s="28" t="s">
        <v>105</v>
      </c>
      <c r="G92" s="28" t="s">
        <v>106</v>
      </c>
      <c r="H92" s="60" t="s">
        <v>107</v>
      </c>
      <c r="I92" s="61" t="s">
        <v>108</v>
      </c>
    </row>
    <row r="93" customFormat="false" ht="15" hidden="false" customHeight="true" outlineLevel="0" collapsed="false">
      <c r="A93" s="63" t="n">
        <f aca="false">I18</f>
        <v>0</v>
      </c>
      <c r="B93" s="63"/>
      <c r="C93" s="70" t="n">
        <f aca="false">I19</f>
        <v>0</v>
      </c>
      <c r="D93" s="36" t="n">
        <v>1</v>
      </c>
      <c r="E93" s="63" t="n">
        <f aca="false">A93*C93*D93</f>
        <v>0</v>
      </c>
      <c r="F93" s="63" t="n">
        <f aca="false">E93</f>
        <v>0</v>
      </c>
      <c r="G93" s="71" t="n">
        <f aca="false">I20</f>
        <v>0</v>
      </c>
      <c r="H93" s="63" t="n">
        <f aca="false">F93*G93</f>
        <v>0</v>
      </c>
      <c r="I93" s="38" t="n">
        <f aca="false">E93-H93</f>
        <v>0</v>
      </c>
    </row>
    <row r="94" customFormat="false" ht="4.5" hidden="false" customHeight="true" outlineLevel="0" collapsed="false">
      <c r="A94" s="72"/>
      <c r="B94" s="72"/>
      <c r="C94" s="72"/>
      <c r="D94" s="72"/>
      <c r="E94" s="73"/>
      <c r="F94" s="73"/>
      <c r="G94" s="74"/>
      <c r="H94" s="73"/>
      <c r="I94" s="75"/>
    </row>
    <row r="95" customFormat="false" ht="15" hidden="false" customHeight="true" outlineLevel="0" collapsed="false">
      <c r="A95" s="76" t="s">
        <v>111</v>
      </c>
      <c r="B95" s="76"/>
      <c r="C95" s="76"/>
      <c r="D95" s="76"/>
      <c r="E95" s="76"/>
      <c r="F95" s="77" t="str">
        <f aca="false">A15</f>
        <v>Auxílio Alimentação</v>
      </c>
      <c r="G95" s="77"/>
      <c r="H95" s="77"/>
      <c r="I95" s="77"/>
    </row>
    <row r="96" customFormat="false" ht="23.25" hidden="false" customHeight="true" outlineLevel="0" collapsed="false">
      <c r="A96" s="78" t="s">
        <v>101</v>
      </c>
      <c r="B96" s="78"/>
      <c r="C96" s="78" t="s">
        <v>110</v>
      </c>
      <c r="D96" s="78" t="s">
        <v>103</v>
      </c>
      <c r="E96" s="78" t="s">
        <v>104</v>
      </c>
      <c r="F96" s="78" t="s">
        <v>105</v>
      </c>
      <c r="G96" s="78" t="s">
        <v>106</v>
      </c>
      <c r="H96" s="79" t="str">
        <f aca="false">H88</f>
        <v>Valor desconto</v>
      </c>
      <c r="I96" s="80" t="s">
        <v>108</v>
      </c>
    </row>
    <row r="97" customFormat="false" ht="15" hidden="false" customHeight="true" outlineLevel="0" collapsed="false">
      <c r="A97" s="63" t="n">
        <f aca="false">I15</f>
        <v>0</v>
      </c>
      <c r="B97" s="63"/>
      <c r="C97" s="70" t="n">
        <f aca="false">I16</f>
        <v>0</v>
      </c>
      <c r="D97" s="36" t="n">
        <v>1</v>
      </c>
      <c r="E97" s="63" t="n">
        <f aca="false">A97*C97*D97</f>
        <v>0</v>
      </c>
      <c r="F97" s="63" t="n">
        <f aca="false">E97</f>
        <v>0</v>
      </c>
      <c r="G97" s="71" t="n">
        <f aca="false">I17</f>
        <v>0</v>
      </c>
      <c r="H97" s="63" t="n">
        <f aca="false">F97*G97</f>
        <v>0</v>
      </c>
      <c r="I97" s="38" t="n">
        <f aca="false">E97-H97</f>
        <v>0</v>
      </c>
    </row>
    <row r="98" customFormat="false" ht="4.5" hidden="false" customHeight="true" outlineLevel="0" collapsed="false"/>
    <row r="99" customFormat="false" ht="12" hidden="false" customHeight="true" outlineLevel="0" collapsed="false">
      <c r="A99" s="81" t="s">
        <v>112</v>
      </c>
      <c r="B99" s="81"/>
      <c r="C99" s="81"/>
      <c r="D99" s="81"/>
      <c r="E99" s="81"/>
      <c r="F99" s="81"/>
      <c r="G99" s="81"/>
      <c r="H99" s="82" t="n">
        <f aca="false">H40+H76+H85</f>
        <v>1.751557024</v>
      </c>
      <c r="I99" s="83" t="n">
        <f aca="false">I40+I76+I85</f>
        <v>5426.323660352</v>
      </c>
      <c r="J99" s="55"/>
      <c r="L99" s="55"/>
    </row>
    <row r="100" s="88" customFormat="true" ht="4.5" hidden="false" customHeight="true" outlineLevel="0" collapsed="false">
      <c r="A100" s="84"/>
      <c r="B100" s="84"/>
      <c r="C100" s="84"/>
      <c r="D100" s="84"/>
      <c r="E100" s="84"/>
      <c r="F100" s="84"/>
      <c r="G100" s="84"/>
      <c r="H100" s="85"/>
      <c r="I100" s="86"/>
      <c r="J100" s="87"/>
      <c r="L100" s="87"/>
    </row>
    <row r="101" customFormat="false" ht="11.25" hidden="false" customHeight="true" outlineLevel="0" collapsed="false">
      <c r="A101" s="33" t="s">
        <v>113</v>
      </c>
      <c r="B101" s="33"/>
      <c r="C101" s="33"/>
      <c r="D101" s="33"/>
      <c r="E101" s="33"/>
      <c r="F101" s="33"/>
      <c r="G101" s="33"/>
      <c r="H101" s="33"/>
      <c r="I101" s="33"/>
    </row>
    <row r="102" customFormat="false" ht="33.75" hidden="false" customHeight="true" outlineLevel="0" collapsed="false">
      <c r="A102" s="34" t="s">
        <v>39</v>
      </c>
      <c r="B102" s="35" t="s">
        <v>114</v>
      </c>
      <c r="C102" s="35"/>
      <c r="D102" s="35"/>
      <c r="E102" s="35"/>
      <c r="F102" s="35"/>
      <c r="G102" s="35"/>
      <c r="H102" s="34" t="s">
        <v>41</v>
      </c>
      <c r="I102" s="34" t="s">
        <v>42</v>
      </c>
    </row>
    <row r="103" customFormat="false" ht="15" hidden="false" customHeight="true" outlineLevel="0" collapsed="false">
      <c r="A103" s="36" t="n">
        <v>1</v>
      </c>
      <c r="B103" s="14" t="s">
        <v>115</v>
      </c>
      <c r="C103" s="14"/>
      <c r="D103" s="14"/>
      <c r="E103" s="14"/>
      <c r="F103" s="14"/>
      <c r="G103" s="14"/>
      <c r="H103" s="37" t="n">
        <f aca="false">I103/$I$114</f>
        <v>0</v>
      </c>
      <c r="I103" s="38" t="n">
        <v>0</v>
      </c>
    </row>
    <row r="104" customFormat="false" ht="15" hidden="false" customHeight="true" outlineLevel="0" collapsed="false">
      <c r="A104" s="36" t="n">
        <v>2</v>
      </c>
      <c r="B104" s="10" t="s">
        <v>116</v>
      </c>
      <c r="C104" s="10"/>
      <c r="D104" s="10"/>
      <c r="E104" s="10"/>
      <c r="F104" s="10"/>
      <c r="G104" s="10"/>
      <c r="H104" s="37" t="n">
        <f aca="false">I104/$I$114</f>
        <v>0</v>
      </c>
      <c r="I104" s="38" t="n">
        <v>0</v>
      </c>
    </row>
    <row r="105" customFormat="false" ht="15" hidden="false" customHeight="true" outlineLevel="0" collapsed="false">
      <c r="A105" s="36" t="n">
        <v>3</v>
      </c>
      <c r="B105" s="14" t="s">
        <v>117</v>
      </c>
      <c r="C105" s="14"/>
      <c r="D105" s="14"/>
      <c r="E105" s="14"/>
      <c r="F105" s="14"/>
      <c r="G105" s="14"/>
      <c r="H105" s="37" t="n">
        <f aca="false">I105/$I$114</f>
        <v>0</v>
      </c>
      <c r="I105" s="38" t="n">
        <v>0</v>
      </c>
    </row>
    <row r="106" customFormat="false" ht="15" hidden="false" customHeight="true" outlineLevel="0" collapsed="false">
      <c r="A106" s="36" t="n">
        <v>4</v>
      </c>
      <c r="B106" s="10" t="s">
        <v>118</v>
      </c>
      <c r="C106" s="10"/>
      <c r="D106" s="10"/>
      <c r="E106" s="10"/>
      <c r="F106" s="10"/>
      <c r="G106" s="10"/>
      <c r="H106" s="37" t="n">
        <f aca="false">I106/$I$114</f>
        <v>0</v>
      </c>
      <c r="I106" s="38" t="n">
        <v>0</v>
      </c>
    </row>
    <row r="107" customFormat="false" ht="15" hidden="false" customHeight="true" outlineLevel="0" collapsed="false">
      <c r="A107" s="36" t="n">
        <v>5</v>
      </c>
      <c r="B107" s="14" t="s">
        <v>119</v>
      </c>
      <c r="C107" s="14"/>
      <c r="D107" s="14"/>
      <c r="E107" s="14"/>
      <c r="F107" s="14"/>
      <c r="G107" s="14"/>
      <c r="H107" s="37" t="n">
        <f aca="false">I107/$I$114</f>
        <v>0</v>
      </c>
      <c r="I107" s="38" t="n">
        <v>0</v>
      </c>
    </row>
    <row r="108" customFormat="false" ht="15" hidden="false" customHeight="true" outlineLevel="0" collapsed="false">
      <c r="A108" s="36" t="n">
        <v>6</v>
      </c>
      <c r="B108" s="14" t="s">
        <v>120</v>
      </c>
      <c r="C108" s="14"/>
      <c r="D108" s="14"/>
      <c r="E108" s="14"/>
      <c r="F108" s="14"/>
      <c r="G108" s="14"/>
      <c r="H108" s="37" t="n">
        <f aca="false">I108/$I$114</f>
        <v>0</v>
      </c>
      <c r="I108" s="38" t="n">
        <v>0</v>
      </c>
    </row>
    <row r="109" customFormat="false" ht="15" hidden="false" customHeight="true" outlineLevel="0" collapsed="false">
      <c r="A109" s="40" t="s">
        <v>121</v>
      </c>
      <c r="B109" s="40"/>
      <c r="C109" s="40"/>
      <c r="D109" s="40"/>
      <c r="E109" s="40"/>
      <c r="F109" s="40"/>
      <c r="G109" s="40"/>
      <c r="H109" s="41" t="n">
        <f aca="false">H103+H104+H105+H106+H107+H108</f>
        <v>0</v>
      </c>
      <c r="I109" s="89" t="n">
        <f aca="false">SUM(I103:I108)</f>
        <v>0</v>
      </c>
      <c r="J109" s="55"/>
    </row>
    <row r="110" customFormat="false" ht="30" hidden="false" customHeight="true" outlineLevel="0" collapsed="false">
      <c r="B110" s="48" t="s">
        <v>122</v>
      </c>
      <c r="C110" s="48"/>
      <c r="D110" s="48"/>
      <c r="E110" s="48"/>
      <c r="F110" s="48"/>
      <c r="G110" s="48"/>
      <c r="H110" s="48"/>
      <c r="I110" s="48"/>
    </row>
    <row r="111" customFormat="false" ht="5.25" hidden="false" customHeight="true" outlineLevel="0" collapsed="false"/>
    <row r="112" customFormat="false" ht="48.75" hidden="false" customHeight="true" outlineLevel="0" collapsed="false">
      <c r="A112" s="90" t="s">
        <v>123</v>
      </c>
      <c r="B112" s="90"/>
      <c r="C112" s="90"/>
      <c r="D112" s="90"/>
      <c r="E112" s="90"/>
      <c r="F112" s="91" t="n">
        <f aca="false">I27</f>
        <v>0.2</v>
      </c>
      <c r="G112" s="92" t="n">
        <f aca="false">I114*F112</f>
        <v>1085.2647320704</v>
      </c>
      <c r="H112" s="93" t="s">
        <v>124</v>
      </c>
      <c r="I112" s="94" t="n">
        <f aca="false">I82</f>
        <v>0</v>
      </c>
    </row>
    <row r="113" s="97" customFormat="true" ht="16.5" hidden="false" customHeight="true" outlineLevel="0" collapsed="false">
      <c r="A113" s="93" t="s">
        <v>125</v>
      </c>
      <c r="B113" s="93"/>
      <c r="C113" s="93" t="s">
        <v>126</v>
      </c>
      <c r="D113" s="93" t="s">
        <v>127</v>
      </c>
      <c r="E113" s="93" t="s">
        <v>128</v>
      </c>
      <c r="F113" s="93" t="s">
        <v>129</v>
      </c>
      <c r="G113" s="93" t="s">
        <v>130</v>
      </c>
      <c r="H113" s="93" t="s">
        <v>131</v>
      </c>
      <c r="I113" s="95" t="s">
        <v>132</v>
      </c>
      <c r="J113" s="96"/>
    </row>
    <row r="114" customFormat="false" ht="16.5" hidden="false" customHeight="true" outlineLevel="0" collapsed="false">
      <c r="A114" s="98" t="n">
        <f aca="false">I40</f>
        <v>3098</v>
      </c>
      <c r="B114" s="98"/>
      <c r="C114" s="98" t="n">
        <f aca="false">I51</f>
        <v>1140.064</v>
      </c>
      <c r="D114" s="98" t="n">
        <f aca="false">I63</f>
        <v>789.813414</v>
      </c>
      <c r="E114" s="98" t="n">
        <f aca="false">I70</f>
        <v>107.79491</v>
      </c>
      <c r="F114" s="98" t="n">
        <f aca="false">I74</f>
        <v>290.651336352</v>
      </c>
      <c r="G114" s="98" t="n">
        <f aca="false">I85</f>
        <v>0</v>
      </c>
      <c r="H114" s="98" t="n">
        <f aca="false">A114+C114+D114+E114+F114+G114</f>
        <v>5426.323660352</v>
      </c>
      <c r="I114" s="98" t="n">
        <f aca="false">H114-I112</f>
        <v>5426.323660352</v>
      </c>
      <c r="J114" s="55"/>
    </row>
    <row r="115" customFormat="false" ht="4.5" hidden="false" customHeight="true" outlineLevel="0" collapsed="false">
      <c r="A115" s="47"/>
      <c r="B115" s="99"/>
      <c r="C115" s="99"/>
      <c r="D115" s="99"/>
      <c r="E115" s="99"/>
      <c r="F115" s="99"/>
      <c r="G115" s="99"/>
      <c r="H115" s="99"/>
      <c r="I115" s="99"/>
    </row>
    <row r="116" customFormat="false" ht="33.75" hidden="false" customHeight="true" outlineLevel="0" collapsed="false">
      <c r="A116" s="34" t="s">
        <v>52</v>
      </c>
      <c r="B116" s="35" t="s">
        <v>133</v>
      </c>
      <c r="C116" s="35"/>
      <c r="D116" s="35"/>
      <c r="E116" s="35"/>
      <c r="F116" s="35"/>
      <c r="G116" s="35"/>
      <c r="H116" s="34" t="s">
        <v>41</v>
      </c>
      <c r="I116" s="34" t="s">
        <v>42</v>
      </c>
    </row>
    <row r="117" customFormat="false" ht="15" hidden="false" customHeight="true" outlineLevel="0" collapsed="false">
      <c r="A117" s="36" t="n">
        <v>1</v>
      </c>
      <c r="B117" s="14" t="s">
        <v>134</v>
      </c>
      <c r="C117" s="14"/>
      <c r="D117" s="14"/>
      <c r="E117" s="14"/>
      <c r="F117" s="14"/>
      <c r="G117" s="14"/>
      <c r="H117" s="37" t="n">
        <f aca="false">I117/$I$127</f>
        <v>0</v>
      </c>
      <c r="I117" s="38" t="n">
        <v>0</v>
      </c>
    </row>
    <row r="118" customFormat="false" ht="15" hidden="false" customHeight="true" outlineLevel="0" collapsed="false">
      <c r="A118" s="36" t="n">
        <v>2</v>
      </c>
      <c r="B118" s="14" t="s">
        <v>135</v>
      </c>
      <c r="C118" s="14"/>
      <c r="D118" s="14"/>
      <c r="E118" s="14"/>
      <c r="F118" s="14"/>
      <c r="G118" s="14"/>
      <c r="H118" s="37" t="n">
        <f aca="false">I118/$I$127</f>
        <v>0</v>
      </c>
      <c r="I118" s="38" t="n">
        <v>0</v>
      </c>
    </row>
    <row r="119" customFormat="false" ht="35.25" hidden="false" customHeight="true" outlineLevel="0" collapsed="false">
      <c r="A119" s="40" t="s">
        <v>136</v>
      </c>
      <c r="B119" s="40"/>
      <c r="C119" s="40"/>
      <c r="D119" s="40"/>
      <c r="E119" s="40"/>
      <c r="F119" s="40"/>
      <c r="G119" s="40"/>
      <c r="H119" s="41" t="n">
        <f aca="false">H117+H118</f>
        <v>0</v>
      </c>
      <c r="I119" s="42" t="n">
        <f aca="false">SUM(I117:I118)</f>
        <v>0</v>
      </c>
    </row>
    <row r="120" customFormat="false" ht="4.5" hidden="false" customHeight="true" outlineLevel="0" collapsed="false"/>
    <row r="121" customFormat="false" ht="33.75" hidden="false" customHeight="true" outlineLevel="0" collapsed="false">
      <c r="A121" s="34" t="s">
        <v>65</v>
      </c>
      <c r="B121" s="35" t="s">
        <v>137</v>
      </c>
      <c r="C121" s="35"/>
      <c r="D121" s="35"/>
      <c r="E121" s="35"/>
      <c r="F121" s="35"/>
      <c r="G121" s="35"/>
      <c r="H121" s="34" t="s">
        <v>41</v>
      </c>
      <c r="I121" s="34" t="s">
        <v>42</v>
      </c>
    </row>
    <row r="122" customFormat="false" ht="15" hidden="false" customHeight="true" outlineLevel="0" collapsed="false">
      <c r="A122" s="36" t="n">
        <v>1</v>
      </c>
      <c r="B122" s="14" t="s">
        <v>137</v>
      </c>
      <c r="C122" s="14"/>
      <c r="D122" s="14"/>
      <c r="E122" s="14"/>
      <c r="F122" s="14"/>
      <c r="G122" s="14"/>
      <c r="H122" s="37" t="n">
        <f aca="false">I122/I127</f>
        <v>0</v>
      </c>
      <c r="I122" s="38" t="n">
        <v>0</v>
      </c>
    </row>
    <row r="123" customFormat="false" ht="36" hidden="false" customHeight="true" outlineLevel="0" collapsed="false">
      <c r="A123" s="40" t="s">
        <v>138</v>
      </c>
      <c r="B123" s="40"/>
      <c r="C123" s="40"/>
      <c r="D123" s="40"/>
      <c r="E123" s="40"/>
      <c r="F123" s="40"/>
      <c r="G123" s="40"/>
      <c r="H123" s="41" t="n">
        <f aca="false">H122</f>
        <v>0</v>
      </c>
      <c r="I123" s="42" t="n">
        <f aca="false">I122</f>
        <v>0</v>
      </c>
      <c r="J123" s="55"/>
      <c r="K123" s="55"/>
      <c r="L123" s="2"/>
    </row>
    <row r="124" customFormat="false" ht="4.5" hidden="false" customHeight="true" outlineLevel="0" collapsed="false">
      <c r="A124" s="100"/>
      <c r="B124" s="100"/>
      <c r="C124" s="100"/>
      <c r="D124" s="100"/>
      <c r="E124" s="100"/>
      <c r="F124" s="100"/>
      <c r="G124" s="100"/>
      <c r="H124" s="57"/>
      <c r="I124" s="58"/>
    </row>
    <row r="125" customFormat="false" ht="39" hidden="false" customHeight="true" outlineLevel="0" collapsed="false">
      <c r="A125" s="101" t="s">
        <v>139</v>
      </c>
      <c r="B125" s="101"/>
      <c r="C125" s="101"/>
      <c r="D125" s="101"/>
      <c r="E125" s="101"/>
      <c r="F125" s="91" t="n">
        <v>0.18</v>
      </c>
      <c r="G125" s="92" t="n">
        <f aca="false">I127*F125</f>
        <v>976.73825886336</v>
      </c>
      <c r="H125" s="93" t="s">
        <v>124</v>
      </c>
      <c r="I125" s="94" t="n">
        <f aca="false">I82</f>
        <v>0</v>
      </c>
      <c r="L125" s="2"/>
    </row>
    <row r="126" s="97" customFormat="true" ht="16.5" hidden="false" customHeight="true" outlineLevel="0" collapsed="false">
      <c r="A126" s="93" t="s">
        <v>125</v>
      </c>
      <c r="B126" s="93"/>
      <c r="C126" s="93" t="s">
        <v>126</v>
      </c>
      <c r="D126" s="93" t="s">
        <v>127</v>
      </c>
      <c r="E126" s="93" t="s">
        <v>128</v>
      </c>
      <c r="F126" s="93" t="s">
        <v>129</v>
      </c>
      <c r="G126" s="93" t="s">
        <v>130</v>
      </c>
      <c r="H126" s="93" t="s">
        <v>131</v>
      </c>
      <c r="I126" s="95" t="s">
        <v>132</v>
      </c>
      <c r="J126" s="96"/>
      <c r="L126" s="96"/>
    </row>
    <row r="127" customFormat="false" ht="16.5" hidden="false" customHeight="true" outlineLevel="0" collapsed="false">
      <c r="A127" s="98" t="n">
        <f aca="false">I40</f>
        <v>3098</v>
      </c>
      <c r="B127" s="98"/>
      <c r="C127" s="98" t="n">
        <f aca="false">I51</f>
        <v>1140.064</v>
      </c>
      <c r="D127" s="98" t="n">
        <f aca="false">I63</f>
        <v>789.813414</v>
      </c>
      <c r="E127" s="98" t="n">
        <f aca="false">I70</f>
        <v>107.79491</v>
      </c>
      <c r="F127" s="98" t="n">
        <f aca="false">I74</f>
        <v>290.651336352</v>
      </c>
      <c r="G127" s="98" t="n">
        <f aca="false">I85</f>
        <v>0</v>
      </c>
      <c r="H127" s="98" t="n">
        <f aca="false">A127+C127+D127+E127+F127+G127</f>
        <v>5426.323660352</v>
      </c>
      <c r="I127" s="98" t="n">
        <f aca="false">H127-I125</f>
        <v>5426.323660352</v>
      </c>
      <c r="J127" s="55"/>
      <c r="L127" s="2"/>
    </row>
    <row r="128" customFormat="false" ht="4.5" hidden="false" customHeight="true" outlineLevel="0" collapsed="false"/>
    <row r="129" customFormat="false" ht="12" hidden="false" customHeight="true" outlineLevel="0" collapsed="false">
      <c r="A129" s="81" t="s">
        <v>140</v>
      </c>
      <c r="B129" s="81"/>
      <c r="C129" s="81"/>
      <c r="D129" s="81"/>
      <c r="E129" s="81"/>
      <c r="F129" s="81"/>
      <c r="G129" s="81"/>
      <c r="H129" s="82" t="n">
        <f aca="false">H109+H119+H123</f>
        <v>0</v>
      </c>
      <c r="I129" s="83" t="n">
        <f aca="false">I109+I119+I123</f>
        <v>0</v>
      </c>
    </row>
    <row r="130" customFormat="false" ht="4.5" hidden="false" customHeight="true" outlineLevel="0" collapsed="false"/>
    <row r="131" customFormat="false" ht="11.25" hidden="false" customHeight="true" outlineLevel="0" collapsed="false">
      <c r="A131" s="33" t="s">
        <v>141</v>
      </c>
      <c r="B131" s="33"/>
      <c r="C131" s="33"/>
      <c r="D131" s="33"/>
      <c r="E131" s="33"/>
      <c r="F131" s="33"/>
      <c r="G131" s="33"/>
      <c r="H131" s="33"/>
      <c r="I131" s="33"/>
    </row>
    <row r="132" customFormat="false" ht="33.75" hidden="false" customHeight="true" outlineLevel="0" collapsed="false">
      <c r="A132" s="34" t="s">
        <v>39</v>
      </c>
      <c r="B132" s="35" t="s">
        <v>142</v>
      </c>
      <c r="C132" s="35"/>
      <c r="D132" s="35"/>
      <c r="E132" s="35"/>
      <c r="F132" s="35"/>
      <c r="G132" s="35"/>
      <c r="H132" s="34" t="s">
        <v>41</v>
      </c>
      <c r="I132" s="34" t="s">
        <v>42</v>
      </c>
    </row>
    <row r="133" customFormat="false" ht="15" hidden="false" customHeight="true" outlineLevel="0" collapsed="false">
      <c r="A133" s="36" t="n">
        <v>1</v>
      </c>
      <c r="B133" s="14" t="s">
        <v>143</v>
      </c>
      <c r="C133" s="14"/>
      <c r="D133" s="14"/>
      <c r="E133" s="14"/>
      <c r="F133" s="14"/>
      <c r="G133" s="14"/>
      <c r="H133" s="37" t="n">
        <f aca="false">I133/$I$99</f>
        <v>0.0185915492957747</v>
      </c>
      <c r="I133" s="38" t="n">
        <f aca="false">($D$143/$E$144)*G143</f>
        <v>100.883763826263</v>
      </c>
    </row>
    <row r="134" customFormat="false" ht="15" hidden="false" customHeight="true" outlineLevel="0" collapsed="false">
      <c r="A134" s="36" t="n">
        <v>2</v>
      </c>
      <c r="B134" s="14" t="s">
        <v>144</v>
      </c>
      <c r="C134" s="14"/>
      <c r="D134" s="14"/>
      <c r="E134" s="14"/>
      <c r="F134" s="14"/>
      <c r="G134" s="14"/>
      <c r="H134" s="37" t="n">
        <f aca="false">I134/$I$99</f>
        <v>0.0856338028169014</v>
      </c>
      <c r="I134" s="38" t="n">
        <f aca="false">($D$143/$E$144)*G144</f>
        <v>464.67673035127</v>
      </c>
    </row>
    <row r="135" customFormat="false" ht="15" hidden="false" customHeight="true" outlineLevel="0" collapsed="false">
      <c r="A135" s="36" t="n">
        <v>3</v>
      </c>
      <c r="B135" s="14" t="s">
        <v>19</v>
      </c>
      <c r="C135" s="14"/>
      <c r="D135" s="14"/>
      <c r="E135" s="14"/>
      <c r="F135" s="14"/>
      <c r="G135" s="14"/>
      <c r="H135" s="37" t="n">
        <f aca="false">I135/$I$99</f>
        <v>0.0225352112676056</v>
      </c>
      <c r="I135" s="38" t="n">
        <f aca="false">($D$143/$E$144)*G145</f>
        <v>122.283350092439</v>
      </c>
    </row>
    <row r="136" customFormat="false" ht="15" hidden="false" customHeight="true" outlineLevel="0" collapsed="false">
      <c r="A136" s="36" t="n">
        <v>4</v>
      </c>
      <c r="B136" s="14" t="s">
        <v>145</v>
      </c>
      <c r="C136" s="14"/>
      <c r="D136" s="14"/>
      <c r="E136" s="14"/>
      <c r="F136" s="14"/>
      <c r="G136" s="14"/>
      <c r="H136" s="37" t="n">
        <f aca="false">I136/$I$99</f>
        <v>0</v>
      </c>
      <c r="I136" s="38" t="n">
        <f aca="false">($D$143/$E$144)*G146</f>
        <v>0</v>
      </c>
    </row>
    <row r="137" customFormat="false" ht="15" hidden="false" customHeight="true" outlineLevel="0" collapsed="false">
      <c r="A137" s="36" t="n">
        <v>5</v>
      </c>
      <c r="B137" s="14" t="s">
        <v>146</v>
      </c>
      <c r="C137" s="14"/>
      <c r="D137" s="14"/>
      <c r="E137" s="14"/>
      <c r="F137" s="14"/>
      <c r="G137" s="14"/>
      <c r="H137" s="37" t="n">
        <f aca="false">I137/$I$99</f>
        <v>0</v>
      </c>
      <c r="I137" s="38" t="n">
        <f aca="false">($D$143/$E$144)*G147</f>
        <v>0</v>
      </c>
    </row>
    <row r="138" customFormat="false" ht="15" hidden="false" customHeight="true" outlineLevel="0" collapsed="false">
      <c r="A138" s="40" t="s">
        <v>147</v>
      </c>
      <c r="B138" s="40"/>
      <c r="C138" s="40"/>
      <c r="D138" s="40"/>
      <c r="E138" s="40"/>
      <c r="F138" s="40"/>
      <c r="G138" s="40"/>
      <c r="H138" s="41" t="n">
        <f aca="false">H133+H134+H135+H136+H137</f>
        <v>0.126760563380282</v>
      </c>
      <c r="I138" s="42" t="n">
        <f aca="false">SUM(I133:I137)</f>
        <v>687.843844269972</v>
      </c>
    </row>
    <row r="139" customFormat="false" ht="11.25" hidden="false" customHeight="true" outlineLevel="0" collapsed="false">
      <c r="A139" s="47" t="s">
        <v>148</v>
      </c>
      <c r="B139" s="48" t="s">
        <v>149</v>
      </c>
      <c r="C139" s="48"/>
      <c r="D139" s="48"/>
      <c r="E139" s="48"/>
      <c r="F139" s="48"/>
      <c r="G139" s="48"/>
      <c r="H139" s="48"/>
      <c r="I139" s="48"/>
    </row>
    <row r="140" customFormat="false" ht="18.75" hidden="false" customHeight="true" outlineLevel="0" collapsed="false">
      <c r="A140" s="47" t="s">
        <v>150</v>
      </c>
      <c r="B140" s="102" t="s">
        <v>151</v>
      </c>
      <c r="C140" s="102"/>
      <c r="D140" s="102"/>
      <c r="E140" s="102"/>
      <c r="F140" s="102"/>
      <c r="G140" s="102"/>
      <c r="H140" s="102"/>
      <c r="I140" s="102"/>
    </row>
    <row r="141" customFormat="false" ht="13.5" hidden="false" customHeight="true" outlineLevel="0" collapsed="false">
      <c r="A141" s="59" t="s">
        <v>152</v>
      </c>
      <c r="B141" s="59"/>
      <c r="C141" s="59"/>
      <c r="D141" s="59"/>
      <c r="E141" s="59"/>
      <c r="F141" s="59"/>
      <c r="G141" s="59"/>
      <c r="H141" s="59"/>
      <c r="I141" s="59"/>
    </row>
    <row r="142" customFormat="false" ht="13.5" hidden="false" customHeight="true" outlineLevel="0" collapsed="false">
      <c r="A142" s="28" t="s">
        <v>153</v>
      </c>
      <c r="B142" s="28"/>
      <c r="C142" s="28" t="s">
        <v>154</v>
      </c>
      <c r="D142" s="21" t="s">
        <v>155</v>
      </c>
      <c r="E142" s="21"/>
      <c r="F142" s="28" t="s">
        <v>156</v>
      </c>
      <c r="G142" s="103" t="s">
        <v>157</v>
      </c>
      <c r="H142" s="28" t="s">
        <v>158</v>
      </c>
      <c r="I142" s="28"/>
    </row>
    <row r="143" customFormat="false" ht="13.5" hidden="false" customHeight="true" outlineLevel="0" collapsed="false">
      <c r="A143" s="38" t="n">
        <f aca="false">I99</f>
        <v>5426.323660352</v>
      </c>
      <c r="B143" s="38"/>
      <c r="C143" s="38" t="n">
        <f aca="false">I129</f>
        <v>0</v>
      </c>
      <c r="D143" s="104" t="n">
        <f aca="false">A143+C143</f>
        <v>5426.323660352</v>
      </c>
      <c r="E143" s="104"/>
      <c r="F143" s="36" t="str">
        <f aca="false">B133</f>
        <v>PIS</v>
      </c>
      <c r="G143" s="105" t="n">
        <v>0.0165</v>
      </c>
      <c r="H143" s="71" t="n">
        <v>0.0065</v>
      </c>
      <c r="I143" s="71"/>
      <c r="J143" s="55"/>
    </row>
    <row r="144" customFormat="false" ht="13.5" hidden="false" customHeight="true" outlineLevel="0" collapsed="false">
      <c r="A144" s="106" t="s">
        <v>159</v>
      </c>
      <c r="B144" s="106"/>
      <c r="C144" s="103" t="n">
        <v>1</v>
      </c>
      <c r="D144" s="107" t="n">
        <f aca="false">G148/1</f>
        <v>0.1125</v>
      </c>
      <c r="E144" s="108" t="n">
        <f aca="false">C144-D144</f>
        <v>0.8875</v>
      </c>
      <c r="F144" s="36" t="str">
        <f aca="false">B134</f>
        <v>COFINS</v>
      </c>
      <c r="G144" s="105" t="n">
        <v>0.076</v>
      </c>
      <c r="H144" s="71" t="n">
        <v>0.03</v>
      </c>
      <c r="I144" s="71"/>
    </row>
    <row r="145" customFormat="false" ht="13.5" hidden="false" customHeight="true" outlineLevel="0" collapsed="false">
      <c r="A145" s="109" t="s">
        <v>160</v>
      </c>
      <c r="B145" s="109"/>
      <c r="C145" s="36" t="n">
        <v>1</v>
      </c>
      <c r="D145" s="110" t="n">
        <f aca="false">H148</f>
        <v>0.0565</v>
      </c>
      <c r="E145" s="111" t="n">
        <f aca="false">C145-D145</f>
        <v>0.9435</v>
      </c>
      <c r="F145" s="36" t="str">
        <f aca="false">B135</f>
        <v>ISS</v>
      </c>
      <c r="G145" s="105" t="n">
        <f aca="false">I11</f>
        <v>0.02</v>
      </c>
      <c r="H145" s="71" t="n">
        <f aca="false">I11</f>
        <v>0.02</v>
      </c>
      <c r="I145" s="71"/>
    </row>
    <row r="146" customFormat="false" ht="13.5" hidden="false" customHeight="true" outlineLevel="0" collapsed="false">
      <c r="A146" s="112" t="s">
        <v>161</v>
      </c>
      <c r="B146" s="112"/>
      <c r="C146" s="36" t="n">
        <v>1</v>
      </c>
      <c r="D146" s="113" t="n">
        <v>0.09</v>
      </c>
      <c r="E146" s="114" t="n">
        <f aca="false">C146-D146</f>
        <v>0.91</v>
      </c>
      <c r="F146" s="28" t="s">
        <v>162</v>
      </c>
      <c r="G146" s="105" t="n">
        <v>0</v>
      </c>
      <c r="H146" s="71" t="n">
        <v>0</v>
      </c>
      <c r="I146" s="71"/>
    </row>
    <row r="147" customFormat="false" ht="13.5" hidden="false" customHeight="true" outlineLevel="0" collapsed="false">
      <c r="A147" s="115" t="s">
        <v>163</v>
      </c>
      <c r="B147" s="115" t="s">
        <v>164</v>
      </c>
      <c r="C147" s="115"/>
      <c r="D147" s="115"/>
      <c r="E147" s="115"/>
      <c r="F147" s="21" t="s">
        <v>165</v>
      </c>
      <c r="G147" s="105" t="n">
        <v>0</v>
      </c>
      <c r="H147" s="71" t="n">
        <v>0</v>
      </c>
      <c r="I147" s="71"/>
    </row>
    <row r="148" customFormat="false" ht="18" hidden="false" customHeight="true" outlineLevel="0" collapsed="false">
      <c r="A148" s="115"/>
      <c r="B148" s="115"/>
      <c r="C148" s="115"/>
      <c r="D148" s="115"/>
      <c r="E148" s="115"/>
      <c r="F148" s="3" t="s">
        <v>166</v>
      </c>
      <c r="G148" s="116" t="n">
        <f aca="false">SUM(G143:G147)</f>
        <v>0.1125</v>
      </c>
      <c r="H148" s="117" t="n">
        <f aca="false">SUM(H143:I147)</f>
        <v>0.0565</v>
      </c>
      <c r="I148" s="117"/>
    </row>
    <row r="149" customFormat="false" ht="18" hidden="false" customHeight="true" outlineLevel="0" collapsed="false">
      <c r="A149" s="47" t="s">
        <v>167</v>
      </c>
      <c r="B149" s="102" t="s">
        <v>168</v>
      </c>
      <c r="C149" s="102"/>
      <c r="D149" s="102"/>
      <c r="E149" s="102"/>
      <c r="F149" s="102"/>
      <c r="G149" s="102"/>
      <c r="H149" s="102"/>
      <c r="I149" s="102"/>
    </row>
    <row r="150" customFormat="false" ht="4.5" hidden="false" customHeight="true" outlineLevel="0" collapsed="false">
      <c r="A150" s="118"/>
      <c r="B150" s="119"/>
      <c r="C150" s="119"/>
      <c r="D150" s="119"/>
      <c r="E150" s="119"/>
      <c r="F150" s="119"/>
      <c r="G150" s="119"/>
      <c r="H150" s="119"/>
      <c r="I150" s="119"/>
    </row>
    <row r="151" customFormat="false" ht="12" hidden="false" customHeight="true" outlineLevel="0" collapsed="false">
      <c r="A151" s="81" t="s">
        <v>169</v>
      </c>
      <c r="B151" s="81"/>
      <c r="C151" s="81"/>
      <c r="D151" s="81"/>
      <c r="E151" s="81"/>
      <c r="F151" s="81"/>
      <c r="G151" s="81"/>
      <c r="H151" s="82" t="n">
        <f aca="false">H138</f>
        <v>0.126760563380282</v>
      </c>
      <c r="I151" s="83" t="n">
        <f aca="false">I138</f>
        <v>687.843844269972</v>
      </c>
    </row>
    <row r="152" customFormat="false" ht="4.5" hidden="false" customHeight="true" outlineLevel="0" collapsed="false"/>
    <row r="153" customFormat="false" ht="11.25" hidden="false" customHeight="true" outlineLevel="0" collapsed="false">
      <c r="A153" s="120" t="s">
        <v>170</v>
      </c>
      <c r="B153" s="120"/>
      <c r="C153" s="120"/>
      <c r="D153" s="120"/>
      <c r="E153" s="120"/>
      <c r="F153" s="120"/>
      <c r="G153" s="120"/>
      <c r="H153" s="120"/>
      <c r="I153" s="120"/>
    </row>
    <row r="154" customFormat="false" ht="11.25" hidden="false" customHeight="true" outlineLevel="0" collapsed="false">
      <c r="A154" s="33" t="s">
        <v>38</v>
      </c>
      <c r="B154" s="33"/>
      <c r="C154" s="33"/>
      <c r="D154" s="33"/>
      <c r="E154" s="33"/>
      <c r="F154" s="33"/>
      <c r="G154" s="33"/>
      <c r="H154" s="33"/>
      <c r="I154" s="33"/>
    </row>
    <row r="155" customFormat="false" ht="15" hidden="false" customHeight="true" outlineLevel="0" collapsed="false">
      <c r="A155" s="36" t="n">
        <v>1</v>
      </c>
      <c r="B155" s="14" t="s">
        <v>171</v>
      </c>
      <c r="C155" s="14"/>
      <c r="D155" s="14"/>
      <c r="E155" s="14"/>
      <c r="F155" s="14"/>
      <c r="G155" s="14"/>
      <c r="H155" s="37" t="n">
        <f aca="false">I155/$G$172</f>
        <v>0.506692039048339</v>
      </c>
      <c r="I155" s="121" t="n">
        <f aca="false">I40</f>
        <v>3098</v>
      </c>
    </row>
    <row r="156" customFormat="false" ht="15" hidden="false" customHeight="true" outlineLevel="0" collapsed="false">
      <c r="A156" s="36" t="n">
        <v>2</v>
      </c>
      <c r="B156" s="14" t="s">
        <v>172</v>
      </c>
      <c r="C156" s="14"/>
      <c r="D156" s="14"/>
      <c r="E156" s="14"/>
      <c r="F156" s="14"/>
      <c r="G156" s="14"/>
      <c r="H156" s="37" t="n">
        <f aca="false">I156/$G$172</f>
        <v>0.380807960951661</v>
      </c>
      <c r="I156" s="121" t="n">
        <f aca="false">I51+I63+I70+I74</f>
        <v>2328.323660352</v>
      </c>
    </row>
    <row r="157" customFormat="false" ht="15" hidden="false" customHeight="true" outlineLevel="0" collapsed="false">
      <c r="A157" s="36" t="n">
        <v>3</v>
      </c>
      <c r="B157" s="14" t="s">
        <v>173</v>
      </c>
      <c r="C157" s="14"/>
      <c r="D157" s="14"/>
      <c r="E157" s="14"/>
      <c r="F157" s="14"/>
      <c r="G157" s="14"/>
      <c r="H157" s="37" t="n">
        <f aca="false">I157/$G$172</f>
        <v>0</v>
      </c>
      <c r="I157" s="121" t="n">
        <f aca="false">I85</f>
        <v>0</v>
      </c>
    </row>
    <row r="158" s="44" customFormat="true" ht="15" hidden="false" customHeight="true" outlineLevel="0" collapsed="false">
      <c r="A158" s="81" t="s">
        <v>174</v>
      </c>
      <c r="B158" s="81"/>
      <c r="C158" s="81"/>
      <c r="D158" s="81"/>
      <c r="E158" s="81"/>
      <c r="F158" s="81"/>
      <c r="G158" s="81"/>
      <c r="H158" s="82" t="n">
        <f aca="false">H155+H156+H157</f>
        <v>0.8875</v>
      </c>
      <c r="I158" s="83" t="n">
        <f aca="false">SUM(I155:I157)</f>
        <v>5426.323660352</v>
      </c>
      <c r="J158" s="122"/>
    </row>
    <row r="159" customFormat="false" ht="4.5" hidden="false" customHeight="true" outlineLevel="0" collapsed="false"/>
    <row r="160" customFormat="false" ht="11.25" hidden="false" customHeight="true" outlineLevel="0" collapsed="false">
      <c r="A160" s="33" t="s">
        <v>113</v>
      </c>
      <c r="B160" s="33"/>
      <c r="C160" s="33"/>
      <c r="D160" s="33"/>
      <c r="E160" s="33"/>
      <c r="F160" s="33"/>
      <c r="G160" s="33"/>
      <c r="H160" s="33"/>
      <c r="I160" s="33"/>
    </row>
    <row r="161" customFormat="false" ht="15" hidden="false" customHeight="true" outlineLevel="0" collapsed="false">
      <c r="A161" s="36" t="n">
        <v>1</v>
      </c>
      <c r="B161" s="14" t="s">
        <v>175</v>
      </c>
      <c r="C161" s="14"/>
      <c r="D161" s="14"/>
      <c r="E161" s="14"/>
      <c r="F161" s="14"/>
      <c r="G161" s="14"/>
      <c r="H161" s="37" t="n">
        <f aca="false">I161/$G$172</f>
        <v>0</v>
      </c>
      <c r="I161" s="38" t="n">
        <f aca="false">I109</f>
        <v>0</v>
      </c>
    </row>
    <row r="162" customFormat="false" ht="15" hidden="false" customHeight="true" outlineLevel="0" collapsed="false">
      <c r="A162" s="36" t="n">
        <v>2</v>
      </c>
      <c r="B162" s="14" t="s">
        <v>176</v>
      </c>
      <c r="C162" s="14"/>
      <c r="D162" s="14"/>
      <c r="E162" s="14"/>
      <c r="F162" s="14"/>
      <c r="G162" s="14"/>
      <c r="H162" s="37" t="n">
        <f aca="false">I162/$G$172</f>
        <v>0</v>
      </c>
      <c r="I162" s="38" t="n">
        <f aca="false">I119</f>
        <v>0</v>
      </c>
    </row>
    <row r="163" customFormat="false" ht="15" hidden="false" customHeight="true" outlineLevel="0" collapsed="false">
      <c r="A163" s="36" t="n">
        <v>3</v>
      </c>
      <c r="B163" s="14" t="s">
        <v>177</v>
      </c>
      <c r="C163" s="14"/>
      <c r="D163" s="14"/>
      <c r="E163" s="14"/>
      <c r="F163" s="14"/>
      <c r="G163" s="14"/>
      <c r="H163" s="37" t="n">
        <f aca="false">I163/$G$172</f>
        <v>0</v>
      </c>
      <c r="I163" s="38" t="n">
        <f aca="false">I123</f>
        <v>0</v>
      </c>
    </row>
    <row r="164" customFormat="false" ht="15" hidden="false" customHeight="true" outlineLevel="0" collapsed="false">
      <c r="A164" s="81" t="s">
        <v>178</v>
      </c>
      <c r="B164" s="81"/>
      <c r="C164" s="81"/>
      <c r="D164" s="81"/>
      <c r="E164" s="81"/>
      <c r="F164" s="81"/>
      <c r="G164" s="81"/>
      <c r="H164" s="82" t="n">
        <f aca="false">H161+H162+H163</f>
        <v>0</v>
      </c>
      <c r="I164" s="83" t="n">
        <f aca="false">I161+I162+I163</f>
        <v>0</v>
      </c>
    </row>
    <row r="165" customFormat="false" ht="4.5" hidden="false" customHeight="true" outlineLevel="0" collapsed="false"/>
    <row r="166" customFormat="false" ht="11.25" hidden="false" customHeight="true" outlineLevel="0" collapsed="false">
      <c r="A166" s="33" t="s">
        <v>141</v>
      </c>
      <c r="B166" s="33"/>
      <c r="C166" s="33"/>
      <c r="D166" s="33"/>
      <c r="E166" s="33"/>
      <c r="F166" s="33"/>
      <c r="G166" s="33"/>
      <c r="H166" s="33"/>
      <c r="I166" s="33"/>
    </row>
    <row r="167" customFormat="false" ht="15" hidden="false" customHeight="true" outlineLevel="0" collapsed="false">
      <c r="A167" s="36" t="n">
        <v>1</v>
      </c>
      <c r="B167" s="14" t="s">
        <v>179</v>
      </c>
      <c r="C167" s="14"/>
      <c r="D167" s="14"/>
      <c r="E167" s="14"/>
      <c r="F167" s="14"/>
      <c r="G167" s="14"/>
      <c r="H167" s="37" t="n">
        <f aca="false">I167/$G$172</f>
        <v>0.1125</v>
      </c>
      <c r="I167" s="38" t="n">
        <f aca="false">I138</f>
        <v>687.843844269972</v>
      </c>
    </row>
    <row r="168" customFormat="false" ht="15" hidden="false" customHeight="true" outlineLevel="0" collapsed="false">
      <c r="A168" s="81" t="s">
        <v>180</v>
      </c>
      <c r="B168" s="81"/>
      <c r="C168" s="81"/>
      <c r="D168" s="81"/>
      <c r="E168" s="81"/>
      <c r="F168" s="81"/>
      <c r="G168" s="81"/>
      <c r="H168" s="82" t="n">
        <f aca="false">H167</f>
        <v>0.1125</v>
      </c>
      <c r="I168" s="83" t="n">
        <f aca="false">I138</f>
        <v>687.843844269972</v>
      </c>
      <c r="K168" s="123"/>
    </row>
    <row r="169" customFormat="false" ht="4.5" hidden="false" customHeight="true" outlineLevel="0" collapsed="false"/>
    <row r="170" customFormat="false" ht="11.25" hidden="false" customHeight="true" outlineLevel="0" collapsed="false">
      <c r="A170" s="124" t="s">
        <v>170</v>
      </c>
      <c r="B170" s="124"/>
      <c r="C170" s="124"/>
      <c r="D170" s="124"/>
      <c r="E170" s="124"/>
      <c r="F170" s="124"/>
      <c r="G170" s="124"/>
      <c r="H170" s="124"/>
      <c r="I170" s="124"/>
    </row>
    <row r="171" customFormat="false" ht="45" hidden="false" customHeight="true" outlineLevel="0" collapsed="false">
      <c r="A171" s="125" t="s">
        <v>181</v>
      </c>
      <c r="B171" s="125"/>
      <c r="C171" s="125"/>
      <c r="D171" s="125"/>
      <c r="E171" s="125"/>
      <c r="F171" s="125"/>
      <c r="G171" s="124" t="s">
        <v>182</v>
      </c>
      <c r="H171" s="124" t="s">
        <v>183</v>
      </c>
      <c r="I171" s="124" t="s">
        <v>184</v>
      </c>
    </row>
    <row r="172" customFormat="false" ht="11.25" hidden="false" customHeight="true" outlineLevel="0" collapsed="false">
      <c r="A172" s="126" t="str">
        <f aca="false">D5</f>
        <v>Mecânico</v>
      </c>
      <c r="B172" s="126"/>
      <c r="C172" s="126"/>
      <c r="D172" s="126"/>
      <c r="E172" s="126"/>
      <c r="F172" s="126"/>
      <c r="G172" s="127" t="n">
        <f aca="false">I158+I164+I168</f>
        <v>6114.16750462197</v>
      </c>
      <c r="H172" s="124" t="n">
        <f aca="false">IF(D6="12x36",2,1)</f>
        <v>1</v>
      </c>
      <c r="I172" s="127" t="n">
        <f aca="false">G172*H172</f>
        <v>6114.16750462197</v>
      </c>
    </row>
    <row r="173" customFormat="false" ht="11.25" hidden="false" customHeight="false" outlineLevel="0" collapsed="false">
      <c r="A173" s="126"/>
      <c r="B173" s="126"/>
      <c r="C173" s="126"/>
      <c r="D173" s="126"/>
      <c r="E173" s="126"/>
      <c r="F173" s="126"/>
      <c r="G173" s="124"/>
      <c r="H173" s="124"/>
      <c r="I173" s="127"/>
    </row>
    <row r="174" s="44" customFormat="true" ht="12" hidden="false" customHeight="true" outlineLevel="0" collapsed="false">
      <c r="A174" s="128" t="s">
        <v>185</v>
      </c>
      <c r="B174" s="128"/>
      <c r="C174" s="128"/>
      <c r="D174" s="128"/>
      <c r="E174" s="128"/>
      <c r="F174" s="128"/>
      <c r="G174" s="128"/>
      <c r="H174" s="128"/>
      <c r="I174" s="129" t="n">
        <f aca="false">I172</f>
        <v>6114.16750462197</v>
      </c>
      <c r="J174" s="122"/>
    </row>
  </sheetData>
  <mergeCells count="173">
    <mergeCell ref="A1:I1"/>
    <mergeCell ref="A2:B2"/>
    <mergeCell ref="C2:D2"/>
    <mergeCell ref="E2:I2"/>
    <mergeCell ref="A3:B3"/>
    <mergeCell ref="A5:C5"/>
    <mergeCell ref="D5:F5"/>
    <mergeCell ref="G5:H6"/>
    <mergeCell ref="I5:I6"/>
    <mergeCell ref="A6:C6"/>
    <mergeCell ref="D6:F6"/>
    <mergeCell ref="A7:C7"/>
    <mergeCell ref="D7:F7"/>
    <mergeCell ref="G7:H8"/>
    <mergeCell ref="I7:I8"/>
    <mergeCell ref="A8:C8"/>
    <mergeCell ref="D8:F8"/>
    <mergeCell ref="A9:C9"/>
    <mergeCell ref="D9:F9"/>
    <mergeCell ref="G9:H9"/>
    <mergeCell ref="A10:F10"/>
    <mergeCell ref="A11:F11"/>
    <mergeCell ref="A12:F14"/>
    <mergeCell ref="G12:G14"/>
    <mergeCell ref="A15:F17"/>
    <mergeCell ref="G15:G17"/>
    <mergeCell ref="A18:F20"/>
    <mergeCell ref="G18:G20"/>
    <mergeCell ref="A21:F21"/>
    <mergeCell ref="A22:F22"/>
    <mergeCell ref="A23:F23"/>
    <mergeCell ref="A24:F25"/>
    <mergeCell ref="A26:F26"/>
    <mergeCell ref="A27:F27"/>
    <mergeCell ref="A29:I29"/>
    <mergeCell ref="B30:G30"/>
    <mergeCell ref="B31:G31"/>
    <mergeCell ref="B32:G32"/>
    <mergeCell ref="B33:G33"/>
    <mergeCell ref="B34:G34"/>
    <mergeCell ref="B35:G35"/>
    <mergeCell ref="B36:G36"/>
    <mergeCell ref="B37:G37"/>
    <mergeCell ref="B38:G38"/>
    <mergeCell ref="B39:G39"/>
    <mergeCell ref="A40:G40"/>
    <mergeCell ref="B42:G42"/>
    <mergeCell ref="B43:G43"/>
    <mergeCell ref="B44:G44"/>
    <mergeCell ref="B45:G45"/>
    <mergeCell ref="B46:G46"/>
    <mergeCell ref="B47:G47"/>
    <mergeCell ref="B48:G48"/>
    <mergeCell ref="B49:G49"/>
    <mergeCell ref="B50:G50"/>
    <mergeCell ref="A51:G51"/>
    <mergeCell ref="A52:I52"/>
    <mergeCell ref="A53:I53"/>
    <mergeCell ref="B54:G54"/>
    <mergeCell ref="B55:G55"/>
    <mergeCell ref="B56:G56"/>
    <mergeCell ref="B57:G57"/>
    <mergeCell ref="B58:G58"/>
    <mergeCell ref="B59:G59"/>
    <mergeCell ref="B60:G60"/>
    <mergeCell ref="B61:G61"/>
    <mergeCell ref="B62:G62"/>
    <mergeCell ref="A63:G63"/>
    <mergeCell ref="B64:I64"/>
    <mergeCell ref="B65:I65"/>
    <mergeCell ref="B66:G66"/>
    <mergeCell ref="B67:G67"/>
    <mergeCell ref="B68:G68"/>
    <mergeCell ref="B69:G69"/>
    <mergeCell ref="A70:G70"/>
    <mergeCell ref="B72:G72"/>
    <mergeCell ref="B73:G73"/>
    <mergeCell ref="A74:G74"/>
    <mergeCell ref="A76:G76"/>
    <mergeCell ref="B78:G78"/>
    <mergeCell ref="B79:G79"/>
    <mergeCell ref="B80:G80"/>
    <mergeCell ref="B81:G81"/>
    <mergeCell ref="B82:G82"/>
    <mergeCell ref="B83:G83"/>
    <mergeCell ref="B84:G84"/>
    <mergeCell ref="A85:G85"/>
    <mergeCell ref="B86:G86"/>
    <mergeCell ref="A87:I87"/>
    <mergeCell ref="A88:B88"/>
    <mergeCell ref="A89:B89"/>
    <mergeCell ref="A91:I91"/>
    <mergeCell ref="A92:B92"/>
    <mergeCell ref="A93:B93"/>
    <mergeCell ref="A95:E95"/>
    <mergeCell ref="F95:I95"/>
    <mergeCell ref="A96:B96"/>
    <mergeCell ref="A97:B97"/>
    <mergeCell ref="A99:G99"/>
    <mergeCell ref="A101:I101"/>
    <mergeCell ref="B102:G102"/>
    <mergeCell ref="B103:G103"/>
    <mergeCell ref="B104:G104"/>
    <mergeCell ref="B105:G105"/>
    <mergeCell ref="B106:G106"/>
    <mergeCell ref="B107:G107"/>
    <mergeCell ref="B108:G108"/>
    <mergeCell ref="A109:G109"/>
    <mergeCell ref="B110:I110"/>
    <mergeCell ref="A112:E112"/>
    <mergeCell ref="A113:B113"/>
    <mergeCell ref="A114:B114"/>
    <mergeCell ref="B115:I115"/>
    <mergeCell ref="B116:G116"/>
    <mergeCell ref="B117:G117"/>
    <mergeCell ref="B118:G118"/>
    <mergeCell ref="A119:G119"/>
    <mergeCell ref="B121:G121"/>
    <mergeCell ref="B122:G122"/>
    <mergeCell ref="A123:G123"/>
    <mergeCell ref="A125:E125"/>
    <mergeCell ref="A126:B126"/>
    <mergeCell ref="A127:B127"/>
    <mergeCell ref="A129:G129"/>
    <mergeCell ref="A131:I131"/>
    <mergeCell ref="B132:G132"/>
    <mergeCell ref="B133:G133"/>
    <mergeCell ref="B134:G134"/>
    <mergeCell ref="B135:G135"/>
    <mergeCell ref="B136:G136"/>
    <mergeCell ref="B137:G137"/>
    <mergeCell ref="A138:G138"/>
    <mergeCell ref="B139:I139"/>
    <mergeCell ref="B140:I140"/>
    <mergeCell ref="A141:I141"/>
    <mergeCell ref="A142:B142"/>
    <mergeCell ref="D142:E142"/>
    <mergeCell ref="H142:I142"/>
    <mergeCell ref="A143:B143"/>
    <mergeCell ref="D143:E143"/>
    <mergeCell ref="H143:I143"/>
    <mergeCell ref="A144:B144"/>
    <mergeCell ref="H144:I144"/>
    <mergeCell ref="A145:B145"/>
    <mergeCell ref="H145:I145"/>
    <mergeCell ref="A146:B146"/>
    <mergeCell ref="H146:I146"/>
    <mergeCell ref="A147:A148"/>
    <mergeCell ref="B147:E148"/>
    <mergeCell ref="H147:I147"/>
    <mergeCell ref="H148:I148"/>
    <mergeCell ref="B149:I149"/>
    <mergeCell ref="B150:I150"/>
    <mergeCell ref="A151:G151"/>
    <mergeCell ref="A153:I153"/>
    <mergeCell ref="A154:I154"/>
    <mergeCell ref="B155:G155"/>
    <mergeCell ref="B156:G156"/>
    <mergeCell ref="B157:G157"/>
    <mergeCell ref="A158:G158"/>
    <mergeCell ref="A160:I160"/>
    <mergeCell ref="B161:G161"/>
    <mergeCell ref="B162:G162"/>
    <mergeCell ref="B163:G163"/>
    <mergeCell ref="A164:G164"/>
    <mergeCell ref="A166:I166"/>
    <mergeCell ref="B167:G167"/>
    <mergeCell ref="A168:G168"/>
    <mergeCell ref="A170:I170"/>
    <mergeCell ref="A171:F171"/>
    <mergeCell ref="A172:F172"/>
    <mergeCell ref="A173:F173"/>
    <mergeCell ref="A174:H174"/>
  </mergeCells>
  <printOptions headings="false" gridLines="false" gridLinesSet="true" horizontalCentered="true" verticalCentered="false"/>
  <pageMargins left="1.29583333333333" right="0.511805555555556" top="1.34722222222222" bottom="0.7875" header="0.511811023622047" footer="0.511811023622047"/>
  <pageSetup paperSize="9" scale="73" fitToWidth="1" fitToHeight="1" pageOrder="downThenOver" orientation="portrait" blackAndWhite="false" draft="false" cellComments="none" horizontalDpi="300" verticalDpi="300" copies="1"/>
  <headerFooter differentFirst="false" differentOddEven="false">
    <oddHeader/>
    <oddFooter/>
  </headerFooter>
</worksheet>
</file>

<file path=xl/worksheets/sheet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false"/>
  </sheetPr>
  <dimension ref="A1:L174"/>
  <sheetViews>
    <sheetView showFormulas="false" showGridLines="true" showRowColHeaders="true" showZeros="true" rightToLeft="false" tabSelected="false" showOutlineSymbols="true" defaultGridColor="true" view="pageBreakPreview" topLeftCell="A1" colorId="64" zoomScale="130" zoomScaleNormal="130" zoomScalePageLayoutView="130" workbookViewId="0">
      <selection pane="topLeft" activeCell="A22" activeCellId="0" sqref="A22"/>
    </sheetView>
  </sheetViews>
  <sheetFormatPr defaultColWidth="9.1484375" defaultRowHeight="11.25" zeroHeight="false" outlineLevelRow="0" outlineLevelCol="0"/>
  <cols>
    <col collapsed="false" customWidth="true" hidden="false" outlineLevel="0" max="1" min="1" style="1" width="2.86"/>
    <col collapsed="false" customWidth="true" hidden="false" outlineLevel="0" max="4" min="2" style="1" width="11.29"/>
    <col collapsed="false" customWidth="true" hidden="false" outlineLevel="0" max="5" min="5" style="1" width="12.15"/>
    <col collapsed="false" customWidth="true" hidden="false" outlineLevel="0" max="7" min="6" style="1" width="11.29"/>
    <col collapsed="false" customWidth="true" hidden="false" outlineLevel="0" max="8" min="8" style="1" width="9.29"/>
    <col collapsed="false" customWidth="true" hidden="false" outlineLevel="0" max="9" min="9" style="1" width="11.71"/>
    <col collapsed="false" customWidth="true" hidden="false" outlineLevel="0" max="10" min="10" style="2" width="11.14"/>
    <col collapsed="false" customWidth="true" hidden="false" outlineLevel="0" max="11" min="11" style="1" width="10"/>
    <col collapsed="false" customWidth="false" hidden="false" outlineLevel="0" max="12" min="12" style="1" width="9.14"/>
    <col collapsed="false" customWidth="true" hidden="false" outlineLevel="0" max="15" min="13" style="1" width="22.29"/>
    <col collapsed="false" customWidth="false" hidden="false" outlineLevel="0" max="16384" min="16" style="1" width="9.14"/>
  </cols>
  <sheetData>
    <row r="1" customFormat="false" ht="27.75" hidden="false" customHeight="true" outlineLevel="0" collapsed="false">
      <c r="A1" s="3" t="s">
        <v>0</v>
      </c>
      <c r="B1" s="3"/>
      <c r="C1" s="3"/>
      <c r="D1" s="3"/>
      <c r="E1" s="3"/>
      <c r="F1" s="3"/>
      <c r="G1" s="3"/>
      <c r="H1" s="3"/>
      <c r="I1" s="3"/>
      <c r="K1" s="4"/>
    </row>
    <row r="2" customFormat="false" ht="22.5" hidden="false" customHeight="true" outlineLevel="0" collapsed="false">
      <c r="A2" s="3" t="s">
        <v>1</v>
      </c>
      <c r="B2" s="3"/>
      <c r="C2" s="5" t="s">
        <v>2</v>
      </c>
      <c r="D2" s="5"/>
      <c r="E2" s="6" t="s">
        <v>3</v>
      </c>
      <c r="F2" s="6"/>
      <c r="G2" s="6"/>
      <c r="H2" s="6"/>
      <c r="I2" s="6"/>
    </row>
    <row r="3" customFormat="false" ht="11.25" hidden="false" customHeight="true" outlineLevel="0" collapsed="false">
      <c r="A3" s="3" t="s">
        <v>4</v>
      </c>
      <c r="B3" s="3"/>
      <c r="C3" s="7"/>
      <c r="D3" s="8"/>
      <c r="E3" s="9" t="s">
        <v>5</v>
      </c>
      <c r="F3" s="7"/>
      <c r="G3" s="8"/>
      <c r="H3" s="8"/>
      <c r="I3" s="8"/>
    </row>
    <row r="4" customFormat="false" ht="4.5" hidden="false" customHeight="true" outlineLevel="0" collapsed="false"/>
    <row r="5" customFormat="false" ht="18.75" hidden="false" customHeight="true" outlineLevel="0" collapsed="false">
      <c r="A5" s="10" t="s">
        <v>6</v>
      </c>
      <c r="B5" s="10"/>
      <c r="C5" s="10"/>
      <c r="D5" s="11" t="s">
        <v>196</v>
      </c>
      <c r="E5" s="11"/>
      <c r="F5" s="11"/>
      <c r="G5" s="12" t="str">
        <f aca="false">IF(D6="12x36","Regime de trabalho:","Quantidade de HORAS/MÊS")</f>
        <v>Quantidade de HORAS/MÊS</v>
      </c>
      <c r="H5" s="12"/>
      <c r="I5" s="13" t="n">
        <f aca="false">IF(D6="12x36",D6,5*D6)</f>
        <v>200</v>
      </c>
    </row>
    <row r="6" customFormat="false" ht="18.75" hidden="false" customHeight="true" outlineLevel="0" collapsed="false">
      <c r="A6" s="10" t="str">
        <f aca="false">IF(D6="12x36","Regime de trabalho:","Regime de trabalho (horas semanais):")</f>
        <v>Regime de trabalho (horas semanais):</v>
      </c>
      <c r="B6" s="10"/>
      <c r="C6" s="10"/>
      <c r="D6" s="10" t="n">
        <v>40</v>
      </c>
      <c r="E6" s="10"/>
      <c r="F6" s="10"/>
      <c r="G6" s="12"/>
      <c r="H6" s="12"/>
      <c r="I6" s="13"/>
    </row>
    <row r="7" customFormat="false" ht="22.5" hidden="false" customHeight="true" outlineLevel="0" collapsed="false">
      <c r="A7" s="10" t="s">
        <v>8</v>
      </c>
      <c r="B7" s="10"/>
      <c r="C7" s="10"/>
      <c r="D7" s="14" t="s">
        <v>188</v>
      </c>
      <c r="E7" s="14"/>
      <c r="F7" s="14"/>
      <c r="G7" s="15" t="s">
        <v>10</v>
      </c>
      <c r="H7" s="15"/>
      <c r="I7" s="17" t="s">
        <v>16</v>
      </c>
    </row>
    <row r="8" customFormat="false" ht="22.5" hidden="false" customHeight="true" outlineLevel="0" collapsed="false">
      <c r="A8" s="10" t="s">
        <v>11</v>
      </c>
      <c r="B8" s="10"/>
      <c r="C8" s="10"/>
      <c r="D8" s="14" t="s">
        <v>12</v>
      </c>
      <c r="E8" s="14"/>
      <c r="F8" s="14"/>
      <c r="G8" s="15"/>
      <c r="H8" s="15"/>
      <c r="I8" s="17"/>
    </row>
    <row r="9" customFormat="false" ht="24.75" hidden="false" customHeight="true" outlineLevel="0" collapsed="false">
      <c r="A9" s="10" t="s">
        <v>13</v>
      </c>
      <c r="B9" s="10"/>
      <c r="C9" s="10"/>
      <c r="D9" s="10" t="s">
        <v>14</v>
      </c>
      <c r="E9" s="10"/>
      <c r="F9" s="10"/>
      <c r="G9" s="15" t="s">
        <v>15</v>
      </c>
      <c r="H9" s="15"/>
      <c r="I9" s="17" t="s">
        <v>16</v>
      </c>
    </row>
    <row r="10" customFormat="false" ht="32.25" hidden="false" customHeight="true" outlineLevel="0" collapsed="false">
      <c r="A10" s="18" t="s">
        <v>17</v>
      </c>
      <c r="B10" s="18"/>
      <c r="C10" s="18"/>
      <c r="D10" s="18"/>
      <c r="E10" s="18"/>
      <c r="F10" s="18"/>
      <c r="G10" s="15" t="s">
        <v>18</v>
      </c>
      <c r="H10" s="19" t="n">
        <v>200</v>
      </c>
      <c r="I10" s="20" t="n">
        <v>1496</v>
      </c>
    </row>
    <row r="11" customFormat="false" ht="11.25" hidden="false" customHeight="true" outlineLevel="0" collapsed="false">
      <c r="A11" s="21" t="s">
        <v>19</v>
      </c>
      <c r="B11" s="21"/>
      <c r="C11" s="21"/>
      <c r="D11" s="21"/>
      <c r="E11" s="21"/>
      <c r="F11" s="21"/>
      <c r="G11" s="19" t="str">
        <f aca="false">D9</f>
        <v>Esteio/RS</v>
      </c>
      <c r="H11" s="22" t="s">
        <v>20</v>
      </c>
      <c r="I11" s="23" t="n">
        <v>0.02</v>
      </c>
    </row>
    <row r="12" customFormat="false" ht="15" hidden="false" customHeight="true" outlineLevel="0" collapsed="false">
      <c r="A12" s="21" t="s">
        <v>21</v>
      </c>
      <c r="B12" s="21"/>
      <c r="C12" s="21"/>
      <c r="D12" s="21"/>
      <c r="E12" s="21"/>
      <c r="F12" s="21"/>
      <c r="G12" s="22" t="s">
        <v>12</v>
      </c>
      <c r="H12" s="22" t="s">
        <v>22</v>
      </c>
      <c r="I12" s="20" t="n">
        <v>4</v>
      </c>
    </row>
    <row r="13" customFormat="false" ht="11.25" hidden="false" customHeight="false" outlineLevel="0" collapsed="false">
      <c r="A13" s="21"/>
      <c r="B13" s="21"/>
      <c r="C13" s="21"/>
      <c r="D13" s="21"/>
      <c r="E13" s="21"/>
      <c r="F13" s="21"/>
      <c r="G13" s="22"/>
      <c r="H13" s="22" t="s">
        <v>23</v>
      </c>
      <c r="I13" s="24" t="n">
        <v>22</v>
      </c>
    </row>
    <row r="14" customFormat="false" ht="11.25" hidden="false" customHeight="false" outlineLevel="0" collapsed="false">
      <c r="A14" s="21"/>
      <c r="B14" s="21"/>
      <c r="C14" s="21"/>
      <c r="D14" s="21"/>
      <c r="E14" s="21"/>
      <c r="F14" s="21"/>
      <c r="G14" s="22"/>
      <c r="H14" s="22" t="s">
        <v>24</v>
      </c>
      <c r="I14" s="17" t="n">
        <v>0.06</v>
      </c>
    </row>
    <row r="15" customFormat="false" ht="11.25" hidden="false" customHeight="true" outlineLevel="0" collapsed="false">
      <c r="A15" s="21" t="s">
        <v>189</v>
      </c>
      <c r="B15" s="21"/>
      <c r="C15" s="21"/>
      <c r="D15" s="21"/>
      <c r="E15" s="21"/>
      <c r="F15" s="21"/>
      <c r="G15" s="22" t="s">
        <v>12</v>
      </c>
      <c r="H15" s="22" t="s">
        <v>22</v>
      </c>
      <c r="I15" s="20" t="n">
        <v>17.91</v>
      </c>
    </row>
    <row r="16" customFormat="false" ht="11.25" hidden="false" customHeight="true" outlineLevel="0" collapsed="false">
      <c r="A16" s="21"/>
      <c r="B16" s="21"/>
      <c r="C16" s="21"/>
      <c r="D16" s="21"/>
      <c r="E16" s="21"/>
      <c r="F16" s="21"/>
      <c r="G16" s="22"/>
      <c r="H16" s="22" t="s">
        <v>23</v>
      </c>
      <c r="I16" s="24" t="n">
        <v>1</v>
      </c>
    </row>
    <row r="17" customFormat="false" ht="11.25" hidden="false" customHeight="false" outlineLevel="0" collapsed="false">
      <c r="A17" s="21"/>
      <c r="B17" s="21"/>
      <c r="C17" s="21"/>
      <c r="D17" s="21"/>
      <c r="E17" s="21"/>
      <c r="F17" s="21"/>
      <c r="G17" s="22"/>
      <c r="H17" s="22" t="s">
        <v>24</v>
      </c>
      <c r="I17" s="17" t="n">
        <v>0</v>
      </c>
    </row>
    <row r="18" customFormat="false" ht="11.25" hidden="false" customHeight="true" outlineLevel="0" collapsed="false">
      <c r="A18" s="21" t="s">
        <v>26</v>
      </c>
      <c r="B18" s="21"/>
      <c r="C18" s="21"/>
      <c r="D18" s="21"/>
      <c r="E18" s="21"/>
      <c r="F18" s="21"/>
      <c r="G18" s="22" t="s">
        <v>12</v>
      </c>
      <c r="H18" s="22" t="s">
        <v>22</v>
      </c>
      <c r="I18" s="20" t="n">
        <v>0</v>
      </c>
    </row>
    <row r="19" customFormat="false" ht="11.25" hidden="false" customHeight="false" outlineLevel="0" collapsed="false">
      <c r="A19" s="21"/>
      <c r="B19" s="21"/>
      <c r="C19" s="21"/>
      <c r="D19" s="21"/>
      <c r="E19" s="21"/>
      <c r="F19" s="21"/>
      <c r="G19" s="22"/>
      <c r="H19" s="22" t="s">
        <v>23</v>
      </c>
      <c r="I19" s="24" t="n">
        <v>0</v>
      </c>
    </row>
    <row r="20" customFormat="false" ht="11.25" hidden="false" customHeight="false" outlineLevel="0" collapsed="false">
      <c r="A20" s="21"/>
      <c r="B20" s="21"/>
      <c r="C20" s="21"/>
      <c r="D20" s="21"/>
      <c r="E20" s="21"/>
      <c r="F20" s="21"/>
      <c r="G20" s="22"/>
      <c r="H20" s="22" t="s">
        <v>24</v>
      </c>
      <c r="I20" s="17" t="n">
        <v>0</v>
      </c>
    </row>
    <row r="21" customFormat="false" ht="36" hidden="false" customHeight="true" outlineLevel="0" collapsed="false">
      <c r="A21" s="25" t="s">
        <v>27</v>
      </c>
      <c r="B21" s="25"/>
      <c r="C21" s="25"/>
      <c r="D21" s="25"/>
      <c r="E21" s="25"/>
      <c r="F21" s="25"/>
      <c r="G21" s="26" t="s">
        <v>12</v>
      </c>
      <c r="H21" s="26" t="s">
        <v>28</v>
      </c>
      <c r="I21" s="131" t="s">
        <v>16</v>
      </c>
    </row>
    <row r="22" customFormat="false" ht="22.5" hidden="false" customHeight="true" outlineLevel="0" collapsed="false">
      <c r="A22" s="28" t="s">
        <v>29</v>
      </c>
      <c r="B22" s="28"/>
      <c r="C22" s="28"/>
      <c r="D22" s="28"/>
      <c r="E22" s="28"/>
      <c r="F22" s="28"/>
      <c r="G22" s="26"/>
      <c r="H22" s="26" t="s">
        <v>30</v>
      </c>
      <c r="I22" s="29" t="s">
        <v>16</v>
      </c>
    </row>
    <row r="23" customFormat="false" ht="34.5" hidden="false" customHeight="true" outlineLevel="0" collapsed="false">
      <c r="A23" s="28" t="s">
        <v>31</v>
      </c>
      <c r="B23" s="28"/>
      <c r="C23" s="28"/>
      <c r="D23" s="28"/>
      <c r="E23" s="28"/>
      <c r="F23" s="28"/>
      <c r="G23" s="19"/>
      <c r="H23" s="22" t="s">
        <v>32</v>
      </c>
      <c r="I23" s="130" t="s">
        <v>16</v>
      </c>
    </row>
    <row r="24" customFormat="false" ht="15" hidden="false" customHeight="true" outlineLevel="0" collapsed="false">
      <c r="A24" s="28" t="s">
        <v>33</v>
      </c>
      <c r="B24" s="28"/>
      <c r="C24" s="28"/>
      <c r="D24" s="28"/>
      <c r="E24" s="28"/>
      <c r="F24" s="28"/>
      <c r="G24" s="26"/>
      <c r="H24" s="30" t="s">
        <v>34</v>
      </c>
      <c r="I24" s="31" t="s">
        <v>16</v>
      </c>
    </row>
    <row r="25" customFormat="false" ht="15" hidden="false" customHeight="true" outlineLevel="0" collapsed="false">
      <c r="A25" s="28"/>
      <c r="B25" s="28"/>
      <c r="C25" s="28"/>
      <c r="D25" s="28"/>
      <c r="E25" s="28"/>
      <c r="F25" s="28"/>
      <c r="G25" s="26"/>
      <c r="H25" s="32" t="s">
        <v>35</v>
      </c>
      <c r="I25" s="17" t="s">
        <v>16</v>
      </c>
    </row>
    <row r="26" customFormat="false" ht="26.25" hidden="false" customHeight="true" outlineLevel="0" collapsed="false">
      <c r="A26" s="28" t="s">
        <v>36</v>
      </c>
      <c r="B26" s="28"/>
      <c r="C26" s="28"/>
      <c r="D26" s="28"/>
      <c r="E26" s="28"/>
      <c r="F26" s="28"/>
      <c r="G26" s="26"/>
      <c r="H26" s="22" t="s">
        <v>34</v>
      </c>
      <c r="I26" s="31" t="s">
        <v>16</v>
      </c>
    </row>
    <row r="27" customFormat="false" ht="35.25" hidden="false" customHeight="true" outlineLevel="0" collapsed="false">
      <c r="A27" s="28" t="s">
        <v>37</v>
      </c>
      <c r="B27" s="28"/>
      <c r="C27" s="28"/>
      <c r="D27" s="28"/>
      <c r="E27" s="28"/>
      <c r="F27" s="28"/>
      <c r="G27" s="19"/>
      <c r="H27" s="15" t="s">
        <v>30</v>
      </c>
      <c r="I27" s="17" t="n">
        <v>0.2</v>
      </c>
    </row>
    <row r="28" customFormat="false" ht="4.5" hidden="false" customHeight="true" outlineLevel="0" collapsed="false"/>
    <row r="29" customFormat="false" ht="17.25" hidden="false" customHeight="true" outlineLevel="0" collapsed="false">
      <c r="A29" s="33" t="s">
        <v>38</v>
      </c>
      <c r="B29" s="33"/>
      <c r="C29" s="33"/>
      <c r="D29" s="33"/>
      <c r="E29" s="33"/>
      <c r="F29" s="33"/>
      <c r="G29" s="33"/>
      <c r="H29" s="33"/>
      <c r="I29" s="33"/>
    </row>
    <row r="30" customFormat="false" ht="33.75" hidden="false" customHeight="true" outlineLevel="0" collapsed="false">
      <c r="A30" s="34" t="s">
        <v>39</v>
      </c>
      <c r="B30" s="35" t="s">
        <v>40</v>
      </c>
      <c r="C30" s="35"/>
      <c r="D30" s="35"/>
      <c r="E30" s="35"/>
      <c r="F30" s="35"/>
      <c r="G30" s="35"/>
      <c r="H30" s="34" t="s">
        <v>41</v>
      </c>
      <c r="I30" s="34" t="s">
        <v>42</v>
      </c>
    </row>
    <row r="31" customFormat="false" ht="15" hidden="false" customHeight="true" outlineLevel="0" collapsed="false">
      <c r="A31" s="36" t="n">
        <v>1</v>
      </c>
      <c r="B31" s="14" t="s">
        <v>43</v>
      </c>
      <c r="C31" s="14"/>
      <c r="D31" s="14"/>
      <c r="E31" s="14"/>
      <c r="F31" s="14"/>
      <c r="G31" s="14"/>
      <c r="H31" s="37" t="n">
        <f aca="false">I31/$I$40</f>
        <v>1</v>
      </c>
      <c r="I31" s="38" t="n">
        <f aca="false">IF(D6="12x36",I10,I10/H10*I5)</f>
        <v>1496</v>
      </c>
    </row>
    <row r="32" customFormat="false" ht="15" hidden="false" customHeight="true" outlineLevel="0" collapsed="false">
      <c r="A32" s="36" t="n">
        <f aca="false">A31+1</f>
        <v>2</v>
      </c>
      <c r="B32" s="14" t="s">
        <v>44</v>
      </c>
      <c r="C32" s="14"/>
      <c r="D32" s="14"/>
      <c r="E32" s="14"/>
      <c r="F32" s="14"/>
      <c r="G32" s="14"/>
      <c r="H32" s="37" t="n">
        <f aca="false">I32/$I$40</f>
        <v>0</v>
      </c>
      <c r="I32" s="38" t="n">
        <f aca="false">IF(I9=30%,I31*I9,0)</f>
        <v>0</v>
      </c>
    </row>
    <row r="33" customFormat="false" ht="15" hidden="false" customHeight="true" outlineLevel="0" collapsed="false">
      <c r="A33" s="36" t="n">
        <f aca="false">A32+1</f>
        <v>3</v>
      </c>
      <c r="B33" s="14" t="s">
        <v>45</v>
      </c>
      <c r="C33" s="14"/>
      <c r="D33" s="14"/>
      <c r="E33" s="14"/>
      <c r="F33" s="14"/>
      <c r="G33" s="14"/>
      <c r="H33" s="37" t="n">
        <f aca="false">I33/$I$40</f>
        <v>0</v>
      </c>
      <c r="I33" s="38" t="n">
        <f aca="false">IF(I7=10%,I23*I7,0)</f>
        <v>0</v>
      </c>
    </row>
    <row r="34" customFormat="false" ht="15" hidden="false" customHeight="true" outlineLevel="0" collapsed="false">
      <c r="A34" s="36" t="n">
        <f aca="false">A33+1</f>
        <v>4</v>
      </c>
      <c r="B34" s="14" t="s">
        <v>46</v>
      </c>
      <c r="C34" s="14"/>
      <c r="D34" s="14"/>
      <c r="E34" s="14"/>
      <c r="F34" s="14"/>
      <c r="G34" s="14"/>
      <c r="H34" s="37" t="n">
        <f aca="false">I34/$I$40</f>
        <v>0</v>
      </c>
      <c r="I34" s="38" t="n">
        <f aca="false">IF(I7=20%,I23*I7,0)</f>
        <v>0</v>
      </c>
    </row>
    <row r="35" customFormat="false" ht="15" hidden="false" customHeight="true" outlineLevel="0" collapsed="false">
      <c r="A35" s="36" t="n">
        <f aca="false">A34+1</f>
        <v>5</v>
      </c>
      <c r="B35" s="14" t="s">
        <v>47</v>
      </c>
      <c r="C35" s="14"/>
      <c r="D35" s="14"/>
      <c r="E35" s="14"/>
      <c r="F35" s="14"/>
      <c r="G35" s="14"/>
      <c r="H35" s="37" t="n">
        <f aca="false">I35/$I$40</f>
        <v>0</v>
      </c>
      <c r="I35" s="38" t="n">
        <f aca="false">IF(I7=40%,I23*I7,0)</f>
        <v>0</v>
      </c>
    </row>
    <row r="36" customFormat="false" ht="15" hidden="false" customHeight="true" outlineLevel="0" collapsed="false">
      <c r="A36" s="36" t="n">
        <f aca="false">A35+1</f>
        <v>6</v>
      </c>
      <c r="B36" s="14" t="s">
        <v>48</v>
      </c>
      <c r="C36" s="14"/>
      <c r="D36" s="14"/>
      <c r="E36" s="14"/>
      <c r="F36" s="14"/>
      <c r="G36" s="14"/>
      <c r="H36" s="37" t="n">
        <f aca="false">I36/$I$40</f>
        <v>0</v>
      </c>
      <c r="I36" s="38" t="n">
        <f aca="false">IF(I22="Não aplicável",0,I31*I22)</f>
        <v>0</v>
      </c>
    </row>
    <row r="37" customFormat="false" ht="15" hidden="false" customHeight="true" outlineLevel="0" collapsed="false">
      <c r="A37" s="36" t="n">
        <f aca="false">A36+1</f>
        <v>7</v>
      </c>
      <c r="B37" s="14" t="s">
        <v>49</v>
      </c>
      <c r="C37" s="14"/>
      <c r="D37" s="14"/>
      <c r="E37" s="14"/>
      <c r="F37" s="14"/>
      <c r="G37" s="14"/>
      <c r="H37" s="37" t="n">
        <f aca="false">I37/$I$40</f>
        <v>0</v>
      </c>
      <c r="I37" s="38" t="n">
        <f aca="false">IF(I24="Não aplicável",0,(I31+I32+I33+I34+I35+I36+I39)/I5*I24*(1+I25))</f>
        <v>0</v>
      </c>
    </row>
    <row r="38" customFormat="false" ht="23.25" hidden="false" customHeight="true" outlineLevel="0" collapsed="false">
      <c r="A38" s="36" t="n">
        <f aca="false">A37+1</f>
        <v>8</v>
      </c>
      <c r="B38" s="14" t="s">
        <v>50</v>
      </c>
      <c r="C38" s="14"/>
      <c r="D38" s="14"/>
      <c r="E38" s="14"/>
      <c r="F38" s="14"/>
      <c r="G38" s="14"/>
      <c r="H38" s="37" t="n">
        <f aca="false">I38/$I$40</f>
        <v>0</v>
      </c>
      <c r="I38" s="38" t="n">
        <f aca="false">IF(I24="Não aplicável",0,I24/I13*5*(I10/H10*(1+I25)))</f>
        <v>0</v>
      </c>
    </row>
    <row r="39" customFormat="false" ht="15" hidden="false" customHeight="true" outlineLevel="0" collapsed="false">
      <c r="A39" s="36" t="n">
        <f aca="false">A38+1</f>
        <v>9</v>
      </c>
      <c r="B39" s="39" t="str">
        <f aca="false">IF(D6="12x36","Para postos 12x36 os feriados são considerados compensados, conforme parágrafo único, Art. 59-A da CLT","Outros")</f>
        <v>Outros</v>
      </c>
      <c r="C39" s="39"/>
      <c r="D39" s="39"/>
      <c r="E39" s="39"/>
      <c r="F39" s="39"/>
      <c r="G39" s="39"/>
      <c r="H39" s="37" t="n">
        <f aca="false">I39/$I$40</f>
        <v>0</v>
      </c>
      <c r="I39" s="38" t="n">
        <v>0</v>
      </c>
    </row>
    <row r="40" s="44" customFormat="true" ht="15" hidden="false" customHeight="true" outlineLevel="0" collapsed="false">
      <c r="A40" s="40" t="s">
        <v>51</v>
      </c>
      <c r="B40" s="40"/>
      <c r="C40" s="40"/>
      <c r="D40" s="40"/>
      <c r="E40" s="40"/>
      <c r="F40" s="40"/>
      <c r="G40" s="40"/>
      <c r="H40" s="41" t="n">
        <f aca="false">SUM(H31:H39)</f>
        <v>1</v>
      </c>
      <c r="I40" s="42" t="n">
        <f aca="false">SUM(I31:I39)</f>
        <v>1496</v>
      </c>
      <c r="J40" s="43"/>
    </row>
    <row r="41" customFormat="false" ht="4.5" hidden="false" customHeight="true" outlineLevel="0" collapsed="false"/>
    <row r="42" customFormat="false" ht="33.75" hidden="false" customHeight="true" outlineLevel="0" collapsed="false">
      <c r="A42" s="34" t="s">
        <v>52</v>
      </c>
      <c r="B42" s="35" t="s">
        <v>53</v>
      </c>
      <c r="C42" s="35"/>
      <c r="D42" s="35"/>
      <c r="E42" s="35"/>
      <c r="F42" s="35"/>
      <c r="G42" s="35"/>
      <c r="H42" s="34" t="s">
        <v>41</v>
      </c>
      <c r="I42" s="34" t="s">
        <v>42</v>
      </c>
    </row>
    <row r="43" customFormat="false" ht="15" hidden="false" customHeight="true" outlineLevel="0" collapsed="false">
      <c r="A43" s="36" t="n">
        <v>1</v>
      </c>
      <c r="B43" s="14" t="s">
        <v>54</v>
      </c>
      <c r="C43" s="14"/>
      <c r="D43" s="14"/>
      <c r="E43" s="14"/>
      <c r="F43" s="14"/>
      <c r="G43" s="14"/>
      <c r="H43" s="37" t="n">
        <v>0.2</v>
      </c>
      <c r="I43" s="38" t="n">
        <f aca="false">$I$40*H43</f>
        <v>299.2</v>
      </c>
    </row>
    <row r="44" customFormat="false" ht="15" hidden="false" customHeight="true" outlineLevel="0" collapsed="false">
      <c r="A44" s="36" t="n">
        <v>2</v>
      </c>
      <c r="B44" s="14" t="s">
        <v>55</v>
      </c>
      <c r="C44" s="14"/>
      <c r="D44" s="14"/>
      <c r="E44" s="14"/>
      <c r="F44" s="14"/>
      <c r="G44" s="14"/>
      <c r="H44" s="37" t="n">
        <v>0.015</v>
      </c>
      <c r="I44" s="38" t="n">
        <f aca="false">$I$40*H44</f>
        <v>22.44</v>
      </c>
    </row>
    <row r="45" customFormat="false" ht="15" hidden="false" customHeight="true" outlineLevel="0" collapsed="false">
      <c r="A45" s="36" t="n">
        <v>3</v>
      </c>
      <c r="B45" s="14" t="s">
        <v>56</v>
      </c>
      <c r="C45" s="14"/>
      <c r="D45" s="14"/>
      <c r="E45" s="14"/>
      <c r="F45" s="14"/>
      <c r="G45" s="14"/>
      <c r="H45" s="37" t="n">
        <v>0.01</v>
      </c>
      <c r="I45" s="38" t="n">
        <f aca="false">$I$40*H45</f>
        <v>14.96</v>
      </c>
    </row>
    <row r="46" customFormat="false" ht="15" hidden="false" customHeight="true" outlineLevel="0" collapsed="false">
      <c r="A46" s="36" t="n">
        <v>4</v>
      </c>
      <c r="B46" s="14" t="s">
        <v>57</v>
      </c>
      <c r="C46" s="14"/>
      <c r="D46" s="14"/>
      <c r="E46" s="14"/>
      <c r="F46" s="14"/>
      <c r="G46" s="14"/>
      <c r="H46" s="37" t="n">
        <v>0.002</v>
      </c>
      <c r="I46" s="38" t="n">
        <f aca="false">$I$40*H46</f>
        <v>2.992</v>
      </c>
    </row>
    <row r="47" customFormat="false" ht="15" hidden="false" customHeight="true" outlineLevel="0" collapsed="false">
      <c r="A47" s="36" t="n">
        <v>5</v>
      </c>
      <c r="B47" s="14" t="s">
        <v>58</v>
      </c>
      <c r="C47" s="14"/>
      <c r="D47" s="14"/>
      <c r="E47" s="14"/>
      <c r="F47" s="14"/>
      <c r="G47" s="14"/>
      <c r="H47" s="37" t="n">
        <v>0.025</v>
      </c>
      <c r="I47" s="38" t="n">
        <f aca="false">$I$40*H47</f>
        <v>37.4</v>
      </c>
    </row>
    <row r="48" customFormat="false" ht="15" hidden="false" customHeight="true" outlineLevel="0" collapsed="false">
      <c r="A48" s="36" t="n">
        <v>6</v>
      </c>
      <c r="B48" s="14" t="s">
        <v>59</v>
      </c>
      <c r="C48" s="14"/>
      <c r="D48" s="14"/>
      <c r="E48" s="14"/>
      <c r="F48" s="14"/>
      <c r="G48" s="14"/>
      <c r="H48" s="37" t="n">
        <v>0.08</v>
      </c>
      <c r="I48" s="38" t="n">
        <f aca="false">$I$40*H48</f>
        <v>119.68</v>
      </c>
    </row>
    <row r="49" customFormat="false" ht="15" hidden="false" customHeight="true" outlineLevel="0" collapsed="false">
      <c r="A49" s="36" t="n">
        <v>7</v>
      </c>
      <c r="B49" s="14" t="s">
        <v>60</v>
      </c>
      <c r="C49" s="14"/>
      <c r="D49" s="14"/>
      <c r="E49" s="14"/>
      <c r="F49" s="14"/>
      <c r="G49" s="14"/>
      <c r="H49" s="37" t="n">
        <v>0.03</v>
      </c>
      <c r="I49" s="38" t="n">
        <f aca="false">$I$40*H49</f>
        <v>44.88</v>
      </c>
    </row>
    <row r="50" customFormat="false" ht="15" hidden="false" customHeight="true" outlineLevel="0" collapsed="false">
      <c r="A50" s="36" t="n">
        <v>8</v>
      </c>
      <c r="B50" s="14" t="s">
        <v>61</v>
      </c>
      <c r="C50" s="14"/>
      <c r="D50" s="14"/>
      <c r="E50" s="14"/>
      <c r="F50" s="14"/>
      <c r="G50" s="14"/>
      <c r="H50" s="37" t="n">
        <v>0.006</v>
      </c>
      <c r="I50" s="38" t="n">
        <f aca="false">$I$40*H50</f>
        <v>8.976</v>
      </c>
    </row>
    <row r="51" s="44" customFormat="true" ht="15" hidden="false" customHeight="true" outlineLevel="0" collapsed="false">
      <c r="A51" s="40" t="s">
        <v>62</v>
      </c>
      <c r="B51" s="40"/>
      <c r="C51" s="40"/>
      <c r="D51" s="40"/>
      <c r="E51" s="40"/>
      <c r="F51" s="40"/>
      <c r="G51" s="40"/>
      <c r="H51" s="41" t="n">
        <f aca="false">SUM(H43:H50)</f>
        <v>0.368</v>
      </c>
      <c r="I51" s="42" t="n">
        <f aca="false">SUM(I43:I50)</f>
        <v>550.528</v>
      </c>
      <c r="J51" s="43"/>
    </row>
    <row r="52" customFormat="false" ht="15" hidden="false" customHeight="true" outlineLevel="0" collapsed="false">
      <c r="A52" s="45" t="s">
        <v>63</v>
      </c>
      <c r="B52" s="45"/>
      <c r="C52" s="45"/>
      <c r="D52" s="45"/>
      <c r="E52" s="45"/>
      <c r="F52" s="45"/>
      <c r="G52" s="45"/>
      <c r="H52" s="45"/>
      <c r="I52" s="45"/>
    </row>
    <row r="53" customFormat="false" ht="30.75" hidden="false" customHeight="true" outlineLevel="0" collapsed="false">
      <c r="A53" s="46" t="s">
        <v>64</v>
      </c>
      <c r="B53" s="46"/>
      <c r="C53" s="46"/>
      <c r="D53" s="46"/>
      <c r="E53" s="46"/>
      <c r="F53" s="46"/>
      <c r="G53" s="46"/>
      <c r="H53" s="46"/>
      <c r="I53" s="46"/>
    </row>
    <row r="54" customFormat="false" ht="33.75" hidden="false" customHeight="true" outlineLevel="0" collapsed="false">
      <c r="A54" s="34" t="s">
        <v>65</v>
      </c>
      <c r="B54" s="35" t="s">
        <v>66</v>
      </c>
      <c r="C54" s="35"/>
      <c r="D54" s="35"/>
      <c r="E54" s="35"/>
      <c r="F54" s="35"/>
      <c r="G54" s="35"/>
      <c r="H54" s="34" t="s">
        <v>41</v>
      </c>
      <c r="I54" s="34" t="s">
        <v>42</v>
      </c>
    </row>
    <row r="55" customFormat="false" ht="15" hidden="false" customHeight="true" outlineLevel="0" collapsed="false">
      <c r="A55" s="36" t="n">
        <v>1</v>
      </c>
      <c r="B55" s="14" t="s">
        <v>67</v>
      </c>
      <c r="C55" s="14"/>
      <c r="D55" s="14"/>
      <c r="E55" s="14"/>
      <c r="F55" s="14"/>
      <c r="G55" s="14"/>
      <c r="H55" s="37" t="n">
        <v>0.119314</v>
      </c>
      <c r="I55" s="38" t="n">
        <f aca="false">$I$40*H55</f>
        <v>178.493744</v>
      </c>
    </row>
    <row r="56" customFormat="false" ht="15" hidden="false" customHeight="true" outlineLevel="0" collapsed="false">
      <c r="A56" s="36" t="n">
        <v>2</v>
      </c>
      <c r="B56" s="14" t="s">
        <v>68</v>
      </c>
      <c r="C56" s="14"/>
      <c r="D56" s="14"/>
      <c r="E56" s="14"/>
      <c r="F56" s="14"/>
      <c r="G56" s="14"/>
      <c r="H56" s="37" t="n">
        <v>0.020479</v>
      </c>
      <c r="I56" s="38" t="n">
        <f aca="false">$I$40*H56</f>
        <v>30.636584</v>
      </c>
    </row>
    <row r="57" customFormat="false" ht="15" hidden="false" customHeight="true" outlineLevel="0" collapsed="false">
      <c r="A57" s="36" t="n">
        <v>3</v>
      </c>
      <c r="B57" s="14" t="s">
        <v>69</v>
      </c>
      <c r="C57" s="14"/>
      <c r="D57" s="14"/>
      <c r="E57" s="14"/>
      <c r="F57" s="14"/>
      <c r="G57" s="14"/>
      <c r="H57" s="37" t="n">
        <v>0.012123</v>
      </c>
      <c r="I57" s="38" t="n">
        <f aca="false">$I$40*H57</f>
        <v>18.136008</v>
      </c>
    </row>
    <row r="58" customFormat="false" ht="15" hidden="false" customHeight="true" outlineLevel="0" collapsed="false">
      <c r="A58" s="36" t="n">
        <v>4</v>
      </c>
      <c r="B58" s="14" t="s">
        <v>70</v>
      </c>
      <c r="C58" s="14"/>
      <c r="D58" s="14"/>
      <c r="E58" s="14"/>
      <c r="F58" s="14"/>
      <c r="G58" s="14"/>
      <c r="H58" s="37" t="n">
        <v>0.011436</v>
      </c>
      <c r="I58" s="38" t="n">
        <f aca="false">$I$40*H58</f>
        <v>17.108256</v>
      </c>
    </row>
    <row r="59" customFormat="false" ht="15" hidden="false" customHeight="true" outlineLevel="0" collapsed="false">
      <c r="A59" s="36" t="n">
        <v>5</v>
      </c>
      <c r="B59" s="14" t="s">
        <v>71</v>
      </c>
      <c r="C59" s="14"/>
      <c r="D59" s="14"/>
      <c r="E59" s="14"/>
      <c r="F59" s="14"/>
      <c r="G59" s="14"/>
      <c r="H59" s="37" t="n">
        <v>0.000174</v>
      </c>
      <c r="I59" s="38" t="n">
        <f aca="false">$I$40*H59</f>
        <v>0.260304</v>
      </c>
    </row>
    <row r="60" customFormat="false" ht="15" hidden="false" customHeight="true" outlineLevel="0" collapsed="false">
      <c r="A60" s="36" t="n">
        <v>6</v>
      </c>
      <c r="B60" s="14" t="s">
        <v>72</v>
      </c>
      <c r="C60" s="14"/>
      <c r="D60" s="14"/>
      <c r="E60" s="14"/>
      <c r="F60" s="14"/>
      <c r="G60" s="14"/>
      <c r="H60" s="37" t="n">
        <v>0.000442</v>
      </c>
      <c r="I60" s="38" t="n">
        <f aca="false">$I$40*H60</f>
        <v>0.661232</v>
      </c>
    </row>
    <row r="61" customFormat="false" ht="15" hidden="false" customHeight="true" outlineLevel="0" collapsed="false">
      <c r="A61" s="36" t="n">
        <v>7</v>
      </c>
      <c r="B61" s="14" t="s">
        <v>73</v>
      </c>
      <c r="C61" s="14"/>
      <c r="D61" s="14"/>
      <c r="E61" s="14"/>
      <c r="F61" s="14"/>
      <c r="G61" s="14"/>
      <c r="H61" s="37" t="n">
        <v>0.000185</v>
      </c>
      <c r="I61" s="38" t="n">
        <f aca="false">$I$40*H61</f>
        <v>0.27676</v>
      </c>
    </row>
    <row r="62" customFormat="false" ht="15" hidden="false" customHeight="true" outlineLevel="0" collapsed="false">
      <c r="A62" s="36" t="n">
        <v>8</v>
      </c>
      <c r="B62" s="14" t="s">
        <v>74</v>
      </c>
      <c r="C62" s="14"/>
      <c r="D62" s="14"/>
      <c r="E62" s="14"/>
      <c r="F62" s="14"/>
      <c r="G62" s="14"/>
      <c r="H62" s="37" t="n">
        <v>0.09079</v>
      </c>
      <c r="I62" s="38" t="n">
        <f aca="false">$I$40*H62</f>
        <v>135.82184</v>
      </c>
    </row>
    <row r="63" s="44" customFormat="true" ht="15" hidden="false" customHeight="true" outlineLevel="0" collapsed="false">
      <c r="A63" s="40" t="s">
        <v>75</v>
      </c>
      <c r="B63" s="40"/>
      <c r="C63" s="40"/>
      <c r="D63" s="40"/>
      <c r="E63" s="40"/>
      <c r="F63" s="40"/>
      <c r="G63" s="40"/>
      <c r="H63" s="41" t="n">
        <f aca="false">SUM(H55:H62)</f>
        <v>0.254943</v>
      </c>
      <c r="I63" s="42" t="n">
        <f aca="false">SUM(I55:I62)</f>
        <v>381.394728</v>
      </c>
      <c r="J63" s="43"/>
    </row>
    <row r="64" customFormat="false" ht="11.25" hidden="false" customHeight="true" outlineLevel="0" collapsed="false">
      <c r="A64" s="47" t="s">
        <v>76</v>
      </c>
      <c r="B64" s="48" t="s">
        <v>77</v>
      </c>
      <c r="C64" s="48"/>
      <c r="D64" s="48"/>
      <c r="E64" s="48"/>
      <c r="F64" s="48"/>
      <c r="G64" s="48"/>
      <c r="H64" s="48"/>
      <c r="I64" s="48"/>
    </row>
    <row r="65" customFormat="false" ht="15" hidden="false" customHeight="true" outlineLevel="0" collapsed="false">
      <c r="A65" s="47" t="s">
        <v>78</v>
      </c>
      <c r="B65" s="49" t="s">
        <v>79</v>
      </c>
      <c r="C65" s="49"/>
      <c r="D65" s="49"/>
      <c r="E65" s="49"/>
      <c r="F65" s="49"/>
      <c r="G65" s="49"/>
      <c r="H65" s="49"/>
      <c r="I65" s="49"/>
    </row>
    <row r="66" customFormat="false" ht="33.75" hidden="false" customHeight="true" outlineLevel="0" collapsed="false">
      <c r="A66" s="34" t="s">
        <v>80</v>
      </c>
      <c r="B66" s="35" t="s">
        <v>81</v>
      </c>
      <c r="C66" s="35"/>
      <c r="D66" s="35"/>
      <c r="E66" s="35"/>
      <c r="F66" s="35"/>
      <c r="G66" s="35"/>
      <c r="H66" s="34" t="s">
        <v>41</v>
      </c>
      <c r="I66" s="34" t="s">
        <v>42</v>
      </c>
    </row>
    <row r="67" customFormat="false" ht="15" hidden="false" customHeight="true" outlineLevel="0" collapsed="false">
      <c r="A67" s="36" t="n">
        <v>1</v>
      </c>
      <c r="B67" s="14" t="s">
        <v>82</v>
      </c>
      <c r="C67" s="14"/>
      <c r="D67" s="14"/>
      <c r="E67" s="14"/>
      <c r="F67" s="14"/>
      <c r="G67" s="14"/>
      <c r="H67" s="37" t="n">
        <v>0.023627</v>
      </c>
      <c r="I67" s="38" t="n">
        <f aca="false">$I$40*H67</f>
        <v>35.345992</v>
      </c>
    </row>
    <row r="68" customFormat="false" ht="15" hidden="false" customHeight="true" outlineLevel="0" collapsed="false">
      <c r="A68" s="36" t="n">
        <v>2</v>
      </c>
      <c r="B68" s="14" t="s">
        <v>83</v>
      </c>
      <c r="C68" s="14"/>
      <c r="D68" s="14"/>
      <c r="E68" s="14"/>
      <c r="F68" s="14"/>
      <c r="G68" s="14"/>
      <c r="H68" s="37" t="n">
        <v>0.001717</v>
      </c>
      <c r="I68" s="38" t="n">
        <f aca="false">$I$40*H68</f>
        <v>2.568632</v>
      </c>
    </row>
    <row r="69" customFormat="false" ht="15" hidden="false" customHeight="true" outlineLevel="0" collapsed="false">
      <c r="A69" s="36" t="n">
        <v>3</v>
      </c>
      <c r="B69" s="14" t="s">
        <v>84</v>
      </c>
      <c r="C69" s="14"/>
      <c r="D69" s="14"/>
      <c r="E69" s="14"/>
      <c r="F69" s="14"/>
      <c r="G69" s="14"/>
      <c r="H69" s="37" t="n">
        <v>0.009451</v>
      </c>
      <c r="I69" s="38" t="n">
        <f aca="false">$I$40*H69</f>
        <v>14.138696</v>
      </c>
    </row>
    <row r="70" s="44" customFormat="true" ht="15" hidden="false" customHeight="true" outlineLevel="0" collapsed="false">
      <c r="A70" s="40" t="s">
        <v>85</v>
      </c>
      <c r="B70" s="40"/>
      <c r="C70" s="40"/>
      <c r="D70" s="40"/>
      <c r="E70" s="40"/>
      <c r="F70" s="40"/>
      <c r="G70" s="40"/>
      <c r="H70" s="41" t="n">
        <f aca="false">SUM(H67:H69)</f>
        <v>0.034795</v>
      </c>
      <c r="I70" s="42" t="n">
        <f aca="false">SUM(I67:I69)</f>
        <v>52.05332</v>
      </c>
      <c r="J70" s="43"/>
    </row>
    <row r="71" customFormat="false" ht="4.5" hidden="false" customHeight="true" outlineLevel="0" collapsed="false"/>
    <row r="72" customFormat="false" ht="33.75" hidden="false" customHeight="true" outlineLevel="0" collapsed="false">
      <c r="A72" s="34" t="s">
        <v>86</v>
      </c>
      <c r="B72" s="35" t="s">
        <v>87</v>
      </c>
      <c r="C72" s="35"/>
      <c r="D72" s="35"/>
      <c r="E72" s="35"/>
      <c r="F72" s="35"/>
      <c r="G72" s="35"/>
      <c r="H72" s="34" t="s">
        <v>41</v>
      </c>
      <c r="I72" s="34" t="s">
        <v>42</v>
      </c>
    </row>
    <row r="73" customFormat="false" ht="15" hidden="false" customHeight="true" outlineLevel="0" collapsed="false">
      <c r="A73" s="36" t="n">
        <v>1</v>
      </c>
      <c r="B73" s="14" t="s">
        <v>88</v>
      </c>
      <c r="C73" s="14"/>
      <c r="D73" s="14"/>
      <c r="E73" s="14"/>
      <c r="F73" s="14"/>
      <c r="G73" s="14"/>
      <c r="H73" s="37" t="n">
        <f aca="false">(H51*H63)</f>
        <v>0.093819024</v>
      </c>
      <c r="I73" s="38" t="n">
        <f aca="false">$I$40*H73</f>
        <v>140.353259904</v>
      </c>
    </row>
    <row r="74" s="44" customFormat="true" ht="15" hidden="false" customHeight="true" outlineLevel="0" collapsed="false">
      <c r="A74" s="40" t="s">
        <v>89</v>
      </c>
      <c r="B74" s="40"/>
      <c r="C74" s="40"/>
      <c r="D74" s="40"/>
      <c r="E74" s="40"/>
      <c r="F74" s="40"/>
      <c r="G74" s="40"/>
      <c r="H74" s="41" t="n">
        <f aca="false">SUM(H73:H73)</f>
        <v>0.093819024</v>
      </c>
      <c r="I74" s="42" t="n">
        <f aca="false">I73</f>
        <v>140.353259904</v>
      </c>
      <c r="J74" s="43"/>
      <c r="K74" s="50"/>
    </row>
    <row r="75" customFormat="false" ht="4.5" hidden="false" customHeight="true" outlineLevel="0" collapsed="false">
      <c r="J75" s="51"/>
    </row>
    <row r="76" s="44" customFormat="true" ht="12" hidden="false" customHeight="true" outlineLevel="0" collapsed="false">
      <c r="A76" s="52" t="s">
        <v>90</v>
      </c>
      <c r="B76" s="52"/>
      <c r="C76" s="52"/>
      <c r="D76" s="52"/>
      <c r="E76" s="52"/>
      <c r="F76" s="52"/>
      <c r="G76" s="52"/>
      <c r="H76" s="53" t="n">
        <f aca="false">H51+H63+H70+H74</f>
        <v>0.751557024</v>
      </c>
      <c r="I76" s="54" t="n">
        <f aca="false">I51+I63+I70+I74</f>
        <v>1124.329307904</v>
      </c>
      <c r="J76" s="43"/>
    </row>
    <row r="77" customFormat="false" ht="4.5" hidden="false" customHeight="true" outlineLevel="0" collapsed="false"/>
    <row r="78" customFormat="false" ht="33.75" hidden="false" customHeight="true" outlineLevel="0" collapsed="false">
      <c r="A78" s="34" t="s">
        <v>91</v>
      </c>
      <c r="B78" s="35" t="s">
        <v>92</v>
      </c>
      <c r="C78" s="35"/>
      <c r="D78" s="35"/>
      <c r="E78" s="35"/>
      <c r="F78" s="35"/>
      <c r="G78" s="35"/>
      <c r="H78" s="34" t="s">
        <v>41</v>
      </c>
      <c r="I78" s="34" t="s">
        <v>42</v>
      </c>
    </row>
    <row r="79" customFormat="false" ht="15" hidden="false" customHeight="true" outlineLevel="0" collapsed="false">
      <c r="A79" s="36" t="n">
        <v>1</v>
      </c>
      <c r="B79" s="14" t="s">
        <v>25</v>
      </c>
      <c r="C79" s="14"/>
      <c r="D79" s="14"/>
      <c r="E79" s="14"/>
      <c r="F79" s="14"/>
      <c r="G79" s="14"/>
      <c r="H79" s="37" t="n">
        <f aca="false">I79/$I$40</f>
        <v>0.0119719251336898</v>
      </c>
      <c r="I79" s="38" t="n">
        <f aca="false">I97</f>
        <v>17.91</v>
      </c>
    </row>
    <row r="80" customFormat="false" ht="15" hidden="false" customHeight="true" outlineLevel="0" collapsed="false">
      <c r="A80" s="36" t="n">
        <f aca="false">A79+1</f>
        <v>2</v>
      </c>
      <c r="B80" s="14" t="s">
        <v>26</v>
      </c>
      <c r="C80" s="14"/>
      <c r="D80" s="14"/>
      <c r="E80" s="14"/>
      <c r="F80" s="14"/>
      <c r="G80" s="14"/>
      <c r="H80" s="37" t="n">
        <f aca="false">I80/$I$40</f>
        <v>0</v>
      </c>
      <c r="I80" s="38" t="n">
        <f aca="false">I93</f>
        <v>0</v>
      </c>
    </row>
    <row r="81" customFormat="false" ht="15" hidden="false" customHeight="true" outlineLevel="0" collapsed="false">
      <c r="A81" s="36" t="n">
        <f aca="false">A80+1</f>
        <v>3</v>
      </c>
      <c r="B81" s="14" t="s">
        <v>93</v>
      </c>
      <c r="C81" s="14"/>
      <c r="D81" s="14"/>
      <c r="E81" s="14"/>
      <c r="F81" s="14"/>
      <c r="G81" s="14"/>
      <c r="H81" s="37" t="n">
        <f aca="false">I81/$I$40</f>
        <v>0</v>
      </c>
      <c r="I81" s="38" t="n">
        <v>0</v>
      </c>
    </row>
    <row r="82" customFormat="false" ht="15" hidden="false" customHeight="true" outlineLevel="0" collapsed="false">
      <c r="A82" s="36" t="n">
        <f aca="false">A81+1</f>
        <v>4</v>
      </c>
      <c r="B82" s="14" t="s">
        <v>94</v>
      </c>
      <c r="C82" s="14"/>
      <c r="D82" s="14"/>
      <c r="E82" s="14"/>
      <c r="F82" s="14"/>
      <c r="G82" s="14"/>
      <c r="H82" s="37" t="n">
        <f aca="false">I82/$I$40</f>
        <v>0.0576470588235294</v>
      </c>
      <c r="I82" s="38" t="n">
        <f aca="false">I89</f>
        <v>86.24</v>
      </c>
    </row>
    <row r="83" customFormat="false" ht="15" hidden="false" customHeight="true" outlineLevel="0" collapsed="false">
      <c r="A83" s="36" t="n">
        <f aca="false">A82+1</f>
        <v>5</v>
      </c>
      <c r="B83" s="14" t="s">
        <v>95</v>
      </c>
      <c r="C83" s="14"/>
      <c r="D83" s="14"/>
      <c r="E83" s="14"/>
      <c r="F83" s="14"/>
      <c r="G83" s="14"/>
      <c r="H83" s="37" t="n">
        <f aca="false">I83/$I$40</f>
        <v>0</v>
      </c>
      <c r="I83" s="38" t="n">
        <f aca="false">IF(I26="Não aplicável",0,((I10/H10)*1.5*I26))</f>
        <v>0</v>
      </c>
    </row>
    <row r="84" customFormat="false" ht="15" hidden="false" customHeight="true" outlineLevel="0" collapsed="false">
      <c r="A84" s="36" t="n">
        <f aca="false">A83+1</f>
        <v>6</v>
      </c>
      <c r="B84" s="14" t="s">
        <v>96</v>
      </c>
      <c r="C84" s="14"/>
      <c r="D84" s="14"/>
      <c r="E84" s="14"/>
      <c r="F84" s="14"/>
      <c r="G84" s="14"/>
      <c r="H84" s="37" t="n">
        <f aca="false">I84/$I$40</f>
        <v>0</v>
      </c>
      <c r="I84" s="38" t="n">
        <f aca="false">IF(I21="Não aplicável",0,I21)</f>
        <v>0</v>
      </c>
    </row>
    <row r="85" customFormat="false" ht="15" hidden="false" customHeight="true" outlineLevel="0" collapsed="false">
      <c r="A85" s="40" t="s">
        <v>97</v>
      </c>
      <c r="B85" s="40"/>
      <c r="C85" s="40"/>
      <c r="D85" s="40"/>
      <c r="E85" s="40"/>
      <c r="F85" s="40"/>
      <c r="G85" s="40"/>
      <c r="H85" s="41" t="n">
        <f aca="false">SUM(H79:H84)</f>
        <v>0.0696189839572193</v>
      </c>
      <c r="I85" s="42" t="n">
        <f aca="false">SUM(I79:I84)</f>
        <v>104.15</v>
      </c>
      <c r="J85" s="55"/>
    </row>
    <row r="86" customFormat="false" ht="18" hidden="false" customHeight="true" outlineLevel="0" collapsed="false">
      <c r="A86" s="56" t="s">
        <v>98</v>
      </c>
      <c r="B86" s="45" t="s">
        <v>99</v>
      </c>
      <c r="C86" s="45"/>
      <c r="D86" s="45"/>
      <c r="E86" s="45"/>
      <c r="F86" s="45"/>
      <c r="G86" s="45"/>
      <c r="H86" s="57"/>
      <c r="I86" s="58"/>
    </row>
    <row r="87" customFormat="false" ht="15" hidden="false" customHeight="true" outlineLevel="0" collapsed="false">
      <c r="A87" s="59" t="s">
        <v>100</v>
      </c>
      <c r="B87" s="59"/>
      <c r="C87" s="59"/>
      <c r="D87" s="59"/>
      <c r="E87" s="59"/>
      <c r="F87" s="59"/>
      <c r="G87" s="59"/>
      <c r="H87" s="59"/>
      <c r="I87" s="59"/>
    </row>
    <row r="88" customFormat="false" ht="24" hidden="false" customHeight="true" outlineLevel="0" collapsed="false">
      <c r="A88" s="28" t="s">
        <v>101</v>
      </c>
      <c r="B88" s="28"/>
      <c r="C88" s="28" t="s">
        <v>102</v>
      </c>
      <c r="D88" s="28" t="s">
        <v>103</v>
      </c>
      <c r="E88" s="28" t="s">
        <v>104</v>
      </c>
      <c r="F88" s="28" t="s">
        <v>105</v>
      </c>
      <c r="G88" s="28" t="s">
        <v>106</v>
      </c>
      <c r="H88" s="60" t="s">
        <v>107</v>
      </c>
      <c r="I88" s="61" t="s">
        <v>108</v>
      </c>
    </row>
    <row r="89" customFormat="false" ht="15" hidden="false" customHeight="true" outlineLevel="0" collapsed="false">
      <c r="A89" s="62" t="n">
        <f aca="false">I12</f>
        <v>4</v>
      </c>
      <c r="B89" s="62"/>
      <c r="C89" s="36" t="n">
        <f aca="false">I13</f>
        <v>22</v>
      </c>
      <c r="D89" s="36" t="n">
        <v>2</v>
      </c>
      <c r="E89" s="63" t="n">
        <f aca="false">A89*C89*D89</f>
        <v>176</v>
      </c>
      <c r="F89" s="63" t="n">
        <f aca="false">I31</f>
        <v>1496</v>
      </c>
      <c r="G89" s="64" t="n">
        <f aca="false">I14</f>
        <v>0.06</v>
      </c>
      <c r="H89" s="63" t="n">
        <f aca="false">F89*G89</f>
        <v>89.76</v>
      </c>
      <c r="I89" s="38" t="n">
        <f aca="false">IF((E89-H89)&gt;0,E89-H89,0)</f>
        <v>86.24</v>
      </c>
    </row>
    <row r="90" customFormat="false" ht="3.75" hidden="false" customHeight="true" outlineLevel="0" collapsed="false">
      <c r="A90" s="65"/>
      <c r="B90" s="66"/>
      <c r="C90" s="66"/>
      <c r="D90" s="66"/>
      <c r="E90" s="67"/>
      <c r="F90" s="67"/>
      <c r="G90" s="68"/>
      <c r="H90" s="67"/>
      <c r="I90" s="69"/>
    </row>
    <row r="91" customFormat="false" ht="15" hidden="false" customHeight="true" outlineLevel="0" collapsed="false">
      <c r="A91" s="59" t="s">
        <v>109</v>
      </c>
      <c r="B91" s="59"/>
      <c r="C91" s="59"/>
      <c r="D91" s="59"/>
      <c r="E91" s="59"/>
      <c r="F91" s="59"/>
      <c r="G91" s="59"/>
      <c r="H91" s="59"/>
      <c r="I91" s="59"/>
    </row>
    <row r="92" customFormat="false" ht="23.25" hidden="false" customHeight="true" outlineLevel="0" collapsed="false">
      <c r="A92" s="28" t="s">
        <v>101</v>
      </c>
      <c r="B92" s="28"/>
      <c r="C92" s="28" t="s">
        <v>110</v>
      </c>
      <c r="D92" s="28" t="s">
        <v>103</v>
      </c>
      <c r="E92" s="28" t="s">
        <v>104</v>
      </c>
      <c r="F92" s="28" t="s">
        <v>105</v>
      </c>
      <c r="G92" s="28" t="s">
        <v>106</v>
      </c>
      <c r="H92" s="60" t="s">
        <v>107</v>
      </c>
      <c r="I92" s="61" t="s">
        <v>108</v>
      </c>
    </row>
    <row r="93" customFormat="false" ht="15" hidden="false" customHeight="true" outlineLevel="0" collapsed="false">
      <c r="A93" s="63" t="n">
        <f aca="false">I18</f>
        <v>0</v>
      </c>
      <c r="B93" s="63"/>
      <c r="C93" s="70" t="n">
        <f aca="false">I19</f>
        <v>0</v>
      </c>
      <c r="D93" s="36" t="n">
        <v>1</v>
      </c>
      <c r="E93" s="63" t="n">
        <f aca="false">A93*C93*D93</f>
        <v>0</v>
      </c>
      <c r="F93" s="63" t="n">
        <f aca="false">E93</f>
        <v>0</v>
      </c>
      <c r="G93" s="71" t="n">
        <f aca="false">I20</f>
        <v>0</v>
      </c>
      <c r="H93" s="63" t="n">
        <f aca="false">F93*G93</f>
        <v>0</v>
      </c>
      <c r="I93" s="38" t="n">
        <f aca="false">E93-H93</f>
        <v>0</v>
      </c>
    </row>
    <row r="94" customFormat="false" ht="4.5" hidden="false" customHeight="true" outlineLevel="0" collapsed="false">
      <c r="A94" s="72"/>
      <c r="B94" s="72"/>
      <c r="C94" s="72"/>
      <c r="D94" s="72"/>
      <c r="E94" s="73"/>
      <c r="F94" s="73"/>
      <c r="G94" s="74"/>
      <c r="H94" s="73"/>
      <c r="I94" s="75"/>
    </row>
    <row r="95" customFormat="false" ht="15" hidden="false" customHeight="true" outlineLevel="0" collapsed="false">
      <c r="A95" s="76" t="s">
        <v>111</v>
      </c>
      <c r="B95" s="76"/>
      <c r="C95" s="76"/>
      <c r="D95" s="76"/>
      <c r="E95" s="76"/>
      <c r="F95" s="77" t="str">
        <f aca="false">A15</f>
        <v>Cesta Básica</v>
      </c>
      <c r="G95" s="77"/>
      <c r="H95" s="77"/>
      <c r="I95" s="77"/>
    </row>
    <row r="96" customFormat="false" ht="23.25" hidden="false" customHeight="true" outlineLevel="0" collapsed="false">
      <c r="A96" s="78" t="s">
        <v>101</v>
      </c>
      <c r="B96" s="78"/>
      <c r="C96" s="78" t="s">
        <v>110</v>
      </c>
      <c r="D96" s="78" t="s">
        <v>103</v>
      </c>
      <c r="E96" s="78" t="s">
        <v>104</v>
      </c>
      <c r="F96" s="78" t="s">
        <v>105</v>
      </c>
      <c r="G96" s="78" t="s">
        <v>106</v>
      </c>
      <c r="H96" s="79" t="str">
        <f aca="false">H88</f>
        <v>Valor desconto</v>
      </c>
      <c r="I96" s="80" t="s">
        <v>108</v>
      </c>
    </row>
    <row r="97" customFormat="false" ht="15" hidden="false" customHeight="true" outlineLevel="0" collapsed="false">
      <c r="A97" s="63" t="n">
        <f aca="false">I15</f>
        <v>17.91</v>
      </c>
      <c r="B97" s="63"/>
      <c r="C97" s="70" t="n">
        <f aca="false">I16</f>
        <v>1</v>
      </c>
      <c r="D97" s="36" t="n">
        <v>1</v>
      </c>
      <c r="E97" s="63" t="n">
        <f aca="false">A97*C97*D97</f>
        <v>17.91</v>
      </c>
      <c r="F97" s="63" t="n">
        <f aca="false">E97</f>
        <v>17.91</v>
      </c>
      <c r="G97" s="71" t="n">
        <f aca="false">I17</f>
        <v>0</v>
      </c>
      <c r="H97" s="63" t="n">
        <f aca="false">F97*G97</f>
        <v>0</v>
      </c>
      <c r="I97" s="38" t="n">
        <f aca="false">E97-H97</f>
        <v>17.91</v>
      </c>
    </row>
    <row r="98" customFormat="false" ht="4.5" hidden="false" customHeight="true" outlineLevel="0" collapsed="false"/>
    <row r="99" customFormat="false" ht="12" hidden="false" customHeight="true" outlineLevel="0" collapsed="false">
      <c r="A99" s="81" t="s">
        <v>112</v>
      </c>
      <c r="B99" s="81"/>
      <c r="C99" s="81"/>
      <c r="D99" s="81"/>
      <c r="E99" s="81"/>
      <c r="F99" s="81"/>
      <c r="G99" s="81"/>
      <c r="H99" s="82" t="n">
        <f aca="false">H40+H76+H85</f>
        <v>1.82117600795722</v>
      </c>
      <c r="I99" s="83" t="n">
        <f aca="false">I40+I76+I85</f>
        <v>2724.479307904</v>
      </c>
      <c r="J99" s="55"/>
      <c r="L99" s="55"/>
    </row>
    <row r="100" s="88" customFormat="true" ht="4.5" hidden="false" customHeight="true" outlineLevel="0" collapsed="false">
      <c r="A100" s="84"/>
      <c r="B100" s="84"/>
      <c r="C100" s="84"/>
      <c r="D100" s="84"/>
      <c r="E100" s="84"/>
      <c r="F100" s="84"/>
      <c r="G100" s="84"/>
      <c r="H100" s="85"/>
      <c r="I100" s="86"/>
      <c r="J100" s="87"/>
      <c r="L100" s="87"/>
    </row>
    <row r="101" customFormat="false" ht="11.25" hidden="false" customHeight="true" outlineLevel="0" collapsed="false">
      <c r="A101" s="33" t="s">
        <v>113</v>
      </c>
      <c r="B101" s="33"/>
      <c r="C101" s="33"/>
      <c r="D101" s="33"/>
      <c r="E101" s="33"/>
      <c r="F101" s="33"/>
      <c r="G101" s="33"/>
      <c r="H101" s="33"/>
      <c r="I101" s="33"/>
    </row>
    <row r="102" customFormat="false" ht="33.75" hidden="false" customHeight="true" outlineLevel="0" collapsed="false">
      <c r="A102" s="34" t="s">
        <v>39</v>
      </c>
      <c r="B102" s="35" t="s">
        <v>114</v>
      </c>
      <c r="C102" s="35"/>
      <c r="D102" s="35"/>
      <c r="E102" s="35"/>
      <c r="F102" s="35"/>
      <c r="G102" s="35"/>
      <c r="H102" s="34" t="s">
        <v>41</v>
      </c>
      <c r="I102" s="34" t="s">
        <v>42</v>
      </c>
    </row>
    <row r="103" customFormat="false" ht="15" hidden="false" customHeight="true" outlineLevel="0" collapsed="false">
      <c r="A103" s="36" t="n">
        <v>1</v>
      </c>
      <c r="B103" s="14" t="s">
        <v>115</v>
      </c>
      <c r="C103" s="14"/>
      <c r="D103" s="14"/>
      <c r="E103" s="14"/>
      <c r="F103" s="14"/>
      <c r="G103" s="14"/>
      <c r="H103" s="37" t="n">
        <f aca="false">I103/$I$114</f>
        <v>0</v>
      </c>
      <c r="I103" s="38" t="n">
        <v>0</v>
      </c>
    </row>
    <row r="104" customFormat="false" ht="15" hidden="false" customHeight="true" outlineLevel="0" collapsed="false">
      <c r="A104" s="36" t="n">
        <v>2</v>
      </c>
      <c r="B104" s="10" t="s">
        <v>116</v>
      </c>
      <c r="C104" s="10"/>
      <c r="D104" s="10"/>
      <c r="E104" s="10"/>
      <c r="F104" s="10"/>
      <c r="G104" s="10"/>
      <c r="H104" s="37" t="n">
        <f aca="false">I104/$I$114</f>
        <v>0</v>
      </c>
      <c r="I104" s="38" t="n">
        <v>0</v>
      </c>
    </row>
    <row r="105" customFormat="false" ht="15" hidden="false" customHeight="true" outlineLevel="0" collapsed="false">
      <c r="A105" s="36" t="n">
        <v>3</v>
      </c>
      <c r="B105" s="14" t="s">
        <v>117</v>
      </c>
      <c r="C105" s="14"/>
      <c r="D105" s="14"/>
      <c r="E105" s="14"/>
      <c r="F105" s="14"/>
      <c r="G105" s="14"/>
      <c r="H105" s="37" t="n">
        <f aca="false">I105/$I$114</f>
        <v>0</v>
      </c>
      <c r="I105" s="38" t="n">
        <v>0</v>
      </c>
    </row>
    <row r="106" customFormat="false" ht="15" hidden="false" customHeight="true" outlineLevel="0" collapsed="false">
      <c r="A106" s="36" t="n">
        <v>4</v>
      </c>
      <c r="B106" s="10" t="s">
        <v>118</v>
      </c>
      <c r="C106" s="10"/>
      <c r="D106" s="10"/>
      <c r="E106" s="10"/>
      <c r="F106" s="10"/>
      <c r="G106" s="10"/>
      <c r="H106" s="37" t="n">
        <f aca="false">I106/$I$114</f>
        <v>0</v>
      </c>
      <c r="I106" s="38" t="n">
        <v>0</v>
      </c>
    </row>
    <row r="107" customFormat="false" ht="15" hidden="false" customHeight="true" outlineLevel="0" collapsed="false">
      <c r="A107" s="36" t="n">
        <v>5</v>
      </c>
      <c r="B107" s="14" t="s">
        <v>119</v>
      </c>
      <c r="C107" s="14"/>
      <c r="D107" s="14"/>
      <c r="E107" s="14"/>
      <c r="F107" s="14"/>
      <c r="G107" s="14"/>
      <c r="H107" s="37" t="n">
        <f aca="false">I107/$I$114</f>
        <v>0</v>
      </c>
      <c r="I107" s="38" t="n">
        <v>0</v>
      </c>
    </row>
    <row r="108" customFormat="false" ht="15" hidden="false" customHeight="true" outlineLevel="0" collapsed="false">
      <c r="A108" s="36" t="n">
        <v>6</v>
      </c>
      <c r="B108" s="14" t="s">
        <v>120</v>
      </c>
      <c r="C108" s="14"/>
      <c r="D108" s="14"/>
      <c r="E108" s="14"/>
      <c r="F108" s="14"/>
      <c r="G108" s="14"/>
      <c r="H108" s="37" t="n">
        <f aca="false">I108/$I$114</f>
        <v>0</v>
      </c>
      <c r="I108" s="38" t="n">
        <v>0</v>
      </c>
    </row>
    <row r="109" customFormat="false" ht="15" hidden="false" customHeight="true" outlineLevel="0" collapsed="false">
      <c r="A109" s="40" t="s">
        <v>121</v>
      </c>
      <c r="B109" s="40"/>
      <c r="C109" s="40"/>
      <c r="D109" s="40"/>
      <c r="E109" s="40"/>
      <c r="F109" s="40"/>
      <c r="G109" s="40"/>
      <c r="H109" s="41" t="n">
        <f aca="false">H103+H104+H105+H106+H107+H108</f>
        <v>0</v>
      </c>
      <c r="I109" s="89" t="n">
        <f aca="false">SUM(I103:I108)</f>
        <v>0</v>
      </c>
      <c r="J109" s="55"/>
    </row>
    <row r="110" customFormat="false" ht="30" hidden="false" customHeight="true" outlineLevel="0" collapsed="false">
      <c r="B110" s="48" t="s">
        <v>122</v>
      </c>
      <c r="C110" s="48"/>
      <c r="D110" s="48"/>
      <c r="E110" s="48"/>
      <c r="F110" s="48"/>
      <c r="G110" s="48"/>
      <c r="H110" s="48"/>
      <c r="I110" s="48"/>
    </row>
    <row r="111" customFormat="false" ht="5.25" hidden="false" customHeight="true" outlineLevel="0" collapsed="false"/>
    <row r="112" customFormat="false" ht="48.75" hidden="false" customHeight="true" outlineLevel="0" collapsed="false">
      <c r="A112" s="90" t="s">
        <v>123</v>
      </c>
      <c r="B112" s="90"/>
      <c r="C112" s="90"/>
      <c r="D112" s="90"/>
      <c r="E112" s="90"/>
      <c r="F112" s="91" t="n">
        <f aca="false">I27</f>
        <v>0.2</v>
      </c>
      <c r="G112" s="92" t="n">
        <f aca="false">I114*F112</f>
        <v>527.6478615808</v>
      </c>
      <c r="H112" s="93" t="s">
        <v>124</v>
      </c>
      <c r="I112" s="94" t="n">
        <f aca="false">I82</f>
        <v>86.24</v>
      </c>
    </row>
    <row r="113" s="97" customFormat="true" ht="16.5" hidden="false" customHeight="true" outlineLevel="0" collapsed="false">
      <c r="A113" s="93" t="s">
        <v>125</v>
      </c>
      <c r="B113" s="93"/>
      <c r="C113" s="93" t="s">
        <v>126</v>
      </c>
      <c r="D113" s="93" t="s">
        <v>127</v>
      </c>
      <c r="E113" s="93" t="s">
        <v>128</v>
      </c>
      <c r="F113" s="93" t="s">
        <v>129</v>
      </c>
      <c r="G113" s="93" t="s">
        <v>130</v>
      </c>
      <c r="H113" s="93" t="s">
        <v>131</v>
      </c>
      <c r="I113" s="95" t="s">
        <v>132</v>
      </c>
      <c r="J113" s="96"/>
    </row>
    <row r="114" customFormat="false" ht="16.5" hidden="false" customHeight="true" outlineLevel="0" collapsed="false">
      <c r="A114" s="98" t="n">
        <f aca="false">I40</f>
        <v>1496</v>
      </c>
      <c r="B114" s="98"/>
      <c r="C114" s="98" t="n">
        <f aca="false">I51</f>
        <v>550.528</v>
      </c>
      <c r="D114" s="98" t="n">
        <f aca="false">I63</f>
        <v>381.394728</v>
      </c>
      <c r="E114" s="98" t="n">
        <f aca="false">I70</f>
        <v>52.05332</v>
      </c>
      <c r="F114" s="98" t="n">
        <f aca="false">I74</f>
        <v>140.353259904</v>
      </c>
      <c r="G114" s="98" t="n">
        <f aca="false">I85</f>
        <v>104.15</v>
      </c>
      <c r="H114" s="98" t="n">
        <f aca="false">A114+C114+D114+E114+F114+G114</f>
        <v>2724.479307904</v>
      </c>
      <c r="I114" s="98" t="n">
        <f aca="false">H114-I112</f>
        <v>2638.239307904</v>
      </c>
      <c r="J114" s="55"/>
    </row>
    <row r="115" customFormat="false" ht="4.5" hidden="false" customHeight="true" outlineLevel="0" collapsed="false">
      <c r="A115" s="47"/>
      <c r="B115" s="99"/>
      <c r="C115" s="99"/>
      <c r="D115" s="99"/>
      <c r="E115" s="99"/>
      <c r="F115" s="99"/>
      <c r="G115" s="99"/>
      <c r="H115" s="99"/>
      <c r="I115" s="99"/>
    </row>
    <row r="116" customFormat="false" ht="33.75" hidden="false" customHeight="true" outlineLevel="0" collapsed="false">
      <c r="A116" s="34" t="s">
        <v>52</v>
      </c>
      <c r="B116" s="35" t="s">
        <v>133</v>
      </c>
      <c r="C116" s="35"/>
      <c r="D116" s="35"/>
      <c r="E116" s="35"/>
      <c r="F116" s="35"/>
      <c r="G116" s="35"/>
      <c r="H116" s="34" t="s">
        <v>41</v>
      </c>
      <c r="I116" s="34" t="s">
        <v>42</v>
      </c>
    </row>
    <row r="117" customFormat="false" ht="15" hidden="false" customHeight="true" outlineLevel="0" collapsed="false">
      <c r="A117" s="36" t="n">
        <v>1</v>
      </c>
      <c r="B117" s="14" t="s">
        <v>134</v>
      </c>
      <c r="C117" s="14"/>
      <c r="D117" s="14"/>
      <c r="E117" s="14"/>
      <c r="F117" s="14"/>
      <c r="G117" s="14"/>
      <c r="H117" s="37" t="n">
        <f aca="false">I117/$I$127</f>
        <v>0</v>
      </c>
      <c r="I117" s="38" t="n">
        <v>0</v>
      </c>
    </row>
    <row r="118" customFormat="false" ht="15" hidden="false" customHeight="true" outlineLevel="0" collapsed="false">
      <c r="A118" s="36" t="n">
        <v>2</v>
      </c>
      <c r="B118" s="14" t="s">
        <v>135</v>
      </c>
      <c r="C118" s="14"/>
      <c r="D118" s="14"/>
      <c r="E118" s="14"/>
      <c r="F118" s="14"/>
      <c r="G118" s="14"/>
      <c r="H118" s="37" t="n">
        <f aca="false">I118/$I$127</f>
        <v>0</v>
      </c>
      <c r="I118" s="38" t="n">
        <v>0</v>
      </c>
    </row>
    <row r="119" customFormat="false" ht="35.25" hidden="false" customHeight="true" outlineLevel="0" collapsed="false">
      <c r="A119" s="40" t="s">
        <v>136</v>
      </c>
      <c r="B119" s="40"/>
      <c r="C119" s="40"/>
      <c r="D119" s="40"/>
      <c r="E119" s="40"/>
      <c r="F119" s="40"/>
      <c r="G119" s="40"/>
      <c r="H119" s="41" t="n">
        <f aca="false">H117+H118</f>
        <v>0</v>
      </c>
      <c r="I119" s="42" t="n">
        <f aca="false">SUM(I117:I118)</f>
        <v>0</v>
      </c>
    </row>
    <row r="120" customFormat="false" ht="4.5" hidden="false" customHeight="true" outlineLevel="0" collapsed="false"/>
    <row r="121" customFormat="false" ht="33.75" hidden="false" customHeight="true" outlineLevel="0" collapsed="false">
      <c r="A121" s="34" t="s">
        <v>65</v>
      </c>
      <c r="B121" s="35" t="s">
        <v>137</v>
      </c>
      <c r="C121" s="35"/>
      <c r="D121" s="35"/>
      <c r="E121" s="35"/>
      <c r="F121" s="35"/>
      <c r="G121" s="35"/>
      <c r="H121" s="34" t="s">
        <v>41</v>
      </c>
      <c r="I121" s="34" t="s">
        <v>42</v>
      </c>
    </row>
    <row r="122" customFormat="false" ht="15" hidden="false" customHeight="true" outlineLevel="0" collapsed="false">
      <c r="A122" s="36" t="n">
        <v>1</v>
      </c>
      <c r="B122" s="14" t="s">
        <v>137</v>
      </c>
      <c r="C122" s="14"/>
      <c r="D122" s="14"/>
      <c r="E122" s="14"/>
      <c r="F122" s="14"/>
      <c r="G122" s="14"/>
      <c r="H122" s="37" t="n">
        <f aca="false">I122/I127</f>
        <v>0</v>
      </c>
      <c r="I122" s="38" t="n">
        <v>0</v>
      </c>
    </row>
    <row r="123" customFormat="false" ht="36" hidden="false" customHeight="true" outlineLevel="0" collapsed="false">
      <c r="A123" s="40" t="s">
        <v>138</v>
      </c>
      <c r="B123" s="40"/>
      <c r="C123" s="40"/>
      <c r="D123" s="40"/>
      <c r="E123" s="40"/>
      <c r="F123" s="40"/>
      <c r="G123" s="40"/>
      <c r="H123" s="41" t="n">
        <f aca="false">H122</f>
        <v>0</v>
      </c>
      <c r="I123" s="42" t="n">
        <f aca="false">I122</f>
        <v>0</v>
      </c>
      <c r="J123" s="55"/>
      <c r="K123" s="55"/>
      <c r="L123" s="2"/>
    </row>
    <row r="124" customFormat="false" ht="4.5" hidden="false" customHeight="true" outlineLevel="0" collapsed="false">
      <c r="A124" s="100"/>
      <c r="B124" s="100"/>
      <c r="C124" s="100"/>
      <c r="D124" s="100"/>
      <c r="E124" s="100"/>
      <c r="F124" s="100"/>
      <c r="G124" s="100"/>
      <c r="H124" s="57"/>
      <c r="I124" s="58"/>
    </row>
    <row r="125" customFormat="false" ht="39" hidden="false" customHeight="true" outlineLevel="0" collapsed="false">
      <c r="A125" s="101" t="s">
        <v>139</v>
      </c>
      <c r="B125" s="101"/>
      <c r="C125" s="101"/>
      <c r="D125" s="101"/>
      <c r="E125" s="101"/>
      <c r="F125" s="91" t="n">
        <v>0.18</v>
      </c>
      <c r="G125" s="92" t="n">
        <f aca="false">I127*F125</f>
        <v>474.88307542272</v>
      </c>
      <c r="H125" s="93" t="s">
        <v>124</v>
      </c>
      <c r="I125" s="94" t="n">
        <f aca="false">I82</f>
        <v>86.24</v>
      </c>
      <c r="L125" s="2"/>
    </row>
    <row r="126" s="97" customFormat="true" ht="16.5" hidden="false" customHeight="true" outlineLevel="0" collapsed="false">
      <c r="A126" s="93" t="s">
        <v>125</v>
      </c>
      <c r="B126" s="93"/>
      <c r="C126" s="93" t="s">
        <v>126</v>
      </c>
      <c r="D126" s="93" t="s">
        <v>127</v>
      </c>
      <c r="E126" s="93" t="s">
        <v>128</v>
      </c>
      <c r="F126" s="93" t="s">
        <v>129</v>
      </c>
      <c r="G126" s="93" t="s">
        <v>130</v>
      </c>
      <c r="H126" s="93" t="s">
        <v>131</v>
      </c>
      <c r="I126" s="95" t="s">
        <v>132</v>
      </c>
      <c r="J126" s="96"/>
      <c r="L126" s="96"/>
    </row>
    <row r="127" customFormat="false" ht="16.5" hidden="false" customHeight="true" outlineLevel="0" collapsed="false">
      <c r="A127" s="98" t="n">
        <f aca="false">I40</f>
        <v>1496</v>
      </c>
      <c r="B127" s="98"/>
      <c r="C127" s="98" t="n">
        <f aca="false">I51</f>
        <v>550.528</v>
      </c>
      <c r="D127" s="98" t="n">
        <f aca="false">I63</f>
        <v>381.394728</v>
      </c>
      <c r="E127" s="98" t="n">
        <f aca="false">I70</f>
        <v>52.05332</v>
      </c>
      <c r="F127" s="98" t="n">
        <f aca="false">I74</f>
        <v>140.353259904</v>
      </c>
      <c r="G127" s="98" t="n">
        <f aca="false">I85</f>
        <v>104.15</v>
      </c>
      <c r="H127" s="98" t="n">
        <f aca="false">A127+C127+D127+E127+F127+G127</f>
        <v>2724.479307904</v>
      </c>
      <c r="I127" s="98" t="n">
        <f aca="false">H127-I125</f>
        <v>2638.239307904</v>
      </c>
      <c r="J127" s="55"/>
      <c r="L127" s="2"/>
    </row>
    <row r="128" customFormat="false" ht="4.5" hidden="false" customHeight="true" outlineLevel="0" collapsed="false"/>
    <row r="129" customFormat="false" ht="12" hidden="false" customHeight="true" outlineLevel="0" collapsed="false">
      <c r="A129" s="81" t="s">
        <v>140</v>
      </c>
      <c r="B129" s="81"/>
      <c r="C129" s="81"/>
      <c r="D129" s="81"/>
      <c r="E129" s="81"/>
      <c r="F129" s="81"/>
      <c r="G129" s="81"/>
      <c r="H129" s="82" t="n">
        <f aca="false">H109+H119+H123</f>
        <v>0</v>
      </c>
      <c r="I129" s="83" t="n">
        <f aca="false">I109+I119+I123</f>
        <v>0</v>
      </c>
    </row>
    <row r="130" customFormat="false" ht="4.5" hidden="false" customHeight="true" outlineLevel="0" collapsed="false"/>
    <row r="131" customFormat="false" ht="11.25" hidden="false" customHeight="true" outlineLevel="0" collapsed="false">
      <c r="A131" s="33" t="s">
        <v>141</v>
      </c>
      <c r="B131" s="33"/>
      <c r="C131" s="33"/>
      <c r="D131" s="33"/>
      <c r="E131" s="33"/>
      <c r="F131" s="33"/>
      <c r="G131" s="33"/>
      <c r="H131" s="33"/>
      <c r="I131" s="33"/>
    </row>
    <row r="132" customFormat="false" ht="33.75" hidden="false" customHeight="true" outlineLevel="0" collapsed="false">
      <c r="A132" s="34" t="s">
        <v>39</v>
      </c>
      <c r="B132" s="35" t="s">
        <v>142</v>
      </c>
      <c r="C132" s="35"/>
      <c r="D132" s="35"/>
      <c r="E132" s="35"/>
      <c r="F132" s="35"/>
      <c r="G132" s="35"/>
      <c r="H132" s="34" t="s">
        <v>41</v>
      </c>
      <c r="I132" s="34" t="s">
        <v>42</v>
      </c>
    </row>
    <row r="133" customFormat="false" ht="15" hidden="false" customHeight="true" outlineLevel="0" collapsed="false">
      <c r="A133" s="36" t="n">
        <v>1</v>
      </c>
      <c r="B133" s="14" t="s">
        <v>143</v>
      </c>
      <c r="C133" s="14"/>
      <c r="D133" s="14"/>
      <c r="E133" s="14"/>
      <c r="F133" s="14"/>
      <c r="G133" s="14"/>
      <c r="H133" s="37" t="n">
        <f aca="false">I133/$I$99</f>
        <v>0.0185915492957747</v>
      </c>
      <c r="I133" s="38" t="n">
        <f aca="false">($D$143/$E$144)*G143</f>
        <v>50.6522913582152</v>
      </c>
    </row>
    <row r="134" customFormat="false" ht="15" hidden="false" customHeight="true" outlineLevel="0" collapsed="false">
      <c r="A134" s="36" t="n">
        <v>2</v>
      </c>
      <c r="B134" s="14" t="s">
        <v>144</v>
      </c>
      <c r="C134" s="14"/>
      <c r="D134" s="14"/>
      <c r="E134" s="14"/>
      <c r="F134" s="14"/>
      <c r="G134" s="14"/>
      <c r="H134" s="37" t="n">
        <f aca="false">I134/$I$99</f>
        <v>0.0856338028169014</v>
      </c>
      <c r="I134" s="38" t="n">
        <f aca="false">($D$143/$E$144)*G144</f>
        <v>233.307523831779</v>
      </c>
    </row>
    <row r="135" customFormat="false" ht="15" hidden="false" customHeight="true" outlineLevel="0" collapsed="false">
      <c r="A135" s="36" t="n">
        <v>3</v>
      </c>
      <c r="B135" s="14" t="s">
        <v>19</v>
      </c>
      <c r="C135" s="14"/>
      <c r="D135" s="14"/>
      <c r="E135" s="14"/>
      <c r="F135" s="14"/>
      <c r="G135" s="14"/>
      <c r="H135" s="37" t="n">
        <f aca="false">I135/$I$99</f>
        <v>0.0225352112676056</v>
      </c>
      <c r="I135" s="38" t="n">
        <f aca="false">($D$143/$E$144)*G145</f>
        <v>61.3967167978366</v>
      </c>
    </row>
    <row r="136" customFormat="false" ht="15" hidden="false" customHeight="true" outlineLevel="0" collapsed="false">
      <c r="A136" s="36" t="n">
        <v>4</v>
      </c>
      <c r="B136" s="14" t="s">
        <v>145</v>
      </c>
      <c r="C136" s="14"/>
      <c r="D136" s="14"/>
      <c r="E136" s="14"/>
      <c r="F136" s="14"/>
      <c r="G136" s="14"/>
      <c r="H136" s="37" t="n">
        <f aca="false">I136/$I$99</f>
        <v>0</v>
      </c>
      <c r="I136" s="38" t="n">
        <f aca="false">($D$143/$E$144)*G146</f>
        <v>0</v>
      </c>
    </row>
    <row r="137" customFormat="false" ht="15" hidden="false" customHeight="true" outlineLevel="0" collapsed="false">
      <c r="A137" s="36" t="n">
        <v>5</v>
      </c>
      <c r="B137" s="14" t="s">
        <v>146</v>
      </c>
      <c r="C137" s="14"/>
      <c r="D137" s="14"/>
      <c r="E137" s="14"/>
      <c r="F137" s="14"/>
      <c r="G137" s="14"/>
      <c r="H137" s="37" t="n">
        <f aca="false">I137/$I$99</f>
        <v>0</v>
      </c>
      <c r="I137" s="38" t="n">
        <f aca="false">($D$143/$E$144)*G147</f>
        <v>0</v>
      </c>
    </row>
    <row r="138" customFormat="false" ht="15" hidden="false" customHeight="true" outlineLevel="0" collapsed="false">
      <c r="A138" s="40" t="s">
        <v>147</v>
      </c>
      <c r="B138" s="40"/>
      <c r="C138" s="40"/>
      <c r="D138" s="40"/>
      <c r="E138" s="40"/>
      <c r="F138" s="40"/>
      <c r="G138" s="40"/>
      <c r="H138" s="41" t="n">
        <f aca="false">H133+H134+H135+H136+H137</f>
        <v>0.126760563380282</v>
      </c>
      <c r="I138" s="42" t="n">
        <f aca="false">SUM(I133:I137)</f>
        <v>345.356531987831</v>
      </c>
    </row>
    <row r="139" customFormat="false" ht="11.25" hidden="false" customHeight="true" outlineLevel="0" collapsed="false">
      <c r="A139" s="47" t="s">
        <v>148</v>
      </c>
      <c r="B139" s="48" t="s">
        <v>149</v>
      </c>
      <c r="C139" s="48"/>
      <c r="D139" s="48"/>
      <c r="E139" s="48"/>
      <c r="F139" s="48"/>
      <c r="G139" s="48"/>
      <c r="H139" s="48"/>
      <c r="I139" s="48"/>
    </row>
    <row r="140" customFormat="false" ht="18.75" hidden="false" customHeight="true" outlineLevel="0" collapsed="false">
      <c r="A140" s="47" t="s">
        <v>150</v>
      </c>
      <c r="B140" s="102" t="s">
        <v>151</v>
      </c>
      <c r="C140" s="102"/>
      <c r="D140" s="102"/>
      <c r="E140" s="102"/>
      <c r="F140" s="102"/>
      <c r="G140" s="102"/>
      <c r="H140" s="102"/>
      <c r="I140" s="102"/>
    </row>
    <row r="141" customFormat="false" ht="13.5" hidden="false" customHeight="true" outlineLevel="0" collapsed="false">
      <c r="A141" s="59" t="s">
        <v>152</v>
      </c>
      <c r="B141" s="59"/>
      <c r="C141" s="59"/>
      <c r="D141" s="59"/>
      <c r="E141" s="59"/>
      <c r="F141" s="59"/>
      <c r="G141" s="59"/>
      <c r="H141" s="59"/>
      <c r="I141" s="59"/>
    </row>
    <row r="142" customFormat="false" ht="13.5" hidden="false" customHeight="true" outlineLevel="0" collapsed="false">
      <c r="A142" s="28" t="s">
        <v>153</v>
      </c>
      <c r="B142" s="28"/>
      <c r="C142" s="28" t="s">
        <v>154</v>
      </c>
      <c r="D142" s="21" t="s">
        <v>155</v>
      </c>
      <c r="E142" s="21"/>
      <c r="F142" s="28" t="s">
        <v>156</v>
      </c>
      <c r="G142" s="103" t="s">
        <v>157</v>
      </c>
      <c r="H142" s="28" t="s">
        <v>158</v>
      </c>
      <c r="I142" s="28"/>
    </row>
    <row r="143" customFormat="false" ht="13.5" hidden="false" customHeight="true" outlineLevel="0" collapsed="false">
      <c r="A143" s="38" t="n">
        <f aca="false">I99</f>
        <v>2724.479307904</v>
      </c>
      <c r="B143" s="38"/>
      <c r="C143" s="38" t="n">
        <f aca="false">I129</f>
        <v>0</v>
      </c>
      <c r="D143" s="104" t="n">
        <f aca="false">A143+C143</f>
        <v>2724.479307904</v>
      </c>
      <c r="E143" s="104"/>
      <c r="F143" s="36" t="str">
        <f aca="false">B133</f>
        <v>PIS</v>
      </c>
      <c r="G143" s="105" t="n">
        <v>0.0165</v>
      </c>
      <c r="H143" s="71" t="n">
        <v>0.0065</v>
      </c>
      <c r="I143" s="71"/>
      <c r="J143" s="55"/>
    </row>
    <row r="144" customFormat="false" ht="13.5" hidden="false" customHeight="true" outlineLevel="0" collapsed="false">
      <c r="A144" s="106" t="s">
        <v>159</v>
      </c>
      <c r="B144" s="106"/>
      <c r="C144" s="103" t="n">
        <v>1</v>
      </c>
      <c r="D144" s="107" t="n">
        <f aca="false">G148/1</f>
        <v>0.1125</v>
      </c>
      <c r="E144" s="108" t="n">
        <f aca="false">C144-D144</f>
        <v>0.8875</v>
      </c>
      <c r="F144" s="36" t="str">
        <f aca="false">B134</f>
        <v>COFINS</v>
      </c>
      <c r="G144" s="105" t="n">
        <v>0.076</v>
      </c>
      <c r="H144" s="71" t="n">
        <v>0.03</v>
      </c>
      <c r="I144" s="71"/>
    </row>
    <row r="145" customFormat="false" ht="13.5" hidden="false" customHeight="true" outlineLevel="0" collapsed="false">
      <c r="A145" s="109" t="s">
        <v>160</v>
      </c>
      <c r="B145" s="109"/>
      <c r="C145" s="36" t="n">
        <v>1</v>
      </c>
      <c r="D145" s="110" t="n">
        <f aca="false">H148</f>
        <v>0.0565</v>
      </c>
      <c r="E145" s="111" t="n">
        <f aca="false">C145-D145</f>
        <v>0.9435</v>
      </c>
      <c r="F145" s="36" t="str">
        <f aca="false">B135</f>
        <v>ISS</v>
      </c>
      <c r="G145" s="105" t="n">
        <f aca="false">I11</f>
        <v>0.02</v>
      </c>
      <c r="H145" s="71" t="n">
        <f aca="false">I11</f>
        <v>0.02</v>
      </c>
      <c r="I145" s="71"/>
    </row>
    <row r="146" customFormat="false" ht="13.5" hidden="false" customHeight="true" outlineLevel="0" collapsed="false">
      <c r="A146" s="112" t="s">
        <v>161</v>
      </c>
      <c r="B146" s="112"/>
      <c r="C146" s="36" t="n">
        <v>1</v>
      </c>
      <c r="D146" s="113" t="n">
        <v>0.09</v>
      </c>
      <c r="E146" s="114" t="n">
        <f aca="false">C146-D146</f>
        <v>0.91</v>
      </c>
      <c r="F146" s="28" t="s">
        <v>162</v>
      </c>
      <c r="G146" s="105" t="n">
        <v>0</v>
      </c>
      <c r="H146" s="71" t="n">
        <v>0</v>
      </c>
      <c r="I146" s="71"/>
    </row>
    <row r="147" customFormat="false" ht="13.5" hidden="false" customHeight="true" outlineLevel="0" collapsed="false">
      <c r="A147" s="115" t="s">
        <v>163</v>
      </c>
      <c r="B147" s="115" t="s">
        <v>164</v>
      </c>
      <c r="C147" s="115"/>
      <c r="D147" s="115"/>
      <c r="E147" s="115"/>
      <c r="F147" s="21" t="s">
        <v>165</v>
      </c>
      <c r="G147" s="105" t="n">
        <v>0</v>
      </c>
      <c r="H147" s="71" t="n">
        <v>0</v>
      </c>
      <c r="I147" s="71"/>
    </row>
    <row r="148" customFormat="false" ht="18" hidden="false" customHeight="true" outlineLevel="0" collapsed="false">
      <c r="A148" s="115"/>
      <c r="B148" s="115"/>
      <c r="C148" s="115"/>
      <c r="D148" s="115"/>
      <c r="E148" s="115"/>
      <c r="F148" s="3" t="s">
        <v>166</v>
      </c>
      <c r="G148" s="116" t="n">
        <f aca="false">SUM(G143:G147)</f>
        <v>0.1125</v>
      </c>
      <c r="H148" s="117" t="n">
        <f aca="false">SUM(H143:I147)</f>
        <v>0.0565</v>
      </c>
      <c r="I148" s="117"/>
    </row>
    <row r="149" customFormat="false" ht="18" hidden="false" customHeight="true" outlineLevel="0" collapsed="false">
      <c r="A149" s="47" t="s">
        <v>167</v>
      </c>
      <c r="B149" s="102" t="s">
        <v>168</v>
      </c>
      <c r="C149" s="102"/>
      <c r="D149" s="102"/>
      <c r="E149" s="102"/>
      <c r="F149" s="102"/>
      <c r="G149" s="102"/>
      <c r="H149" s="102"/>
      <c r="I149" s="102"/>
    </row>
    <row r="150" customFormat="false" ht="4.5" hidden="false" customHeight="true" outlineLevel="0" collapsed="false">
      <c r="A150" s="118"/>
      <c r="B150" s="119"/>
      <c r="C150" s="119"/>
      <c r="D150" s="119"/>
      <c r="E150" s="119"/>
      <c r="F150" s="119"/>
      <c r="G150" s="119"/>
      <c r="H150" s="119"/>
      <c r="I150" s="119"/>
    </row>
    <row r="151" customFormat="false" ht="12" hidden="false" customHeight="true" outlineLevel="0" collapsed="false">
      <c r="A151" s="81" t="s">
        <v>169</v>
      </c>
      <c r="B151" s="81"/>
      <c r="C151" s="81"/>
      <c r="D151" s="81"/>
      <c r="E151" s="81"/>
      <c r="F151" s="81"/>
      <c r="G151" s="81"/>
      <c r="H151" s="82" t="n">
        <f aca="false">H138</f>
        <v>0.126760563380282</v>
      </c>
      <c r="I151" s="83" t="n">
        <f aca="false">I138</f>
        <v>345.356531987831</v>
      </c>
    </row>
    <row r="152" customFormat="false" ht="4.5" hidden="false" customHeight="true" outlineLevel="0" collapsed="false"/>
    <row r="153" customFormat="false" ht="11.25" hidden="false" customHeight="true" outlineLevel="0" collapsed="false">
      <c r="A153" s="120" t="s">
        <v>170</v>
      </c>
      <c r="B153" s="120"/>
      <c r="C153" s="120"/>
      <c r="D153" s="120"/>
      <c r="E153" s="120"/>
      <c r="F153" s="120"/>
      <c r="G153" s="120"/>
      <c r="H153" s="120"/>
      <c r="I153" s="120"/>
    </row>
    <row r="154" customFormat="false" ht="11.25" hidden="false" customHeight="true" outlineLevel="0" collapsed="false">
      <c r="A154" s="33" t="s">
        <v>38</v>
      </c>
      <c r="B154" s="33"/>
      <c r="C154" s="33"/>
      <c r="D154" s="33"/>
      <c r="E154" s="33"/>
      <c r="F154" s="33"/>
      <c r="G154" s="33"/>
      <c r="H154" s="33"/>
      <c r="I154" s="33"/>
    </row>
    <row r="155" customFormat="false" ht="15" hidden="false" customHeight="true" outlineLevel="0" collapsed="false">
      <c r="A155" s="36" t="n">
        <v>1</v>
      </c>
      <c r="B155" s="14" t="s">
        <v>171</v>
      </c>
      <c r="C155" s="14"/>
      <c r="D155" s="14"/>
      <c r="E155" s="14"/>
      <c r="F155" s="14"/>
      <c r="G155" s="14"/>
      <c r="H155" s="37" t="n">
        <f aca="false">I155/$G$172</f>
        <v>0.487322475215063</v>
      </c>
      <c r="I155" s="121" t="n">
        <f aca="false">I40</f>
        <v>1496</v>
      </c>
    </row>
    <row r="156" customFormat="false" ht="15" hidden="false" customHeight="true" outlineLevel="0" collapsed="false">
      <c r="A156" s="36" t="n">
        <v>2</v>
      </c>
      <c r="B156" s="14" t="s">
        <v>172</v>
      </c>
      <c r="C156" s="14"/>
      <c r="D156" s="14"/>
      <c r="E156" s="14"/>
      <c r="F156" s="14"/>
      <c r="G156" s="14"/>
      <c r="H156" s="37" t="n">
        <f aca="false">I156/$G$172</f>
        <v>0.366250629200947</v>
      </c>
      <c r="I156" s="121" t="n">
        <f aca="false">I51+I63+I70+I74</f>
        <v>1124.329307904</v>
      </c>
    </row>
    <row r="157" customFormat="false" ht="15" hidden="false" customHeight="true" outlineLevel="0" collapsed="false">
      <c r="A157" s="36" t="n">
        <v>3</v>
      </c>
      <c r="B157" s="14" t="s">
        <v>173</v>
      </c>
      <c r="C157" s="14"/>
      <c r="D157" s="14"/>
      <c r="E157" s="14"/>
      <c r="F157" s="14"/>
      <c r="G157" s="14"/>
      <c r="H157" s="37" t="n">
        <f aca="false">I157/$G$172</f>
        <v>0.0339268955839899</v>
      </c>
      <c r="I157" s="121" t="n">
        <f aca="false">I85</f>
        <v>104.15</v>
      </c>
    </row>
    <row r="158" s="44" customFormat="true" ht="15" hidden="false" customHeight="true" outlineLevel="0" collapsed="false">
      <c r="A158" s="81" t="s">
        <v>174</v>
      </c>
      <c r="B158" s="81"/>
      <c r="C158" s="81"/>
      <c r="D158" s="81"/>
      <c r="E158" s="81"/>
      <c r="F158" s="81"/>
      <c r="G158" s="81"/>
      <c r="H158" s="82" t="n">
        <f aca="false">H155+H156+H157</f>
        <v>0.8875</v>
      </c>
      <c r="I158" s="83" t="n">
        <f aca="false">SUM(I155:I157)</f>
        <v>2724.479307904</v>
      </c>
      <c r="J158" s="122"/>
    </row>
    <row r="159" customFormat="false" ht="4.5" hidden="false" customHeight="true" outlineLevel="0" collapsed="false"/>
    <row r="160" customFormat="false" ht="11.25" hidden="false" customHeight="true" outlineLevel="0" collapsed="false">
      <c r="A160" s="33" t="s">
        <v>113</v>
      </c>
      <c r="B160" s="33"/>
      <c r="C160" s="33"/>
      <c r="D160" s="33"/>
      <c r="E160" s="33"/>
      <c r="F160" s="33"/>
      <c r="G160" s="33"/>
      <c r="H160" s="33"/>
      <c r="I160" s="33"/>
    </row>
    <row r="161" customFormat="false" ht="15" hidden="false" customHeight="true" outlineLevel="0" collapsed="false">
      <c r="A161" s="36" t="n">
        <v>1</v>
      </c>
      <c r="B161" s="14" t="s">
        <v>175</v>
      </c>
      <c r="C161" s="14"/>
      <c r="D161" s="14"/>
      <c r="E161" s="14"/>
      <c r="F161" s="14"/>
      <c r="G161" s="14"/>
      <c r="H161" s="37" t="n">
        <f aca="false">I161/$G$172</f>
        <v>0</v>
      </c>
      <c r="I161" s="38" t="n">
        <f aca="false">I109</f>
        <v>0</v>
      </c>
    </row>
    <row r="162" customFormat="false" ht="15" hidden="false" customHeight="true" outlineLevel="0" collapsed="false">
      <c r="A162" s="36" t="n">
        <v>2</v>
      </c>
      <c r="B162" s="14" t="s">
        <v>176</v>
      </c>
      <c r="C162" s="14"/>
      <c r="D162" s="14"/>
      <c r="E162" s="14"/>
      <c r="F162" s="14"/>
      <c r="G162" s="14"/>
      <c r="H162" s="37" t="n">
        <f aca="false">I162/$G$172</f>
        <v>0</v>
      </c>
      <c r="I162" s="38" t="n">
        <f aca="false">I119</f>
        <v>0</v>
      </c>
    </row>
    <row r="163" customFormat="false" ht="15" hidden="false" customHeight="true" outlineLevel="0" collapsed="false">
      <c r="A163" s="36" t="n">
        <v>3</v>
      </c>
      <c r="B163" s="14" t="s">
        <v>177</v>
      </c>
      <c r="C163" s="14"/>
      <c r="D163" s="14"/>
      <c r="E163" s="14"/>
      <c r="F163" s="14"/>
      <c r="G163" s="14"/>
      <c r="H163" s="37" t="n">
        <f aca="false">I163/$G$172</f>
        <v>0</v>
      </c>
      <c r="I163" s="38" t="n">
        <f aca="false">I123</f>
        <v>0</v>
      </c>
    </row>
    <row r="164" customFormat="false" ht="15" hidden="false" customHeight="true" outlineLevel="0" collapsed="false">
      <c r="A164" s="81" t="s">
        <v>178</v>
      </c>
      <c r="B164" s="81"/>
      <c r="C164" s="81"/>
      <c r="D164" s="81"/>
      <c r="E164" s="81"/>
      <c r="F164" s="81"/>
      <c r="G164" s="81"/>
      <c r="H164" s="82" t="n">
        <f aca="false">H161+H162+H163</f>
        <v>0</v>
      </c>
      <c r="I164" s="83" t="n">
        <f aca="false">I161+I162+I163</f>
        <v>0</v>
      </c>
    </row>
    <row r="165" customFormat="false" ht="4.5" hidden="false" customHeight="true" outlineLevel="0" collapsed="false"/>
    <row r="166" customFormat="false" ht="11.25" hidden="false" customHeight="true" outlineLevel="0" collapsed="false">
      <c r="A166" s="33" t="s">
        <v>141</v>
      </c>
      <c r="B166" s="33"/>
      <c r="C166" s="33"/>
      <c r="D166" s="33"/>
      <c r="E166" s="33"/>
      <c r="F166" s="33"/>
      <c r="G166" s="33"/>
      <c r="H166" s="33"/>
      <c r="I166" s="33"/>
    </row>
    <row r="167" customFormat="false" ht="15" hidden="false" customHeight="true" outlineLevel="0" collapsed="false">
      <c r="A167" s="36" t="n">
        <v>1</v>
      </c>
      <c r="B167" s="14" t="s">
        <v>179</v>
      </c>
      <c r="C167" s="14"/>
      <c r="D167" s="14"/>
      <c r="E167" s="14"/>
      <c r="F167" s="14"/>
      <c r="G167" s="14"/>
      <c r="H167" s="37" t="n">
        <f aca="false">I167/$G$172</f>
        <v>0.1125</v>
      </c>
      <c r="I167" s="38" t="n">
        <f aca="false">I138</f>
        <v>345.356531987831</v>
      </c>
    </row>
    <row r="168" customFormat="false" ht="15" hidden="false" customHeight="true" outlineLevel="0" collapsed="false">
      <c r="A168" s="81" t="s">
        <v>180</v>
      </c>
      <c r="B168" s="81"/>
      <c r="C168" s="81"/>
      <c r="D168" s="81"/>
      <c r="E168" s="81"/>
      <c r="F168" s="81"/>
      <c r="G168" s="81"/>
      <c r="H168" s="82" t="n">
        <f aca="false">H167</f>
        <v>0.1125</v>
      </c>
      <c r="I168" s="83" t="n">
        <f aca="false">I138</f>
        <v>345.356531987831</v>
      </c>
      <c r="K168" s="123"/>
    </row>
    <row r="169" customFormat="false" ht="4.5" hidden="false" customHeight="true" outlineLevel="0" collapsed="false"/>
    <row r="170" customFormat="false" ht="11.25" hidden="false" customHeight="true" outlineLevel="0" collapsed="false">
      <c r="A170" s="124" t="s">
        <v>170</v>
      </c>
      <c r="B170" s="124"/>
      <c r="C170" s="124"/>
      <c r="D170" s="124"/>
      <c r="E170" s="124"/>
      <c r="F170" s="124"/>
      <c r="G170" s="124"/>
      <c r="H170" s="124"/>
      <c r="I170" s="124"/>
    </row>
    <row r="171" customFormat="false" ht="45" hidden="false" customHeight="true" outlineLevel="0" collapsed="false">
      <c r="A171" s="125" t="s">
        <v>181</v>
      </c>
      <c r="B171" s="125"/>
      <c r="C171" s="125"/>
      <c r="D171" s="125"/>
      <c r="E171" s="125"/>
      <c r="F171" s="125"/>
      <c r="G171" s="124" t="s">
        <v>182</v>
      </c>
      <c r="H171" s="124" t="s">
        <v>183</v>
      </c>
      <c r="I171" s="124" t="s">
        <v>184</v>
      </c>
    </row>
    <row r="172" customFormat="false" ht="11.25" hidden="false" customHeight="true" outlineLevel="0" collapsed="false">
      <c r="A172" s="126" t="str">
        <f aca="false">D5</f>
        <v>Operador de Máquina Leve</v>
      </c>
      <c r="B172" s="126"/>
      <c r="C172" s="126"/>
      <c r="D172" s="126"/>
      <c r="E172" s="126"/>
      <c r="F172" s="126"/>
      <c r="G172" s="127" t="n">
        <f aca="false">I158+I164+I168</f>
        <v>3069.83583989183</v>
      </c>
      <c r="H172" s="124" t="n">
        <f aca="false">IF(D6="12x36",2,1)</f>
        <v>1</v>
      </c>
      <c r="I172" s="127" t="n">
        <f aca="false">G172*H172</f>
        <v>3069.83583989183</v>
      </c>
    </row>
    <row r="173" customFormat="false" ht="11.25" hidden="false" customHeight="false" outlineLevel="0" collapsed="false">
      <c r="A173" s="126"/>
      <c r="B173" s="126"/>
      <c r="C173" s="126"/>
      <c r="D173" s="126"/>
      <c r="E173" s="126"/>
      <c r="F173" s="126"/>
      <c r="G173" s="124"/>
      <c r="H173" s="124"/>
      <c r="I173" s="127"/>
    </row>
    <row r="174" s="44" customFormat="true" ht="12" hidden="false" customHeight="true" outlineLevel="0" collapsed="false">
      <c r="A174" s="128" t="s">
        <v>185</v>
      </c>
      <c r="B174" s="128"/>
      <c r="C174" s="128"/>
      <c r="D174" s="128"/>
      <c r="E174" s="128"/>
      <c r="F174" s="128"/>
      <c r="G174" s="128"/>
      <c r="H174" s="128"/>
      <c r="I174" s="129" t="n">
        <f aca="false">I172</f>
        <v>3069.83583989183</v>
      </c>
      <c r="J174" s="122"/>
    </row>
  </sheetData>
  <mergeCells count="173">
    <mergeCell ref="A1:I1"/>
    <mergeCell ref="A2:B2"/>
    <mergeCell ref="C2:D2"/>
    <mergeCell ref="E2:I2"/>
    <mergeCell ref="A3:B3"/>
    <mergeCell ref="A5:C5"/>
    <mergeCell ref="D5:F5"/>
    <mergeCell ref="G5:H6"/>
    <mergeCell ref="I5:I6"/>
    <mergeCell ref="A6:C6"/>
    <mergeCell ref="D6:F6"/>
    <mergeCell ref="A7:C7"/>
    <mergeCell ref="D7:F7"/>
    <mergeCell ref="G7:H8"/>
    <mergeCell ref="I7:I8"/>
    <mergeCell ref="A8:C8"/>
    <mergeCell ref="D8:F8"/>
    <mergeCell ref="A9:C9"/>
    <mergeCell ref="D9:F9"/>
    <mergeCell ref="G9:H9"/>
    <mergeCell ref="A10:F10"/>
    <mergeCell ref="A11:F11"/>
    <mergeCell ref="A12:F14"/>
    <mergeCell ref="G12:G14"/>
    <mergeCell ref="A15:F17"/>
    <mergeCell ref="G15:G17"/>
    <mergeCell ref="A18:F20"/>
    <mergeCell ref="G18:G20"/>
    <mergeCell ref="A21:F21"/>
    <mergeCell ref="A22:F22"/>
    <mergeCell ref="A23:F23"/>
    <mergeCell ref="A24:F25"/>
    <mergeCell ref="A26:F26"/>
    <mergeCell ref="A27:F27"/>
    <mergeCell ref="A29:I29"/>
    <mergeCell ref="B30:G30"/>
    <mergeCell ref="B31:G31"/>
    <mergeCell ref="B32:G32"/>
    <mergeCell ref="B33:G33"/>
    <mergeCell ref="B34:G34"/>
    <mergeCell ref="B35:G35"/>
    <mergeCell ref="B36:G36"/>
    <mergeCell ref="B37:G37"/>
    <mergeCell ref="B38:G38"/>
    <mergeCell ref="B39:G39"/>
    <mergeCell ref="A40:G40"/>
    <mergeCell ref="B42:G42"/>
    <mergeCell ref="B43:G43"/>
    <mergeCell ref="B44:G44"/>
    <mergeCell ref="B45:G45"/>
    <mergeCell ref="B46:G46"/>
    <mergeCell ref="B47:G47"/>
    <mergeCell ref="B48:G48"/>
    <mergeCell ref="B49:G49"/>
    <mergeCell ref="B50:G50"/>
    <mergeCell ref="A51:G51"/>
    <mergeCell ref="A52:I52"/>
    <mergeCell ref="A53:I53"/>
    <mergeCell ref="B54:G54"/>
    <mergeCell ref="B55:G55"/>
    <mergeCell ref="B56:G56"/>
    <mergeCell ref="B57:G57"/>
    <mergeCell ref="B58:G58"/>
    <mergeCell ref="B59:G59"/>
    <mergeCell ref="B60:G60"/>
    <mergeCell ref="B61:G61"/>
    <mergeCell ref="B62:G62"/>
    <mergeCell ref="A63:G63"/>
    <mergeCell ref="B64:I64"/>
    <mergeCell ref="B65:I65"/>
    <mergeCell ref="B66:G66"/>
    <mergeCell ref="B67:G67"/>
    <mergeCell ref="B68:G68"/>
    <mergeCell ref="B69:G69"/>
    <mergeCell ref="A70:G70"/>
    <mergeCell ref="B72:G72"/>
    <mergeCell ref="B73:G73"/>
    <mergeCell ref="A74:G74"/>
    <mergeCell ref="A76:G76"/>
    <mergeCell ref="B78:G78"/>
    <mergeCell ref="B79:G79"/>
    <mergeCell ref="B80:G80"/>
    <mergeCell ref="B81:G81"/>
    <mergeCell ref="B82:G82"/>
    <mergeCell ref="B83:G83"/>
    <mergeCell ref="B84:G84"/>
    <mergeCell ref="A85:G85"/>
    <mergeCell ref="B86:G86"/>
    <mergeCell ref="A87:I87"/>
    <mergeCell ref="A88:B88"/>
    <mergeCell ref="A89:B89"/>
    <mergeCell ref="A91:I91"/>
    <mergeCell ref="A92:B92"/>
    <mergeCell ref="A93:B93"/>
    <mergeCell ref="A95:E95"/>
    <mergeCell ref="F95:I95"/>
    <mergeCell ref="A96:B96"/>
    <mergeCell ref="A97:B97"/>
    <mergeCell ref="A99:G99"/>
    <mergeCell ref="A101:I101"/>
    <mergeCell ref="B102:G102"/>
    <mergeCell ref="B103:G103"/>
    <mergeCell ref="B104:G104"/>
    <mergeCell ref="B105:G105"/>
    <mergeCell ref="B106:G106"/>
    <mergeCell ref="B107:G107"/>
    <mergeCell ref="B108:G108"/>
    <mergeCell ref="A109:G109"/>
    <mergeCell ref="B110:I110"/>
    <mergeCell ref="A112:E112"/>
    <mergeCell ref="A113:B113"/>
    <mergeCell ref="A114:B114"/>
    <mergeCell ref="B115:I115"/>
    <mergeCell ref="B116:G116"/>
    <mergeCell ref="B117:G117"/>
    <mergeCell ref="B118:G118"/>
    <mergeCell ref="A119:G119"/>
    <mergeCell ref="B121:G121"/>
    <mergeCell ref="B122:G122"/>
    <mergeCell ref="A123:G123"/>
    <mergeCell ref="A125:E125"/>
    <mergeCell ref="A126:B126"/>
    <mergeCell ref="A127:B127"/>
    <mergeCell ref="A129:G129"/>
    <mergeCell ref="A131:I131"/>
    <mergeCell ref="B132:G132"/>
    <mergeCell ref="B133:G133"/>
    <mergeCell ref="B134:G134"/>
    <mergeCell ref="B135:G135"/>
    <mergeCell ref="B136:G136"/>
    <mergeCell ref="B137:G137"/>
    <mergeCell ref="A138:G138"/>
    <mergeCell ref="B139:I139"/>
    <mergeCell ref="B140:I140"/>
    <mergeCell ref="A141:I141"/>
    <mergeCell ref="A142:B142"/>
    <mergeCell ref="D142:E142"/>
    <mergeCell ref="H142:I142"/>
    <mergeCell ref="A143:B143"/>
    <mergeCell ref="D143:E143"/>
    <mergeCell ref="H143:I143"/>
    <mergeCell ref="A144:B144"/>
    <mergeCell ref="H144:I144"/>
    <mergeCell ref="A145:B145"/>
    <mergeCell ref="H145:I145"/>
    <mergeCell ref="A146:B146"/>
    <mergeCell ref="H146:I146"/>
    <mergeCell ref="A147:A148"/>
    <mergeCell ref="B147:E148"/>
    <mergeCell ref="H147:I147"/>
    <mergeCell ref="H148:I148"/>
    <mergeCell ref="B149:I149"/>
    <mergeCell ref="B150:I150"/>
    <mergeCell ref="A151:G151"/>
    <mergeCell ref="A153:I153"/>
    <mergeCell ref="A154:I154"/>
    <mergeCell ref="B155:G155"/>
    <mergeCell ref="B156:G156"/>
    <mergeCell ref="B157:G157"/>
    <mergeCell ref="A158:G158"/>
    <mergeCell ref="A160:I160"/>
    <mergeCell ref="B161:G161"/>
    <mergeCell ref="B162:G162"/>
    <mergeCell ref="B163:G163"/>
    <mergeCell ref="A164:G164"/>
    <mergeCell ref="A166:I166"/>
    <mergeCell ref="B167:G167"/>
    <mergeCell ref="A168:G168"/>
    <mergeCell ref="A170:I170"/>
    <mergeCell ref="A171:F171"/>
    <mergeCell ref="A172:F172"/>
    <mergeCell ref="A173:F173"/>
    <mergeCell ref="A174:H174"/>
  </mergeCells>
  <printOptions headings="false" gridLines="false" gridLinesSet="true" horizontalCentered="true" verticalCentered="false"/>
  <pageMargins left="1.29583333333333" right="0.511805555555556" top="1.34722222222222" bottom="0.7875" header="0.511811023622047" footer="0.511811023622047"/>
  <pageSetup paperSize="9" scale="73" fitToWidth="1" fitToHeight="1" pageOrder="downThenOver" orientation="portrait" blackAndWhite="false" draft="false" cellComments="none" horizontalDpi="300" verticalDpi="300" copies="1"/>
  <headerFooter differentFirst="false" differentOddEven="false">
    <oddHeader/>
    <oddFooter/>
  </headerFooter>
</worksheet>
</file>

<file path=xl/worksheets/sheet1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false"/>
  </sheetPr>
  <dimension ref="A1:L174"/>
  <sheetViews>
    <sheetView showFormulas="false" showGridLines="true" showRowColHeaders="true" showZeros="true" rightToLeft="false" tabSelected="false" showOutlineSymbols="true" defaultGridColor="true" view="pageBreakPreview" topLeftCell="A1" colorId="64" zoomScale="130" zoomScaleNormal="130" zoomScalePageLayoutView="130" workbookViewId="0">
      <selection pane="topLeft" activeCell="A10" activeCellId="0" sqref="A10"/>
    </sheetView>
  </sheetViews>
  <sheetFormatPr defaultColWidth="9.1484375" defaultRowHeight="11.25" zeroHeight="false" outlineLevelRow="0" outlineLevelCol="0"/>
  <cols>
    <col collapsed="false" customWidth="true" hidden="false" outlineLevel="0" max="1" min="1" style="1" width="2.86"/>
    <col collapsed="false" customWidth="true" hidden="false" outlineLevel="0" max="4" min="2" style="1" width="11.29"/>
    <col collapsed="false" customWidth="true" hidden="false" outlineLevel="0" max="5" min="5" style="1" width="12.15"/>
    <col collapsed="false" customWidth="true" hidden="false" outlineLevel="0" max="7" min="6" style="1" width="11.29"/>
    <col collapsed="false" customWidth="true" hidden="false" outlineLevel="0" max="8" min="8" style="1" width="9.29"/>
    <col collapsed="false" customWidth="true" hidden="false" outlineLevel="0" max="9" min="9" style="1" width="11.71"/>
    <col collapsed="false" customWidth="true" hidden="false" outlineLevel="0" max="10" min="10" style="2" width="11.14"/>
    <col collapsed="false" customWidth="true" hidden="false" outlineLevel="0" max="11" min="11" style="1" width="10"/>
    <col collapsed="false" customWidth="false" hidden="false" outlineLevel="0" max="12" min="12" style="1" width="9.14"/>
    <col collapsed="false" customWidth="true" hidden="false" outlineLevel="0" max="15" min="13" style="1" width="22.29"/>
    <col collapsed="false" customWidth="false" hidden="false" outlineLevel="0" max="16384" min="16" style="1" width="9.14"/>
  </cols>
  <sheetData>
    <row r="1" customFormat="false" ht="27.75" hidden="false" customHeight="true" outlineLevel="0" collapsed="false">
      <c r="A1" s="3" t="s">
        <v>0</v>
      </c>
      <c r="B1" s="3"/>
      <c r="C1" s="3"/>
      <c r="D1" s="3"/>
      <c r="E1" s="3"/>
      <c r="F1" s="3"/>
      <c r="G1" s="3"/>
      <c r="H1" s="3"/>
      <c r="I1" s="3"/>
      <c r="K1" s="4"/>
    </row>
    <row r="2" customFormat="false" ht="22.5" hidden="false" customHeight="true" outlineLevel="0" collapsed="false">
      <c r="A2" s="3" t="s">
        <v>1</v>
      </c>
      <c r="B2" s="3"/>
      <c r="C2" s="5" t="s">
        <v>2</v>
      </c>
      <c r="D2" s="5"/>
      <c r="E2" s="6" t="s">
        <v>3</v>
      </c>
      <c r="F2" s="6"/>
      <c r="G2" s="6"/>
      <c r="H2" s="6"/>
      <c r="I2" s="6"/>
    </row>
    <row r="3" customFormat="false" ht="11.25" hidden="false" customHeight="true" outlineLevel="0" collapsed="false">
      <c r="A3" s="3" t="s">
        <v>4</v>
      </c>
      <c r="B3" s="3"/>
      <c r="C3" s="7"/>
      <c r="D3" s="8"/>
      <c r="E3" s="9" t="s">
        <v>5</v>
      </c>
      <c r="F3" s="7"/>
      <c r="G3" s="8"/>
      <c r="H3" s="8"/>
      <c r="I3" s="8"/>
    </row>
    <row r="4" customFormat="false" ht="4.5" hidden="false" customHeight="true" outlineLevel="0" collapsed="false"/>
    <row r="5" customFormat="false" ht="18.75" hidden="false" customHeight="true" outlineLevel="0" collapsed="false">
      <c r="A5" s="10" t="s">
        <v>6</v>
      </c>
      <c r="B5" s="10"/>
      <c r="C5" s="10"/>
      <c r="D5" s="11" t="s">
        <v>197</v>
      </c>
      <c r="E5" s="11"/>
      <c r="F5" s="11"/>
      <c r="G5" s="12" t="str">
        <f aca="false">IF(D6="12x36","Regime de trabalho:","Quantidade de HORAS/MÊS")</f>
        <v>Quantidade de HORAS/MÊS</v>
      </c>
      <c r="H5" s="12"/>
      <c r="I5" s="13" t="n">
        <f aca="false">IF(D6="12x36",D6,5*D6)</f>
        <v>200</v>
      </c>
    </row>
    <row r="6" customFormat="false" ht="18.75" hidden="false" customHeight="true" outlineLevel="0" collapsed="false">
      <c r="A6" s="10" t="str">
        <f aca="false">IF(D6="12x36","Regime de trabalho:","Regime de trabalho (horas semanais):")</f>
        <v>Regime de trabalho (horas semanais):</v>
      </c>
      <c r="B6" s="10"/>
      <c r="C6" s="10"/>
      <c r="D6" s="10" t="n">
        <v>40</v>
      </c>
      <c r="E6" s="10"/>
      <c r="F6" s="10"/>
      <c r="G6" s="12"/>
      <c r="H6" s="12"/>
      <c r="I6" s="13"/>
    </row>
    <row r="7" customFormat="false" ht="22.5" hidden="false" customHeight="true" outlineLevel="0" collapsed="false">
      <c r="A7" s="10" t="s">
        <v>8</v>
      </c>
      <c r="B7" s="10"/>
      <c r="C7" s="10"/>
      <c r="D7" s="14" t="s">
        <v>188</v>
      </c>
      <c r="E7" s="14"/>
      <c r="F7" s="14"/>
      <c r="G7" s="15" t="s">
        <v>10</v>
      </c>
      <c r="H7" s="15"/>
      <c r="I7" s="17" t="s">
        <v>16</v>
      </c>
    </row>
    <row r="8" customFormat="false" ht="22.5" hidden="false" customHeight="true" outlineLevel="0" collapsed="false">
      <c r="A8" s="10" t="s">
        <v>11</v>
      </c>
      <c r="B8" s="10"/>
      <c r="C8" s="10"/>
      <c r="D8" s="14" t="s">
        <v>12</v>
      </c>
      <c r="E8" s="14"/>
      <c r="F8" s="14"/>
      <c r="G8" s="15"/>
      <c r="H8" s="15"/>
      <c r="I8" s="17"/>
    </row>
    <row r="9" customFormat="false" ht="24.75" hidden="false" customHeight="true" outlineLevel="0" collapsed="false">
      <c r="A9" s="10" t="s">
        <v>13</v>
      </c>
      <c r="B9" s="10"/>
      <c r="C9" s="10"/>
      <c r="D9" s="10" t="s">
        <v>14</v>
      </c>
      <c r="E9" s="10"/>
      <c r="F9" s="10"/>
      <c r="G9" s="15" t="s">
        <v>15</v>
      </c>
      <c r="H9" s="15"/>
      <c r="I9" s="17" t="s">
        <v>16</v>
      </c>
    </row>
    <row r="10" customFormat="false" ht="32.25" hidden="false" customHeight="true" outlineLevel="0" collapsed="false">
      <c r="A10" s="18" t="s">
        <v>17</v>
      </c>
      <c r="B10" s="18"/>
      <c r="C10" s="18"/>
      <c r="D10" s="18"/>
      <c r="E10" s="18"/>
      <c r="F10" s="18"/>
      <c r="G10" s="15" t="s">
        <v>18</v>
      </c>
      <c r="H10" s="19" t="n">
        <v>200</v>
      </c>
      <c r="I10" s="20" t="n">
        <v>1538</v>
      </c>
    </row>
    <row r="11" customFormat="false" ht="11.25" hidden="false" customHeight="true" outlineLevel="0" collapsed="false">
      <c r="A11" s="21" t="s">
        <v>19</v>
      </c>
      <c r="B11" s="21"/>
      <c r="C11" s="21"/>
      <c r="D11" s="21"/>
      <c r="E11" s="21"/>
      <c r="F11" s="21"/>
      <c r="G11" s="19" t="str">
        <f aca="false">D9</f>
        <v>Esteio/RS</v>
      </c>
      <c r="H11" s="22" t="s">
        <v>20</v>
      </c>
      <c r="I11" s="23" t="n">
        <v>0.02</v>
      </c>
    </row>
    <row r="12" customFormat="false" ht="15" hidden="false" customHeight="true" outlineLevel="0" collapsed="false">
      <c r="A12" s="21" t="s">
        <v>21</v>
      </c>
      <c r="B12" s="21"/>
      <c r="C12" s="21"/>
      <c r="D12" s="21"/>
      <c r="E12" s="21"/>
      <c r="F12" s="21"/>
      <c r="G12" s="22" t="s">
        <v>12</v>
      </c>
      <c r="H12" s="22" t="s">
        <v>22</v>
      </c>
      <c r="I12" s="20" t="n">
        <v>4</v>
      </c>
    </row>
    <row r="13" customFormat="false" ht="11.25" hidden="false" customHeight="false" outlineLevel="0" collapsed="false">
      <c r="A13" s="21"/>
      <c r="B13" s="21"/>
      <c r="C13" s="21"/>
      <c r="D13" s="21"/>
      <c r="E13" s="21"/>
      <c r="F13" s="21"/>
      <c r="G13" s="22"/>
      <c r="H13" s="22" t="s">
        <v>23</v>
      </c>
      <c r="I13" s="24" t="n">
        <v>22</v>
      </c>
    </row>
    <row r="14" customFormat="false" ht="11.25" hidden="false" customHeight="false" outlineLevel="0" collapsed="false">
      <c r="A14" s="21"/>
      <c r="B14" s="21"/>
      <c r="C14" s="21"/>
      <c r="D14" s="21"/>
      <c r="E14" s="21"/>
      <c r="F14" s="21"/>
      <c r="G14" s="22"/>
      <c r="H14" s="22" t="s">
        <v>24</v>
      </c>
      <c r="I14" s="17" t="n">
        <v>0.06</v>
      </c>
    </row>
    <row r="15" customFormat="false" ht="11.25" hidden="false" customHeight="true" outlineLevel="0" collapsed="false">
      <c r="A15" s="21" t="s">
        <v>189</v>
      </c>
      <c r="B15" s="21"/>
      <c r="C15" s="21"/>
      <c r="D15" s="21"/>
      <c r="E15" s="21"/>
      <c r="F15" s="21"/>
      <c r="G15" s="22" t="s">
        <v>12</v>
      </c>
      <c r="H15" s="22" t="s">
        <v>22</v>
      </c>
      <c r="I15" s="20" t="n">
        <v>17.91</v>
      </c>
    </row>
    <row r="16" customFormat="false" ht="11.25" hidden="false" customHeight="true" outlineLevel="0" collapsed="false">
      <c r="A16" s="21"/>
      <c r="B16" s="21"/>
      <c r="C16" s="21"/>
      <c r="D16" s="21"/>
      <c r="E16" s="21"/>
      <c r="F16" s="21"/>
      <c r="G16" s="22"/>
      <c r="H16" s="22" t="s">
        <v>23</v>
      </c>
      <c r="I16" s="24" t="n">
        <v>1</v>
      </c>
    </row>
    <row r="17" customFormat="false" ht="11.25" hidden="false" customHeight="false" outlineLevel="0" collapsed="false">
      <c r="A17" s="21"/>
      <c r="B17" s="21"/>
      <c r="C17" s="21"/>
      <c r="D17" s="21"/>
      <c r="E17" s="21"/>
      <c r="F17" s="21"/>
      <c r="G17" s="22"/>
      <c r="H17" s="22" t="s">
        <v>24</v>
      </c>
      <c r="I17" s="17" t="n">
        <v>0</v>
      </c>
    </row>
    <row r="18" customFormat="false" ht="11.25" hidden="false" customHeight="true" outlineLevel="0" collapsed="false">
      <c r="A18" s="21" t="s">
        <v>26</v>
      </c>
      <c r="B18" s="21"/>
      <c r="C18" s="21"/>
      <c r="D18" s="21"/>
      <c r="E18" s="21"/>
      <c r="F18" s="21"/>
      <c r="G18" s="22" t="s">
        <v>12</v>
      </c>
      <c r="H18" s="22" t="s">
        <v>22</v>
      </c>
      <c r="I18" s="20" t="n">
        <v>0</v>
      </c>
    </row>
    <row r="19" customFormat="false" ht="11.25" hidden="false" customHeight="false" outlineLevel="0" collapsed="false">
      <c r="A19" s="21"/>
      <c r="B19" s="21"/>
      <c r="C19" s="21"/>
      <c r="D19" s="21"/>
      <c r="E19" s="21"/>
      <c r="F19" s="21"/>
      <c r="G19" s="22"/>
      <c r="H19" s="22" t="s">
        <v>23</v>
      </c>
      <c r="I19" s="24" t="n">
        <v>0</v>
      </c>
    </row>
    <row r="20" customFormat="false" ht="11.25" hidden="false" customHeight="false" outlineLevel="0" collapsed="false">
      <c r="A20" s="21"/>
      <c r="B20" s="21"/>
      <c r="C20" s="21"/>
      <c r="D20" s="21"/>
      <c r="E20" s="21"/>
      <c r="F20" s="21"/>
      <c r="G20" s="22"/>
      <c r="H20" s="22" t="s">
        <v>24</v>
      </c>
      <c r="I20" s="17" t="n">
        <v>0</v>
      </c>
    </row>
    <row r="21" customFormat="false" ht="36" hidden="false" customHeight="true" outlineLevel="0" collapsed="false">
      <c r="A21" s="25" t="s">
        <v>27</v>
      </c>
      <c r="B21" s="25"/>
      <c r="C21" s="25"/>
      <c r="D21" s="25"/>
      <c r="E21" s="25"/>
      <c r="F21" s="25"/>
      <c r="G21" s="26" t="s">
        <v>12</v>
      </c>
      <c r="H21" s="26" t="s">
        <v>28</v>
      </c>
      <c r="I21" s="131" t="s">
        <v>16</v>
      </c>
    </row>
    <row r="22" customFormat="false" ht="22.5" hidden="false" customHeight="true" outlineLevel="0" collapsed="false">
      <c r="A22" s="28" t="s">
        <v>29</v>
      </c>
      <c r="B22" s="28"/>
      <c r="C22" s="28"/>
      <c r="D22" s="28"/>
      <c r="E22" s="28"/>
      <c r="F22" s="28"/>
      <c r="G22" s="26"/>
      <c r="H22" s="26" t="s">
        <v>30</v>
      </c>
      <c r="I22" s="29" t="s">
        <v>16</v>
      </c>
    </row>
    <row r="23" customFormat="false" ht="34.5" hidden="false" customHeight="true" outlineLevel="0" collapsed="false">
      <c r="A23" s="28" t="s">
        <v>31</v>
      </c>
      <c r="B23" s="28"/>
      <c r="C23" s="28"/>
      <c r="D23" s="28"/>
      <c r="E23" s="28"/>
      <c r="F23" s="28"/>
      <c r="G23" s="19"/>
      <c r="H23" s="22" t="s">
        <v>32</v>
      </c>
      <c r="I23" s="130" t="s">
        <v>16</v>
      </c>
    </row>
    <row r="24" customFormat="false" ht="15" hidden="false" customHeight="true" outlineLevel="0" collapsed="false">
      <c r="A24" s="28" t="s">
        <v>33</v>
      </c>
      <c r="B24" s="28"/>
      <c r="C24" s="28"/>
      <c r="D24" s="28"/>
      <c r="E24" s="28"/>
      <c r="F24" s="28"/>
      <c r="G24" s="26"/>
      <c r="H24" s="30" t="s">
        <v>34</v>
      </c>
      <c r="I24" s="31" t="s">
        <v>16</v>
      </c>
    </row>
    <row r="25" customFormat="false" ht="15" hidden="false" customHeight="true" outlineLevel="0" collapsed="false">
      <c r="A25" s="28"/>
      <c r="B25" s="28"/>
      <c r="C25" s="28"/>
      <c r="D25" s="28"/>
      <c r="E25" s="28"/>
      <c r="F25" s="28"/>
      <c r="G25" s="26"/>
      <c r="H25" s="32" t="s">
        <v>35</v>
      </c>
      <c r="I25" s="17" t="s">
        <v>16</v>
      </c>
    </row>
    <row r="26" customFormat="false" ht="26.25" hidden="false" customHeight="true" outlineLevel="0" collapsed="false">
      <c r="A26" s="28" t="s">
        <v>36</v>
      </c>
      <c r="B26" s="28"/>
      <c r="C26" s="28"/>
      <c r="D26" s="28"/>
      <c r="E26" s="28"/>
      <c r="F26" s="28"/>
      <c r="G26" s="26"/>
      <c r="H26" s="22" t="s">
        <v>34</v>
      </c>
      <c r="I26" s="31" t="s">
        <v>16</v>
      </c>
    </row>
    <row r="27" customFormat="false" ht="35.25" hidden="false" customHeight="true" outlineLevel="0" collapsed="false">
      <c r="A27" s="28" t="s">
        <v>37</v>
      </c>
      <c r="B27" s="28"/>
      <c r="C27" s="28"/>
      <c r="D27" s="28"/>
      <c r="E27" s="28"/>
      <c r="F27" s="28"/>
      <c r="G27" s="19"/>
      <c r="H27" s="15" t="s">
        <v>30</v>
      </c>
      <c r="I27" s="17" t="n">
        <v>0.2</v>
      </c>
    </row>
    <row r="28" customFormat="false" ht="4.5" hidden="false" customHeight="true" outlineLevel="0" collapsed="false"/>
    <row r="29" customFormat="false" ht="17.25" hidden="false" customHeight="true" outlineLevel="0" collapsed="false">
      <c r="A29" s="33" t="s">
        <v>38</v>
      </c>
      <c r="B29" s="33"/>
      <c r="C29" s="33"/>
      <c r="D29" s="33"/>
      <c r="E29" s="33"/>
      <c r="F29" s="33"/>
      <c r="G29" s="33"/>
      <c r="H29" s="33"/>
      <c r="I29" s="33"/>
    </row>
    <row r="30" customFormat="false" ht="33.75" hidden="false" customHeight="true" outlineLevel="0" collapsed="false">
      <c r="A30" s="34" t="s">
        <v>39</v>
      </c>
      <c r="B30" s="35" t="s">
        <v>40</v>
      </c>
      <c r="C30" s="35"/>
      <c r="D30" s="35"/>
      <c r="E30" s="35"/>
      <c r="F30" s="35"/>
      <c r="G30" s="35"/>
      <c r="H30" s="34" t="s">
        <v>41</v>
      </c>
      <c r="I30" s="34" t="s">
        <v>42</v>
      </c>
    </row>
    <row r="31" customFormat="false" ht="15" hidden="false" customHeight="true" outlineLevel="0" collapsed="false">
      <c r="A31" s="36" t="n">
        <v>1</v>
      </c>
      <c r="B31" s="14" t="s">
        <v>43</v>
      </c>
      <c r="C31" s="14"/>
      <c r="D31" s="14"/>
      <c r="E31" s="14"/>
      <c r="F31" s="14"/>
      <c r="G31" s="14"/>
      <c r="H31" s="37" t="n">
        <f aca="false">I31/$I$40</f>
        <v>1</v>
      </c>
      <c r="I31" s="38" t="n">
        <f aca="false">IF(D6="12x36",I10,I10/H10*I5)</f>
        <v>1538</v>
      </c>
    </row>
    <row r="32" customFormat="false" ht="15" hidden="false" customHeight="true" outlineLevel="0" collapsed="false">
      <c r="A32" s="36" t="n">
        <f aca="false">A31+1</f>
        <v>2</v>
      </c>
      <c r="B32" s="14" t="s">
        <v>44</v>
      </c>
      <c r="C32" s="14"/>
      <c r="D32" s="14"/>
      <c r="E32" s="14"/>
      <c r="F32" s="14"/>
      <c r="G32" s="14"/>
      <c r="H32" s="37" t="n">
        <f aca="false">I32/$I$40</f>
        <v>0</v>
      </c>
      <c r="I32" s="38" t="n">
        <f aca="false">IF(I9=30%,I31*I9,0)</f>
        <v>0</v>
      </c>
    </row>
    <row r="33" customFormat="false" ht="15" hidden="false" customHeight="true" outlineLevel="0" collapsed="false">
      <c r="A33" s="36" t="n">
        <f aca="false">A32+1</f>
        <v>3</v>
      </c>
      <c r="B33" s="14" t="s">
        <v>45</v>
      </c>
      <c r="C33" s="14"/>
      <c r="D33" s="14"/>
      <c r="E33" s="14"/>
      <c r="F33" s="14"/>
      <c r="G33" s="14"/>
      <c r="H33" s="37" t="n">
        <f aca="false">I33/$I$40</f>
        <v>0</v>
      </c>
      <c r="I33" s="38" t="n">
        <f aca="false">IF(I7=10%,I23*I7,0)</f>
        <v>0</v>
      </c>
    </row>
    <row r="34" customFormat="false" ht="15" hidden="false" customHeight="true" outlineLevel="0" collapsed="false">
      <c r="A34" s="36" t="n">
        <f aca="false">A33+1</f>
        <v>4</v>
      </c>
      <c r="B34" s="14" t="s">
        <v>46</v>
      </c>
      <c r="C34" s="14"/>
      <c r="D34" s="14"/>
      <c r="E34" s="14"/>
      <c r="F34" s="14"/>
      <c r="G34" s="14"/>
      <c r="H34" s="37" t="n">
        <f aca="false">I34/$I$40</f>
        <v>0</v>
      </c>
      <c r="I34" s="38" t="n">
        <f aca="false">IF(I7=20%,I23*I7,0)</f>
        <v>0</v>
      </c>
    </row>
    <row r="35" customFormat="false" ht="15" hidden="false" customHeight="true" outlineLevel="0" collapsed="false">
      <c r="A35" s="36" t="n">
        <f aca="false">A34+1</f>
        <v>5</v>
      </c>
      <c r="B35" s="14" t="s">
        <v>47</v>
      </c>
      <c r="C35" s="14"/>
      <c r="D35" s="14"/>
      <c r="E35" s="14"/>
      <c r="F35" s="14"/>
      <c r="G35" s="14"/>
      <c r="H35" s="37" t="n">
        <f aca="false">I35/$I$40</f>
        <v>0</v>
      </c>
      <c r="I35" s="38" t="n">
        <f aca="false">IF(I7=40%,I23*I7,0)</f>
        <v>0</v>
      </c>
    </row>
    <row r="36" customFormat="false" ht="15" hidden="false" customHeight="true" outlineLevel="0" collapsed="false">
      <c r="A36" s="36" t="n">
        <f aca="false">A35+1</f>
        <v>6</v>
      </c>
      <c r="B36" s="14" t="s">
        <v>48</v>
      </c>
      <c r="C36" s="14"/>
      <c r="D36" s="14"/>
      <c r="E36" s="14"/>
      <c r="F36" s="14"/>
      <c r="G36" s="14"/>
      <c r="H36" s="37" t="n">
        <f aca="false">I36/$I$40</f>
        <v>0</v>
      </c>
      <c r="I36" s="38" t="n">
        <f aca="false">IF(I22="Não aplicável",0,I31*I22)</f>
        <v>0</v>
      </c>
    </row>
    <row r="37" customFormat="false" ht="15" hidden="false" customHeight="true" outlineLevel="0" collapsed="false">
      <c r="A37" s="36" t="n">
        <f aca="false">A36+1</f>
        <v>7</v>
      </c>
      <c r="B37" s="14" t="s">
        <v>49</v>
      </c>
      <c r="C37" s="14"/>
      <c r="D37" s="14"/>
      <c r="E37" s="14"/>
      <c r="F37" s="14"/>
      <c r="G37" s="14"/>
      <c r="H37" s="37" t="n">
        <f aca="false">I37/$I$40</f>
        <v>0</v>
      </c>
      <c r="I37" s="38" t="n">
        <f aca="false">IF(I24="Não aplicável",0,(I31+I32+I33+I34+I35+I36+I39)/I5*I24*(1+I25))</f>
        <v>0</v>
      </c>
    </row>
    <row r="38" customFormat="false" ht="23.25" hidden="false" customHeight="true" outlineLevel="0" collapsed="false">
      <c r="A38" s="36" t="n">
        <f aca="false">A37+1</f>
        <v>8</v>
      </c>
      <c r="B38" s="14" t="s">
        <v>50</v>
      </c>
      <c r="C38" s="14"/>
      <c r="D38" s="14"/>
      <c r="E38" s="14"/>
      <c r="F38" s="14"/>
      <c r="G38" s="14"/>
      <c r="H38" s="37" t="n">
        <f aca="false">I38/$I$40</f>
        <v>0</v>
      </c>
      <c r="I38" s="38" t="n">
        <f aca="false">IF(I24="Não aplicável",0,I24/I13*5*(I10/H10*(1+I25)))</f>
        <v>0</v>
      </c>
    </row>
    <row r="39" customFormat="false" ht="15" hidden="false" customHeight="true" outlineLevel="0" collapsed="false">
      <c r="A39" s="36" t="n">
        <f aca="false">A38+1</f>
        <v>9</v>
      </c>
      <c r="B39" s="39" t="str">
        <f aca="false">IF(D6="12x36","Para postos 12x36 os feriados são considerados compensados, conforme parágrafo único, Art. 59-A da CLT","Outros")</f>
        <v>Outros</v>
      </c>
      <c r="C39" s="39"/>
      <c r="D39" s="39"/>
      <c r="E39" s="39"/>
      <c r="F39" s="39"/>
      <c r="G39" s="39"/>
      <c r="H39" s="37" t="n">
        <f aca="false">I39/$I$40</f>
        <v>0</v>
      </c>
      <c r="I39" s="38" t="n">
        <v>0</v>
      </c>
    </row>
    <row r="40" s="44" customFormat="true" ht="15" hidden="false" customHeight="true" outlineLevel="0" collapsed="false">
      <c r="A40" s="40" t="s">
        <v>51</v>
      </c>
      <c r="B40" s="40"/>
      <c r="C40" s="40"/>
      <c r="D40" s="40"/>
      <c r="E40" s="40"/>
      <c r="F40" s="40"/>
      <c r="G40" s="40"/>
      <c r="H40" s="41" t="n">
        <f aca="false">SUM(H31:H39)</f>
        <v>1</v>
      </c>
      <c r="I40" s="42" t="n">
        <f aca="false">SUM(I31:I39)</f>
        <v>1538</v>
      </c>
      <c r="J40" s="43"/>
    </row>
    <row r="41" customFormat="false" ht="4.5" hidden="false" customHeight="true" outlineLevel="0" collapsed="false"/>
    <row r="42" customFormat="false" ht="33.75" hidden="false" customHeight="true" outlineLevel="0" collapsed="false">
      <c r="A42" s="34" t="s">
        <v>52</v>
      </c>
      <c r="B42" s="35" t="s">
        <v>53</v>
      </c>
      <c r="C42" s="35"/>
      <c r="D42" s="35"/>
      <c r="E42" s="35"/>
      <c r="F42" s="35"/>
      <c r="G42" s="35"/>
      <c r="H42" s="34" t="s">
        <v>41</v>
      </c>
      <c r="I42" s="34" t="s">
        <v>42</v>
      </c>
    </row>
    <row r="43" customFormat="false" ht="15" hidden="false" customHeight="true" outlineLevel="0" collapsed="false">
      <c r="A43" s="36" t="n">
        <v>1</v>
      </c>
      <c r="B43" s="14" t="s">
        <v>54</v>
      </c>
      <c r="C43" s="14"/>
      <c r="D43" s="14"/>
      <c r="E43" s="14"/>
      <c r="F43" s="14"/>
      <c r="G43" s="14"/>
      <c r="H43" s="37" t="n">
        <v>0.2</v>
      </c>
      <c r="I43" s="38" t="n">
        <f aca="false">$I$40*H43</f>
        <v>307.6</v>
      </c>
    </row>
    <row r="44" customFormat="false" ht="15" hidden="false" customHeight="true" outlineLevel="0" collapsed="false">
      <c r="A44" s="36" t="n">
        <v>2</v>
      </c>
      <c r="B44" s="14" t="s">
        <v>55</v>
      </c>
      <c r="C44" s="14"/>
      <c r="D44" s="14"/>
      <c r="E44" s="14"/>
      <c r="F44" s="14"/>
      <c r="G44" s="14"/>
      <c r="H44" s="37" t="n">
        <v>0.015</v>
      </c>
      <c r="I44" s="38" t="n">
        <f aca="false">$I$40*H44</f>
        <v>23.07</v>
      </c>
    </row>
    <row r="45" customFormat="false" ht="15" hidden="false" customHeight="true" outlineLevel="0" collapsed="false">
      <c r="A45" s="36" t="n">
        <v>3</v>
      </c>
      <c r="B45" s="14" t="s">
        <v>56</v>
      </c>
      <c r="C45" s="14"/>
      <c r="D45" s="14"/>
      <c r="E45" s="14"/>
      <c r="F45" s="14"/>
      <c r="G45" s="14"/>
      <c r="H45" s="37" t="n">
        <v>0.01</v>
      </c>
      <c r="I45" s="38" t="n">
        <f aca="false">$I$40*H45</f>
        <v>15.38</v>
      </c>
    </row>
    <row r="46" customFormat="false" ht="15" hidden="false" customHeight="true" outlineLevel="0" collapsed="false">
      <c r="A46" s="36" t="n">
        <v>4</v>
      </c>
      <c r="B46" s="14" t="s">
        <v>57</v>
      </c>
      <c r="C46" s="14"/>
      <c r="D46" s="14"/>
      <c r="E46" s="14"/>
      <c r="F46" s="14"/>
      <c r="G46" s="14"/>
      <c r="H46" s="37" t="n">
        <v>0.002</v>
      </c>
      <c r="I46" s="38" t="n">
        <f aca="false">$I$40*H46</f>
        <v>3.076</v>
      </c>
    </row>
    <row r="47" customFormat="false" ht="15" hidden="false" customHeight="true" outlineLevel="0" collapsed="false">
      <c r="A47" s="36" t="n">
        <v>5</v>
      </c>
      <c r="B47" s="14" t="s">
        <v>58</v>
      </c>
      <c r="C47" s="14"/>
      <c r="D47" s="14"/>
      <c r="E47" s="14"/>
      <c r="F47" s="14"/>
      <c r="G47" s="14"/>
      <c r="H47" s="37" t="n">
        <v>0.025</v>
      </c>
      <c r="I47" s="38" t="n">
        <f aca="false">$I$40*H47</f>
        <v>38.45</v>
      </c>
    </row>
    <row r="48" customFormat="false" ht="15" hidden="false" customHeight="true" outlineLevel="0" collapsed="false">
      <c r="A48" s="36" t="n">
        <v>6</v>
      </c>
      <c r="B48" s="14" t="s">
        <v>59</v>
      </c>
      <c r="C48" s="14"/>
      <c r="D48" s="14"/>
      <c r="E48" s="14"/>
      <c r="F48" s="14"/>
      <c r="G48" s="14"/>
      <c r="H48" s="37" t="n">
        <v>0.08</v>
      </c>
      <c r="I48" s="38" t="n">
        <f aca="false">$I$40*H48</f>
        <v>123.04</v>
      </c>
    </row>
    <row r="49" customFormat="false" ht="15" hidden="false" customHeight="true" outlineLevel="0" collapsed="false">
      <c r="A49" s="36" t="n">
        <v>7</v>
      </c>
      <c r="B49" s="14" t="s">
        <v>60</v>
      </c>
      <c r="C49" s="14"/>
      <c r="D49" s="14"/>
      <c r="E49" s="14"/>
      <c r="F49" s="14"/>
      <c r="G49" s="14"/>
      <c r="H49" s="37" t="n">
        <v>0.03</v>
      </c>
      <c r="I49" s="38" t="n">
        <f aca="false">$I$40*H49</f>
        <v>46.14</v>
      </c>
    </row>
    <row r="50" customFormat="false" ht="15" hidden="false" customHeight="true" outlineLevel="0" collapsed="false">
      <c r="A50" s="36" t="n">
        <v>8</v>
      </c>
      <c r="B50" s="14" t="s">
        <v>61</v>
      </c>
      <c r="C50" s="14"/>
      <c r="D50" s="14"/>
      <c r="E50" s="14"/>
      <c r="F50" s="14"/>
      <c r="G50" s="14"/>
      <c r="H50" s="37" t="n">
        <v>0.006</v>
      </c>
      <c r="I50" s="38" t="n">
        <f aca="false">$I$40*H50</f>
        <v>9.228</v>
      </c>
    </row>
    <row r="51" s="44" customFormat="true" ht="15" hidden="false" customHeight="true" outlineLevel="0" collapsed="false">
      <c r="A51" s="40" t="s">
        <v>62</v>
      </c>
      <c r="B51" s="40"/>
      <c r="C51" s="40"/>
      <c r="D51" s="40"/>
      <c r="E51" s="40"/>
      <c r="F51" s="40"/>
      <c r="G51" s="40"/>
      <c r="H51" s="41" t="n">
        <f aca="false">SUM(H43:H50)</f>
        <v>0.368</v>
      </c>
      <c r="I51" s="42" t="n">
        <f aca="false">SUM(I43:I50)</f>
        <v>565.984</v>
      </c>
      <c r="J51" s="43"/>
    </row>
    <row r="52" customFormat="false" ht="15" hidden="false" customHeight="true" outlineLevel="0" collapsed="false">
      <c r="A52" s="45" t="s">
        <v>63</v>
      </c>
      <c r="B52" s="45"/>
      <c r="C52" s="45"/>
      <c r="D52" s="45"/>
      <c r="E52" s="45"/>
      <c r="F52" s="45"/>
      <c r="G52" s="45"/>
      <c r="H52" s="45"/>
      <c r="I52" s="45"/>
    </row>
    <row r="53" customFormat="false" ht="30.75" hidden="false" customHeight="true" outlineLevel="0" collapsed="false">
      <c r="A53" s="46" t="s">
        <v>64</v>
      </c>
      <c r="B53" s="46"/>
      <c r="C53" s="46"/>
      <c r="D53" s="46"/>
      <c r="E53" s="46"/>
      <c r="F53" s="46"/>
      <c r="G53" s="46"/>
      <c r="H53" s="46"/>
      <c r="I53" s="46"/>
    </row>
    <row r="54" customFormat="false" ht="33.75" hidden="false" customHeight="true" outlineLevel="0" collapsed="false">
      <c r="A54" s="34" t="s">
        <v>65</v>
      </c>
      <c r="B54" s="35" t="s">
        <v>66</v>
      </c>
      <c r="C54" s="35"/>
      <c r="D54" s="35"/>
      <c r="E54" s="35"/>
      <c r="F54" s="35"/>
      <c r="G54" s="35"/>
      <c r="H54" s="34" t="s">
        <v>41</v>
      </c>
      <c r="I54" s="34" t="s">
        <v>42</v>
      </c>
    </row>
    <row r="55" customFormat="false" ht="15" hidden="false" customHeight="true" outlineLevel="0" collapsed="false">
      <c r="A55" s="36" t="n">
        <v>1</v>
      </c>
      <c r="B55" s="14" t="s">
        <v>67</v>
      </c>
      <c r="C55" s="14"/>
      <c r="D55" s="14"/>
      <c r="E55" s="14"/>
      <c r="F55" s="14"/>
      <c r="G55" s="14"/>
      <c r="H55" s="37" t="n">
        <v>0.119314</v>
      </c>
      <c r="I55" s="38" t="n">
        <f aca="false">$I$40*H55</f>
        <v>183.504932</v>
      </c>
    </row>
    <row r="56" customFormat="false" ht="15" hidden="false" customHeight="true" outlineLevel="0" collapsed="false">
      <c r="A56" s="36" t="n">
        <v>2</v>
      </c>
      <c r="B56" s="14" t="s">
        <v>68</v>
      </c>
      <c r="C56" s="14"/>
      <c r="D56" s="14"/>
      <c r="E56" s="14"/>
      <c r="F56" s="14"/>
      <c r="G56" s="14"/>
      <c r="H56" s="37" t="n">
        <v>0.020479</v>
      </c>
      <c r="I56" s="38" t="n">
        <f aca="false">$I$40*H56</f>
        <v>31.496702</v>
      </c>
    </row>
    <row r="57" customFormat="false" ht="15" hidden="false" customHeight="true" outlineLevel="0" collapsed="false">
      <c r="A57" s="36" t="n">
        <v>3</v>
      </c>
      <c r="B57" s="14" t="s">
        <v>69</v>
      </c>
      <c r="C57" s="14"/>
      <c r="D57" s="14"/>
      <c r="E57" s="14"/>
      <c r="F57" s="14"/>
      <c r="G57" s="14"/>
      <c r="H57" s="37" t="n">
        <v>0.012123</v>
      </c>
      <c r="I57" s="38" t="n">
        <f aca="false">$I$40*H57</f>
        <v>18.645174</v>
      </c>
    </row>
    <row r="58" customFormat="false" ht="15" hidden="false" customHeight="true" outlineLevel="0" collapsed="false">
      <c r="A58" s="36" t="n">
        <v>4</v>
      </c>
      <c r="B58" s="14" t="s">
        <v>70</v>
      </c>
      <c r="C58" s="14"/>
      <c r="D58" s="14"/>
      <c r="E58" s="14"/>
      <c r="F58" s="14"/>
      <c r="G58" s="14"/>
      <c r="H58" s="37" t="n">
        <v>0.011436</v>
      </c>
      <c r="I58" s="38" t="n">
        <f aca="false">$I$40*H58</f>
        <v>17.588568</v>
      </c>
    </row>
    <row r="59" customFormat="false" ht="15" hidden="false" customHeight="true" outlineLevel="0" collapsed="false">
      <c r="A59" s="36" t="n">
        <v>5</v>
      </c>
      <c r="B59" s="14" t="s">
        <v>71</v>
      </c>
      <c r="C59" s="14"/>
      <c r="D59" s="14"/>
      <c r="E59" s="14"/>
      <c r="F59" s="14"/>
      <c r="G59" s="14"/>
      <c r="H59" s="37" t="n">
        <v>0.000174</v>
      </c>
      <c r="I59" s="38" t="n">
        <f aca="false">$I$40*H59</f>
        <v>0.267612</v>
      </c>
    </row>
    <row r="60" customFormat="false" ht="15" hidden="false" customHeight="true" outlineLevel="0" collapsed="false">
      <c r="A60" s="36" t="n">
        <v>6</v>
      </c>
      <c r="B60" s="14" t="s">
        <v>72</v>
      </c>
      <c r="C60" s="14"/>
      <c r="D60" s="14"/>
      <c r="E60" s="14"/>
      <c r="F60" s="14"/>
      <c r="G60" s="14"/>
      <c r="H60" s="37" t="n">
        <v>0.000442</v>
      </c>
      <c r="I60" s="38" t="n">
        <f aca="false">$I$40*H60</f>
        <v>0.679796</v>
      </c>
    </row>
    <row r="61" customFormat="false" ht="15" hidden="false" customHeight="true" outlineLevel="0" collapsed="false">
      <c r="A61" s="36" t="n">
        <v>7</v>
      </c>
      <c r="B61" s="14" t="s">
        <v>73</v>
      </c>
      <c r="C61" s="14"/>
      <c r="D61" s="14"/>
      <c r="E61" s="14"/>
      <c r="F61" s="14"/>
      <c r="G61" s="14"/>
      <c r="H61" s="37" t="n">
        <v>0.000185</v>
      </c>
      <c r="I61" s="38" t="n">
        <f aca="false">$I$40*H61</f>
        <v>0.28453</v>
      </c>
    </row>
    <row r="62" customFormat="false" ht="15" hidden="false" customHeight="true" outlineLevel="0" collapsed="false">
      <c r="A62" s="36" t="n">
        <v>8</v>
      </c>
      <c r="B62" s="14" t="s">
        <v>74</v>
      </c>
      <c r="C62" s="14"/>
      <c r="D62" s="14"/>
      <c r="E62" s="14"/>
      <c r="F62" s="14"/>
      <c r="G62" s="14"/>
      <c r="H62" s="37" t="n">
        <v>0.09079</v>
      </c>
      <c r="I62" s="38" t="n">
        <f aca="false">$I$40*H62</f>
        <v>139.63502</v>
      </c>
    </row>
    <row r="63" s="44" customFormat="true" ht="15" hidden="false" customHeight="true" outlineLevel="0" collapsed="false">
      <c r="A63" s="40" t="s">
        <v>75</v>
      </c>
      <c r="B63" s="40"/>
      <c r="C63" s="40"/>
      <c r="D63" s="40"/>
      <c r="E63" s="40"/>
      <c r="F63" s="40"/>
      <c r="G63" s="40"/>
      <c r="H63" s="41" t="n">
        <f aca="false">SUM(H55:H62)</f>
        <v>0.254943</v>
      </c>
      <c r="I63" s="42" t="n">
        <f aca="false">SUM(I55:I62)</f>
        <v>392.102334</v>
      </c>
      <c r="J63" s="43"/>
    </row>
    <row r="64" customFormat="false" ht="11.25" hidden="false" customHeight="true" outlineLevel="0" collapsed="false">
      <c r="A64" s="47" t="s">
        <v>76</v>
      </c>
      <c r="B64" s="48" t="s">
        <v>77</v>
      </c>
      <c r="C64" s="48"/>
      <c r="D64" s="48"/>
      <c r="E64" s="48"/>
      <c r="F64" s="48"/>
      <c r="G64" s="48"/>
      <c r="H64" s="48"/>
      <c r="I64" s="48"/>
    </row>
    <row r="65" customFormat="false" ht="15" hidden="false" customHeight="true" outlineLevel="0" collapsed="false">
      <c r="A65" s="47" t="s">
        <v>78</v>
      </c>
      <c r="B65" s="49" t="s">
        <v>79</v>
      </c>
      <c r="C65" s="49"/>
      <c r="D65" s="49"/>
      <c r="E65" s="49"/>
      <c r="F65" s="49"/>
      <c r="G65" s="49"/>
      <c r="H65" s="49"/>
      <c r="I65" s="49"/>
    </row>
    <row r="66" customFormat="false" ht="33.75" hidden="false" customHeight="true" outlineLevel="0" collapsed="false">
      <c r="A66" s="34" t="s">
        <v>80</v>
      </c>
      <c r="B66" s="35" t="s">
        <v>81</v>
      </c>
      <c r="C66" s="35"/>
      <c r="D66" s="35"/>
      <c r="E66" s="35"/>
      <c r="F66" s="35"/>
      <c r="G66" s="35"/>
      <c r="H66" s="34" t="s">
        <v>41</v>
      </c>
      <c r="I66" s="34" t="s">
        <v>42</v>
      </c>
    </row>
    <row r="67" customFormat="false" ht="15" hidden="false" customHeight="true" outlineLevel="0" collapsed="false">
      <c r="A67" s="36" t="n">
        <v>1</v>
      </c>
      <c r="B67" s="14" t="s">
        <v>82</v>
      </c>
      <c r="C67" s="14"/>
      <c r="D67" s="14"/>
      <c r="E67" s="14"/>
      <c r="F67" s="14"/>
      <c r="G67" s="14"/>
      <c r="H67" s="37" t="n">
        <v>0.023627</v>
      </c>
      <c r="I67" s="38" t="n">
        <f aca="false">$I$40*H67</f>
        <v>36.338326</v>
      </c>
    </row>
    <row r="68" customFormat="false" ht="15" hidden="false" customHeight="true" outlineLevel="0" collapsed="false">
      <c r="A68" s="36" t="n">
        <v>2</v>
      </c>
      <c r="B68" s="14" t="s">
        <v>83</v>
      </c>
      <c r="C68" s="14"/>
      <c r="D68" s="14"/>
      <c r="E68" s="14"/>
      <c r="F68" s="14"/>
      <c r="G68" s="14"/>
      <c r="H68" s="37" t="n">
        <v>0.001717</v>
      </c>
      <c r="I68" s="38" t="n">
        <f aca="false">$I$40*H68</f>
        <v>2.640746</v>
      </c>
    </row>
    <row r="69" customFormat="false" ht="15" hidden="false" customHeight="true" outlineLevel="0" collapsed="false">
      <c r="A69" s="36" t="n">
        <v>3</v>
      </c>
      <c r="B69" s="14" t="s">
        <v>84</v>
      </c>
      <c r="C69" s="14"/>
      <c r="D69" s="14"/>
      <c r="E69" s="14"/>
      <c r="F69" s="14"/>
      <c r="G69" s="14"/>
      <c r="H69" s="37" t="n">
        <v>0.009451</v>
      </c>
      <c r="I69" s="38" t="n">
        <f aca="false">$I$40*H69</f>
        <v>14.535638</v>
      </c>
    </row>
    <row r="70" s="44" customFormat="true" ht="15" hidden="false" customHeight="true" outlineLevel="0" collapsed="false">
      <c r="A70" s="40" t="s">
        <v>85</v>
      </c>
      <c r="B70" s="40"/>
      <c r="C70" s="40"/>
      <c r="D70" s="40"/>
      <c r="E70" s="40"/>
      <c r="F70" s="40"/>
      <c r="G70" s="40"/>
      <c r="H70" s="41" t="n">
        <f aca="false">SUM(H67:H69)</f>
        <v>0.034795</v>
      </c>
      <c r="I70" s="42" t="n">
        <f aca="false">SUM(I67:I69)</f>
        <v>53.51471</v>
      </c>
      <c r="J70" s="43"/>
    </row>
    <row r="71" customFormat="false" ht="4.5" hidden="false" customHeight="true" outlineLevel="0" collapsed="false"/>
    <row r="72" customFormat="false" ht="33.75" hidden="false" customHeight="true" outlineLevel="0" collapsed="false">
      <c r="A72" s="34" t="s">
        <v>86</v>
      </c>
      <c r="B72" s="35" t="s">
        <v>87</v>
      </c>
      <c r="C72" s="35"/>
      <c r="D72" s="35"/>
      <c r="E72" s="35"/>
      <c r="F72" s="35"/>
      <c r="G72" s="35"/>
      <c r="H72" s="34" t="s">
        <v>41</v>
      </c>
      <c r="I72" s="34" t="s">
        <v>42</v>
      </c>
    </row>
    <row r="73" customFormat="false" ht="15" hidden="false" customHeight="true" outlineLevel="0" collapsed="false">
      <c r="A73" s="36" t="n">
        <v>1</v>
      </c>
      <c r="B73" s="14" t="s">
        <v>88</v>
      </c>
      <c r="C73" s="14"/>
      <c r="D73" s="14"/>
      <c r="E73" s="14"/>
      <c r="F73" s="14"/>
      <c r="G73" s="14"/>
      <c r="H73" s="37" t="n">
        <f aca="false">(H51*H63)</f>
        <v>0.093819024</v>
      </c>
      <c r="I73" s="38" t="n">
        <f aca="false">$I$40*H73</f>
        <v>144.293658912</v>
      </c>
    </row>
    <row r="74" s="44" customFormat="true" ht="15" hidden="false" customHeight="true" outlineLevel="0" collapsed="false">
      <c r="A74" s="40" t="s">
        <v>89</v>
      </c>
      <c r="B74" s="40"/>
      <c r="C74" s="40"/>
      <c r="D74" s="40"/>
      <c r="E74" s="40"/>
      <c r="F74" s="40"/>
      <c r="G74" s="40"/>
      <c r="H74" s="41" t="n">
        <f aca="false">SUM(H73:H73)</f>
        <v>0.093819024</v>
      </c>
      <c r="I74" s="42" t="n">
        <f aca="false">I73</f>
        <v>144.293658912</v>
      </c>
      <c r="J74" s="43"/>
      <c r="K74" s="50"/>
    </row>
    <row r="75" customFormat="false" ht="4.5" hidden="false" customHeight="true" outlineLevel="0" collapsed="false">
      <c r="J75" s="51"/>
    </row>
    <row r="76" s="44" customFormat="true" ht="12" hidden="false" customHeight="true" outlineLevel="0" collapsed="false">
      <c r="A76" s="52" t="s">
        <v>90</v>
      </c>
      <c r="B76" s="52"/>
      <c r="C76" s="52"/>
      <c r="D76" s="52"/>
      <c r="E76" s="52"/>
      <c r="F76" s="52"/>
      <c r="G76" s="52"/>
      <c r="H76" s="53" t="n">
        <f aca="false">H51+H63+H70+H74</f>
        <v>0.751557024</v>
      </c>
      <c r="I76" s="54" t="n">
        <f aca="false">I51+I63+I70+I74</f>
        <v>1155.894702912</v>
      </c>
      <c r="J76" s="43"/>
    </row>
    <row r="77" customFormat="false" ht="4.5" hidden="false" customHeight="true" outlineLevel="0" collapsed="false"/>
    <row r="78" customFormat="false" ht="33.75" hidden="false" customHeight="true" outlineLevel="0" collapsed="false">
      <c r="A78" s="34" t="s">
        <v>91</v>
      </c>
      <c r="B78" s="35" t="s">
        <v>92</v>
      </c>
      <c r="C78" s="35"/>
      <c r="D78" s="35"/>
      <c r="E78" s="35"/>
      <c r="F78" s="35"/>
      <c r="G78" s="35"/>
      <c r="H78" s="34" t="s">
        <v>41</v>
      </c>
      <c r="I78" s="34" t="s">
        <v>42</v>
      </c>
    </row>
    <row r="79" customFormat="false" ht="15" hidden="false" customHeight="true" outlineLevel="0" collapsed="false">
      <c r="A79" s="36" t="n">
        <v>1</v>
      </c>
      <c r="B79" s="14" t="s">
        <v>25</v>
      </c>
      <c r="C79" s="14"/>
      <c r="D79" s="14"/>
      <c r="E79" s="14"/>
      <c r="F79" s="14"/>
      <c r="G79" s="14"/>
      <c r="H79" s="37" t="n">
        <f aca="false">I79/$I$40</f>
        <v>0.0116449934980494</v>
      </c>
      <c r="I79" s="38" t="n">
        <f aca="false">I97</f>
        <v>17.91</v>
      </c>
    </row>
    <row r="80" customFormat="false" ht="15" hidden="false" customHeight="true" outlineLevel="0" collapsed="false">
      <c r="A80" s="36" t="n">
        <f aca="false">A79+1</f>
        <v>2</v>
      </c>
      <c r="B80" s="14" t="s">
        <v>26</v>
      </c>
      <c r="C80" s="14"/>
      <c r="D80" s="14"/>
      <c r="E80" s="14"/>
      <c r="F80" s="14"/>
      <c r="G80" s="14"/>
      <c r="H80" s="37" t="n">
        <f aca="false">I80/$I$40</f>
        <v>0</v>
      </c>
      <c r="I80" s="38" t="n">
        <f aca="false">I93</f>
        <v>0</v>
      </c>
    </row>
    <row r="81" customFormat="false" ht="15" hidden="false" customHeight="true" outlineLevel="0" collapsed="false">
      <c r="A81" s="36" t="n">
        <f aca="false">A80+1</f>
        <v>3</v>
      </c>
      <c r="B81" s="14" t="s">
        <v>93</v>
      </c>
      <c r="C81" s="14"/>
      <c r="D81" s="14"/>
      <c r="E81" s="14"/>
      <c r="F81" s="14"/>
      <c r="G81" s="14"/>
      <c r="H81" s="37" t="n">
        <f aca="false">I81/$I$40</f>
        <v>0</v>
      </c>
      <c r="I81" s="38" t="n">
        <v>0</v>
      </c>
    </row>
    <row r="82" customFormat="false" ht="15" hidden="false" customHeight="true" outlineLevel="0" collapsed="false">
      <c r="A82" s="36" t="n">
        <f aca="false">A81+1</f>
        <v>4</v>
      </c>
      <c r="B82" s="14" t="s">
        <v>94</v>
      </c>
      <c r="C82" s="14"/>
      <c r="D82" s="14"/>
      <c r="E82" s="14"/>
      <c r="F82" s="14"/>
      <c r="G82" s="14"/>
      <c r="H82" s="37" t="n">
        <f aca="false">I82/$I$40</f>
        <v>0.0544343302990897</v>
      </c>
      <c r="I82" s="38" t="n">
        <f aca="false">I89</f>
        <v>83.72</v>
      </c>
    </row>
    <row r="83" customFormat="false" ht="15" hidden="false" customHeight="true" outlineLevel="0" collapsed="false">
      <c r="A83" s="36" t="n">
        <f aca="false">A82+1</f>
        <v>5</v>
      </c>
      <c r="B83" s="14" t="s">
        <v>95</v>
      </c>
      <c r="C83" s="14"/>
      <c r="D83" s="14"/>
      <c r="E83" s="14"/>
      <c r="F83" s="14"/>
      <c r="G83" s="14"/>
      <c r="H83" s="37" t="n">
        <f aca="false">I83/$I$40</f>
        <v>0</v>
      </c>
      <c r="I83" s="38" t="n">
        <f aca="false">IF(I26="Não aplicável",0,((I10/H10)*1.5*I26))</f>
        <v>0</v>
      </c>
    </row>
    <row r="84" customFormat="false" ht="15" hidden="false" customHeight="true" outlineLevel="0" collapsed="false">
      <c r="A84" s="36" t="n">
        <f aca="false">A83+1</f>
        <v>6</v>
      </c>
      <c r="B84" s="14" t="s">
        <v>96</v>
      </c>
      <c r="C84" s="14"/>
      <c r="D84" s="14"/>
      <c r="E84" s="14"/>
      <c r="F84" s="14"/>
      <c r="G84" s="14"/>
      <c r="H84" s="37" t="n">
        <f aca="false">I84/$I$40</f>
        <v>0</v>
      </c>
      <c r="I84" s="38" t="n">
        <f aca="false">IF(I21="Não aplicável",0,I21)</f>
        <v>0</v>
      </c>
    </row>
    <row r="85" customFormat="false" ht="15" hidden="false" customHeight="true" outlineLevel="0" collapsed="false">
      <c r="A85" s="40" t="s">
        <v>97</v>
      </c>
      <c r="B85" s="40"/>
      <c r="C85" s="40"/>
      <c r="D85" s="40"/>
      <c r="E85" s="40"/>
      <c r="F85" s="40"/>
      <c r="G85" s="40"/>
      <c r="H85" s="41" t="n">
        <f aca="false">SUM(H79:H84)</f>
        <v>0.0660793237971391</v>
      </c>
      <c r="I85" s="42" t="n">
        <f aca="false">SUM(I79:I84)</f>
        <v>101.63</v>
      </c>
      <c r="J85" s="55"/>
    </row>
    <row r="86" customFormat="false" ht="18" hidden="false" customHeight="true" outlineLevel="0" collapsed="false">
      <c r="A86" s="56" t="s">
        <v>98</v>
      </c>
      <c r="B86" s="45" t="s">
        <v>99</v>
      </c>
      <c r="C86" s="45"/>
      <c r="D86" s="45"/>
      <c r="E86" s="45"/>
      <c r="F86" s="45"/>
      <c r="G86" s="45"/>
      <c r="H86" s="57"/>
      <c r="I86" s="58"/>
    </row>
    <row r="87" customFormat="false" ht="15" hidden="false" customHeight="true" outlineLevel="0" collapsed="false">
      <c r="A87" s="59" t="s">
        <v>100</v>
      </c>
      <c r="B87" s="59"/>
      <c r="C87" s="59"/>
      <c r="D87" s="59"/>
      <c r="E87" s="59"/>
      <c r="F87" s="59"/>
      <c r="G87" s="59"/>
      <c r="H87" s="59"/>
      <c r="I87" s="59"/>
    </row>
    <row r="88" customFormat="false" ht="24" hidden="false" customHeight="true" outlineLevel="0" collapsed="false">
      <c r="A88" s="28" t="s">
        <v>101</v>
      </c>
      <c r="B88" s="28"/>
      <c r="C88" s="28" t="s">
        <v>102</v>
      </c>
      <c r="D88" s="28" t="s">
        <v>103</v>
      </c>
      <c r="E88" s="28" t="s">
        <v>104</v>
      </c>
      <c r="F88" s="28" t="s">
        <v>105</v>
      </c>
      <c r="G88" s="28" t="s">
        <v>106</v>
      </c>
      <c r="H88" s="60" t="s">
        <v>107</v>
      </c>
      <c r="I88" s="61" t="s">
        <v>108</v>
      </c>
    </row>
    <row r="89" customFormat="false" ht="15" hidden="false" customHeight="true" outlineLevel="0" collapsed="false">
      <c r="A89" s="62" t="n">
        <f aca="false">I12</f>
        <v>4</v>
      </c>
      <c r="B89" s="62"/>
      <c r="C89" s="36" t="n">
        <f aca="false">I13</f>
        <v>22</v>
      </c>
      <c r="D89" s="36" t="n">
        <v>2</v>
      </c>
      <c r="E89" s="63" t="n">
        <f aca="false">A89*C89*D89</f>
        <v>176</v>
      </c>
      <c r="F89" s="63" t="n">
        <f aca="false">I31</f>
        <v>1538</v>
      </c>
      <c r="G89" s="64" t="n">
        <f aca="false">I14</f>
        <v>0.06</v>
      </c>
      <c r="H89" s="63" t="n">
        <f aca="false">F89*G89</f>
        <v>92.28</v>
      </c>
      <c r="I89" s="38" t="n">
        <f aca="false">IF((E89-H89)&gt;0,E89-H89,0)</f>
        <v>83.72</v>
      </c>
    </row>
    <row r="90" customFormat="false" ht="3.75" hidden="false" customHeight="true" outlineLevel="0" collapsed="false">
      <c r="A90" s="65"/>
      <c r="B90" s="66"/>
      <c r="C90" s="66"/>
      <c r="D90" s="66"/>
      <c r="E90" s="67"/>
      <c r="F90" s="67"/>
      <c r="G90" s="68"/>
      <c r="H90" s="67"/>
      <c r="I90" s="69"/>
    </row>
    <row r="91" customFormat="false" ht="15" hidden="false" customHeight="true" outlineLevel="0" collapsed="false">
      <c r="A91" s="59" t="s">
        <v>109</v>
      </c>
      <c r="B91" s="59"/>
      <c r="C91" s="59"/>
      <c r="D91" s="59"/>
      <c r="E91" s="59"/>
      <c r="F91" s="59"/>
      <c r="G91" s="59"/>
      <c r="H91" s="59"/>
      <c r="I91" s="59"/>
    </row>
    <row r="92" customFormat="false" ht="23.25" hidden="false" customHeight="true" outlineLevel="0" collapsed="false">
      <c r="A92" s="28" t="s">
        <v>101</v>
      </c>
      <c r="B92" s="28"/>
      <c r="C92" s="28" t="s">
        <v>110</v>
      </c>
      <c r="D92" s="28" t="s">
        <v>103</v>
      </c>
      <c r="E92" s="28" t="s">
        <v>104</v>
      </c>
      <c r="F92" s="28" t="s">
        <v>105</v>
      </c>
      <c r="G92" s="28" t="s">
        <v>106</v>
      </c>
      <c r="H92" s="60" t="s">
        <v>107</v>
      </c>
      <c r="I92" s="61" t="s">
        <v>108</v>
      </c>
    </row>
    <row r="93" customFormat="false" ht="15" hidden="false" customHeight="true" outlineLevel="0" collapsed="false">
      <c r="A93" s="63" t="n">
        <f aca="false">I18</f>
        <v>0</v>
      </c>
      <c r="B93" s="63"/>
      <c r="C93" s="70" t="n">
        <f aca="false">I19</f>
        <v>0</v>
      </c>
      <c r="D93" s="36" t="n">
        <v>1</v>
      </c>
      <c r="E93" s="63" t="n">
        <f aca="false">A93*C93*D93</f>
        <v>0</v>
      </c>
      <c r="F93" s="63" t="n">
        <f aca="false">E93</f>
        <v>0</v>
      </c>
      <c r="G93" s="71" t="n">
        <f aca="false">I20</f>
        <v>0</v>
      </c>
      <c r="H93" s="63" t="n">
        <f aca="false">F93*G93</f>
        <v>0</v>
      </c>
      <c r="I93" s="38" t="n">
        <f aca="false">E93-H93</f>
        <v>0</v>
      </c>
    </row>
    <row r="94" customFormat="false" ht="4.5" hidden="false" customHeight="true" outlineLevel="0" collapsed="false">
      <c r="A94" s="72"/>
      <c r="B94" s="72"/>
      <c r="C94" s="72"/>
      <c r="D94" s="72"/>
      <c r="E94" s="73"/>
      <c r="F94" s="73"/>
      <c r="G94" s="74"/>
      <c r="H94" s="73"/>
      <c r="I94" s="75"/>
    </row>
    <row r="95" customFormat="false" ht="15" hidden="false" customHeight="true" outlineLevel="0" collapsed="false">
      <c r="A95" s="76" t="s">
        <v>111</v>
      </c>
      <c r="B95" s="76"/>
      <c r="C95" s="76"/>
      <c r="D95" s="76"/>
      <c r="E95" s="76"/>
      <c r="F95" s="77" t="str">
        <f aca="false">A15</f>
        <v>Cesta Básica</v>
      </c>
      <c r="G95" s="77"/>
      <c r="H95" s="77"/>
      <c r="I95" s="77"/>
    </row>
    <row r="96" customFormat="false" ht="23.25" hidden="false" customHeight="true" outlineLevel="0" collapsed="false">
      <c r="A96" s="78" t="s">
        <v>101</v>
      </c>
      <c r="B96" s="78"/>
      <c r="C96" s="78" t="s">
        <v>110</v>
      </c>
      <c r="D96" s="78" t="s">
        <v>103</v>
      </c>
      <c r="E96" s="78" t="s">
        <v>104</v>
      </c>
      <c r="F96" s="78" t="s">
        <v>105</v>
      </c>
      <c r="G96" s="78" t="s">
        <v>106</v>
      </c>
      <c r="H96" s="79" t="str">
        <f aca="false">H88</f>
        <v>Valor desconto</v>
      </c>
      <c r="I96" s="80" t="s">
        <v>108</v>
      </c>
    </row>
    <row r="97" customFormat="false" ht="15" hidden="false" customHeight="true" outlineLevel="0" collapsed="false">
      <c r="A97" s="63" t="n">
        <f aca="false">I15</f>
        <v>17.91</v>
      </c>
      <c r="B97" s="63"/>
      <c r="C97" s="70" t="n">
        <f aca="false">I16</f>
        <v>1</v>
      </c>
      <c r="D97" s="36" t="n">
        <v>1</v>
      </c>
      <c r="E97" s="63" t="n">
        <f aca="false">A97*C97*D97</f>
        <v>17.91</v>
      </c>
      <c r="F97" s="63" t="n">
        <f aca="false">E97</f>
        <v>17.91</v>
      </c>
      <c r="G97" s="71" t="n">
        <f aca="false">I17</f>
        <v>0</v>
      </c>
      <c r="H97" s="63" t="n">
        <f aca="false">F97*G97</f>
        <v>0</v>
      </c>
      <c r="I97" s="38" t="n">
        <f aca="false">E97-H97</f>
        <v>17.91</v>
      </c>
    </row>
    <row r="98" customFormat="false" ht="4.5" hidden="false" customHeight="true" outlineLevel="0" collapsed="false"/>
    <row r="99" customFormat="false" ht="12" hidden="false" customHeight="true" outlineLevel="0" collapsed="false">
      <c r="A99" s="81" t="s">
        <v>112</v>
      </c>
      <c r="B99" s="81"/>
      <c r="C99" s="81"/>
      <c r="D99" s="81"/>
      <c r="E99" s="81"/>
      <c r="F99" s="81"/>
      <c r="G99" s="81"/>
      <c r="H99" s="82" t="n">
        <f aca="false">H40+H76+H85</f>
        <v>1.81763634779714</v>
      </c>
      <c r="I99" s="83" t="n">
        <f aca="false">I40+I76+I85</f>
        <v>2795.524702912</v>
      </c>
      <c r="J99" s="55"/>
      <c r="L99" s="55"/>
    </row>
    <row r="100" s="88" customFormat="true" ht="4.5" hidden="false" customHeight="true" outlineLevel="0" collapsed="false">
      <c r="A100" s="84"/>
      <c r="B100" s="84"/>
      <c r="C100" s="84"/>
      <c r="D100" s="84"/>
      <c r="E100" s="84"/>
      <c r="F100" s="84"/>
      <c r="G100" s="84"/>
      <c r="H100" s="85"/>
      <c r="I100" s="86"/>
      <c r="J100" s="87"/>
      <c r="L100" s="87"/>
    </row>
    <row r="101" customFormat="false" ht="11.25" hidden="false" customHeight="true" outlineLevel="0" collapsed="false">
      <c r="A101" s="33" t="s">
        <v>113</v>
      </c>
      <c r="B101" s="33"/>
      <c r="C101" s="33"/>
      <c r="D101" s="33"/>
      <c r="E101" s="33"/>
      <c r="F101" s="33"/>
      <c r="G101" s="33"/>
      <c r="H101" s="33"/>
      <c r="I101" s="33"/>
    </row>
    <row r="102" customFormat="false" ht="33.75" hidden="false" customHeight="true" outlineLevel="0" collapsed="false">
      <c r="A102" s="34" t="s">
        <v>39</v>
      </c>
      <c r="B102" s="35" t="s">
        <v>114</v>
      </c>
      <c r="C102" s="35"/>
      <c r="D102" s="35"/>
      <c r="E102" s="35"/>
      <c r="F102" s="35"/>
      <c r="G102" s="35"/>
      <c r="H102" s="34" t="s">
        <v>41</v>
      </c>
      <c r="I102" s="34" t="s">
        <v>42</v>
      </c>
    </row>
    <row r="103" customFormat="false" ht="15" hidden="false" customHeight="true" outlineLevel="0" collapsed="false">
      <c r="A103" s="36" t="n">
        <v>1</v>
      </c>
      <c r="B103" s="14" t="s">
        <v>115</v>
      </c>
      <c r="C103" s="14"/>
      <c r="D103" s="14"/>
      <c r="E103" s="14"/>
      <c r="F103" s="14"/>
      <c r="G103" s="14"/>
      <c r="H103" s="37" t="n">
        <f aca="false">I103/$I$114</f>
        <v>0</v>
      </c>
      <c r="I103" s="38" t="n">
        <v>0</v>
      </c>
    </row>
    <row r="104" customFormat="false" ht="15" hidden="false" customHeight="true" outlineLevel="0" collapsed="false">
      <c r="A104" s="36" t="n">
        <v>2</v>
      </c>
      <c r="B104" s="10" t="s">
        <v>116</v>
      </c>
      <c r="C104" s="10"/>
      <c r="D104" s="10"/>
      <c r="E104" s="10"/>
      <c r="F104" s="10"/>
      <c r="G104" s="10"/>
      <c r="H104" s="37" t="n">
        <f aca="false">I104/$I$114</f>
        <v>0</v>
      </c>
      <c r="I104" s="38" t="n">
        <v>0</v>
      </c>
    </row>
    <row r="105" customFormat="false" ht="15" hidden="false" customHeight="true" outlineLevel="0" collapsed="false">
      <c r="A105" s="36" t="n">
        <v>3</v>
      </c>
      <c r="B105" s="14" t="s">
        <v>117</v>
      </c>
      <c r="C105" s="14"/>
      <c r="D105" s="14"/>
      <c r="E105" s="14"/>
      <c r="F105" s="14"/>
      <c r="G105" s="14"/>
      <c r="H105" s="37" t="n">
        <f aca="false">I105/$I$114</f>
        <v>0</v>
      </c>
      <c r="I105" s="38" t="n">
        <v>0</v>
      </c>
    </row>
    <row r="106" customFormat="false" ht="15" hidden="false" customHeight="true" outlineLevel="0" collapsed="false">
      <c r="A106" s="36" t="n">
        <v>4</v>
      </c>
      <c r="B106" s="10" t="s">
        <v>118</v>
      </c>
      <c r="C106" s="10"/>
      <c r="D106" s="10"/>
      <c r="E106" s="10"/>
      <c r="F106" s="10"/>
      <c r="G106" s="10"/>
      <c r="H106" s="37" t="n">
        <f aca="false">I106/$I$114</f>
        <v>0</v>
      </c>
      <c r="I106" s="38" t="n">
        <v>0</v>
      </c>
    </row>
    <row r="107" customFormat="false" ht="15" hidden="false" customHeight="true" outlineLevel="0" collapsed="false">
      <c r="A107" s="36" t="n">
        <v>5</v>
      </c>
      <c r="B107" s="14" t="s">
        <v>119</v>
      </c>
      <c r="C107" s="14"/>
      <c r="D107" s="14"/>
      <c r="E107" s="14"/>
      <c r="F107" s="14"/>
      <c r="G107" s="14"/>
      <c r="H107" s="37" t="n">
        <f aca="false">I107/$I$114</f>
        <v>0</v>
      </c>
      <c r="I107" s="38" t="n">
        <v>0</v>
      </c>
    </row>
    <row r="108" customFormat="false" ht="15" hidden="false" customHeight="true" outlineLevel="0" collapsed="false">
      <c r="A108" s="36" t="n">
        <v>6</v>
      </c>
      <c r="B108" s="14" t="s">
        <v>120</v>
      </c>
      <c r="C108" s="14"/>
      <c r="D108" s="14"/>
      <c r="E108" s="14"/>
      <c r="F108" s="14"/>
      <c r="G108" s="14"/>
      <c r="H108" s="37" t="n">
        <f aca="false">I108/$I$114</f>
        <v>0</v>
      </c>
      <c r="I108" s="38" t="n">
        <v>0</v>
      </c>
    </row>
    <row r="109" customFormat="false" ht="15" hidden="false" customHeight="true" outlineLevel="0" collapsed="false">
      <c r="A109" s="40" t="s">
        <v>121</v>
      </c>
      <c r="B109" s="40"/>
      <c r="C109" s="40"/>
      <c r="D109" s="40"/>
      <c r="E109" s="40"/>
      <c r="F109" s="40"/>
      <c r="G109" s="40"/>
      <c r="H109" s="41" t="n">
        <f aca="false">H103+H104+H105+H106+H107+H108</f>
        <v>0</v>
      </c>
      <c r="I109" s="89" t="n">
        <f aca="false">SUM(I103:I108)</f>
        <v>0</v>
      </c>
      <c r="J109" s="55"/>
    </row>
    <row r="110" customFormat="false" ht="30" hidden="false" customHeight="true" outlineLevel="0" collapsed="false">
      <c r="B110" s="48" t="s">
        <v>122</v>
      </c>
      <c r="C110" s="48"/>
      <c r="D110" s="48"/>
      <c r="E110" s="48"/>
      <c r="F110" s="48"/>
      <c r="G110" s="48"/>
      <c r="H110" s="48"/>
      <c r="I110" s="48"/>
    </row>
    <row r="111" customFormat="false" ht="5.25" hidden="false" customHeight="true" outlineLevel="0" collapsed="false"/>
    <row r="112" customFormat="false" ht="48.75" hidden="false" customHeight="true" outlineLevel="0" collapsed="false">
      <c r="A112" s="90" t="s">
        <v>123</v>
      </c>
      <c r="B112" s="90"/>
      <c r="C112" s="90"/>
      <c r="D112" s="90"/>
      <c r="E112" s="90"/>
      <c r="F112" s="91" t="n">
        <f aca="false">I27</f>
        <v>0.2</v>
      </c>
      <c r="G112" s="92" t="n">
        <f aca="false">I114*F112</f>
        <v>542.3609405824</v>
      </c>
      <c r="H112" s="93" t="s">
        <v>124</v>
      </c>
      <c r="I112" s="94" t="n">
        <f aca="false">I82</f>
        <v>83.72</v>
      </c>
    </row>
    <row r="113" s="97" customFormat="true" ht="16.5" hidden="false" customHeight="true" outlineLevel="0" collapsed="false">
      <c r="A113" s="93" t="s">
        <v>125</v>
      </c>
      <c r="B113" s="93"/>
      <c r="C113" s="93" t="s">
        <v>126</v>
      </c>
      <c r="D113" s="93" t="s">
        <v>127</v>
      </c>
      <c r="E113" s="93" t="s">
        <v>128</v>
      </c>
      <c r="F113" s="93" t="s">
        <v>129</v>
      </c>
      <c r="G113" s="93" t="s">
        <v>130</v>
      </c>
      <c r="H113" s="93" t="s">
        <v>131</v>
      </c>
      <c r="I113" s="95" t="s">
        <v>132</v>
      </c>
      <c r="J113" s="96"/>
    </row>
    <row r="114" customFormat="false" ht="16.5" hidden="false" customHeight="true" outlineLevel="0" collapsed="false">
      <c r="A114" s="98" t="n">
        <f aca="false">I40</f>
        <v>1538</v>
      </c>
      <c r="B114" s="98"/>
      <c r="C114" s="98" t="n">
        <f aca="false">I51</f>
        <v>565.984</v>
      </c>
      <c r="D114" s="98" t="n">
        <f aca="false">I63</f>
        <v>392.102334</v>
      </c>
      <c r="E114" s="98" t="n">
        <f aca="false">I70</f>
        <v>53.51471</v>
      </c>
      <c r="F114" s="98" t="n">
        <f aca="false">I74</f>
        <v>144.293658912</v>
      </c>
      <c r="G114" s="98" t="n">
        <f aca="false">I85</f>
        <v>101.63</v>
      </c>
      <c r="H114" s="98" t="n">
        <f aca="false">A114+C114+D114+E114+F114+G114</f>
        <v>2795.524702912</v>
      </c>
      <c r="I114" s="98" t="n">
        <f aca="false">H114-I112</f>
        <v>2711.804702912</v>
      </c>
      <c r="J114" s="55"/>
    </row>
    <row r="115" customFormat="false" ht="4.5" hidden="false" customHeight="true" outlineLevel="0" collapsed="false">
      <c r="A115" s="47"/>
      <c r="B115" s="99"/>
      <c r="C115" s="99"/>
      <c r="D115" s="99"/>
      <c r="E115" s="99"/>
      <c r="F115" s="99"/>
      <c r="G115" s="99"/>
      <c r="H115" s="99"/>
      <c r="I115" s="99"/>
    </row>
    <row r="116" customFormat="false" ht="33.75" hidden="false" customHeight="true" outlineLevel="0" collapsed="false">
      <c r="A116" s="34" t="s">
        <v>52</v>
      </c>
      <c r="B116" s="35" t="s">
        <v>133</v>
      </c>
      <c r="C116" s="35"/>
      <c r="D116" s="35"/>
      <c r="E116" s="35"/>
      <c r="F116" s="35"/>
      <c r="G116" s="35"/>
      <c r="H116" s="34" t="s">
        <v>41</v>
      </c>
      <c r="I116" s="34" t="s">
        <v>42</v>
      </c>
    </row>
    <row r="117" customFormat="false" ht="15" hidden="false" customHeight="true" outlineLevel="0" collapsed="false">
      <c r="A117" s="36" t="n">
        <v>1</v>
      </c>
      <c r="B117" s="14" t="s">
        <v>134</v>
      </c>
      <c r="C117" s="14"/>
      <c r="D117" s="14"/>
      <c r="E117" s="14"/>
      <c r="F117" s="14"/>
      <c r="G117" s="14"/>
      <c r="H117" s="37" t="n">
        <f aca="false">I117/$I$127</f>
        <v>0</v>
      </c>
      <c r="I117" s="38" t="n">
        <v>0</v>
      </c>
    </row>
    <row r="118" customFormat="false" ht="15" hidden="false" customHeight="true" outlineLevel="0" collapsed="false">
      <c r="A118" s="36" t="n">
        <v>2</v>
      </c>
      <c r="B118" s="14" t="s">
        <v>135</v>
      </c>
      <c r="C118" s="14"/>
      <c r="D118" s="14"/>
      <c r="E118" s="14"/>
      <c r="F118" s="14"/>
      <c r="G118" s="14"/>
      <c r="H118" s="37" t="n">
        <f aca="false">I118/$I$127</f>
        <v>0</v>
      </c>
      <c r="I118" s="38" t="n">
        <v>0</v>
      </c>
    </row>
    <row r="119" customFormat="false" ht="35.25" hidden="false" customHeight="true" outlineLevel="0" collapsed="false">
      <c r="A119" s="40" t="s">
        <v>136</v>
      </c>
      <c r="B119" s="40"/>
      <c r="C119" s="40"/>
      <c r="D119" s="40"/>
      <c r="E119" s="40"/>
      <c r="F119" s="40"/>
      <c r="G119" s="40"/>
      <c r="H119" s="41" t="n">
        <f aca="false">H117+H118</f>
        <v>0</v>
      </c>
      <c r="I119" s="42" t="n">
        <f aca="false">SUM(I117:I118)</f>
        <v>0</v>
      </c>
    </row>
    <row r="120" customFormat="false" ht="4.5" hidden="false" customHeight="true" outlineLevel="0" collapsed="false"/>
    <row r="121" customFormat="false" ht="33.75" hidden="false" customHeight="true" outlineLevel="0" collapsed="false">
      <c r="A121" s="34" t="s">
        <v>65</v>
      </c>
      <c r="B121" s="35" t="s">
        <v>137</v>
      </c>
      <c r="C121" s="35"/>
      <c r="D121" s="35"/>
      <c r="E121" s="35"/>
      <c r="F121" s="35"/>
      <c r="G121" s="35"/>
      <c r="H121" s="34" t="s">
        <v>41</v>
      </c>
      <c r="I121" s="34" t="s">
        <v>42</v>
      </c>
    </row>
    <row r="122" customFormat="false" ht="15" hidden="false" customHeight="true" outlineLevel="0" collapsed="false">
      <c r="A122" s="36" t="n">
        <v>1</v>
      </c>
      <c r="B122" s="14" t="s">
        <v>137</v>
      </c>
      <c r="C122" s="14"/>
      <c r="D122" s="14"/>
      <c r="E122" s="14"/>
      <c r="F122" s="14"/>
      <c r="G122" s="14"/>
      <c r="H122" s="37" t="n">
        <f aca="false">I122/I127</f>
        <v>0</v>
      </c>
      <c r="I122" s="38" t="n">
        <v>0</v>
      </c>
    </row>
    <row r="123" customFormat="false" ht="36" hidden="false" customHeight="true" outlineLevel="0" collapsed="false">
      <c r="A123" s="40" t="s">
        <v>138</v>
      </c>
      <c r="B123" s="40"/>
      <c r="C123" s="40"/>
      <c r="D123" s="40"/>
      <c r="E123" s="40"/>
      <c r="F123" s="40"/>
      <c r="G123" s="40"/>
      <c r="H123" s="41" t="n">
        <f aca="false">H122</f>
        <v>0</v>
      </c>
      <c r="I123" s="42" t="n">
        <f aca="false">I122</f>
        <v>0</v>
      </c>
      <c r="J123" s="55"/>
      <c r="K123" s="55"/>
      <c r="L123" s="2"/>
    </row>
    <row r="124" customFormat="false" ht="4.5" hidden="false" customHeight="true" outlineLevel="0" collapsed="false">
      <c r="A124" s="100"/>
      <c r="B124" s="100"/>
      <c r="C124" s="100"/>
      <c r="D124" s="100"/>
      <c r="E124" s="100"/>
      <c r="F124" s="100"/>
      <c r="G124" s="100"/>
      <c r="H124" s="57"/>
      <c r="I124" s="58"/>
    </row>
    <row r="125" customFormat="false" ht="39" hidden="false" customHeight="true" outlineLevel="0" collapsed="false">
      <c r="A125" s="101" t="s">
        <v>139</v>
      </c>
      <c r="B125" s="101"/>
      <c r="C125" s="101"/>
      <c r="D125" s="101"/>
      <c r="E125" s="101"/>
      <c r="F125" s="91" t="n">
        <v>0.18</v>
      </c>
      <c r="G125" s="92" t="n">
        <f aca="false">I127*F125</f>
        <v>488.12484652416</v>
      </c>
      <c r="H125" s="93" t="s">
        <v>124</v>
      </c>
      <c r="I125" s="94" t="n">
        <f aca="false">I82</f>
        <v>83.72</v>
      </c>
      <c r="L125" s="2"/>
    </row>
    <row r="126" s="97" customFormat="true" ht="16.5" hidden="false" customHeight="true" outlineLevel="0" collapsed="false">
      <c r="A126" s="93" t="s">
        <v>125</v>
      </c>
      <c r="B126" s="93"/>
      <c r="C126" s="93" t="s">
        <v>126</v>
      </c>
      <c r="D126" s="93" t="s">
        <v>127</v>
      </c>
      <c r="E126" s="93" t="s">
        <v>128</v>
      </c>
      <c r="F126" s="93" t="s">
        <v>129</v>
      </c>
      <c r="G126" s="93" t="s">
        <v>130</v>
      </c>
      <c r="H126" s="93" t="s">
        <v>131</v>
      </c>
      <c r="I126" s="95" t="s">
        <v>132</v>
      </c>
      <c r="J126" s="96"/>
      <c r="L126" s="96"/>
    </row>
    <row r="127" customFormat="false" ht="16.5" hidden="false" customHeight="true" outlineLevel="0" collapsed="false">
      <c r="A127" s="98" t="n">
        <f aca="false">I40</f>
        <v>1538</v>
      </c>
      <c r="B127" s="98"/>
      <c r="C127" s="98" t="n">
        <f aca="false">I51</f>
        <v>565.984</v>
      </c>
      <c r="D127" s="98" t="n">
        <f aca="false">I63</f>
        <v>392.102334</v>
      </c>
      <c r="E127" s="98" t="n">
        <f aca="false">I70</f>
        <v>53.51471</v>
      </c>
      <c r="F127" s="98" t="n">
        <f aca="false">I74</f>
        <v>144.293658912</v>
      </c>
      <c r="G127" s="98" t="n">
        <f aca="false">I85</f>
        <v>101.63</v>
      </c>
      <c r="H127" s="98" t="n">
        <f aca="false">A127+C127+D127+E127+F127+G127</f>
        <v>2795.524702912</v>
      </c>
      <c r="I127" s="98" t="n">
        <f aca="false">H127-I125</f>
        <v>2711.804702912</v>
      </c>
      <c r="J127" s="55"/>
      <c r="L127" s="2"/>
    </row>
    <row r="128" customFormat="false" ht="4.5" hidden="false" customHeight="true" outlineLevel="0" collapsed="false"/>
    <row r="129" customFormat="false" ht="12" hidden="false" customHeight="true" outlineLevel="0" collapsed="false">
      <c r="A129" s="81" t="s">
        <v>140</v>
      </c>
      <c r="B129" s="81"/>
      <c r="C129" s="81"/>
      <c r="D129" s="81"/>
      <c r="E129" s="81"/>
      <c r="F129" s="81"/>
      <c r="G129" s="81"/>
      <c r="H129" s="82" t="n">
        <f aca="false">H109+H119+H123</f>
        <v>0</v>
      </c>
      <c r="I129" s="83" t="n">
        <f aca="false">I109+I119+I123</f>
        <v>0</v>
      </c>
    </row>
    <row r="130" customFormat="false" ht="4.5" hidden="false" customHeight="true" outlineLevel="0" collapsed="false"/>
    <row r="131" customFormat="false" ht="11.25" hidden="false" customHeight="true" outlineLevel="0" collapsed="false">
      <c r="A131" s="33" t="s">
        <v>141</v>
      </c>
      <c r="B131" s="33"/>
      <c r="C131" s="33"/>
      <c r="D131" s="33"/>
      <c r="E131" s="33"/>
      <c r="F131" s="33"/>
      <c r="G131" s="33"/>
      <c r="H131" s="33"/>
      <c r="I131" s="33"/>
    </row>
    <row r="132" customFormat="false" ht="33.75" hidden="false" customHeight="true" outlineLevel="0" collapsed="false">
      <c r="A132" s="34" t="s">
        <v>39</v>
      </c>
      <c r="B132" s="35" t="s">
        <v>142</v>
      </c>
      <c r="C132" s="35"/>
      <c r="D132" s="35"/>
      <c r="E132" s="35"/>
      <c r="F132" s="35"/>
      <c r="G132" s="35"/>
      <c r="H132" s="34" t="s">
        <v>41</v>
      </c>
      <c r="I132" s="34" t="s">
        <v>42</v>
      </c>
    </row>
    <row r="133" customFormat="false" ht="15" hidden="false" customHeight="true" outlineLevel="0" collapsed="false">
      <c r="A133" s="36" t="n">
        <v>1</v>
      </c>
      <c r="B133" s="14" t="s">
        <v>143</v>
      </c>
      <c r="C133" s="14"/>
      <c r="D133" s="14"/>
      <c r="E133" s="14"/>
      <c r="F133" s="14"/>
      <c r="G133" s="14"/>
      <c r="H133" s="37" t="n">
        <f aca="false">I133/$I$99</f>
        <v>0.0185915492957747</v>
      </c>
      <c r="I133" s="38" t="n">
        <f aca="false">($D$143/$E$144)*G143</f>
        <v>51.9731353217442</v>
      </c>
    </row>
    <row r="134" customFormat="false" ht="15" hidden="false" customHeight="true" outlineLevel="0" collapsed="false">
      <c r="A134" s="36" t="n">
        <v>2</v>
      </c>
      <c r="B134" s="14" t="s">
        <v>144</v>
      </c>
      <c r="C134" s="14"/>
      <c r="D134" s="14"/>
      <c r="E134" s="14"/>
      <c r="F134" s="14"/>
      <c r="G134" s="14"/>
      <c r="H134" s="37" t="n">
        <f aca="false">I134/$I$99</f>
        <v>0.0856338028169014</v>
      </c>
      <c r="I134" s="38" t="n">
        <f aca="false">($D$143/$E$144)*G144</f>
        <v>239.391411178943</v>
      </c>
    </row>
    <row r="135" customFormat="false" ht="15" hidden="false" customHeight="true" outlineLevel="0" collapsed="false">
      <c r="A135" s="36" t="n">
        <v>3</v>
      </c>
      <c r="B135" s="14" t="s">
        <v>19</v>
      </c>
      <c r="C135" s="14"/>
      <c r="D135" s="14"/>
      <c r="E135" s="14"/>
      <c r="F135" s="14"/>
      <c r="G135" s="14"/>
      <c r="H135" s="37" t="n">
        <f aca="false">I135/$I$99</f>
        <v>0.0225352112676056</v>
      </c>
      <c r="I135" s="38" t="n">
        <f aca="false">($D$143/$E$144)*G145</f>
        <v>62.9977397839324</v>
      </c>
    </row>
    <row r="136" customFormat="false" ht="15" hidden="false" customHeight="true" outlineLevel="0" collapsed="false">
      <c r="A136" s="36" t="n">
        <v>4</v>
      </c>
      <c r="B136" s="14" t="s">
        <v>145</v>
      </c>
      <c r="C136" s="14"/>
      <c r="D136" s="14"/>
      <c r="E136" s="14"/>
      <c r="F136" s="14"/>
      <c r="G136" s="14"/>
      <c r="H136" s="37" t="n">
        <f aca="false">I136/$I$99</f>
        <v>0</v>
      </c>
      <c r="I136" s="38" t="n">
        <f aca="false">($D$143/$E$144)*G146</f>
        <v>0</v>
      </c>
    </row>
    <row r="137" customFormat="false" ht="15" hidden="false" customHeight="true" outlineLevel="0" collapsed="false">
      <c r="A137" s="36" t="n">
        <v>5</v>
      </c>
      <c r="B137" s="14" t="s">
        <v>146</v>
      </c>
      <c r="C137" s="14"/>
      <c r="D137" s="14"/>
      <c r="E137" s="14"/>
      <c r="F137" s="14"/>
      <c r="G137" s="14"/>
      <c r="H137" s="37" t="n">
        <f aca="false">I137/$I$99</f>
        <v>0</v>
      </c>
      <c r="I137" s="38" t="n">
        <f aca="false">($D$143/$E$144)*G147</f>
        <v>0</v>
      </c>
    </row>
    <row r="138" customFormat="false" ht="15" hidden="false" customHeight="true" outlineLevel="0" collapsed="false">
      <c r="A138" s="40" t="s">
        <v>147</v>
      </c>
      <c r="B138" s="40"/>
      <c r="C138" s="40"/>
      <c r="D138" s="40"/>
      <c r="E138" s="40"/>
      <c r="F138" s="40"/>
      <c r="G138" s="40"/>
      <c r="H138" s="41" t="n">
        <f aca="false">H133+H134+H135+H136+H137</f>
        <v>0.126760563380282</v>
      </c>
      <c r="I138" s="42" t="n">
        <f aca="false">SUM(I133:I137)</f>
        <v>354.36228628462</v>
      </c>
    </row>
    <row r="139" customFormat="false" ht="11.25" hidden="false" customHeight="true" outlineLevel="0" collapsed="false">
      <c r="A139" s="47" t="s">
        <v>148</v>
      </c>
      <c r="B139" s="48" t="s">
        <v>149</v>
      </c>
      <c r="C139" s="48"/>
      <c r="D139" s="48"/>
      <c r="E139" s="48"/>
      <c r="F139" s="48"/>
      <c r="G139" s="48"/>
      <c r="H139" s="48"/>
      <c r="I139" s="48"/>
    </row>
    <row r="140" customFormat="false" ht="18.75" hidden="false" customHeight="true" outlineLevel="0" collapsed="false">
      <c r="A140" s="47" t="s">
        <v>150</v>
      </c>
      <c r="B140" s="102" t="s">
        <v>151</v>
      </c>
      <c r="C140" s="102"/>
      <c r="D140" s="102"/>
      <c r="E140" s="102"/>
      <c r="F140" s="102"/>
      <c r="G140" s="102"/>
      <c r="H140" s="102"/>
      <c r="I140" s="102"/>
    </row>
    <row r="141" customFormat="false" ht="13.5" hidden="false" customHeight="true" outlineLevel="0" collapsed="false">
      <c r="A141" s="59" t="s">
        <v>152</v>
      </c>
      <c r="B141" s="59"/>
      <c r="C141" s="59"/>
      <c r="D141" s="59"/>
      <c r="E141" s="59"/>
      <c r="F141" s="59"/>
      <c r="G141" s="59"/>
      <c r="H141" s="59"/>
      <c r="I141" s="59"/>
    </row>
    <row r="142" customFormat="false" ht="13.5" hidden="false" customHeight="true" outlineLevel="0" collapsed="false">
      <c r="A142" s="28" t="s">
        <v>153</v>
      </c>
      <c r="B142" s="28"/>
      <c r="C142" s="28" t="s">
        <v>154</v>
      </c>
      <c r="D142" s="21" t="s">
        <v>155</v>
      </c>
      <c r="E142" s="21"/>
      <c r="F142" s="28" t="s">
        <v>156</v>
      </c>
      <c r="G142" s="103" t="s">
        <v>157</v>
      </c>
      <c r="H142" s="28" t="s">
        <v>158</v>
      </c>
      <c r="I142" s="28"/>
    </row>
    <row r="143" customFormat="false" ht="13.5" hidden="false" customHeight="true" outlineLevel="0" collapsed="false">
      <c r="A143" s="38" t="n">
        <f aca="false">I99</f>
        <v>2795.524702912</v>
      </c>
      <c r="B143" s="38"/>
      <c r="C143" s="38" t="n">
        <f aca="false">I129</f>
        <v>0</v>
      </c>
      <c r="D143" s="104" t="n">
        <f aca="false">A143+C143</f>
        <v>2795.524702912</v>
      </c>
      <c r="E143" s="104"/>
      <c r="F143" s="36" t="str">
        <f aca="false">B133</f>
        <v>PIS</v>
      </c>
      <c r="G143" s="105" t="n">
        <v>0.0165</v>
      </c>
      <c r="H143" s="71" t="n">
        <v>0.0065</v>
      </c>
      <c r="I143" s="71"/>
      <c r="J143" s="55"/>
    </row>
    <row r="144" customFormat="false" ht="13.5" hidden="false" customHeight="true" outlineLevel="0" collapsed="false">
      <c r="A144" s="106" t="s">
        <v>159</v>
      </c>
      <c r="B144" s="106"/>
      <c r="C144" s="103" t="n">
        <v>1</v>
      </c>
      <c r="D144" s="107" t="n">
        <f aca="false">G148/1</f>
        <v>0.1125</v>
      </c>
      <c r="E144" s="108" t="n">
        <f aca="false">C144-D144</f>
        <v>0.8875</v>
      </c>
      <c r="F144" s="36" t="str">
        <f aca="false">B134</f>
        <v>COFINS</v>
      </c>
      <c r="G144" s="105" t="n">
        <v>0.076</v>
      </c>
      <c r="H144" s="71" t="n">
        <v>0.03</v>
      </c>
      <c r="I144" s="71"/>
    </row>
    <row r="145" customFormat="false" ht="13.5" hidden="false" customHeight="true" outlineLevel="0" collapsed="false">
      <c r="A145" s="109" t="s">
        <v>160</v>
      </c>
      <c r="B145" s="109"/>
      <c r="C145" s="36" t="n">
        <v>1</v>
      </c>
      <c r="D145" s="110" t="n">
        <f aca="false">H148</f>
        <v>0.0565</v>
      </c>
      <c r="E145" s="111" t="n">
        <f aca="false">C145-D145</f>
        <v>0.9435</v>
      </c>
      <c r="F145" s="36" t="str">
        <f aca="false">B135</f>
        <v>ISS</v>
      </c>
      <c r="G145" s="105" t="n">
        <f aca="false">I11</f>
        <v>0.02</v>
      </c>
      <c r="H145" s="71" t="n">
        <f aca="false">I11</f>
        <v>0.02</v>
      </c>
      <c r="I145" s="71"/>
    </row>
    <row r="146" customFormat="false" ht="13.5" hidden="false" customHeight="true" outlineLevel="0" collapsed="false">
      <c r="A146" s="112" t="s">
        <v>161</v>
      </c>
      <c r="B146" s="112"/>
      <c r="C146" s="36" t="n">
        <v>1</v>
      </c>
      <c r="D146" s="113" t="n">
        <v>0.09</v>
      </c>
      <c r="E146" s="114" t="n">
        <f aca="false">C146-D146</f>
        <v>0.91</v>
      </c>
      <c r="F146" s="28" t="s">
        <v>162</v>
      </c>
      <c r="G146" s="105" t="n">
        <v>0</v>
      </c>
      <c r="H146" s="71" t="n">
        <v>0</v>
      </c>
      <c r="I146" s="71"/>
    </row>
    <row r="147" customFormat="false" ht="13.5" hidden="false" customHeight="true" outlineLevel="0" collapsed="false">
      <c r="A147" s="115" t="s">
        <v>163</v>
      </c>
      <c r="B147" s="115" t="s">
        <v>164</v>
      </c>
      <c r="C147" s="115"/>
      <c r="D147" s="115"/>
      <c r="E147" s="115"/>
      <c r="F147" s="21" t="s">
        <v>165</v>
      </c>
      <c r="G147" s="105" t="n">
        <v>0</v>
      </c>
      <c r="H147" s="71" t="n">
        <v>0</v>
      </c>
      <c r="I147" s="71"/>
    </row>
    <row r="148" customFormat="false" ht="18" hidden="false" customHeight="true" outlineLevel="0" collapsed="false">
      <c r="A148" s="115"/>
      <c r="B148" s="115"/>
      <c r="C148" s="115"/>
      <c r="D148" s="115"/>
      <c r="E148" s="115"/>
      <c r="F148" s="3" t="s">
        <v>166</v>
      </c>
      <c r="G148" s="116" t="n">
        <f aca="false">SUM(G143:G147)</f>
        <v>0.1125</v>
      </c>
      <c r="H148" s="117" t="n">
        <f aca="false">SUM(H143:I147)</f>
        <v>0.0565</v>
      </c>
      <c r="I148" s="117"/>
    </row>
    <row r="149" customFormat="false" ht="18" hidden="false" customHeight="true" outlineLevel="0" collapsed="false">
      <c r="A149" s="47" t="s">
        <v>167</v>
      </c>
      <c r="B149" s="102" t="s">
        <v>168</v>
      </c>
      <c r="C149" s="102"/>
      <c r="D149" s="102"/>
      <c r="E149" s="102"/>
      <c r="F149" s="102"/>
      <c r="G149" s="102"/>
      <c r="H149" s="102"/>
      <c r="I149" s="102"/>
    </row>
    <row r="150" customFormat="false" ht="4.5" hidden="false" customHeight="true" outlineLevel="0" collapsed="false">
      <c r="A150" s="118"/>
      <c r="B150" s="119"/>
      <c r="C150" s="119"/>
      <c r="D150" s="119"/>
      <c r="E150" s="119"/>
      <c r="F150" s="119"/>
      <c r="G150" s="119"/>
      <c r="H150" s="119"/>
      <c r="I150" s="119"/>
    </row>
    <row r="151" customFormat="false" ht="12" hidden="false" customHeight="true" outlineLevel="0" collapsed="false">
      <c r="A151" s="81" t="s">
        <v>169</v>
      </c>
      <c r="B151" s="81"/>
      <c r="C151" s="81"/>
      <c r="D151" s="81"/>
      <c r="E151" s="81"/>
      <c r="F151" s="81"/>
      <c r="G151" s="81"/>
      <c r="H151" s="82" t="n">
        <f aca="false">H138</f>
        <v>0.126760563380282</v>
      </c>
      <c r="I151" s="83" t="n">
        <f aca="false">I138</f>
        <v>354.36228628462</v>
      </c>
    </row>
    <row r="152" customFormat="false" ht="4.5" hidden="false" customHeight="true" outlineLevel="0" collapsed="false"/>
    <row r="153" customFormat="false" ht="11.25" hidden="false" customHeight="true" outlineLevel="0" collapsed="false">
      <c r="A153" s="120" t="s">
        <v>170</v>
      </c>
      <c r="B153" s="120"/>
      <c r="C153" s="120"/>
      <c r="D153" s="120"/>
      <c r="E153" s="120"/>
      <c r="F153" s="120"/>
      <c r="G153" s="120"/>
      <c r="H153" s="120"/>
      <c r="I153" s="120"/>
    </row>
    <row r="154" customFormat="false" ht="11.25" hidden="false" customHeight="true" outlineLevel="0" collapsed="false">
      <c r="A154" s="33" t="s">
        <v>38</v>
      </c>
      <c r="B154" s="33"/>
      <c r="C154" s="33"/>
      <c r="D154" s="33"/>
      <c r="E154" s="33"/>
      <c r="F154" s="33"/>
      <c r="G154" s="33"/>
      <c r="H154" s="33"/>
      <c r="I154" s="33"/>
    </row>
    <row r="155" customFormat="false" ht="15" hidden="false" customHeight="true" outlineLevel="0" collapsed="false">
      <c r="A155" s="36" t="n">
        <v>1</v>
      </c>
      <c r="B155" s="14" t="s">
        <v>171</v>
      </c>
      <c r="C155" s="14"/>
      <c r="D155" s="14"/>
      <c r="E155" s="14"/>
      <c r="F155" s="14"/>
      <c r="G155" s="14"/>
      <c r="H155" s="37" t="n">
        <f aca="false">I155/$G$172</f>
        <v>0.488271485699323</v>
      </c>
      <c r="I155" s="121" t="n">
        <f aca="false">I40</f>
        <v>1538</v>
      </c>
    </row>
    <row r="156" customFormat="false" ht="15" hidden="false" customHeight="true" outlineLevel="0" collapsed="false">
      <c r="A156" s="36" t="n">
        <v>2</v>
      </c>
      <c r="B156" s="14" t="s">
        <v>172</v>
      </c>
      <c r="C156" s="14"/>
      <c r="D156" s="14"/>
      <c r="E156" s="14"/>
      <c r="F156" s="14"/>
      <c r="G156" s="14"/>
      <c r="H156" s="37" t="n">
        <f aca="false">I156/$G$172</f>
        <v>0.366963864696242</v>
      </c>
      <c r="I156" s="121" t="n">
        <f aca="false">I51+I63+I70+I74</f>
        <v>1155.894702912</v>
      </c>
    </row>
    <row r="157" customFormat="false" ht="15" hidden="false" customHeight="true" outlineLevel="0" collapsed="false">
      <c r="A157" s="36" t="n">
        <v>3</v>
      </c>
      <c r="B157" s="14" t="s">
        <v>173</v>
      </c>
      <c r="C157" s="14"/>
      <c r="D157" s="14"/>
      <c r="E157" s="14"/>
      <c r="F157" s="14"/>
      <c r="G157" s="14"/>
      <c r="H157" s="37" t="n">
        <f aca="false">I157/$G$172</f>
        <v>0.0322646496044357</v>
      </c>
      <c r="I157" s="121" t="n">
        <f aca="false">I85</f>
        <v>101.63</v>
      </c>
    </row>
    <row r="158" s="44" customFormat="true" ht="15" hidden="false" customHeight="true" outlineLevel="0" collapsed="false">
      <c r="A158" s="81" t="s">
        <v>174</v>
      </c>
      <c r="B158" s="81"/>
      <c r="C158" s="81"/>
      <c r="D158" s="81"/>
      <c r="E158" s="81"/>
      <c r="F158" s="81"/>
      <c r="G158" s="81"/>
      <c r="H158" s="82" t="n">
        <f aca="false">H155+H156+H157</f>
        <v>0.8875</v>
      </c>
      <c r="I158" s="83" t="n">
        <f aca="false">SUM(I155:I157)</f>
        <v>2795.524702912</v>
      </c>
      <c r="J158" s="122"/>
    </row>
    <row r="159" customFormat="false" ht="4.5" hidden="false" customHeight="true" outlineLevel="0" collapsed="false"/>
    <row r="160" customFormat="false" ht="11.25" hidden="false" customHeight="true" outlineLevel="0" collapsed="false">
      <c r="A160" s="33" t="s">
        <v>113</v>
      </c>
      <c r="B160" s="33"/>
      <c r="C160" s="33"/>
      <c r="D160" s="33"/>
      <c r="E160" s="33"/>
      <c r="F160" s="33"/>
      <c r="G160" s="33"/>
      <c r="H160" s="33"/>
      <c r="I160" s="33"/>
    </row>
    <row r="161" customFormat="false" ht="15" hidden="false" customHeight="true" outlineLevel="0" collapsed="false">
      <c r="A161" s="36" t="n">
        <v>1</v>
      </c>
      <c r="B161" s="14" t="s">
        <v>175</v>
      </c>
      <c r="C161" s="14"/>
      <c r="D161" s="14"/>
      <c r="E161" s="14"/>
      <c r="F161" s="14"/>
      <c r="G161" s="14"/>
      <c r="H161" s="37" t="n">
        <f aca="false">I161/$G$172</f>
        <v>0</v>
      </c>
      <c r="I161" s="38" t="n">
        <f aca="false">I109</f>
        <v>0</v>
      </c>
    </row>
    <row r="162" customFormat="false" ht="15" hidden="false" customHeight="true" outlineLevel="0" collapsed="false">
      <c r="A162" s="36" t="n">
        <v>2</v>
      </c>
      <c r="B162" s="14" t="s">
        <v>176</v>
      </c>
      <c r="C162" s="14"/>
      <c r="D162" s="14"/>
      <c r="E162" s="14"/>
      <c r="F162" s="14"/>
      <c r="G162" s="14"/>
      <c r="H162" s="37" t="n">
        <f aca="false">I162/$G$172</f>
        <v>0</v>
      </c>
      <c r="I162" s="38" t="n">
        <f aca="false">I119</f>
        <v>0</v>
      </c>
    </row>
    <row r="163" customFormat="false" ht="15" hidden="false" customHeight="true" outlineLevel="0" collapsed="false">
      <c r="A163" s="36" t="n">
        <v>3</v>
      </c>
      <c r="B163" s="14" t="s">
        <v>177</v>
      </c>
      <c r="C163" s="14"/>
      <c r="D163" s="14"/>
      <c r="E163" s="14"/>
      <c r="F163" s="14"/>
      <c r="G163" s="14"/>
      <c r="H163" s="37" t="n">
        <f aca="false">I163/$G$172</f>
        <v>0</v>
      </c>
      <c r="I163" s="38" t="n">
        <f aca="false">I123</f>
        <v>0</v>
      </c>
    </row>
    <row r="164" customFormat="false" ht="15" hidden="false" customHeight="true" outlineLevel="0" collapsed="false">
      <c r="A164" s="81" t="s">
        <v>178</v>
      </c>
      <c r="B164" s="81"/>
      <c r="C164" s="81"/>
      <c r="D164" s="81"/>
      <c r="E164" s="81"/>
      <c r="F164" s="81"/>
      <c r="G164" s="81"/>
      <c r="H164" s="82" t="n">
        <f aca="false">H161+H162+H163</f>
        <v>0</v>
      </c>
      <c r="I164" s="83" t="n">
        <f aca="false">I161+I162+I163</f>
        <v>0</v>
      </c>
    </row>
    <row r="165" customFormat="false" ht="4.5" hidden="false" customHeight="true" outlineLevel="0" collapsed="false"/>
    <row r="166" customFormat="false" ht="11.25" hidden="false" customHeight="true" outlineLevel="0" collapsed="false">
      <c r="A166" s="33" t="s">
        <v>141</v>
      </c>
      <c r="B166" s="33"/>
      <c r="C166" s="33"/>
      <c r="D166" s="33"/>
      <c r="E166" s="33"/>
      <c r="F166" s="33"/>
      <c r="G166" s="33"/>
      <c r="H166" s="33"/>
      <c r="I166" s="33"/>
    </row>
    <row r="167" customFormat="false" ht="15" hidden="false" customHeight="true" outlineLevel="0" collapsed="false">
      <c r="A167" s="36" t="n">
        <v>1</v>
      </c>
      <c r="B167" s="14" t="s">
        <v>179</v>
      </c>
      <c r="C167" s="14"/>
      <c r="D167" s="14"/>
      <c r="E167" s="14"/>
      <c r="F167" s="14"/>
      <c r="G167" s="14"/>
      <c r="H167" s="37" t="n">
        <f aca="false">I167/$G$172</f>
        <v>0.1125</v>
      </c>
      <c r="I167" s="38" t="n">
        <f aca="false">I138</f>
        <v>354.36228628462</v>
      </c>
    </row>
    <row r="168" customFormat="false" ht="15" hidden="false" customHeight="true" outlineLevel="0" collapsed="false">
      <c r="A168" s="81" t="s">
        <v>180</v>
      </c>
      <c r="B168" s="81"/>
      <c r="C168" s="81"/>
      <c r="D168" s="81"/>
      <c r="E168" s="81"/>
      <c r="F168" s="81"/>
      <c r="G168" s="81"/>
      <c r="H168" s="82" t="n">
        <f aca="false">H167</f>
        <v>0.1125</v>
      </c>
      <c r="I168" s="83" t="n">
        <f aca="false">I138</f>
        <v>354.36228628462</v>
      </c>
      <c r="K168" s="123"/>
    </row>
    <row r="169" customFormat="false" ht="4.5" hidden="false" customHeight="true" outlineLevel="0" collapsed="false"/>
    <row r="170" customFormat="false" ht="11.25" hidden="false" customHeight="true" outlineLevel="0" collapsed="false">
      <c r="A170" s="124" t="s">
        <v>170</v>
      </c>
      <c r="B170" s="124"/>
      <c r="C170" s="124"/>
      <c r="D170" s="124"/>
      <c r="E170" s="124"/>
      <c r="F170" s="124"/>
      <c r="G170" s="124"/>
      <c r="H170" s="124"/>
      <c r="I170" s="124"/>
    </row>
    <row r="171" customFormat="false" ht="45" hidden="false" customHeight="true" outlineLevel="0" collapsed="false">
      <c r="A171" s="125" t="s">
        <v>181</v>
      </c>
      <c r="B171" s="125"/>
      <c r="C171" s="125"/>
      <c r="D171" s="125"/>
      <c r="E171" s="125"/>
      <c r="F171" s="125"/>
      <c r="G171" s="124" t="s">
        <v>182</v>
      </c>
      <c r="H171" s="124" t="s">
        <v>183</v>
      </c>
      <c r="I171" s="124" t="s">
        <v>184</v>
      </c>
    </row>
    <row r="172" customFormat="false" ht="11.25" hidden="false" customHeight="true" outlineLevel="0" collapsed="false">
      <c r="A172" s="126" t="str">
        <f aca="false">D5</f>
        <v>Operador de Máquinas Rodoviárias</v>
      </c>
      <c r="B172" s="126"/>
      <c r="C172" s="126"/>
      <c r="D172" s="126"/>
      <c r="E172" s="126"/>
      <c r="F172" s="126"/>
      <c r="G172" s="127" t="n">
        <f aca="false">I158+I164+I168</f>
        <v>3149.88698919662</v>
      </c>
      <c r="H172" s="124" t="n">
        <f aca="false">IF(D6="12x36",2,1)</f>
        <v>1</v>
      </c>
      <c r="I172" s="127" t="n">
        <f aca="false">G172*H172</f>
        <v>3149.88698919662</v>
      </c>
    </row>
    <row r="173" customFormat="false" ht="11.25" hidden="false" customHeight="false" outlineLevel="0" collapsed="false">
      <c r="A173" s="126"/>
      <c r="B173" s="126"/>
      <c r="C173" s="126"/>
      <c r="D173" s="126"/>
      <c r="E173" s="126"/>
      <c r="F173" s="126"/>
      <c r="G173" s="124"/>
      <c r="H173" s="124"/>
      <c r="I173" s="127"/>
    </row>
    <row r="174" s="44" customFormat="true" ht="12" hidden="false" customHeight="true" outlineLevel="0" collapsed="false">
      <c r="A174" s="128" t="s">
        <v>185</v>
      </c>
      <c r="B174" s="128"/>
      <c r="C174" s="128"/>
      <c r="D174" s="128"/>
      <c r="E174" s="128"/>
      <c r="F174" s="128"/>
      <c r="G174" s="128"/>
      <c r="H174" s="128"/>
      <c r="I174" s="129" t="n">
        <f aca="false">I172</f>
        <v>3149.88698919662</v>
      </c>
      <c r="J174" s="122"/>
    </row>
  </sheetData>
  <mergeCells count="173">
    <mergeCell ref="A1:I1"/>
    <mergeCell ref="A2:B2"/>
    <mergeCell ref="C2:D2"/>
    <mergeCell ref="E2:I2"/>
    <mergeCell ref="A3:B3"/>
    <mergeCell ref="A5:C5"/>
    <mergeCell ref="D5:F5"/>
    <mergeCell ref="G5:H6"/>
    <mergeCell ref="I5:I6"/>
    <mergeCell ref="A6:C6"/>
    <mergeCell ref="D6:F6"/>
    <mergeCell ref="A7:C7"/>
    <mergeCell ref="D7:F7"/>
    <mergeCell ref="G7:H8"/>
    <mergeCell ref="I7:I8"/>
    <mergeCell ref="A8:C8"/>
    <mergeCell ref="D8:F8"/>
    <mergeCell ref="A9:C9"/>
    <mergeCell ref="D9:F9"/>
    <mergeCell ref="G9:H9"/>
    <mergeCell ref="A10:F10"/>
    <mergeCell ref="A11:F11"/>
    <mergeCell ref="A12:F14"/>
    <mergeCell ref="G12:G14"/>
    <mergeCell ref="A15:F17"/>
    <mergeCell ref="G15:G17"/>
    <mergeCell ref="A18:F20"/>
    <mergeCell ref="G18:G20"/>
    <mergeCell ref="A21:F21"/>
    <mergeCell ref="A22:F22"/>
    <mergeCell ref="A23:F23"/>
    <mergeCell ref="A24:F25"/>
    <mergeCell ref="A26:F26"/>
    <mergeCell ref="A27:F27"/>
    <mergeCell ref="A29:I29"/>
    <mergeCell ref="B30:G30"/>
    <mergeCell ref="B31:G31"/>
    <mergeCell ref="B32:G32"/>
    <mergeCell ref="B33:G33"/>
    <mergeCell ref="B34:G34"/>
    <mergeCell ref="B35:G35"/>
    <mergeCell ref="B36:G36"/>
    <mergeCell ref="B37:G37"/>
    <mergeCell ref="B38:G38"/>
    <mergeCell ref="B39:G39"/>
    <mergeCell ref="A40:G40"/>
    <mergeCell ref="B42:G42"/>
    <mergeCell ref="B43:G43"/>
    <mergeCell ref="B44:G44"/>
    <mergeCell ref="B45:G45"/>
    <mergeCell ref="B46:G46"/>
    <mergeCell ref="B47:G47"/>
    <mergeCell ref="B48:G48"/>
    <mergeCell ref="B49:G49"/>
    <mergeCell ref="B50:G50"/>
    <mergeCell ref="A51:G51"/>
    <mergeCell ref="A52:I52"/>
    <mergeCell ref="A53:I53"/>
    <mergeCell ref="B54:G54"/>
    <mergeCell ref="B55:G55"/>
    <mergeCell ref="B56:G56"/>
    <mergeCell ref="B57:G57"/>
    <mergeCell ref="B58:G58"/>
    <mergeCell ref="B59:G59"/>
    <mergeCell ref="B60:G60"/>
    <mergeCell ref="B61:G61"/>
    <mergeCell ref="B62:G62"/>
    <mergeCell ref="A63:G63"/>
    <mergeCell ref="B64:I64"/>
    <mergeCell ref="B65:I65"/>
    <mergeCell ref="B66:G66"/>
    <mergeCell ref="B67:G67"/>
    <mergeCell ref="B68:G68"/>
    <mergeCell ref="B69:G69"/>
    <mergeCell ref="A70:G70"/>
    <mergeCell ref="B72:G72"/>
    <mergeCell ref="B73:G73"/>
    <mergeCell ref="A74:G74"/>
    <mergeCell ref="A76:G76"/>
    <mergeCell ref="B78:G78"/>
    <mergeCell ref="B79:G79"/>
    <mergeCell ref="B80:G80"/>
    <mergeCell ref="B81:G81"/>
    <mergeCell ref="B82:G82"/>
    <mergeCell ref="B83:G83"/>
    <mergeCell ref="B84:G84"/>
    <mergeCell ref="A85:G85"/>
    <mergeCell ref="B86:G86"/>
    <mergeCell ref="A87:I87"/>
    <mergeCell ref="A88:B88"/>
    <mergeCell ref="A89:B89"/>
    <mergeCell ref="A91:I91"/>
    <mergeCell ref="A92:B92"/>
    <mergeCell ref="A93:B93"/>
    <mergeCell ref="A95:E95"/>
    <mergeCell ref="F95:I95"/>
    <mergeCell ref="A96:B96"/>
    <mergeCell ref="A97:B97"/>
    <mergeCell ref="A99:G99"/>
    <mergeCell ref="A101:I101"/>
    <mergeCell ref="B102:G102"/>
    <mergeCell ref="B103:G103"/>
    <mergeCell ref="B104:G104"/>
    <mergeCell ref="B105:G105"/>
    <mergeCell ref="B106:G106"/>
    <mergeCell ref="B107:G107"/>
    <mergeCell ref="B108:G108"/>
    <mergeCell ref="A109:G109"/>
    <mergeCell ref="B110:I110"/>
    <mergeCell ref="A112:E112"/>
    <mergeCell ref="A113:B113"/>
    <mergeCell ref="A114:B114"/>
    <mergeCell ref="B115:I115"/>
    <mergeCell ref="B116:G116"/>
    <mergeCell ref="B117:G117"/>
    <mergeCell ref="B118:G118"/>
    <mergeCell ref="A119:G119"/>
    <mergeCell ref="B121:G121"/>
    <mergeCell ref="B122:G122"/>
    <mergeCell ref="A123:G123"/>
    <mergeCell ref="A125:E125"/>
    <mergeCell ref="A126:B126"/>
    <mergeCell ref="A127:B127"/>
    <mergeCell ref="A129:G129"/>
    <mergeCell ref="A131:I131"/>
    <mergeCell ref="B132:G132"/>
    <mergeCell ref="B133:G133"/>
    <mergeCell ref="B134:G134"/>
    <mergeCell ref="B135:G135"/>
    <mergeCell ref="B136:G136"/>
    <mergeCell ref="B137:G137"/>
    <mergeCell ref="A138:G138"/>
    <mergeCell ref="B139:I139"/>
    <mergeCell ref="B140:I140"/>
    <mergeCell ref="A141:I141"/>
    <mergeCell ref="A142:B142"/>
    <mergeCell ref="D142:E142"/>
    <mergeCell ref="H142:I142"/>
    <mergeCell ref="A143:B143"/>
    <mergeCell ref="D143:E143"/>
    <mergeCell ref="H143:I143"/>
    <mergeCell ref="A144:B144"/>
    <mergeCell ref="H144:I144"/>
    <mergeCell ref="A145:B145"/>
    <mergeCell ref="H145:I145"/>
    <mergeCell ref="A146:B146"/>
    <mergeCell ref="H146:I146"/>
    <mergeCell ref="A147:A148"/>
    <mergeCell ref="B147:E148"/>
    <mergeCell ref="H147:I147"/>
    <mergeCell ref="H148:I148"/>
    <mergeCell ref="B149:I149"/>
    <mergeCell ref="B150:I150"/>
    <mergeCell ref="A151:G151"/>
    <mergeCell ref="A153:I153"/>
    <mergeCell ref="A154:I154"/>
    <mergeCell ref="B155:G155"/>
    <mergeCell ref="B156:G156"/>
    <mergeCell ref="B157:G157"/>
    <mergeCell ref="A158:G158"/>
    <mergeCell ref="A160:I160"/>
    <mergeCell ref="B161:G161"/>
    <mergeCell ref="B162:G162"/>
    <mergeCell ref="B163:G163"/>
    <mergeCell ref="A164:G164"/>
    <mergeCell ref="A166:I166"/>
    <mergeCell ref="B167:G167"/>
    <mergeCell ref="A168:G168"/>
    <mergeCell ref="A170:I170"/>
    <mergeCell ref="A171:F171"/>
    <mergeCell ref="A172:F172"/>
    <mergeCell ref="A173:F173"/>
    <mergeCell ref="A174:H174"/>
  </mergeCells>
  <printOptions headings="false" gridLines="false" gridLinesSet="true" horizontalCentered="true" verticalCentered="false"/>
  <pageMargins left="1.29583333333333" right="0.511805555555556" top="1.34722222222222" bottom="0.7875" header="0.511811023622047" footer="0.511811023622047"/>
  <pageSetup paperSize="9" scale="73" fitToWidth="1" fitToHeight="1" pageOrder="downThenOver" orientation="portrait" blackAndWhite="false" draft="false" cellComments="none" horizontalDpi="300" verticalDpi="300" copies="1"/>
  <headerFooter differentFirst="false" differentOddEven="false">
    <oddHeader/>
    <oddFooter/>
  </headerFooter>
</worksheet>
</file>

<file path=xl/worksheets/sheet1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false"/>
  </sheetPr>
  <dimension ref="A1:L174"/>
  <sheetViews>
    <sheetView showFormulas="false" showGridLines="true" showRowColHeaders="true" showZeros="true" rightToLeft="false" tabSelected="true" showOutlineSymbols="true" defaultGridColor="true" view="pageBreakPreview" topLeftCell="A151" colorId="64" zoomScale="130" zoomScaleNormal="130" zoomScalePageLayoutView="130" workbookViewId="0">
      <selection pane="topLeft" activeCell="A23" activeCellId="0" sqref="A23"/>
    </sheetView>
  </sheetViews>
  <sheetFormatPr defaultColWidth="9.1484375" defaultRowHeight="11.25" zeroHeight="false" outlineLevelRow="0" outlineLevelCol="0"/>
  <cols>
    <col collapsed="false" customWidth="true" hidden="false" outlineLevel="0" max="1" min="1" style="1" width="2.86"/>
    <col collapsed="false" customWidth="true" hidden="false" outlineLevel="0" max="4" min="2" style="1" width="11.29"/>
    <col collapsed="false" customWidth="true" hidden="false" outlineLevel="0" max="5" min="5" style="1" width="12.15"/>
    <col collapsed="false" customWidth="true" hidden="false" outlineLevel="0" max="7" min="6" style="1" width="11.29"/>
    <col collapsed="false" customWidth="true" hidden="false" outlineLevel="0" max="8" min="8" style="1" width="9.29"/>
    <col collapsed="false" customWidth="true" hidden="false" outlineLevel="0" max="9" min="9" style="1" width="11.71"/>
    <col collapsed="false" customWidth="true" hidden="false" outlineLevel="0" max="10" min="10" style="2" width="11.14"/>
    <col collapsed="false" customWidth="true" hidden="false" outlineLevel="0" max="11" min="11" style="1" width="10"/>
    <col collapsed="false" customWidth="false" hidden="false" outlineLevel="0" max="12" min="12" style="1" width="9.14"/>
    <col collapsed="false" customWidth="true" hidden="false" outlineLevel="0" max="15" min="13" style="1" width="22.29"/>
    <col collapsed="false" customWidth="false" hidden="false" outlineLevel="0" max="16384" min="16" style="1" width="9.14"/>
  </cols>
  <sheetData>
    <row r="1" customFormat="false" ht="27.75" hidden="false" customHeight="true" outlineLevel="0" collapsed="false">
      <c r="A1" s="3" t="s">
        <v>0</v>
      </c>
      <c r="B1" s="3"/>
      <c r="C1" s="3"/>
      <c r="D1" s="3"/>
      <c r="E1" s="3"/>
      <c r="F1" s="3"/>
      <c r="G1" s="3"/>
      <c r="H1" s="3"/>
      <c r="I1" s="3"/>
      <c r="K1" s="4"/>
    </row>
    <row r="2" customFormat="false" ht="22.5" hidden="false" customHeight="true" outlineLevel="0" collapsed="false">
      <c r="A2" s="3" t="s">
        <v>1</v>
      </c>
      <c r="B2" s="3"/>
      <c r="C2" s="5" t="s">
        <v>2</v>
      </c>
      <c r="D2" s="5"/>
      <c r="E2" s="6" t="s">
        <v>3</v>
      </c>
      <c r="F2" s="6"/>
      <c r="G2" s="6"/>
      <c r="H2" s="6"/>
      <c r="I2" s="6"/>
    </row>
    <row r="3" customFormat="false" ht="11.25" hidden="false" customHeight="true" outlineLevel="0" collapsed="false">
      <c r="A3" s="3" t="s">
        <v>4</v>
      </c>
      <c r="B3" s="3"/>
      <c r="C3" s="7"/>
      <c r="D3" s="8"/>
      <c r="E3" s="9" t="s">
        <v>5</v>
      </c>
      <c r="F3" s="7"/>
      <c r="G3" s="8"/>
      <c r="H3" s="8"/>
      <c r="I3" s="8"/>
    </row>
    <row r="4" customFormat="false" ht="4.5" hidden="false" customHeight="true" outlineLevel="0" collapsed="false"/>
    <row r="5" customFormat="false" ht="18.75" hidden="false" customHeight="true" outlineLevel="0" collapsed="false">
      <c r="A5" s="10" t="s">
        <v>6</v>
      </c>
      <c r="B5" s="10"/>
      <c r="C5" s="10"/>
      <c r="D5" s="11" t="s">
        <v>198</v>
      </c>
      <c r="E5" s="11"/>
      <c r="F5" s="11"/>
      <c r="G5" s="12" t="str">
        <f aca="false">IF(D6="12x36","Regime de trabalho:","Quantidade de HORAS/MÊS")</f>
        <v>Quantidade de HORAS/MÊS</v>
      </c>
      <c r="H5" s="12"/>
      <c r="I5" s="13" t="n">
        <f aca="false">IF(D6="12x36",D6,5*D6)</f>
        <v>200</v>
      </c>
    </row>
    <row r="6" customFormat="false" ht="18.75" hidden="false" customHeight="true" outlineLevel="0" collapsed="false">
      <c r="A6" s="10" t="str">
        <f aca="false">IF(D6="12x36","Regime de trabalho:","Regime de trabalho (horas semanais):")</f>
        <v>Regime de trabalho (horas semanais):</v>
      </c>
      <c r="B6" s="10"/>
      <c r="C6" s="10"/>
      <c r="D6" s="10" t="n">
        <v>40</v>
      </c>
      <c r="E6" s="10"/>
      <c r="F6" s="10"/>
      <c r="G6" s="12"/>
      <c r="H6" s="12"/>
      <c r="I6" s="13"/>
    </row>
    <row r="7" customFormat="false" ht="22.5" hidden="false" customHeight="true" outlineLevel="0" collapsed="false">
      <c r="A7" s="10" t="s">
        <v>8</v>
      </c>
      <c r="B7" s="10"/>
      <c r="C7" s="10"/>
      <c r="D7" s="14" t="s">
        <v>188</v>
      </c>
      <c r="E7" s="14"/>
      <c r="F7" s="14"/>
      <c r="G7" s="15" t="s">
        <v>10</v>
      </c>
      <c r="H7" s="15"/>
      <c r="I7" s="17" t="s">
        <v>16</v>
      </c>
    </row>
    <row r="8" customFormat="false" ht="22.5" hidden="false" customHeight="true" outlineLevel="0" collapsed="false">
      <c r="A8" s="10" t="s">
        <v>11</v>
      </c>
      <c r="B8" s="10"/>
      <c r="C8" s="10"/>
      <c r="D8" s="14" t="s">
        <v>12</v>
      </c>
      <c r="E8" s="14"/>
      <c r="F8" s="14"/>
      <c r="G8" s="15"/>
      <c r="H8" s="15"/>
      <c r="I8" s="17"/>
    </row>
    <row r="9" customFormat="false" ht="24.75" hidden="false" customHeight="true" outlineLevel="0" collapsed="false">
      <c r="A9" s="10" t="s">
        <v>13</v>
      </c>
      <c r="B9" s="10"/>
      <c r="C9" s="10"/>
      <c r="D9" s="10" t="s">
        <v>14</v>
      </c>
      <c r="E9" s="10"/>
      <c r="F9" s="10"/>
      <c r="G9" s="15" t="s">
        <v>15</v>
      </c>
      <c r="H9" s="15"/>
      <c r="I9" s="17" t="s">
        <v>16</v>
      </c>
    </row>
    <row r="10" customFormat="false" ht="32.25" hidden="false" customHeight="true" outlineLevel="0" collapsed="false">
      <c r="A10" s="18" t="s">
        <v>17</v>
      </c>
      <c r="B10" s="18"/>
      <c r="C10" s="18"/>
      <c r="D10" s="18"/>
      <c r="E10" s="18"/>
      <c r="F10" s="18"/>
      <c r="G10" s="15" t="s">
        <v>18</v>
      </c>
      <c r="H10" s="19" t="n">
        <v>200</v>
      </c>
      <c r="I10" s="20" t="n">
        <v>1862</v>
      </c>
    </row>
    <row r="11" customFormat="false" ht="11.25" hidden="false" customHeight="true" outlineLevel="0" collapsed="false">
      <c r="A11" s="21" t="s">
        <v>19</v>
      </c>
      <c r="B11" s="21"/>
      <c r="C11" s="21"/>
      <c r="D11" s="21"/>
      <c r="E11" s="21"/>
      <c r="F11" s="21"/>
      <c r="G11" s="19" t="str">
        <f aca="false">D9</f>
        <v>Esteio/RS</v>
      </c>
      <c r="H11" s="22" t="s">
        <v>20</v>
      </c>
      <c r="I11" s="23" t="n">
        <v>0.02</v>
      </c>
    </row>
    <row r="12" customFormat="false" ht="15" hidden="false" customHeight="true" outlineLevel="0" collapsed="false">
      <c r="A12" s="21" t="s">
        <v>21</v>
      </c>
      <c r="B12" s="21"/>
      <c r="C12" s="21"/>
      <c r="D12" s="21"/>
      <c r="E12" s="21"/>
      <c r="F12" s="21"/>
      <c r="G12" s="22" t="s">
        <v>12</v>
      </c>
      <c r="H12" s="22" t="s">
        <v>22</v>
      </c>
      <c r="I12" s="20" t="n">
        <v>4</v>
      </c>
    </row>
    <row r="13" customFormat="false" ht="11.25" hidden="false" customHeight="false" outlineLevel="0" collapsed="false">
      <c r="A13" s="21"/>
      <c r="B13" s="21"/>
      <c r="C13" s="21"/>
      <c r="D13" s="21"/>
      <c r="E13" s="21"/>
      <c r="F13" s="21"/>
      <c r="G13" s="22"/>
      <c r="H13" s="22" t="s">
        <v>23</v>
      </c>
      <c r="I13" s="24" t="n">
        <v>22</v>
      </c>
    </row>
    <row r="14" customFormat="false" ht="11.25" hidden="false" customHeight="false" outlineLevel="0" collapsed="false">
      <c r="A14" s="21"/>
      <c r="B14" s="21"/>
      <c r="C14" s="21"/>
      <c r="D14" s="21"/>
      <c r="E14" s="21"/>
      <c r="F14" s="21"/>
      <c r="G14" s="22"/>
      <c r="H14" s="22" t="s">
        <v>24</v>
      </c>
      <c r="I14" s="17" t="n">
        <v>0.06</v>
      </c>
    </row>
    <row r="15" customFormat="false" ht="11.25" hidden="false" customHeight="true" outlineLevel="0" collapsed="false">
      <c r="A15" s="21" t="s">
        <v>189</v>
      </c>
      <c r="B15" s="21"/>
      <c r="C15" s="21"/>
      <c r="D15" s="21"/>
      <c r="E15" s="21"/>
      <c r="F15" s="21"/>
      <c r="G15" s="22" t="s">
        <v>12</v>
      </c>
      <c r="H15" s="22" t="s">
        <v>22</v>
      </c>
      <c r="I15" s="20" t="n">
        <v>17.91</v>
      </c>
    </row>
    <row r="16" customFormat="false" ht="11.25" hidden="false" customHeight="true" outlineLevel="0" collapsed="false">
      <c r="A16" s="21"/>
      <c r="B16" s="21"/>
      <c r="C16" s="21"/>
      <c r="D16" s="21"/>
      <c r="E16" s="21"/>
      <c r="F16" s="21"/>
      <c r="G16" s="22"/>
      <c r="H16" s="22" t="s">
        <v>23</v>
      </c>
      <c r="I16" s="24" t="n">
        <v>1</v>
      </c>
    </row>
    <row r="17" customFormat="false" ht="11.25" hidden="false" customHeight="false" outlineLevel="0" collapsed="false">
      <c r="A17" s="21"/>
      <c r="B17" s="21"/>
      <c r="C17" s="21"/>
      <c r="D17" s="21"/>
      <c r="E17" s="21"/>
      <c r="F17" s="21"/>
      <c r="G17" s="22"/>
      <c r="H17" s="22" t="s">
        <v>24</v>
      </c>
      <c r="I17" s="17" t="n">
        <v>0</v>
      </c>
    </row>
    <row r="18" customFormat="false" ht="11.25" hidden="false" customHeight="true" outlineLevel="0" collapsed="false">
      <c r="A18" s="21" t="s">
        <v>26</v>
      </c>
      <c r="B18" s="21"/>
      <c r="C18" s="21"/>
      <c r="D18" s="21"/>
      <c r="E18" s="21"/>
      <c r="F18" s="21"/>
      <c r="G18" s="22" t="s">
        <v>12</v>
      </c>
      <c r="H18" s="22" t="s">
        <v>22</v>
      </c>
      <c r="I18" s="20" t="n">
        <v>0</v>
      </c>
    </row>
    <row r="19" customFormat="false" ht="11.25" hidden="false" customHeight="false" outlineLevel="0" collapsed="false">
      <c r="A19" s="21"/>
      <c r="B19" s="21"/>
      <c r="C19" s="21"/>
      <c r="D19" s="21"/>
      <c r="E19" s="21"/>
      <c r="F19" s="21"/>
      <c r="G19" s="22"/>
      <c r="H19" s="22" t="s">
        <v>23</v>
      </c>
      <c r="I19" s="24" t="n">
        <v>0</v>
      </c>
    </row>
    <row r="20" customFormat="false" ht="11.25" hidden="false" customHeight="false" outlineLevel="0" collapsed="false">
      <c r="A20" s="21"/>
      <c r="B20" s="21"/>
      <c r="C20" s="21"/>
      <c r="D20" s="21"/>
      <c r="E20" s="21"/>
      <c r="F20" s="21"/>
      <c r="G20" s="22"/>
      <c r="H20" s="22" t="s">
        <v>24</v>
      </c>
      <c r="I20" s="17" t="n">
        <v>0</v>
      </c>
    </row>
    <row r="21" customFormat="false" ht="36" hidden="false" customHeight="true" outlineLevel="0" collapsed="false">
      <c r="A21" s="25" t="s">
        <v>27</v>
      </c>
      <c r="B21" s="25"/>
      <c r="C21" s="25"/>
      <c r="D21" s="25"/>
      <c r="E21" s="25"/>
      <c r="F21" s="25"/>
      <c r="G21" s="26" t="s">
        <v>12</v>
      </c>
      <c r="H21" s="26" t="s">
        <v>28</v>
      </c>
      <c r="I21" s="131" t="s">
        <v>16</v>
      </c>
    </row>
    <row r="22" customFormat="false" ht="22.5" hidden="false" customHeight="true" outlineLevel="0" collapsed="false">
      <c r="A22" s="28" t="s">
        <v>29</v>
      </c>
      <c r="B22" s="28"/>
      <c r="C22" s="28"/>
      <c r="D22" s="28"/>
      <c r="E22" s="28"/>
      <c r="F22" s="28"/>
      <c r="G22" s="26"/>
      <c r="H22" s="26" t="s">
        <v>30</v>
      </c>
      <c r="I22" s="29" t="s">
        <v>16</v>
      </c>
    </row>
    <row r="23" customFormat="false" ht="34.5" hidden="false" customHeight="true" outlineLevel="0" collapsed="false">
      <c r="A23" s="28" t="s">
        <v>31</v>
      </c>
      <c r="B23" s="28"/>
      <c r="C23" s="28"/>
      <c r="D23" s="28"/>
      <c r="E23" s="28"/>
      <c r="F23" s="28"/>
      <c r="G23" s="19"/>
      <c r="H23" s="22" t="s">
        <v>32</v>
      </c>
      <c r="I23" s="130" t="s">
        <v>16</v>
      </c>
    </row>
    <row r="24" customFormat="false" ht="15" hidden="false" customHeight="true" outlineLevel="0" collapsed="false">
      <c r="A24" s="28" t="s">
        <v>33</v>
      </c>
      <c r="B24" s="28"/>
      <c r="C24" s="28"/>
      <c r="D24" s="28"/>
      <c r="E24" s="28"/>
      <c r="F24" s="28"/>
      <c r="G24" s="26"/>
      <c r="H24" s="30" t="s">
        <v>34</v>
      </c>
      <c r="I24" s="31" t="s">
        <v>16</v>
      </c>
    </row>
    <row r="25" customFormat="false" ht="15" hidden="false" customHeight="true" outlineLevel="0" collapsed="false">
      <c r="A25" s="28"/>
      <c r="B25" s="28"/>
      <c r="C25" s="28"/>
      <c r="D25" s="28"/>
      <c r="E25" s="28"/>
      <c r="F25" s="28"/>
      <c r="G25" s="26"/>
      <c r="H25" s="32" t="s">
        <v>35</v>
      </c>
      <c r="I25" s="17" t="s">
        <v>16</v>
      </c>
    </row>
    <row r="26" customFormat="false" ht="26.25" hidden="false" customHeight="true" outlineLevel="0" collapsed="false">
      <c r="A26" s="28" t="s">
        <v>36</v>
      </c>
      <c r="B26" s="28"/>
      <c r="C26" s="28"/>
      <c r="D26" s="28"/>
      <c r="E26" s="28"/>
      <c r="F26" s="28"/>
      <c r="G26" s="26"/>
      <c r="H26" s="22" t="s">
        <v>34</v>
      </c>
      <c r="I26" s="31" t="s">
        <v>16</v>
      </c>
    </row>
    <row r="27" customFormat="false" ht="35.25" hidden="false" customHeight="true" outlineLevel="0" collapsed="false">
      <c r="A27" s="28" t="s">
        <v>37</v>
      </c>
      <c r="B27" s="28"/>
      <c r="C27" s="28"/>
      <c r="D27" s="28"/>
      <c r="E27" s="28"/>
      <c r="F27" s="28"/>
      <c r="G27" s="19"/>
      <c r="H27" s="15" t="s">
        <v>30</v>
      </c>
      <c r="I27" s="17" t="n">
        <v>0.2</v>
      </c>
    </row>
    <row r="28" customFormat="false" ht="4.5" hidden="false" customHeight="true" outlineLevel="0" collapsed="false"/>
    <row r="29" customFormat="false" ht="17.25" hidden="false" customHeight="true" outlineLevel="0" collapsed="false">
      <c r="A29" s="33" t="s">
        <v>38</v>
      </c>
      <c r="B29" s="33"/>
      <c r="C29" s="33"/>
      <c r="D29" s="33"/>
      <c r="E29" s="33"/>
      <c r="F29" s="33"/>
      <c r="G29" s="33"/>
      <c r="H29" s="33"/>
      <c r="I29" s="33"/>
    </row>
    <row r="30" customFormat="false" ht="33.75" hidden="false" customHeight="true" outlineLevel="0" collapsed="false">
      <c r="A30" s="34" t="s">
        <v>39</v>
      </c>
      <c r="B30" s="35" t="s">
        <v>40</v>
      </c>
      <c r="C30" s="35"/>
      <c r="D30" s="35"/>
      <c r="E30" s="35"/>
      <c r="F30" s="35"/>
      <c r="G30" s="35"/>
      <c r="H30" s="34" t="s">
        <v>41</v>
      </c>
      <c r="I30" s="34" t="s">
        <v>42</v>
      </c>
    </row>
    <row r="31" customFormat="false" ht="15" hidden="false" customHeight="true" outlineLevel="0" collapsed="false">
      <c r="A31" s="36" t="n">
        <v>1</v>
      </c>
      <c r="B31" s="14" t="s">
        <v>43</v>
      </c>
      <c r="C31" s="14"/>
      <c r="D31" s="14"/>
      <c r="E31" s="14"/>
      <c r="F31" s="14"/>
      <c r="G31" s="14"/>
      <c r="H31" s="37" t="n">
        <f aca="false">I31/$I$40</f>
        <v>1</v>
      </c>
      <c r="I31" s="38" t="n">
        <f aca="false">IF(D6="12x36",I10,I10/H10*I5)</f>
        <v>1862</v>
      </c>
    </row>
    <row r="32" customFormat="false" ht="15" hidden="false" customHeight="true" outlineLevel="0" collapsed="false">
      <c r="A32" s="36" t="n">
        <f aca="false">A31+1</f>
        <v>2</v>
      </c>
      <c r="B32" s="14" t="s">
        <v>44</v>
      </c>
      <c r="C32" s="14"/>
      <c r="D32" s="14"/>
      <c r="E32" s="14"/>
      <c r="F32" s="14"/>
      <c r="G32" s="14"/>
      <c r="H32" s="37" t="n">
        <f aca="false">I32/$I$40</f>
        <v>0</v>
      </c>
      <c r="I32" s="38" t="n">
        <f aca="false">IF(I9=30%,I31*I9,0)</f>
        <v>0</v>
      </c>
    </row>
    <row r="33" customFormat="false" ht="15" hidden="false" customHeight="true" outlineLevel="0" collapsed="false">
      <c r="A33" s="36" t="n">
        <f aca="false">A32+1</f>
        <v>3</v>
      </c>
      <c r="B33" s="14" t="s">
        <v>45</v>
      </c>
      <c r="C33" s="14"/>
      <c r="D33" s="14"/>
      <c r="E33" s="14"/>
      <c r="F33" s="14"/>
      <c r="G33" s="14"/>
      <c r="H33" s="37" t="n">
        <f aca="false">I33/$I$40</f>
        <v>0</v>
      </c>
      <c r="I33" s="38" t="n">
        <f aca="false">IF(I7=10%,I23*I7,0)</f>
        <v>0</v>
      </c>
    </row>
    <row r="34" customFormat="false" ht="15" hidden="false" customHeight="true" outlineLevel="0" collapsed="false">
      <c r="A34" s="36" t="n">
        <f aca="false">A33+1</f>
        <v>4</v>
      </c>
      <c r="B34" s="14" t="s">
        <v>46</v>
      </c>
      <c r="C34" s="14"/>
      <c r="D34" s="14"/>
      <c r="E34" s="14"/>
      <c r="F34" s="14"/>
      <c r="G34" s="14"/>
      <c r="H34" s="37" t="n">
        <f aca="false">I34/$I$40</f>
        <v>0</v>
      </c>
      <c r="I34" s="38" t="n">
        <f aca="false">IF(I7=20%,I23*I7,0)</f>
        <v>0</v>
      </c>
    </row>
    <row r="35" customFormat="false" ht="15" hidden="false" customHeight="true" outlineLevel="0" collapsed="false">
      <c r="A35" s="36" t="n">
        <f aca="false">A34+1</f>
        <v>5</v>
      </c>
      <c r="B35" s="14" t="s">
        <v>47</v>
      </c>
      <c r="C35" s="14"/>
      <c r="D35" s="14"/>
      <c r="E35" s="14"/>
      <c r="F35" s="14"/>
      <c r="G35" s="14"/>
      <c r="H35" s="37" t="n">
        <f aca="false">I35/$I$40</f>
        <v>0</v>
      </c>
      <c r="I35" s="38" t="n">
        <f aca="false">IF(I7=40%,I23*I7,0)</f>
        <v>0</v>
      </c>
    </row>
    <row r="36" customFormat="false" ht="15" hidden="false" customHeight="true" outlineLevel="0" collapsed="false">
      <c r="A36" s="36" t="n">
        <f aca="false">A35+1</f>
        <v>6</v>
      </c>
      <c r="B36" s="14" t="s">
        <v>48</v>
      </c>
      <c r="C36" s="14"/>
      <c r="D36" s="14"/>
      <c r="E36" s="14"/>
      <c r="F36" s="14"/>
      <c r="G36" s="14"/>
      <c r="H36" s="37" t="n">
        <f aca="false">I36/$I$40</f>
        <v>0</v>
      </c>
      <c r="I36" s="38" t="n">
        <f aca="false">IF(I22="Não aplicável",0,I31*I22)</f>
        <v>0</v>
      </c>
    </row>
    <row r="37" customFormat="false" ht="15" hidden="false" customHeight="true" outlineLevel="0" collapsed="false">
      <c r="A37" s="36" t="n">
        <f aca="false">A36+1</f>
        <v>7</v>
      </c>
      <c r="B37" s="14" t="s">
        <v>49</v>
      </c>
      <c r="C37" s="14"/>
      <c r="D37" s="14"/>
      <c r="E37" s="14"/>
      <c r="F37" s="14"/>
      <c r="G37" s="14"/>
      <c r="H37" s="37" t="n">
        <f aca="false">I37/$I$40</f>
        <v>0</v>
      </c>
      <c r="I37" s="38" t="n">
        <f aca="false">IF(I24="Não aplicável",0,(I31+I32+I33+I34+I35+I36+I39)/I5*I24*(1+I25))</f>
        <v>0</v>
      </c>
    </row>
    <row r="38" customFormat="false" ht="23.25" hidden="false" customHeight="true" outlineLevel="0" collapsed="false">
      <c r="A38" s="36" t="n">
        <f aca="false">A37+1</f>
        <v>8</v>
      </c>
      <c r="B38" s="14" t="s">
        <v>50</v>
      </c>
      <c r="C38" s="14"/>
      <c r="D38" s="14"/>
      <c r="E38" s="14"/>
      <c r="F38" s="14"/>
      <c r="G38" s="14"/>
      <c r="H38" s="37" t="n">
        <f aca="false">I38/$I$40</f>
        <v>0</v>
      </c>
      <c r="I38" s="38" t="n">
        <f aca="false">IF(I24="Não aplicável",0,I24/I13*5*(I10/H10*(1+I25)))</f>
        <v>0</v>
      </c>
    </row>
    <row r="39" customFormat="false" ht="15" hidden="false" customHeight="true" outlineLevel="0" collapsed="false">
      <c r="A39" s="36" t="n">
        <f aca="false">A38+1</f>
        <v>9</v>
      </c>
      <c r="B39" s="39" t="str">
        <f aca="false">IF(D6="12x36","Para postos 12x36 os feriados são considerados compensados, conforme parágrafo único, Art. 59-A da CLT","Outros")</f>
        <v>Outros</v>
      </c>
      <c r="C39" s="39"/>
      <c r="D39" s="39"/>
      <c r="E39" s="39"/>
      <c r="F39" s="39"/>
      <c r="G39" s="39"/>
      <c r="H39" s="37" t="n">
        <f aca="false">I39/$I$40</f>
        <v>0</v>
      </c>
      <c r="I39" s="38" t="n">
        <v>0</v>
      </c>
    </row>
    <row r="40" s="44" customFormat="true" ht="15" hidden="false" customHeight="true" outlineLevel="0" collapsed="false">
      <c r="A40" s="40" t="s">
        <v>51</v>
      </c>
      <c r="B40" s="40"/>
      <c r="C40" s="40"/>
      <c r="D40" s="40"/>
      <c r="E40" s="40"/>
      <c r="F40" s="40"/>
      <c r="G40" s="40"/>
      <c r="H40" s="41" t="n">
        <f aca="false">SUM(H31:H39)</f>
        <v>1</v>
      </c>
      <c r="I40" s="42" t="n">
        <f aca="false">SUM(I31:I39)</f>
        <v>1862</v>
      </c>
      <c r="J40" s="43"/>
    </row>
    <row r="41" customFormat="false" ht="4.5" hidden="false" customHeight="true" outlineLevel="0" collapsed="false"/>
    <row r="42" customFormat="false" ht="33.75" hidden="false" customHeight="true" outlineLevel="0" collapsed="false">
      <c r="A42" s="34" t="s">
        <v>52</v>
      </c>
      <c r="B42" s="35" t="s">
        <v>53</v>
      </c>
      <c r="C42" s="35"/>
      <c r="D42" s="35"/>
      <c r="E42" s="35"/>
      <c r="F42" s="35"/>
      <c r="G42" s="35"/>
      <c r="H42" s="34" t="s">
        <v>41</v>
      </c>
      <c r="I42" s="34" t="s">
        <v>42</v>
      </c>
    </row>
    <row r="43" customFormat="false" ht="15" hidden="false" customHeight="true" outlineLevel="0" collapsed="false">
      <c r="A43" s="36" t="n">
        <v>1</v>
      </c>
      <c r="B43" s="14" t="s">
        <v>54</v>
      </c>
      <c r="C43" s="14"/>
      <c r="D43" s="14"/>
      <c r="E43" s="14"/>
      <c r="F43" s="14"/>
      <c r="G43" s="14"/>
      <c r="H43" s="37" t="n">
        <v>0.2</v>
      </c>
      <c r="I43" s="38" t="n">
        <f aca="false">$I$40*H43</f>
        <v>372.4</v>
      </c>
    </row>
    <row r="44" customFormat="false" ht="15" hidden="false" customHeight="true" outlineLevel="0" collapsed="false">
      <c r="A44" s="36" t="n">
        <v>2</v>
      </c>
      <c r="B44" s="14" t="s">
        <v>55</v>
      </c>
      <c r="C44" s="14"/>
      <c r="D44" s="14"/>
      <c r="E44" s="14"/>
      <c r="F44" s="14"/>
      <c r="G44" s="14"/>
      <c r="H44" s="37" t="n">
        <v>0.015</v>
      </c>
      <c r="I44" s="38" t="n">
        <f aca="false">$I$40*H44</f>
        <v>27.93</v>
      </c>
    </row>
    <row r="45" customFormat="false" ht="15" hidden="false" customHeight="true" outlineLevel="0" collapsed="false">
      <c r="A45" s="36" t="n">
        <v>3</v>
      </c>
      <c r="B45" s="14" t="s">
        <v>56</v>
      </c>
      <c r="C45" s="14"/>
      <c r="D45" s="14"/>
      <c r="E45" s="14"/>
      <c r="F45" s="14"/>
      <c r="G45" s="14"/>
      <c r="H45" s="37" t="n">
        <v>0.01</v>
      </c>
      <c r="I45" s="38" t="n">
        <f aca="false">$I$40*H45</f>
        <v>18.62</v>
      </c>
    </row>
    <row r="46" customFormat="false" ht="15" hidden="false" customHeight="true" outlineLevel="0" collapsed="false">
      <c r="A46" s="36" t="n">
        <v>4</v>
      </c>
      <c r="B46" s="14" t="s">
        <v>57</v>
      </c>
      <c r="C46" s="14"/>
      <c r="D46" s="14"/>
      <c r="E46" s="14"/>
      <c r="F46" s="14"/>
      <c r="G46" s="14"/>
      <c r="H46" s="37" t="n">
        <v>0.002</v>
      </c>
      <c r="I46" s="38" t="n">
        <f aca="false">$I$40*H46</f>
        <v>3.724</v>
      </c>
    </row>
    <row r="47" customFormat="false" ht="15" hidden="false" customHeight="true" outlineLevel="0" collapsed="false">
      <c r="A47" s="36" t="n">
        <v>5</v>
      </c>
      <c r="B47" s="14" t="s">
        <v>58</v>
      </c>
      <c r="C47" s="14"/>
      <c r="D47" s="14"/>
      <c r="E47" s="14"/>
      <c r="F47" s="14"/>
      <c r="G47" s="14"/>
      <c r="H47" s="37" t="n">
        <v>0.025</v>
      </c>
      <c r="I47" s="38" t="n">
        <f aca="false">$I$40*H47</f>
        <v>46.55</v>
      </c>
    </row>
    <row r="48" customFormat="false" ht="15" hidden="false" customHeight="true" outlineLevel="0" collapsed="false">
      <c r="A48" s="36" t="n">
        <v>6</v>
      </c>
      <c r="B48" s="14" t="s">
        <v>59</v>
      </c>
      <c r="C48" s="14"/>
      <c r="D48" s="14"/>
      <c r="E48" s="14"/>
      <c r="F48" s="14"/>
      <c r="G48" s="14"/>
      <c r="H48" s="37" t="n">
        <v>0.08</v>
      </c>
      <c r="I48" s="38" t="n">
        <f aca="false">$I$40*H48</f>
        <v>148.96</v>
      </c>
    </row>
    <row r="49" customFormat="false" ht="15" hidden="false" customHeight="true" outlineLevel="0" collapsed="false">
      <c r="A49" s="36" t="n">
        <v>7</v>
      </c>
      <c r="B49" s="14" t="s">
        <v>60</v>
      </c>
      <c r="C49" s="14"/>
      <c r="D49" s="14"/>
      <c r="E49" s="14"/>
      <c r="F49" s="14"/>
      <c r="G49" s="14"/>
      <c r="H49" s="37" t="n">
        <v>0.03</v>
      </c>
      <c r="I49" s="38" t="n">
        <f aca="false">$I$40*H49</f>
        <v>55.86</v>
      </c>
    </row>
    <row r="50" customFormat="false" ht="15" hidden="false" customHeight="true" outlineLevel="0" collapsed="false">
      <c r="A50" s="36" t="n">
        <v>8</v>
      </c>
      <c r="B50" s="14" t="s">
        <v>61</v>
      </c>
      <c r="C50" s="14"/>
      <c r="D50" s="14"/>
      <c r="E50" s="14"/>
      <c r="F50" s="14"/>
      <c r="G50" s="14"/>
      <c r="H50" s="37" t="n">
        <v>0.006</v>
      </c>
      <c r="I50" s="38" t="n">
        <f aca="false">$I$40*H50</f>
        <v>11.172</v>
      </c>
    </row>
    <row r="51" s="44" customFormat="true" ht="15" hidden="false" customHeight="true" outlineLevel="0" collapsed="false">
      <c r="A51" s="40" t="s">
        <v>62</v>
      </c>
      <c r="B51" s="40"/>
      <c r="C51" s="40"/>
      <c r="D51" s="40"/>
      <c r="E51" s="40"/>
      <c r="F51" s="40"/>
      <c r="G51" s="40"/>
      <c r="H51" s="41" t="n">
        <f aca="false">SUM(H43:H50)</f>
        <v>0.368</v>
      </c>
      <c r="I51" s="42" t="n">
        <f aca="false">SUM(I43:I50)</f>
        <v>685.216</v>
      </c>
      <c r="J51" s="43"/>
    </row>
    <row r="52" customFormat="false" ht="15" hidden="false" customHeight="true" outlineLevel="0" collapsed="false">
      <c r="A52" s="45" t="s">
        <v>63</v>
      </c>
      <c r="B52" s="45"/>
      <c r="C52" s="45"/>
      <c r="D52" s="45"/>
      <c r="E52" s="45"/>
      <c r="F52" s="45"/>
      <c r="G52" s="45"/>
      <c r="H52" s="45"/>
      <c r="I52" s="45"/>
    </row>
    <row r="53" customFormat="false" ht="30.75" hidden="false" customHeight="true" outlineLevel="0" collapsed="false">
      <c r="A53" s="46" t="s">
        <v>64</v>
      </c>
      <c r="B53" s="46"/>
      <c r="C53" s="46"/>
      <c r="D53" s="46"/>
      <c r="E53" s="46"/>
      <c r="F53" s="46"/>
      <c r="G53" s="46"/>
      <c r="H53" s="46"/>
      <c r="I53" s="46"/>
    </row>
    <row r="54" customFormat="false" ht="33.75" hidden="false" customHeight="true" outlineLevel="0" collapsed="false">
      <c r="A54" s="34" t="s">
        <v>65</v>
      </c>
      <c r="B54" s="35" t="s">
        <v>66</v>
      </c>
      <c r="C54" s="35"/>
      <c r="D54" s="35"/>
      <c r="E54" s="35"/>
      <c r="F54" s="35"/>
      <c r="G54" s="35"/>
      <c r="H54" s="34" t="s">
        <v>41</v>
      </c>
      <c r="I54" s="34" t="s">
        <v>42</v>
      </c>
    </row>
    <row r="55" customFormat="false" ht="15" hidden="false" customHeight="true" outlineLevel="0" collapsed="false">
      <c r="A55" s="36" t="n">
        <v>1</v>
      </c>
      <c r="B55" s="14" t="s">
        <v>67</v>
      </c>
      <c r="C55" s="14"/>
      <c r="D55" s="14"/>
      <c r="E55" s="14"/>
      <c r="F55" s="14"/>
      <c r="G55" s="14"/>
      <c r="H55" s="37" t="n">
        <v>0.119314</v>
      </c>
      <c r="I55" s="38" t="n">
        <f aca="false">$I$40*H55</f>
        <v>222.162668</v>
      </c>
    </row>
    <row r="56" customFormat="false" ht="15" hidden="false" customHeight="true" outlineLevel="0" collapsed="false">
      <c r="A56" s="36" t="n">
        <v>2</v>
      </c>
      <c r="B56" s="14" t="s">
        <v>68</v>
      </c>
      <c r="C56" s="14"/>
      <c r="D56" s="14"/>
      <c r="E56" s="14"/>
      <c r="F56" s="14"/>
      <c r="G56" s="14"/>
      <c r="H56" s="37" t="n">
        <v>0.020479</v>
      </c>
      <c r="I56" s="38" t="n">
        <f aca="false">$I$40*H56</f>
        <v>38.131898</v>
      </c>
    </row>
    <row r="57" customFormat="false" ht="15" hidden="false" customHeight="true" outlineLevel="0" collapsed="false">
      <c r="A57" s="36" t="n">
        <v>3</v>
      </c>
      <c r="B57" s="14" t="s">
        <v>69</v>
      </c>
      <c r="C57" s="14"/>
      <c r="D57" s="14"/>
      <c r="E57" s="14"/>
      <c r="F57" s="14"/>
      <c r="G57" s="14"/>
      <c r="H57" s="37" t="n">
        <v>0.012123</v>
      </c>
      <c r="I57" s="38" t="n">
        <f aca="false">$I$40*H57</f>
        <v>22.573026</v>
      </c>
    </row>
    <row r="58" customFormat="false" ht="15" hidden="false" customHeight="true" outlineLevel="0" collapsed="false">
      <c r="A58" s="36" t="n">
        <v>4</v>
      </c>
      <c r="B58" s="14" t="s">
        <v>70</v>
      </c>
      <c r="C58" s="14"/>
      <c r="D58" s="14"/>
      <c r="E58" s="14"/>
      <c r="F58" s="14"/>
      <c r="G58" s="14"/>
      <c r="H58" s="37" t="n">
        <v>0.011436</v>
      </c>
      <c r="I58" s="38" t="n">
        <f aca="false">$I$40*H58</f>
        <v>21.293832</v>
      </c>
    </row>
    <row r="59" customFormat="false" ht="15" hidden="false" customHeight="true" outlineLevel="0" collapsed="false">
      <c r="A59" s="36" t="n">
        <v>5</v>
      </c>
      <c r="B59" s="14" t="s">
        <v>71</v>
      </c>
      <c r="C59" s="14"/>
      <c r="D59" s="14"/>
      <c r="E59" s="14"/>
      <c r="F59" s="14"/>
      <c r="G59" s="14"/>
      <c r="H59" s="37" t="n">
        <v>0.000174</v>
      </c>
      <c r="I59" s="38" t="n">
        <f aca="false">$I$40*H59</f>
        <v>0.323988</v>
      </c>
    </row>
    <row r="60" customFormat="false" ht="15" hidden="false" customHeight="true" outlineLevel="0" collapsed="false">
      <c r="A60" s="36" t="n">
        <v>6</v>
      </c>
      <c r="B60" s="14" t="s">
        <v>72</v>
      </c>
      <c r="C60" s="14"/>
      <c r="D60" s="14"/>
      <c r="E60" s="14"/>
      <c r="F60" s="14"/>
      <c r="G60" s="14"/>
      <c r="H60" s="37" t="n">
        <v>0.000442</v>
      </c>
      <c r="I60" s="38" t="n">
        <f aca="false">$I$40*H60</f>
        <v>0.823004</v>
      </c>
    </row>
    <row r="61" customFormat="false" ht="15" hidden="false" customHeight="true" outlineLevel="0" collapsed="false">
      <c r="A61" s="36" t="n">
        <v>7</v>
      </c>
      <c r="B61" s="14" t="s">
        <v>73</v>
      </c>
      <c r="C61" s="14"/>
      <c r="D61" s="14"/>
      <c r="E61" s="14"/>
      <c r="F61" s="14"/>
      <c r="G61" s="14"/>
      <c r="H61" s="37" t="n">
        <v>0.000185</v>
      </c>
      <c r="I61" s="38" t="n">
        <f aca="false">$I$40*H61</f>
        <v>0.34447</v>
      </c>
    </row>
    <row r="62" customFormat="false" ht="15" hidden="false" customHeight="true" outlineLevel="0" collapsed="false">
      <c r="A62" s="36" t="n">
        <v>8</v>
      </c>
      <c r="B62" s="14" t="s">
        <v>74</v>
      </c>
      <c r="C62" s="14"/>
      <c r="D62" s="14"/>
      <c r="E62" s="14"/>
      <c r="F62" s="14"/>
      <c r="G62" s="14"/>
      <c r="H62" s="37" t="n">
        <v>0.09079</v>
      </c>
      <c r="I62" s="38" t="n">
        <f aca="false">$I$40*H62</f>
        <v>169.05098</v>
      </c>
    </row>
    <row r="63" s="44" customFormat="true" ht="15" hidden="false" customHeight="true" outlineLevel="0" collapsed="false">
      <c r="A63" s="40" t="s">
        <v>75</v>
      </c>
      <c r="B63" s="40"/>
      <c r="C63" s="40"/>
      <c r="D63" s="40"/>
      <c r="E63" s="40"/>
      <c r="F63" s="40"/>
      <c r="G63" s="40"/>
      <c r="H63" s="41" t="n">
        <f aca="false">SUM(H55:H62)</f>
        <v>0.254943</v>
      </c>
      <c r="I63" s="42" t="n">
        <f aca="false">SUM(I55:I62)</f>
        <v>474.703866</v>
      </c>
      <c r="J63" s="43"/>
    </row>
    <row r="64" customFormat="false" ht="11.25" hidden="false" customHeight="true" outlineLevel="0" collapsed="false">
      <c r="A64" s="47" t="s">
        <v>76</v>
      </c>
      <c r="B64" s="48" t="s">
        <v>77</v>
      </c>
      <c r="C64" s="48"/>
      <c r="D64" s="48"/>
      <c r="E64" s="48"/>
      <c r="F64" s="48"/>
      <c r="G64" s="48"/>
      <c r="H64" s="48"/>
      <c r="I64" s="48"/>
    </row>
    <row r="65" customFormat="false" ht="15" hidden="false" customHeight="true" outlineLevel="0" collapsed="false">
      <c r="A65" s="47" t="s">
        <v>78</v>
      </c>
      <c r="B65" s="49" t="s">
        <v>79</v>
      </c>
      <c r="C65" s="49"/>
      <c r="D65" s="49"/>
      <c r="E65" s="49"/>
      <c r="F65" s="49"/>
      <c r="G65" s="49"/>
      <c r="H65" s="49"/>
      <c r="I65" s="49"/>
    </row>
    <row r="66" customFormat="false" ht="33.75" hidden="false" customHeight="true" outlineLevel="0" collapsed="false">
      <c r="A66" s="34" t="s">
        <v>80</v>
      </c>
      <c r="B66" s="35" t="s">
        <v>81</v>
      </c>
      <c r="C66" s="35"/>
      <c r="D66" s="35"/>
      <c r="E66" s="35"/>
      <c r="F66" s="35"/>
      <c r="G66" s="35"/>
      <c r="H66" s="34" t="s">
        <v>41</v>
      </c>
      <c r="I66" s="34" t="s">
        <v>42</v>
      </c>
    </row>
    <row r="67" customFormat="false" ht="15" hidden="false" customHeight="true" outlineLevel="0" collapsed="false">
      <c r="A67" s="36" t="n">
        <v>1</v>
      </c>
      <c r="B67" s="14" t="s">
        <v>82</v>
      </c>
      <c r="C67" s="14"/>
      <c r="D67" s="14"/>
      <c r="E67" s="14"/>
      <c r="F67" s="14"/>
      <c r="G67" s="14"/>
      <c r="H67" s="37" t="n">
        <v>0.023627</v>
      </c>
      <c r="I67" s="38" t="n">
        <f aca="false">$I$40*H67</f>
        <v>43.993474</v>
      </c>
    </row>
    <row r="68" customFormat="false" ht="15" hidden="false" customHeight="true" outlineLevel="0" collapsed="false">
      <c r="A68" s="36" t="n">
        <v>2</v>
      </c>
      <c r="B68" s="14" t="s">
        <v>83</v>
      </c>
      <c r="C68" s="14"/>
      <c r="D68" s="14"/>
      <c r="E68" s="14"/>
      <c r="F68" s="14"/>
      <c r="G68" s="14"/>
      <c r="H68" s="37" t="n">
        <v>0.001717</v>
      </c>
      <c r="I68" s="38" t="n">
        <f aca="false">$I$40*H68</f>
        <v>3.197054</v>
      </c>
    </row>
    <row r="69" customFormat="false" ht="15" hidden="false" customHeight="true" outlineLevel="0" collapsed="false">
      <c r="A69" s="36" t="n">
        <v>3</v>
      </c>
      <c r="B69" s="14" t="s">
        <v>84</v>
      </c>
      <c r="C69" s="14"/>
      <c r="D69" s="14"/>
      <c r="E69" s="14"/>
      <c r="F69" s="14"/>
      <c r="G69" s="14"/>
      <c r="H69" s="37" t="n">
        <v>0.009451</v>
      </c>
      <c r="I69" s="38" t="n">
        <f aca="false">$I$40*H69</f>
        <v>17.597762</v>
      </c>
    </row>
    <row r="70" s="44" customFormat="true" ht="15" hidden="false" customHeight="true" outlineLevel="0" collapsed="false">
      <c r="A70" s="40" t="s">
        <v>85</v>
      </c>
      <c r="B70" s="40"/>
      <c r="C70" s="40"/>
      <c r="D70" s="40"/>
      <c r="E70" s="40"/>
      <c r="F70" s="40"/>
      <c r="G70" s="40"/>
      <c r="H70" s="41" t="n">
        <f aca="false">SUM(H67:H69)</f>
        <v>0.034795</v>
      </c>
      <c r="I70" s="42" t="n">
        <f aca="false">SUM(I67:I69)</f>
        <v>64.78829</v>
      </c>
      <c r="J70" s="43"/>
    </row>
    <row r="71" customFormat="false" ht="4.5" hidden="false" customHeight="true" outlineLevel="0" collapsed="false"/>
    <row r="72" customFormat="false" ht="33.75" hidden="false" customHeight="true" outlineLevel="0" collapsed="false">
      <c r="A72" s="34" t="s">
        <v>86</v>
      </c>
      <c r="B72" s="35" t="s">
        <v>87</v>
      </c>
      <c r="C72" s="35"/>
      <c r="D72" s="35"/>
      <c r="E72" s="35"/>
      <c r="F72" s="35"/>
      <c r="G72" s="35"/>
      <c r="H72" s="34" t="s">
        <v>41</v>
      </c>
      <c r="I72" s="34" t="s">
        <v>42</v>
      </c>
    </row>
    <row r="73" customFormat="false" ht="15" hidden="false" customHeight="true" outlineLevel="0" collapsed="false">
      <c r="A73" s="36" t="n">
        <v>1</v>
      </c>
      <c r="B73" s="14" t="s">
        <v>88</v>
      </c>
      <c r="C73" s="14"/>
      <c r="D73" s="14"/>
      <c r="E73" s="14"/>
      <c r="F73" s="14"/>
      <c r="G73" s="14"/>
      <c r="H73" s="37" t="n">
        <f aca="false">(H51*H63)</f>
        <v>0.093819024</v>
      </c>
      <c r="I73" s="38" t="n">
        <f aca="false">$I$40*H73</f>
        <v>174.691022688</v>
      </c>
    </row>
    <row r="74" s="44" customFormat="true" ht="15" hidden="false" customHeight="true" outlineLevel="0" collapsed="false">
      <c r="A74" s="40" t="s">
        <v>89</v>
      </c>
      <c r="B74" s="40"/>
      <c r="C74" s="40"/>
      <c r="D74" s="40"/>
      <c r="E74" s="40"/>
      <c r="F74" s="40"/>
      <c r="G74" s="40"/>
      <c r="H74" s="41" t="n">
        <f aca="false">SUM(H73:H73)</f>
        <v>0.093819024</v>
      </c>
      <c r="I74" s="42" t="n">
        <f aca="false">I73</f>
        <v>174.691022688</v>
      </c>
      <c r="J74" s="43"/>
      <c r="K74" s="50"/>
    </row>
    <row r="75" customFormat="false" ht="4.5" hidden="false" customHeight="true" outlineLevel="0" collapsed="false">
      <c r="J75" s="51"/>
    </row>
    <row r="76" s="44" customFormat="true" ht="12" hidden="false" customHeight="true" outlineLevel="0" collapsed="false">
      <c r="A76" s="52" t="s">
        <v>90</v>
      </c>
      <c r="B76" s="52"/>
      <c r="C76" s="52"/>
      <c r="D76" s="52"/>
      <c r="E76" s="52"/>
      <c r="F76" s="52"/>
      <c r="G76" s="52"/>
      <c r="H76" s="53" t="n">
        <f aca="false">H51+H63+H70+H74</f>
        <v>0.751557024</v>
      </c>
      <c r="I76" s="54" t="n">
        <f aca="false">I51+I63+I70+I74</f>
        <v>1399.399178688</v>
      </c>
      <c r="J76" s="43"/>
    </row>
    <row r="77" customFormat="false" ht="4.5" hidden="false" customHeight="true" outlineLevel="0" collapsed="false"/>
    <row r="78" customFormat="false" ht="33.75" hidden="false" customHeight="true" outlineLevel="0" collapsed="false">
      <c r="A78" s="34" t="s">
        <v>91</v>
      </c>
      <c r="B78" s="35" t="s">
        <v>92</v>
      </c>
      <c r="C78" s="35"/>
      <c r="D78" s="35"/>
      <c r="E78" s="35"/>
      <c r="F78" s="35"/>
      <c r="G78" s="35"/>
      <c r="H78" s="34" t="s">
        <v>41</v>
      </c>
      <c r="I78" s="34" t="s">
        <v>42</v>
      </c>
    </row>
    <row r="79" customFormat="false" ht="15" hidden="false" customHeight="true" outlineLevel="0" collapsed="false">
      <c r="A79" s="36" t="n">
        <v>1</v>
      </c>
      <c r="B79" s="14" t="s">
        <v>25</v>
      </c>
      <c r="C79" s="14"/>
      <c r="D79" s="14"/>
      <c r="E79" s="14"/>
      <c r="F79" s="14"/>
      <c r="G79" s="14"/>
      <c r="H79" s="37" t="n">
        <f aca="false">I79/$I$40</f>
        <v>0.0096186895810956</v>
      </c>
      <c r="I79" s="38" t="n">
        <f aca="false">I97</f>
        <v>17.91</v>
      </c>
    </row>
    <row r="80" customFormat="false" ht="15" hidden="false" customHeight="true" outlineLevel="0" collapsed="false">
      <c r="A80" s="36" t="n">
        <f aca="false">A79+1</f>
        <v>2</v>
      </c>
      <c r="B80" s="14" t="s">
        <v>26</v>
      </c>
      <c r="C80" s="14"/>
      <c r="D80" s="14"/>
      <c r="E80" s="14"/>
      <c r="F80" s="14"/>
      <c r="G80" s="14"/>
      <c r="H80" s="37" t="n">
        <f aca="false">I80/$I$40</f>
        <v>0</v>
      </c>
      <c r="I80" s="38" t="n">
        <f aca="false">I93</f>
        <v>0</v>
      </c>
    </row>
    <row r="81" customFormat="false" ht="15" hidden="false" customHeight="true" outlineLevel="0" collapsed="false">
      <c r="A81" s="36" t="n">
        <f aca="false">A80+1</f>
        <v>3</v>
      </c>
      <c r="B81" s="14" t="s">
        <v>93</v>
      </c>
      <c r="C81" s="14"/>
      <c r="D81" s="14"/>
      <c r="E81" s="14"/>
      <c r="F81" s="14"/>
      <c r="G81" s="14"/>
      <c r="H81" s="37" t="n">
        <f aca="false">I81/$I$40</f>
        <v>0</v>
      </c>
      <c r="I81" s="38" t="n">
        <v>0</v>
      </c>
    </row>
    <row r="82" customFormat="false" ht="15" hidden="false" customHeight="true" outlineLevel="0" collapsed="false">
      <c r="A82" s="36" t="n">
        <f aca="false">A81+1</f>
        <v>4</v>
      </c>
      <c r="B82" s="14" t="s">
        <v>94</v>
      </c>
      <c r="C82" s="14"/>
      <c r="D82" s="14"/>
      <c r="E82" s="14"/>
      <c r="F82" s="14"/>
      <c r="G82" s="14"/>
      <c r="H82" s="37" t="n">
        <f aca="false">I82/$I$40</f>
        <v>0.0345220193340494</v>
      </c>
      <c r="I82" s="38" t="n">
        <f aca="false">I89</f>
        <v>64.28</v>
      </c>
    </row>
    <row r="83" customFormat="false" ht="15" hidden="false" customHeight="true" outlineLevel="0" collapsed="false">
      <c r="A83" s="36" t="n">
        <f aca="false">A82+1</f>
        <v>5</v>
      </c>
      <c r="B83" s="14" t="s">
        <v>95</v>
      </c>
      <c r="C83" s="14"/>
      <c r="D83" s="14"/>
      <c r="E83" s="14"/>
      <c r="F83" s="14"/>
      <c r="G83" s="14"/>
      <c r="H83" s="37" t="n">
        <f aca="false">I83/$I$40</f>
        <v>0</v>
      </c>
      <c r="I83" s="38" t="n">
        <f aca="false">IF(I26="Não aplicável",0,((I10/H10)*1.5*I26))</f>
        <v>0</v>
      </c>
    </row>
    <row r="84" customFormat="false" ht="15" hidden="false" customHeight="true" outlineLevel="0" collapsed="false">
      <c r="A84" s="36" t="n">
        <f aca="false">A83+1</f>
        <v>6</v>
      </c>
      <c r="B84" s="14" t="s">
        <v>96</v>
      </c>
      <c r="C84" s="14"/>
      <c r="D84" s="14"/>
      <c r="E84" s="14"/>
      <c r="F84" s="14"/>
      <c r="G84" s="14"/>
      <c r="H84" s="37" t="n">
        <f aca="false">I84/$I$40</f>
        <v>0</v>
      </c>
      <c r="I84" s="38" t="n">
        <f aca="false">IF(I21="Não aplicável",0,I21)</f>
        <v>0</v>
      </c>
    </row>
    <row r="85" customFormat="false" ht="15" hidden="false" customHeight="true" outlineLevel="0" collapsed="false">
      <c r="A85" s="40" t="s">
        <v>97</v>
      </c>
      <c r="B85" s="40"/>
      <c r="C85" s="40"/>
      <c r="D85" s="40"/>
      <c r="E85" s="40"/>
      <c r="F85" s="40"/>
      <c r="G85" s="40"/>
      <c r="H85" s="41" t="n">
        <f aca="false">SUM(H79:H84)</f>
        <v>0.044140708915145</v>
      </c>
      <c r="I85" s="42" t="n">
        <f aca="false">SUM(I79:I84)</f>
        <v>82.19</v>
      </c>
      <c r="J85" s="55"/>
    </row>
    <row r="86" customFormat="false" ht="18" hidden="false" customHeight="true" outlineLevel="0" collapsed="false">
      <c r="A86" s="56" t="s">
        <v>98</v>
      </c>
      <c r="B86" s="45" t="s">
        <v>99</v>
      </c>
      <c r="C86" s="45"/>
      <c r="D86" s="45"/>
      <c r="E86" s="45"/>
      <c r="F86" s="45"/>
      <c r="G86" s="45"/>
      <c r="H86" s="57"/>
      <c r="I86" s="58"/>
    </row>
    <row r="87" customFormat="false" ht="15" hidden="false" customHeight="true" outlineLevel="0" collapsed="false">
      <c r="A87" s="59" t="s">
        <v>100</v>
      </c>
      <c r="B87" s="59"/>
      <c r="C87" s="59"/>
      <c r="D87" s="59"/>
      <c r="E87" s="59"/>
      <c r="F87" s="59"/>
      <c r="G87" s="59"/>
      <c r="H87" s="59"/>
      <c r="I87" s="59"/>
    </row>
    <row r="88" customFormat="false" ht="24" hidden="false" customHeight="true" outlineLevel="0" collapsed="false">
      <c r="A88" s="28" t="s">
        <v>101</v>
      </c>
      <c r="B88" s="28"/>
      <c r="C88" s="28" t="s">
        <v>102</v>
      </c>
      <c r="D88" s="28" t="s">
        <v>103</v>
      </c>
      <c r="E88" s="28" t="s">
        <v>104</v>
      </c>
      <c r="F88" s="28" t="s">
        <v>105</v>
      </c>
      <c r="G88" s="28" t="s">
        <v>106</v>
      </c>
      <c r="H88" s="60" t="s">
        <v>107</v>
      </c>
      <c r="I88" s="61" t="s">
        <v>108</v>
      </c>
    </row>
    <row r="89" customFormat="false" ht="15" hidden="false" customHeight="true" outlineLevel="0" collapsed="false">
      <c r="A89" s="62" t="n">
        <f aca="false">I12</f>
        <v>4</v>
      </c>
      <c r="B89" s="62"/>
      <c r="C89" s="36" t="n">
        <f aca="false">I13</f>
        <v>22</v>
      </c>
      <c r="D89" s="36" t="n">
        <v>2</v>
      </c>
      <c r="E89" s="63" t="n">
        <f aca="false">A89*C89*D89</f>
        <v>176</v>
      </c>
      <c r="F89" s="63" t="n">
        <f aca="false">I31</f>
        <v>1862</v>
      </c>
      <c r="G89" s="64" t="n">
        <f aca="false">I14</f>
        <v>0.06</v>
      </c>
      <c r="H89" s="63" t="n">
        <f aca="false">F89*G89</f>
        <v>111.72</v>
      </c>
      <c r="I89" s="38" t="n">
        <f aca="false">IF((E89-H89)&gt;0,E89-H89,0)</f>
        <v>64.28</v>
      </c>
    </row>
    <row r="90" customFormat="false" ht="3.75" hidden="false" customHeight="true" outlineLevel="0" collapsed="false">
      <c r="A90" s="65"/>
      <c r="B90" s="66"/>
      <c r="C90" s="66"/>
      <c r="D90" s="66"/>
      <c r="E90" s="67"/>
      <c r="F90" s="67"/>
      <c r="G90" s="68"/>
      <c r="H90" s="67"/>
      <c r="I90" s="69"/>
    </row>
    <row r="91" customFormat="false" ht="15" hidden="false" customHeight="true" outlineLevel="0" collapsed="false">
      <c r="A91" s="59" t="s">
        <v>109</v>
      </c>
      <c r="B91" s="59"/>
      <c r="C91" s="59"/>
      <c r="D91" s="59"/>
      <c r="E91" s="59"/>
      <c r="F91" s="59"/>
      <c r="G91" s="59"/>
      <c r="H91" s="59"/>
      <c r="I91" s="59"/>
    </row>
    <row r="92" customFormat="false" ht="23.25" hidden="false" customHeight="true" outlineLevel="0" collapsed="false">
      <c r="A92" s="28" t="s">
        <v>101</v>
      </c>
      <c r="B92" s="28"/>
      <c r="C92" s="28" t="s">
        <v>110</v>
      </c>
      <c r="D92" s="28" t="s">
        <v>103</v>
      </c>
      <c r="E92" s="28" t="s">
        <v>104</v>
      </c>
      <c r="F92" s="28" t="s">
        <v>105</v>
      </c>
      <c r="G92" s="28" t="s">
        <v>106</v>
      </c>
      <c r="H92" s="60" t="s">
        <v>107</v>
      </c>
      <c r="I92" s="61" t="s">
        <v>108</v>
      </c>
    </row>
    <row r="93" customFormat="false" ht="15" hidden="false" customHeight="true" outlineLevel="0" collapsed="false">
      <c r="A93" s="63" t="n">
        <f aca="false">I18</f>
        <v>0</v>
      </c>
      <c r="B93" s="63"/>
      <c r="C93" s="70" t="n">
        <f aca="false">I19</f>
        <v>0</v>
      </c>
      <c r="D93" s="36" t="n">
        <v>1</v>
      </c>
      <c r="E93" s="63" t="n">
        <f aca="false">A93*C93*D93</f>
        <v>0</v>
      </c>
      <c r="F93" s="63" t="n">
        <f aca="false">E93</f>
        <v>0</v>
      </c>
      <c r="G93" s="71" t="n">
        <f aca="false">I20</f>
        <v>0</v>
      </c>
      <c r="H93" s="63" t="n">
        <f aca="false">F93*G93</f>
        <v>0</v>
      </c>
      <c r="I93" s="38" t="n">
        <f aca="false">E93-H93</f>
        <v>0</v>
      </c>
    </row>
    <row r="94" customFormat="false" ht="4.5" hidden="false" customHeight="true" outlineLevel="0" collapsed="false">
      <c r="A94" s="72"/>
      <c r="B94" s="72"/>
      <c r="C94" s="72"/>
      <c r="D94" s="72"/>
      <c r="E94" s="73"/>
      <c r="F94" s="73"/>
      <c r="G94" s="74"/>
      <c r="H94" s="73"/>
      <c r="I94" s="75"/>
    </row>
    <row r="95" customFormat="false" ht="15" hidden="false" customHeight="true" outlineLevel="0" collapsed="false">
      <c r="A95" s="76" t="s">
        <v>111</v>
      </c>
      <c r="B95" s="76"/>
      <c r="C95" s="76"/>
      <c r="D95" s="76"/>
      <c r="E95" s="76"/>
      <c r="F95" s="77" t="str">
        <f aca="false">A15</f>
        <v>Cesta Básica</v>
      </c>
      <c r="G95" s="77"/>
      <c r="H95" s="77"/>
      <c r="I95" s="77"/>
    </row>
    <row r="96" customFormat="false" ht="23.25" hidden="false" customHeight="true" outlineLevel="0" collapsed="false">
      <c r="A96" s="78" t="s">
        <v>101</v>
      </c>
      <c r="B96" s="78"/>
      <c r="C96" s="78" t="s">
        <v>110</v>
      </c>
      <c r="D96" s="78" t="s">
        <v>103</v>
      </c>
      <c r="E96" s="78" t="s">
        <v>104</v>
      </c>
      <c r="F96" s="78" t="s">
        <v>105</v>
      </c>
      <c r="G96" s="78" t="s">
        <v>106</v>
      </c>
      <c r="H96" s="79" t="str">
        <f aca="false">H88</f>
        <v>Valor desconto</v>
      </c>
      <c r="I96" s="80" t="s">
        <v>108</v>
      </c>
    </row>
    <row r="97" customFormat="false" ht="15" hidden="false" customHeight="true" outlineLevel="0" collapsed="false">
      <c r="A97" s="63" t="n">
        <f aca="false">I15</f>
        <v>17.91</v>
      </c>
      <c r="B97" s="63"/>
      <c r="C97" s="70" t="n">
        <f aca="false">I16</f>
        <v>1</v>
      </c>
      <c r="D97" s="36" t="n">
        <v>1</v>
      </c>
      <c r="E97" s="63" t="n">
        <f aca="false">A97*C97*D97</f>
        <v>17.91</v>
      </c>
      <c r="F97" s="63" t="n">
        <f aca="false">E97</f>
        <v>17.91</v>
      </c>
      <c r="G97" s="71" t="n">
        <f aca="false">I17</f>
        <v>0</v>
      </c>
      <c r="H97" s="63" t="n">
        <f aca="false">F97*G97</f>
        <v>0</v>
      </c>
      <c r="I97" s="38" t="n">
        <f aca="false">E97-H97</f>
        <v>17.91</v>
      </c>
    </row>
    <row r="98" customFormat="false" ht="4.5" hidden="false" customHeight="true" outlineLevel="0" collapsed="false"/>
    <row r="99" customFormat="false" ht="12" hidden="false" customHeight="true" outlineLevel="0" collapsed="false">
      <c r="A99" s="81" t="s">
        <v>112</v>
      </c>
      <c r="B99" s="81"/>
      <c r="C99" s="81"/>
      <c r="D99" s="81"/>
      <c r="E99" s="81"/>
      <c r="F99" s="81"/>
      <c r="G99" s="81"/>
      <c r="H99" s="82" t="n">
        <f aca="false">H40+H76+H85</f>
        <v>1.79569773291515</v>
      </c>
      <c r="I99" s="83" t="n">
        <f aca="false">I40+I76+I85</f>
        <v>3343.589178688</v>
      </c>
      <c r="J99" s="55"/>
      <c r="L99" s="55"/>
    </row>
    <row r="100" s="88" customFormat="true" ht="4.5" hidden="false" customHeight="true" outlineLevel="0" collapsed="false">
      <c r="A100" s="84"/>
      <c r="B100" s="84"/>
      <c r="C100" s="84"/>
      <c r="D100" s="84"/>
      <c r="E100" s="84"/>
      <c r="F100" s="84"/>
      <c r="G100" s="84"/>
      <c r="H100" s="85"/>
      <c r="I100" s="86"/>
      <c r="J100" s="87"/>
      <c r="L100" s="87"/>
    </row>
    <row r="101" customFormat="false" ht="11.25" hidden="false" customHeight="true" outlineLevel="0" collapsed="false">
      <c r="A101" s="33" t="s">
        <v>113</v>
      </c>
      <c r="B101" s="33"/>
      <c r="C101" s="33"/>
      <c r="D101" s="33"/>
      <c r="E101" s="33"/>
      <c r="F101" s="33"/>
      <c r="G101" s="33"/>
      <c r="H101" s="33"/>
      <c r="I101" s="33"/>
    </row>
    <row r="102" customFormat="false" ht="33.75" hidden="false" customHeight="true" outlineLevel="0" collapsed="false">
      <c r="A102" s="34" t="s">
        <v>39</v>
      </c>
      <c r="B102" s="35" t="s">
        <v>114</v>
      </c>
      <c r="C102" s="35"/>
      <c r="D102" s="35"/>
      <c r="E102" s="35"/>
      <c r="F102" s="35"/>
      <c r="G102" s="35"/>
      <c r="H102" s="34" t="s">
        <v>41</v>
      </c>
      <c r="I102" s="34" t="s">
        <v>42</v>
      </c>
    </row>
    <row r="103" customFormat="false" ht="15" hidden="false" customHeight="true" outlineLevel="0" collapsed="false">
      <c r="A103" s="36" t="n">
        <v>1</v>
      </c>
      <c r="B103" s="14" t="s">
        <v>115</v>
      </c>
      <c r="C103" s="14"/>
      <c r="D103" s="14"/>
      <c r="E103" s="14"/>
      <c r="F103" s="14"/>
      <c r="G103" s="14"/>
      <c r="H103" s="37" t="n">
        <f aca="false">I103/$I$114</f>
        <v>0</v>
      </c>
      <c r="I103" s="38" t="n">
        <v>0</v>
      </c>
    </row>
    <row r="104" customFormat="false" ht="15" hidden="false" customHeight="true" outlineLevel="0" collapsed="false">
      <c r="A104" s="36" t="n">
        <v>2</v>
      </c>
      <c r="B104" s="10" t="s">
        <v>116</v>
      </c>
      <c r="C104" s="10"/>
      <c r="D104" s="10"/>
      <c r="E104" s="10"/>
      <c r="F104" s="10"/>
      <c r="G104" s="10"/>
      <c r="H104" s="37" t="n">
        <f aca="false">I104/$I$114</f>
        <v>0</v>
      </c>
      <c r="I104" s="38" t="n">
        <v>0</v>
      </c>
    </row>
    <row r="105" customFormat="false" ht="15" hidden="false" customHeight="true" outlineLevel="0" collapsed="false">
      <c r="A105" s="36" t="n">
        <v>3</v>
      </c>
      <c r="B105" s="14" t="s">
        <v>117</v>
      </c>
      <c r="C105" s="14"/>
      <c r="D105" s="14"/>
      <c r="E105" s="14"/>
      <c r="F105" s="14"/>
      <c r="G105" s="14"/>
      <c r="H105" s="37" t="n">
        <f aca="false">I105/$I$114</f>
        <v>0</v>
      </c>
      <c r="I105" s="38" t="n">
        <v>0</v>
      </c>
    </row>
    <row r="106" customFormat="false" ht="15" hidden="false" customHeight="true" outlineLevel="0" collapsed="false">
      <c r="A106" s="36" t="n">
        <v>4</v>
      </c>
      <c r="B106" s="10" t="s">
        <v>118</v>
      </c>
      <c r="C106" s="10"/>
      <c r="D106" s="10"/>
      <c r="E106" s="10"/>
      <c r="F106" s="10"/>
      <c r="G106" s="10"/>
      <c r="H106" s="37" t="n">
        <f aca="false">I106/$I$114</f>
        <v>0</v>
      </c>
      <c r="I106" s="38" t="n">
        <v>0</v>
      </c>
    </row>
    <row r="107" customFormat="false" ht="15" hidden="false" customHeight="true" outlineLevel="0" collapsed="false">
      <c r="A107" s="36" t="n">
        <v>5</v>
      </c>
      <c r="B107" s="14" t="s">
        <v>119</v>
      </c>
      <c r="C107" s="14"/>
      <c r="D107" s="14"/>
      <c r="E107" s="14"/>
      <c r="F107" s="14"/>
      <c r="G107" s="14"/>
      <c r="H107" s="37" t="n">
        <f aca="false">I107/$I$114</f>
        <v>0</v>
      </c>
      <c r="I107" s="38" t="n">
        <v>0</v>
      </c>
    </row>
    <row r="108" customFormat="false" ht="15" hidden="false" customHeight="true" outlineLevel="0" collapsed="false">
      <c r="A108" s="36" t="n">
        <v>6</v>
      </c>
      <c r="B108" s="14" t="s">
        <v>120</v>
      </c>
      <c r="C108" s="14"/>
      <c r="D108" s="14"/>
      <c r="E108" s="14"/>
      <c r="F108" s="14"/>
      <c r="G108" s="14"/>
      <c r="H108" s="37" t="n">
        <f aca="false">I108/$I$114</f>
        <v>0</v>
      </c>
      <c r="I108" s="38" t="n">
        <v>0</v>
      </c>
    </row>
    <row r="109" customFormat="false" ht="15" hidden="false" customHeight="true" outlineLevel="0" collapsed="false">
      <c r="A109" s="40" t="s">
        <v>121</v>
      </c>
      <c r="B109" s="40"/>
      <c r="C109" s="40"/>
      <c r="D109" s="40"/>
      <c r="E109" s="40"/>
      <c r="F109" s="40"/>
      <c r="G109" s="40"/>
      <c r="H109" s="41" t="n">
        <f aca="false">H103+H104+H105+H106+H107+H108</f>
        <v>0</v>
      </c>
      <c r="I109" s="89" t="n">
        <f aca="false">SUM(I103:I108)</f>
        <v>0</v>
      </c>
      <c r="J109" s="55"/>
    </row>
    <row r="110" customFormat="false" ht="30" hidden="false" customHeight="true" outlineLevel="0" collapsed="false">
      <c r="B110" s="48" t="s">
        <v>122</v>
      </c>
      <c r="C110" s="48"/>
      <c r="D110" s="48"/>
      <c r="E110" s="48"/>
      <c r="F110" s="48"/>
      <c r="G110" s="48"/>
      <c r="H110" s="48"/>
      <c r="I110" s="48"/>
    </row>
    <row r="111" customFormat="false" ht="5.25" hidden="false" customHeight="true" outlineLevel="0" collapsed="false"/>
    <row r="112" customFormat="false" ht="48.75" hidden="false" customHeight="true" outlineLevel="0" collapsed="false">
      <c r="A112" s="90" t="s">
        <v>123</v>
      </c>
      <c r="B112" s="90"/>
      <c r="C112" s="90"/>
      <c r="D112" s="90"/>
      <c r="E112" s="90"/>
      <c r="F112" s="91" t="n">
        <f aca="false">I27</f>
        <v>0.2</v>
      </c>
      <c r="G112" s="92" t="n">
        <f aca="false">I114*F112</f>
        <v>655.8618357376</v>
      </c>
      <c r="H112" s="93" t="s">
        <v>124</v>
      </c>
      <c r="I112" s="94" t="n">
        <f aca="false">I82</f>
        <v>64.28</v>
      </c>
    </row>
    <row r="113" s="97" customFormat="true" ht="16.5" hidden="false" customHeight="true" outlineLevel="0" collapsed="false">
      <c r="A113" s="93" t="s">
        <v>125</v>
      </c>
      <c r="B113" s="93"/>
      <c r="C113" s="93" t="s">
        <v>126</v>
      </c>
      <c r="D113" s="93" t="s">
        <v>127</v>
      </c>
      <c r="E113" s="93" t="s">
        <v>128</v>
      </c>
      <c r="F113" s="93" t="s">
        <v>129</v>
      </c>
      <c r="G113" s="93" t="s">
        <v>130</v>
      </c>
      <c r="H113" s="93" t="s">
        <v>131</v>
      </c>
      <c r="I113" s="95" t="s">
        <v>132</v>
      </c>
      <c r="J113" s="96"/>
    </row>
    <row r="114" customFormat="false" ht="16.5" hidden="false" customHeight="true" outlineLevel="0" collapsed="false">
      <c r="A114" s="98" t="n">
        <f aca="false">I40</f>
        <v>1862</v>
      </c>
      <c r="B114" s="98"/>
      <c r="C114" s="98" t="n">
        <f aca="false">I51</f>
        <v>685.216</v>
      </c>
      <c r="D114" s="98" t="n">
        <f aca="false">I63</f>
        <v>474.703866</v>
      </c>
      <c r="E114" s="98" t="n">
        <f aca="false">I70</f>
        <v>64.78829</v>
      </c>
      <c r="F114" s="98" t="n">
        <f aca="false">I74</f>
        <v>174.691022688</v>
      </c>
      <c r="G114" s="98" t="n">
        <f aca="false">I85</f>
        <v>82.19</v>
      </c>
      <c r="H114" s="98" t="n">
        <f aca="false">A114+C114+D114+E114+F114+G114</f>
        <v>3343.589178688</v>
      </c>
      <c r="I114" s="98" t="n">
        <f aca="false">H114-I112</f>
        <v>3279.309178688</v>
      </c>
      <c r="J114" s="55"/>
    </row>
    <row r="115" customFormat="false" ht="4.5" hidden="false" customHeight="true" outlineLevel="0" collapsed="false">
      <c r="A115" s="47"/>
      <c r="B115" s="99"/>
      <c r="C115" s="99"/>
      <c r="D115" s="99"/>
      <c r="E115" s="99"/>
      <c r="F115" s="99"/>
      <c r="G115" s="99"/>
      <c r="H115" s="99"/>
      <c r="I115" s="99"/>
    </row>
    <row r="116" customFormat="false" ht="33.75" hidden="false" customHeight="true" outlineLevel="0" collapsed="false">
      <c r="A116" s="34" t="s">
        <v>52</v>
      </c>
      <c r="B116" s="35" t="s">
        <v>133</v>
      </c>
      <c r="C116" s="35"/>
      <c r="D116" s="35"/>
      <c r="E116" s="35"/>
      <c r="F116" s="35"/>
      <c r="G116" s="35"/>
      <c r="H116" s="34" t="s">
        <v>41</v>
      </c>
      <c r="I116" s="34" t="s">
        <v>42</v>
      </c>
    </row>
    <row r="117" customFormat="false" ht="15" hidden="false" customHeight="true" outlineLevel="0" collapsed="false">
      <c r="A117" s="36" t="n">
        <v>1</v>
      </c>
      <c r="B117" s="14" t="s">
        <v>134</v>
      </c>
      <c r="C117" s="14"/>
      <c r="D117" s="14"/>
      <c r="E117" s="14"/>
      <c r="F117" s="14"/>
      <c r="G117" s="14"/>
      <c r="H117" s="37" t="n">
        <f aca="false">I117/$I$127</f>
        <v>0</v>
      </c>
      <c r="I117" s="38" t="n">
        <v>0</v>
      </c>
    </row>
    <row r="118" customFormat="false" ht="15" hidden="false" customHeight="true" outlineLevel="0" collapsed="false">
      <c r="A118" s="36" t="n">
        <v>2</v>
      </c>
      <c r="B118" s="14" t="s">
        <v>135</v>
      </c>
      <c r="C118" s="14"/>
      <c r="D118" s="14"/>
      <c r="E118" s="14"/>
      <c r="F118" s="14"/>
      <c r="G118" s="14"/>
      <c r="H118" s="37" t="n">
        <f aca="false">I118/$I$127</f>
        <v>0</v>
      </c>
      <c r="I118" s="38" t="n">
        <v>0</v>
      </c>
    </row>
    <row r="119" customFormat="false" ht="35.25" hidden="false" customHeight="true" outlineLevel="0" collapsed="false">
      <c r="A119" s="40" t="s">
        <v>136</v>
      </c>
      <c r="B119" s="40"/>
      <c r="C119" s="40"/>
      <c r="D119" s="40"/>
      <c r="E119" s="40"/>
      <c r="F119" s="40"/>
      <c r="G119" s="40"/>
      <c r="H119" s="41" t="n">
        <f aca="false">H117+H118</f>
        <v>0</v>
      </c>
      <c r="I119" s="42" t="n">
        <f aca="false">SUM(I117:I118)</f>
        <v>0</v>
      </c>
    </row>
    <row r="120" customFormat="false" ht="4.5" hidden="false" customHeight="true" outlineLevel="0" collapsed="false"/>
    <row r="121" customFormat="false" ht="33.75" hidden="false" customHeight="true" outlineLevel="0" collapsed="false">
      <c r="A121" s="34" t="s">
        <v>65</v>
      </c>
      <c r="B121" s="35" t="s">
        <v>137</v>
      </c>
      <c r="C121" s="35"/>
      <c r="D121" s="35"/>
      <c r="E121" s="35"/>
      <c r="F121" s="35"/>
      <c r="G121" s="35"/>
      <c r="H121" s="34" t="s">
        <v>41</v>
      </c>
      <c r="I121" s="34" t="s">
        <v>42</v>
      </c>
    </row>
    <row r="122" customFormat="false" ht="15" hidden="false" customHeight="true" outlineLevel="0" collapsed="false">
      <c r="A122" s="36" t="n">
        <v>1</v>
      </c>
      <c r="B122" s="14" t="s">
        <v>137</v>
      </c>
      <c r="C122" s="14"/>
      <c r="D122" s="14"/>
      <c r="E122" s="14"/>
      <c r="F122" s="14"/>
      <c r="G122" s="14"/>
      <c r="H122" s="37" t="n">
        <f aca="false">I122/I127</f>
        <v>0</v>
      </c>
      <c r="I122" s="38" t="n">
        <v>0</v>
      </c>
    </row>
    <row r="123" customFormat="false" ht="36" hidden="false" customHeight="true" outlineLevel="0" collapsed="false">
      <c r="A123" s="40" t="s">
        <v>138</v>
      </c>
      <c r="B123" s="40"/>
      <c r="C123" s="40"/>
      <c r="D123" s="40"/>
      <c r="E123" s="40"/>
      <c r="F123" s="40"/>
      <c r="G123" s="40"/>
      <c r="H123" s="41" t="n">
        <f aca="false">H122</f>
        <v>0</v>
      </c>
      <c r="I123" s="42" t="n">
        <f aca="false">I122</f>
        <v>0</v>
      </c>
      <c r="J123" s="55"/>
      <c r="K123" s="55"/>
      <c r="L123" s="2"/>
    </row>
    <row r="124" customFormat="false" ht="4.5" hidden="false" customHeight="true" outlineLevel="0" collapsed="false">
      <c r="A124" s="100"/>
      <c r="B124" s="100"/>
      <c r="C124" s="100"/>
      <c r="D124" s="100"/>
      <c r="E124" s="100"/>
      <c r="F124" s="100"/>
      <c r="G124" s="100"/>
      <c r="H124" s="57"/>
      <c r="I124" s="58"/>
    </row>
    <row r="125" customFormat="false" ht="39" hidden="false" customHeight="true" outlineLevel="0" collapsed="false">
      <c r="A125" s="101" t="s">
        <v>139</v>
      </c>
      <c r="B125" s="101"/>
      <c r="C125" s="101"/>
      <c r="D125" s="101"/>
      <c r="E125" s="101"/>
      <c r="F125" s="91" t="n">
        <v>0.18</v>
      </c>
      <c r="G125" s="92" t="n">
        <f aca="false">I127*F125</f>
        <v>590.27565216384</v>
      </c>
      <c r="H125" s="93" t="s">
        <v>124</v>
      </c>
      <c r="I125" s="94" t="n">
        <f aca="false">I82</f>
        <v>64.28</v>
      </c>
      <c r="L125" s="2"/>
    </row>
    <row r="126" s="97" customFormat="true" ht="16.5" hidden="false" customHeight="true" outlineLevel="0" collapsed="false">
      <c r="A126" s="93" t="s">
        <v>125</v>
      </c>
      <c r="B126" s="93"/>
      <c r="C126" s="93" t="s">
        <v>126</v>
      </c>
      <c r="D126" s="93" t="s">
        <v>127</v>
      </c>
      <c r="E126" s="93" t="s">
        <v>128</v>
      </c>
      <c r="F126" s="93" t="s">
        <v>129</v>
      </c>
      <c r="G126" s="93" t="s">
        <v>130</v>
      </c>
      <c r="H126" s="93" t="s">
        <v>131</v>
      </c>
      <c r="I126" s="95" t="s">
        <v>132</v>
      </c>
      <c r="J126" s="96"/>
      <c r="L126" s="96"/>
    </row>
    <row r="127" customFormat="false" ht="16.5" hidden="false" customHeight="true" outlineLevel="0" collapsed="false">
      <c r="A127" s="98" t="n">
        <f aca="false">I40</f>
        <v>1862</v>
      </c>
      <c r="B127" s="98"/>
      <c r="C127" s="98" t="n">
        <f aca="false">I51</f>
        <v>685.216</v>
      </c>
      <c r="D127" s="98" t="n">
        <f aca="false">I63</f>
        <v>474.703866</v>
      </c>
      <c r="E127" s="98" t="n">
        <f aca="false">I70</f>
        <v>64.78829</v>
      </c>
      <c r="F127" s="98" t="n">
        <f aca="false">I74</f>
        <v>174.691022688</v>
      </c>
      <c r="G127" s="98" t="n">
        <f aca="false">I85</f>
        <v>82.19</v>
      </c>
      <c r="H127" s="98" t="n">
        <f aca="false">A127+C127+D127+E127+F127+G127</f>
        <v>3343.589178688</v>
      </c>
      <c r="I127" s="98" t="n">
        <f aca="false">H127-I125</f>
        <v>3279.309178688</v>
      </c>
      <c r="J127" s="55"/>
      <c r="L127" s="2"/>
    </row>
    <row r="128" customFormat="false" ht="4.5" hidden="false" customHeight="true" outlineLevel="0" collapsed="false"/>
    <row r="129" customFormat="false" ht="12" hidden="false" customHeight="true" outlineLevel="0" collapsed="false">
      <c r="A129" s="81" t="s">
        <v>140</v>
      </c>
      <c r="B129" s="81"/>
      <c r="C129" s="81"/>
      <c r="D129" s="81"/>
      <c r="E129" s="81"/>
      <c r="F129" s="81"/>
      <c r="G129" s="81"/>
      <c r="H129" s="82" t="n">
        <f aca="false">H109+H119+H123</f>
        <v>0</v>
      </c>
      <c r="I129" s="83" t="n">
        <f aca="false">I109+I119+I123</f>
        <v>0</v>
      </c>
    </row>
    <row r="130" customFormat="false" ht="4.5" hidden="false" customHeight="true" outlineLevel="0" collapsed="false"/>
    <row r="131" customFormat="false" ht="11.25" hidden="false" customHeight="true" outlineLevel="0" collapsed="false">
      <c r="A131" s="33" t="s">
        <v>141</v>
      </c>
      <c r="B131" s="33"/>
      <c r="C131" s="33"/>
      <c r="D131" s="33"/>
      <c r="E131" s="33"/>
      <c r="F131" s="33"/>
      <c r="G131" s="33"/>
      <c r="H131" s="33"/>
      <c r="I131" s="33"/>
    </row>
    <row r="132" customFormat="false" ht="33.75" hidden="false" customHeight="true" outlineLevel="0" collapsed="false">
      <c r="A132" s="34" t="s">
        <v>39</v>
      </c>
      <c r="B132" s="35" t="s">
        <v>142</v>
      </c>
      <c r="C132" s="35"/>
      <c r="D132" s="35"/>
      <c r="E132" s="35"/>
      <c r="F132" s="35"/>
      <c r="G132" s="35"/>
      <c r="H132" s="34" t="s">
        <v>41</v>
      </c>
      <c r="I132" s="34" t="s">
        <v>42</v>
      </c>
    </row>
    <row r="133" customFormat="false" ht="15" hidden="false" customHeight="true" outlineLevel="0" collapsed="false">
      <c r="A133" s="36" t="n">
        <v>1</v>
      </c>
      <c r="B133" s="14" t="s">
        <v>143</v>
      </c>
      <c r="C133" s="14"/>
      <c r="D133" s="14"/>
      <c r="E133" s="14"/>
      <c r="F133" s="14"/>
      <c r="G133" s="14"/>
      <c r="H133" s="37" t="n">
        <f aca="false">I133/$I$99</f>
        <v>0.0185915492957747</v>
      </c>
      <c r="I133" s="38" t="n">
        <f aca="false">($D$143/$E$144)*G143</f>
        <v>62.1625030403966</v>
      </c>
    </row>
    <row r="134" customFormat="false" ht="15" hidden="false" customHeight="true" outlineLevel="0" collapsed="false">
      <c r="A134" s="36" t="n">
        <v>2</v>
      </c>
      <c r="B134" s="14" t="s">
        <v>144</v>
      </c>
      <c r="C134" s="14"/>
      <c r="D134" s="14"/>
      <c r="E134" s="14"/>
      <c r="F134" s="14"/>
      <c r="G134" s="14"/>
      <c r="H134" s="37" t="n">
        <f aca="false">I134/$I$99</f>
        <v>0.0856338028169014</v>
      </c>
      <c r="I134" s="38" t="n">
        <f aca="false">($D$143/$E$144)*G144</f>
        <v>286.324256428494</v>
      </c>
    </row>
    <row r="135" customFormat="false" ht="15" hidden="false" customHeight="true" outlineLevel="0" collapsed="false">
      <c r="A135" s="36" t="n">
        <v>3</v>
      </c>
      <c r="B135" s="14" t="s">
        <v>19</v>
      </c>
      <c r="C135" s="14"/>
      <c r="D135" s="14"/>
      <c r="E135" s="14"/>
      <c r="F135" s="14"/>
      <c r="G135" s="14"/>
      <c r="H135" s="37" t="n">
        <f aca="false">I135/$I$99</f>
        <v>0.0225352112676056</v>
      </c>
      <c r="I135" s="38" t="n">
        <f aca="false">($D$143/$E$144)*G145</f>
        <v>75.3484885338141</v>
      </c>
    </row>
    <row r="136" customFormat="false" ht="15" hidden="false" customHeight="true" outlineLevel="0" collapsed="false">
      <c r="A136" s="36" t="n">
        <v>4</v>
      </c>
      <c r="B136" s="14" t="s">
        <v>145</v>
      </c>
      <c r="C136" s="14"/>
      <c r="D136" s="14"/>
      <c r="E136" s="14"/>
      <c r="F136" s="14"/>
      <c r="G136" s="14"/>
      <c r="H136" s="37" t="n">
        <f aca="false">I136/$I$99</f>
        <v>0</v>
      </c>
      <c r="I136" s="38" t="n">
        <f aca="false">($D$143/$E$144)*G146</f>
        <v>0</v>
      </c>
    </row>
    <row r="137" customFormat="false" ht="15" hidden="false" customHeight="true" outlineLevel="0" collapsed="false">
      <c r="A137" s="36" t="n">
        <v>5</v>
      </c>
      <c r="B137" s="14" t="s">
        <v>146</v>
      </c>
      <c r="C137" s="14"/>
      <c r="D137" s="14"/>
      <c r="E137" s="14"/>
      <c r="F137" s="14"/>
      <c r="G137" s="14"/>
      <c r="H137" s="37" t="n">
        <f aca="false">I137/$I$99</f>
        <v>0</v>
      </c>
      <c r="I137" s="38" t="n">
        <f aca="false">($D$143/$E$144)*G147</f>
        <v>0</v>
      </c>
    </row>
    <row r="138" customFormat="false" ht="15" hidden="false" customHeight="true" outlineLevel="0" collapsed="false">
      <c r="A138" s="40" t="s">
        <v>147</v>
      </c>
      <c r="B138" s="40"/>
      <c r="C138" s="40"/>
      <c r="D138" s="40"/>
      <c r="E138" s="40"/>
      <c r="F138" s="40"/>
      <c r="G138" s="40"/>
      <c r="H138" s="41" t="n">
        <f aca="false">H133+H134+H135+H136+H137</f>
        <v>0.126760563380282</v>
      </c>
      <c r="I138" s="42" t="n">
        <f aca="false">SUM(I133:I137)</f>
        <v>423.835248002704</v>
      </c>
    </row>
    <row r="139" customFormat="false" ht="11.25" hidden="false" customHeight="true" outlineLevel="0" collapsed="false">
      <c r="A139" s="47" t="s">
        <v>148</v>
      </c>
      <c r="B139" s="48" t="s">
        <v>149</v>
      </c>
      <c r="C139" s="48"/>
      <c r="D139" s="48"/>
      <c r="E139" s="48"/>
      <c r="F139" s="48"/>
      <c r="G139" s="48"/>
      <c r="H139" s="48"/>
      <c r="I139" s="48"/>
    </row>
    <row r="140" customFormat="false" ht="18.75" hidden="false" customHeight="true" outlineLevel="0" collapsed="false">
      <c r="A140" s="47" t="s">
        <v>150</v>
      </c>
      <c r="B140" s="102" t="s">
        <v>151</v>
      </c>
      <c r="C140" s="102"/>
      <c r="D140" s="102"/>
      <c r="E140" s="102"/>
      <c r="F140" s="102"/>
      <c r="G140" s="102"/>
      <c r="H140" s="102"/>
      <c r="I140" s="102"/>
    </row>
    <row r="141" customFormat="false" ht="13.5" hidden="false" customHeight="true" outlineLevel="0" collapsed="false">
      <c r="A141" s="59" t="s">
        <v>152</v>
      </c>
      <c r="B141" s="59"/>
      <c r="C141" s="59"/>
      <c r="D141" s="59"/>
      <c r="E141" s="59"/>
      <c r="F141" s="59"/>
      <c r="G141" s="59"/>
      <c r="H141" s="59"/>
      <c r="I141" s="59"/>
    </row>
    <row r="142" customFormat="false" ht="13.5" hidden="false" customHeight="true" outlineLevel="0" collapsed="false">
      <c r="A142" s="28" t="s">
        <v>153</v>
      </c>
      <c r="B142" s="28"/>
      <c r="C142" s="28" t="s">
        <v>154</v>
      </c>
      <c r="D142" s="21" t="s">
        <v>155</v>
      </c>
      <c r="E142" s="21"/>
      <c r="F142" s="28" t="s">
        <v>156</v>
      </c>
      <c r="G142" s="103" t="s">
        <v>157</v>
      </c>
      <c r="H142" s="28" t="s">
        <v>158</v>
      </c>
      <c r="I142" s="28"/>
    </row>
    <row r="143" customFormat="false" ht="13.5" hidden="false" customHeight="true" outlineLevel="0" collapsed="false">
      <c r="A143" s="38" t="n">
        <f aca="false">I99</f>
        <v>3343.589178688</v>
      </c>
      <c r="B143" s="38"/>
      <c r="C143" s="38" t="n">
        <f aca="false">I129</f>
        <v>0</v>
      </c>
      <c r="D143" s="104" t="n">
        <f aca="false">A143+C143</f>
        <v>3343.589178688</v>
      </c>
      <c r="E143" s="104"/>
      <c r="F143" s="36" t="str">
        <f aca="false">B133</f>
        <v>PIS</v>
      </c>
      <c r="G143" s="105" t="n">
        <v>0.0165</v>
      </c>
      <c r="H143" s="71" t="n">
        <v>0.0065</v>
      </c>
      <c r="I143" s="71"/>
      <c r="J143" s="55"/>
    </row>
    <row r="144" customFormat="false" ht="13.5" hidden="false" customHeight="true" outlineLevel="0" collapsed="false">
      <c r="A144" s="106" t="s">
        <v>159</v>
      </c>
      <c r="B144" s="106"/>
      <c r="C144" s="103" t="n">
        <v>1</v>
      </c>
      <c r="D144" s="107" t="n">
        <f aca="false">G148/1</f>
        <v>0.1125</v>
      </c>
      <c r="E144" s="108" t="n">
        <f aca="false">C144-D144</f>
        <v>0.8875</v>
      </c>
      <c r="F144" s="36" t="str">
        <f aca="false">B134</f>
        <v>COFINS</v>
      </c>
      <c r="G144" s="105" t="n">
        <v>0.076</v>
      </c>
      <c r="H144" s="71" t="n">
        <v>0.03</v>
      </c>
      <c r="I144" s="71"/>
    </row>
    <row r="145" customFormat="false" ht="13.5" hidden="false" customHeight="true" outlineLevel="0" collapsed="false">
      <c r="A145" s="109" t="s">
        <v>160</v>
      </c>
      <c r="B145" s="109"/>
      <c r="C145" s="36" t="n">
        <v>1</v>
      </c>
      <c r="D145" s="110" t="n">
        <f aca="false">H148</f>
        <v>0.0565</v>
      </c>
      <c r="E145" s="111" t="n">
        <f aca="false">C145-D145</f>
        <v>0.9435</v>
      </c>
      <c r="F145" s="36" t="str">
        <f aca="false">B135</f>
        <v>ISS</v>
      </c>
      <c r="G145" s="105" t="n">
        <f aca="false">I11</f>
        <v>0.02</v>
      </c>
      <c r="H145" s="71" t="n">
        <f aca="false">I11</f>
        <v>0.02</v>
      </c>
      <c r="I145" s="71"/>
    </row>
    <row r="146" customFormat="false" ht="13.5" hidden="false" customHeight="true" outlineLevel="0" collapsed="false">
      <c r="A146" s="112" t="s">
        <v>161</v>
      </c>
      <c r="B146" s="112"/>
      <c r="C146" s="36" t="n">
        <v>1</v>
      </c>
      <c r="D146" s="113" t="n">
        <v>0.09</v>
      </c>
      <c r="E146" s="114" t="n">
        <f aca="false">C146-D146</f>
        <v>0.91</v>
      </c>
      <c r="F146" s="28" t="s">
        <v>162</v>
      </c>
      <c r="G146" s="105" t="n">
        <v>0</v>
      </c>
      <c r="H146" s="71" t="n">
        <v>0</v>
      </c>
      <c r="I146" s="71"/>
    </row>
    <row r="147" customFormat="false" ht="13.5" hidden="false" customHeight="true" outlineLevel="0" collapsed="false">
      <c r="A147" s="115" t="s">
        <v>163</v>
      </c>
      <c r="B147" s="115" t="s">
        <v>164</v>
      </c>
      <c r="C147" s="115"/>
      <c r="D147" s="115"/>
      <c r="E147" s="115"/>
      <c r="F147" s="21" t="s">
        <v>165</v>
      </c>
      <c r="G147" s="105" t="n">
        <v>0</v>
      </c>
      <c r="H147" s="71" t="n">
        <v>0</v>
      </c>
      <c r="I147" s="71"/>
    </row>
    <row r="148" customFormat="false" ht="18" hidden="false" customHeight="true" outlineLevel="0" collapsed="false">
      <c r="A148" s="115"/>
      <c r="B148" s="115"/>
      <c r="C148" s="115"/>
      <c r="D148" s="115"/>
      <c r="E148" s="115"/>
      <c r="F148" s="3" t="s">
        <v>166</v>
      </c>
      <c r="G148" s="116" t="n">
        <f aca="false">SUM(G143:G147)</f>
        <v>0.1125</v>
      </c>
      <c r="H148" s="117" t="n">
        <f aca="false">SUM(H143:I147)</f>
        <v>0.0565</v>
      </c>
      <c r="I148" s="117"/>
    </row>
    <row r="149" customFormat="false" ht="18" hidden="false" customHeight="true" outlineLevel="0" collapsed="false">
      <c r="A149" s="47" t="s">
        <v>167</v>
      </c>
      <c r="B149" s="102" t="s">
        <v>168</v>
      </c>
      <c r="C149" s="102"/>
      <c r="D149" s="102"/>
      <c r="E149" s="102"/>
      <c r="F149" s="102"/>
      <c r="G149" s="102"/>
      <c r="H149" s="102"/>
      <c r="I149" s="102"/>
    </row>
    <row r="150" customFormat="false" ht="4.5" hidden="false" customHeight="true" outlineLevel="0" collapsed="false">
      <c r="A150" s="118"/>
      <c r="B150" s="119"/>
      <c r="C150" s="119"/>
      <c r="D150" s="119"/>
      <c r="E150" s="119"/>
      <c r="F150" s="119"/>
      <c r="G150" s="119"/>
      <c r="H150" s="119"/>
      <c r="I150" s="119"/>
    </row>
    <row r="151" customFormat="false" ht="12" hidden="false" customHeight="true" outlineLevel="0" collapsed="false">
      <c r="A151" s="81" t="s">
        <v>169</v>
      </c>
      <c r="B151" s="81"/>
      <c r="C151" s="81"/>
      <c r="D151" s="81"/>
      <c r="E151" s="81"/>
      <c r="F151" s="81"/>
      <c r="G151" s="81"/>
      <c r="H151" s="82" t="n">
        <f aca="false">H138</f>
        <v>0.126760563380282</v>
      </c>
      <c r="I151" s="83" t="n">
        <f aca="false">I138</f>
        <v>423.835248002704</v>
      </c>
    </row>
    <row r="152" customFormat="false" ht="4.5" hidden="false" customHeight="true" outlineLevel="0" collapsed="false"/>
    <row r="153" customFormat="false" ht="11.25" hidden="false" customHeight="true" outlineLevel="0" collapsed="false">
      <c r="A153" s="120" t="s">
        <v>170</v>
      </c>
      <c r="B153" s="120"/>
      <c r="C153" s="120"/>
      <c r="D153" s="120"/>
      <c r="E153" s="120"/>
      <c r="F153" s="120"/>
      <c r="G153" s="120"/>
      <c r="H153" s="120"/>
      <c r="I153" s="120"/>
    </row>
    <row r="154" customFormat="false" ht="11.25" hidden="false" customHeight="true" outlineLevel="0" collapsed="false">
      <c r="A154" s="33" t="s">
        <v>38</v>
      </c>
      <c r="B154" s="33"/>
      <c r="C154" s="33"/>
      <c r="D154" s="33"/>
      <c r="E154" s="33"/>
      <c r="F154" s="33"/>
      <c r="G154" s="33"/>
      <c r="H154" s="33"/>
      <c r="I154" s="33"/>
    </row>
    <row r="155" customFormat="false" ht="15" hidden="false" customHeight="true" outlineLevel="0" collapsed="false">
      <c r="A155" s="36" t="n">
        <v>1</v>
      </c>
      <c r="B155" s="14" t="s">
        <v>171</v>
      </c>
      <c r="C155" s="14"/>
      <c r="D155" s="14"/>
      <c r="E155" s="14"/>
      <c r="F155" s="14"/>
      <c r="G155" s="14"/>
      <c r="H155" s="37" t="n">
        <f aca="false">I155/$G$172</f>
        <v>0.494236854974043</v>
      </c>
      <c r="I155" s="121" t="n">
        <f aca="false">I40</f>
        <v>1862</v>
      </c>
    </row>
    <row r="156" customFormat="false" ht="15" hidden="false" customHeight="true" outlineLevel="0" collapsed="false">
      <c r="A156" s="36" t="n">
        <v>2</v>
      </c>
      <c r="B156" s="14" t="s">
        <v>172</v>
      </c>
      <c r="C156" s="14"/>
      <c r="D156" s="14"/>
      <c r="E156" s="14"/>
      <c r="F156" s="14"/>
      <c r="G156" s="14"/>
      <c r="H156" s="37" t="n">
        <f aca="false">I156/$G$172</f>
        <v>0.371447179875411</v>
      </c>
      <c r="I156" s="121" t="n">
        <f aca="false">I51+I63+I70+I74</f>
        <v>1399.399178688</v>
      </c>
    </row>
    <row r="157" customFormat="false" ht="15" hidden="false" customHeight="true" outlineLevel="0" collapsed="false">
      <c r="A157" s="36" t="n">
        <v>3</v>
      </c>
      <c r="B157" s="14" t="s">
        <v>173</v>
      </c>
      <c r="C157" s="14"/>
      <c r="D157" s="14"/>
      <c r="E157" s="14"/>
      <c r="F157" s="14"/>
      <c r="G157" s="14"/>
      <c r="H157" s="37" t="n">
        <f aca="false">I157/$G$172</f>
        <v>0.021815965150546</v>
      </c>
      <c r="I157" s="121" t="n">
        <f aca="false">I85</f>
        <v>82.19</v>
      </c>
    </row>
    <row r="158" s="44" customFormat="true" ht="15" hidden="false" customHeight="true" outlineLevel="0" collapsed="false">
      <c r="A158" s="81" t="s">
        <v>174</v>
      </c>
      <c r="B158" s="81"/>
      <c r="C158" s="81"/>
      <c r="D158" s="81"/>
      <c r="E158" s="81"/>
      <c r="F158" s="81"/>
      <c r="G158" s="81"/>
      <c r="H158" s="82" t="n">
        <f aca="false">H155+H156+H157</f>
        <v>0.8875</v>
      </c>
      <c r="I158" s="83" t="n">
        <f aca="false">SUM(I155:I157)</f>
        <v>3343.589178688</v>
      </c>
      <c r="J158" s="122"/>
    </row>
    <row r="159" customFormat="false" ht="4.5" hidden="false" customHeight="true" outlineLevel="0" collapsed="false"/>
    <row r="160" customFormat="false" ht="11.25" hidden="false" customHeight="true" outlineLevel="0" collapsed="false">
      <c r="A160" s="33" t="s">
        <v>113</v>
      </c>
      <c r="B160" s="33"/>
      <c r="C160" s="33"/>
      <c r="D160" s="33"/>
      <c r="E160" s="33"/>
      <c r="F160" s="33"/>
      <c r="G160" s="33"/>
      <c r="H160" s="33"/>
      <c r="I160" s="33"/>
    </row>
    <row r="161" customFormat="false" ht="15" hidden="false" customHeight="true" outlineLevel="0" collapsed="false">
      <c r="A161" s="36" t="n">
        <v>1</v>
      </c>
      <c r="B161" s="14" t="s">
        <v>175</v>
      </c>
      <c r="C161" s="14"/>
      <c r="D161" s="14"/>
      <c r="E161" s="14"/>
      <c r="F161" s="14"/>
      <c r="G161" s="14"/>
      <c r="H161" s="37" t="n">
        <f aca="false">I161/$G$172</f>
        <v>0</v>
      </c>
      <c r="I161" s="38" t="n">
        <f aca="false">I109</f>
        <v>0</v>
      </c>
    </row>
    <row r="162" customFormat="false" ht="15" hidden="false" customHeight="true" outlineLevel="0" collapsed="false">
      <c r="A162" s="36" t="n">
        <v>2</v>
      </c>
      <c r="B162" s="14" t="s">
        <v>176</v>
      </c>
      <c r="C162" s="14"/>
      <c r="D162" s="14"/>
      <c r="E162" s="14"/>
      <c r="F162" s="14"/>
      <c r="G162" s="14"/>
      <c r="H162" s="37" t="n">
        <f aca="false">I162/$G$172</f>
        <v>0</v>
      </c>
      <c r="I162" s="38" t="n">
        <f aca="false">I119</f>
        <v>0</v>
      </c>
    </row>
    <row r="163" customFormat="false" ht="15" hidden="false" customHeight="true" outlineLevel="0" collapsed="false">
      <c r="A163" s="36" t="n">
        <v>3</v>
      </c>
      <c r="B163" s="14" t="s">
        <v>177</v>
      </c>
      <c r="C163" s="14"/>
      <c r="D163" s="14"/>
      <c r="E163" s="14"/>
      <c r="F163" s="14"/>
      <c r="G163" s="14"/>
      <c r="H163" s="37" t="n">
        <f aca="false">I163/$G$172</f>
        <v>0</v>
      </c>
      <c r="I163" s="38" t="n">
        <f aca="false">I123</f>
        <v>0</v>
      </c>
    </row>
    <row r="164" customFormat="false" ht="15" hidden="false" customHeight="true" outlineLevel="0" collapsed="false">
      <c r="A164" s="81" t="s">
        <v>178</v>
      </c>
      <c r="B164" s="81"/>
      <c r="C164" s="81"/>
      <c r="D164" s="81"/>
      <c r="E164" s="81"/>
      <c r="F164" s="81"/>
      <c r="G164" s="81"/>
      <c r="H164" s="82" t="n">
        <f aca="false">H161+H162+H163</f>
        <v>0</v>
      </c>
      <c r="I164" s="83" t="n">
        <f aca="false">I161+I162+I163</f>
        <v>0</v>
      </c>
    </row>
    <row r="165" customFormat="false" ht="4.5" hidden="false" customHeight="true" outlineLevel="0" collapsed="false"/>
    <row r="166" customFormat="false" ht="11.25" hidden="false" customHeight="true" outlineLevel="0" collapsed="false">
      <c r="A166" s="33" t="s">
        <v>141</v>
      </c>
      <c r="B166" s="33"/>
      <c r="C166" s="33"/>
      <c r="D166" s="33"/>
      <c r="E166" s="33"/>
      <c r="F166" s="33"/>
      <c r="G166" s="33"/>
      <c r="H166" s="33"/>
      <c r="I166" s="33"/>
    </row>
    <row r="167" customFormat="false" ht="15" hidden="false" customHeight="true" outlineLevel="0" collapsed="false">
      <c r="A167" s="36" t="n">
        <v>1</v>
      </c>
      <c r="B167" s="14" t="s">
        <v>179</v>
      </c>
      <c r="C167" s="14"/>
      <c r="D167" s="14"/>
      <c r="E167" s="14"/>
      <c r="F167" s="14"/>
      <c r="G167" s="14"/>
      <c r="H167" s="37" t="n">
        <f aca="false">I167/$G$172</f>
        <v>0.1125</v>
      </c>
      <c r="I167" s="38" t="n">
        <f aca="false">I138</f>
        <v>423.835248002704</v>
      </c>
    </row>
    <row r="168" customFormat="false" ht="15" hidden="false" customHeight="true" outlineLevel="0" collapsed="false">
      <c r="A168" s="81" t="s">
        <v>180</v>
      </c>
      <c r="B168" s="81"/>
      <c r="C168" s="81"/>
      <c r="D168" s="81"/>
      <c r="E168" s="81"/>
      <c r="F168" s="81"/>
      <c r="G168" s="81"/>
      <c r="H168" s="82" t="n">
        <f aca="false">H167</f>
        <v>0.1125</v>
      </c>
      <c r="I168" s="83" t="n">
        <f aca="false">I138</f>
        <v>423.835248002704</v>
      </c>
      <c r="K168" s="123"/>
    </row>
    <row r="169" customFormat="false" ht="4.5" hidden="false" customHeight="true" outlineLevel="0" collapsed="false"/>
    <row r="170" customFormat="false" ht="11.25" hidden="false" customHeight="true" outlineLevel="0" collapsed="false">
      <c r="A170" s="124" t="s">
        <v>170</v>
      </c>
      <c r="B170" s="124"/>
      <c r="C170" s="124"/>
      <c r="D170" s="124"/>
      <c r="E170" s="124"/>
      <c r="F170" s="124"/>
      <c r="G170" s="124"/>
      <c r="H170" s="124"/>
      <c r="I170" s="124"/>
    </row>
    <row r="171" customFormat="false" ht="45" hidden="false" customHeight="true" outlineLevel="0" collapsed="false">
      <c r="A171" s="125" t="s">
        <v>181</v>
      </c>
      <c r="B171" s="125"/>
      <c r="C171" s="125"/>
      <c r="D171" s="125"/>
      <c r="E171" s="125"/>
      <c r="F171" s="125"/>
      <c r="G171" s="124" t="s">
        <v>182</v>
      </c>
      <c r="H171" s="124" t="s">
        <v>183</v>
      </c>
      <c r="I171" s="124" t="s">
        <v>184</v>
      </c>
    </row>
    <row r="172" customFormat="false" ht="11.25" hidden="false" customHeight="true" outlineLevel="0" collapsed="false">
      <c r="A172" s="126" t="str">
        <f aca="false">D5</f>
        <v>Pedreiro (Oficial)</v>
      </c>
      <c r="B172" s="126"/>
      <c r="C172" s="126"/>
      <c r="D172" s="126"/>
      <c r="E172" s="126"/>
      <c r="F172" s="126"/>
      <c r="G172" s="127" t="n">
        <f aca="false">I158+I164+I168</f>
        <v>3767.4244266907</v>
      </c>
      <c r="H172" s="124" t="n">
        <f aca="false">IF(D6="12x36",2,1)</f>
        <v>1</v>
      </c>
      <c r="I172" s="127" t="n">
        <f aca="false">G172*H172</f>
        <v>3767.4244266907</v>
      </c>
    </row>
    <row r="173" customFormat="false" ht="11.25" hidden="false" customHeight="false" outlineLevel="0" collapsed="false">
      <c r="A173" s="126"/>
      <c r="B173" s="126"/>
      <c r="C173" s="126"/>
      <c r="D173" s="126"/>
      <c r="E173" s="126"/>
      <c r="F173" s="126"/>
      <c r="G173" s="124"/>
      <c r="H173" s="124"/>
      <c r="I173" s="127"/>
    </row>
    <row r="174" s="44" customFormat="true" ht="12" hidden="false" customHeight="true" outlineLevel="0" collapsed="false">
      <c r="A174" s="128" t="s">
        <v>185</v>
      </c>
      <c r="B174" s="128"/>
      <c r="C174" s="128"/>
      <c r="D174" s="128"/>
      <c r="E174" s="128"/>
      <c r="F174" s="128"/>
      <c r="G174" s="128"/>
      <c r="H174" s="128"/>
      <c r="I174" s="129" t="n">
        <f aca="false">I172</f>
        <v>3767.4244266907</v>
      </c>
      <c r="J174" s="122"/>
    </row>
  </sheetData>
  <mergeCells count="173">
    <mergeCell ref="A1:I1"/>
    <mergeCell ref="A2:B2"/>
    <mergeCell ref="C2:D2"/>
    <mergeCell ref="E2:I2"/>
    <mergeCell ref="A3:B3"/>
    <mergeCell ref="A5:C5"/>
    <mergeCell ref="D5:F5"/>
    <mergeCell ref="G5:H6"/>
    <mergeCell ref="I5:I6"/>
    <mergeCell ref="A6:C6"/>
    <mergeCell ref="D6:F6"/>
    <mergeCell ref="A7:C7"/>
    <mergeCell ref="D7:F7"/>
    <mergeCell ref="G7:H8"/>
    <mergeCell ref="I7:I8"/>
    <mergeCell ref="A8:C8"/>
    <mergeCell ref="D8:F8"/>
    <mergeCell ref="A9:C9"/>
    <mergeCell ref="D9:F9"/>
    <mergeCell ref="G9:H9"/>
    <mergeCell ref="A10:F10"/>
    <mergeCell ref="A11:F11"/>
    <mergeCell ref="A12:F14"/>
    <mergeCell ref="G12:G14"/>
    <mergeCell ref="A15:F17"/>
    <mergeCell ref="G15:G17"/>
    <mergeCell ref="A18:F20"/>
    <mergeCell ref="G18:G20"/>
    <mergeCell ref="A21:F21"/>
    <mergeCell ref="A22:F22"/>
    <mergeCell ref="A23:F23"/>
    <mergeCell ref="A24:F25"/>
    <mergeCell ref="A26:F26"/>
    <mergeCell ref="A27:F27"/>
    <mergeCell ref="A29:I29"/>
    <mergeCell ref="B30:G30"/>
    <mergeCell ref="B31:G31"/>
    <mergeCell ref="B32:G32"/>
    <mergeCell ref="B33:G33"/>
    <mergeCell ref="B34:G34"/>
    <mergeCell ref="B35:G35"/>
    <mergeCell ref="B36:G36"/>
    <mergeCell ref="B37:G37"/>
    <mergeCell ref="B38:G38"/>
    <mergeCell ref="B39:G39"/>
    <mergeCell ref="A40:G40"/>
    <mergeCell ref="B42:G42"/>
    <mergeCell ref="B43:G43"/>
    <mergeCell ref="B44:G44"/>
    <mergeCell ref="B45:G45"/>
    <mergeCell ref="B46:G46"/>
    <mergeCell ref="B47:G47"/>
    <mergeCell ref="B48:G48"/>
    <mergeCell ref="B49:G49"/>
    <mergeCell ref="B50:G50"/>
    <mergeCell ref="A51:G51"/>
    <mergeCell ref="A52:I52"/>
    <mergeCell ref="A53:I53"/>
    <mergeCell ref="B54:G54"/>
    <mergeCell ref="B55:G55"/>
    <mergeCell ref="B56:G56"/>
    <mergeCell ref="B57:G57"/>
    <mergeCell ref="B58:G58"/>
    <mergeCell ref="B59:G59"/>
    <mergeCell ref="B60:G60"/>
    <mergeCell ref="B61:G61"/>
    <mergeCell ref="B62:G62"/>
    <mergeCell ref="A63:G63"/>
    <mergeCell ref="B64:I64"/>
    <mergeCell ref="B65:I65"/>
    <mergeCell ref="B66:G66"/>
    <mergeCell ref="B67:G67"/>
    <mergeCell ref="B68:G68"/>
    <mergeCell ref="B69:G69"/>
    <mergeCell ref="A70:G70"/>
    <mergeCell ref="B72:G72"/>
    <mergeCell ref="B73:G73"/>
    <mergeCell ref="A74:G74"/>
    <mergeCell ref="A76:G76"/>
    <mergeCell ref="B78:G78"/>
    <mergeCell ref="B79:G79"/>
    <mergeCell ref="B80:G80"/>
    <mergeCell ref="B81:G81"/>
    <mergeCell ref="B82:G82"/>
    <mergeCell ref="B83:G83"/>
    <mergeCell ref="B84:G84"/>
    <mergeCell ref="A85:G85"/>
    <mergeCell ref="B86:G86"/>
    <mergeCell ref="A87:I87"/>
    <mergeCell ref="A88:B88"/>
    <mergeCell ref="A89:B89"/>
    <mergeCell ref="A91:I91"/>
    <mergeCell ref="A92:B92"/>
    <mergeCell ref="A93:B93"/>
    <mergeCell ref="A95:E95"/>
    <mergeCell ref="F95:I95"/>
    <mergeCell ref="A96:B96"/>
    <mergeCell ref="A97:B97"/>
    <mergeCell ref="A99:G99"/>
    <mergeCell ref="A101:I101"/>
    <mergeCell ref="B102:G102"/>
    <mergeCell ref="B103:G103"/>
    <mergeCell ref="B104:G104"/>
    <mergeCell ref="B105:G105"/>
    <mergeCell ref="B106:G106"/>
    <mergeCell ref="B107:G107"/>
    <mergeCell ref="B108:G108"/>
    <mergeCell ref="A109:G109"/>
    <mergeCell ref="B110:I110"/>
    <mergeCell ref="A112:E112"/>
    <mergeCell ref="A113:B113"/>
    <mergeCell ref="A114:B114"/>
    <mergeCell ref="B115:I115"/>
    <mergeCell ref="B116:G116"/>
    <mergeCell ref="B117:G117"/>
    <mergeCell ref="B118:G118"/>
    <mergeCell ref="A119:G119"/>
    <mergeCell ref="B121:G121"/>
    <mergeCell ref="B122:G122"/>
    <mergeCell ref="A123:G123"/>
    <mergeCell ref="A125:E125"/>
    <mergeCell ref="A126:B126"/>
    <mergeCell ref="A127:B127"/>
    <mergeCell ref="A129:G129"/>
    <mergeCell ref="A131:I131"/>
    <mergeCell ref="B132:G132"/>
    <mergeCell ref="B133:G133"/>
    <mergeCell ref="B134:G134"/>
    <mergeCell ref="B135:G135"/>
    <mergeCell ref="B136:G136"/>
    <mergeCell ref="B137:G137"/>
    <mergeCell ref="A138:G138"/>
    <mergeCell ref="B139:I139"/>
    <mergeCell ref="B140:I140"/>
    <mergeCell ref="A141:I141"/>
    <mergeCell ref="A142:B142"/>
    <mergeCell ref="D142:E142"/>
    <mergeCell ref="H142:I142"/>
    <mergeCell ref="A143:B143"/>
    <mergeCell ref="D143:E143"/>
    <mergeCell ref="H143:I143"/>
    <mergeCell ref="A144:B144"/>
    <mergeCell ref="H144:I144"/>
    <mergeCell ref="A145:B145"/>
    <mergeCell ref="H145:I145"/>
    <mergeCell ref="A146:B146"/>
    <mergeCell ref="H146:I146"/>
    <mergeCell ref="A147:A148"/>
    <mergeCell ref="B147:E148"/>
    <mergeCell ref="H147:I147"/>
    <mergeCell ref="H148:I148"/>
    <mergeCell ref="B149:I149"/>
    <mergeCell ref="B150:I150"/>
    <mergeCell ref="A151:G151"/>
    <mergeCell ref="A153:I153"/>
    <mergeCell ref="A154:I154"/>
    <mergeCell ref="B155:G155"/>
    <mergeCell ref="B156:G156"/>
    <mergeCell ref="B157:G157"/>
    <mergeCell ref="A158:G158"/>
    <mergeCell ref="A160:I160"/>
    <mergeCell ref="B161:G161"/>
    <mergeCell ref="B162:G162"/>
    <mergeCell ref="B163:G163"/>
    <mergeCell ref="A164:G164"/>
    <mergeCell ref="A166:I166"/>
    <mergeCell ref="B167:G167"/>
    <mergeCell ref="A168:G168"/>
    <mergeCell ref="A170:I170"/>
    <mergeCell ref="A171:F171"/>
    <mergeCell ref="A172:F172"/>
    <mergeCell ref="A173:F173"/>
    <mergeCell ref="A174:H174"/>
  </mergeCells>
  <printOptions headings="false" gridLines="false" gridLinesSet="true" horizontalCentered="true" verticalCentered="false"/>
  <pageMargins left="1.29583333333333" right="0.511805555555556" top="1.34722222222222" bottom="0.7875" header="0.511811023622047" footer="0.511811023622047"/>
  <pageSetup paperSize="9" scale="73" fitToWidth="1" fitToHeight="1" pageOrder="downThenOver" orientation="portrait" blackAndWhite="false" draft="false" cellComments="none" horizontalDpi="300" verticalDpi="300" copies="1"/>
  <headerFooter differentFirst="false" differentOddEven="false">
    <oddHeader/>
    <oddFooter/>
  </headerFooter>
</worksheet>
</file>

<file path=xl/worksheets/sheet1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false"/>
  </sheetPr>
  <dimension ref="A1:L174"/>
  <sheetViews>
    <sheetView showFormulas="false" showGridLines="true" showRowColHeaders="true" showZeros="true" rightToLeft="false" tabSelected="false" showOutlineSymbols="true" defaultGridColor="true" view="pageBreakPreview" topLeftCell="A7" colorId="64" zoomScale="130" zoomScaleNormal="130" zoomScalePageLayoutView="130" workbookViewId="0">
      <selection pane="topLeft" activeCell="A21" activeCellId="0" sqref="A21"/>
    </sheetView>
  </sheetViews>
  <sheetFormatPr defaultColWidth="9.1484375" defaultRowHeight="11.25" zeroHeight="false" outlineLevelRow="0" outlineLevelCol="0"/>
  <cols>
    <col collapsed="false" customWidth="true" hidden="false" outlineLevel="0" max="1" min="1" style="1" width="2.86"/>
    <col collapsed="false" customWidth="true" hidden="false" outlineLevel="0" max="4" min="2" style="1" width="11.29"/>
    <col collapsed="false" customWidth="true" hidden="false" outlineLevel="0" max="5" min="5" style="1" width="12.15"/>
    <col collapsed="false" customWidth="true" hidden="false" outlineLevel="0" max="7" min="6" style="1" width="11.29"/>
    <col collapsed="false" customWidth="true" hidden="false" outlineLevel="0" max="8" min="8" style="1" width="9.29"/>
    <col collapsed="false" customWidth="true" hidden="false" outlineLevel="0" max="9" min="9" style="1" width="11.71"/>
    <col collapsed="false" customWidth="true" hidden="false" outlineLevel="0" max="10" min="10" style="2" width="11.14"/>
    <col collapsed="false" customWidth="true" hidden="false" outlineLevel="0" max="11" min="11" style="1" width="10"/>
    <col collapsed="false" customWidth="false" hidden="false" outlineLevel="0" max="12" min="12" style="1" width="9.14"/>
    <col collapsed="false" customWidth="true" hidden="false" outlineLevel="0" max="15" min="13" style="1" width="22.29"/>
    <col collapsed="false" customWidth="false" hidden="false" outlineLevel="0" max="16384" min="16" style="1" width="9.14"/>
  </cols>
  <sheetData>
    <row r="1" customFormat="false" ht="27.75" hidden="false" customHeight="true" outlineLevel="0" collapsed="false">
      <c r="A1" s="3" t="s">
        <v>0</v>
      </c>
      <c r="B1" s="3"/>
      <c r="C1" s="3"/>
      <c r="D1" s="3"/>
      <c r="E1" s="3"/>
      <c r="F1" s="3"/>
      <c r="G1" s="3"/>
      <c r="H1" s="3"/>
      <c r="I1" s="3"/>
      <c r="K1" s="4"/>
    </row>
    <row r="2" customFormat="false" ht="22.5" hidden="false" customHeight="true" outlineLevel="0" collapsed="false">
      <c r="A2" s="3" t="s">
        <v>1</v>
      </c>
      <c r="B2" s="3"/>
      <c r="C2" s="5" t="s">
        <v>2</v>
      </c>
      <c r="D2" s="5"/>
      <c r="E2" s="6" t="s">
        <v>3</v>
      </c>
      <c r="F2" s="6"/>
      <c r="G2" s="6"/>
      <c r="H2" s="6"/>
      <c r="I2" s="6"/>
    </row>
    <row r="3" customFormat="false" ht="11.25" hidden="false" customHeight="true" outlineLevel="0" collapsed="false">
      <c r="A3" s="3" t="s">
        <v>4</v>
      </c>
      <c r="B3" s="3"/>
      <c r="C3" s="7"/>
      <c r="D3" s="8"/>
      <c r="E3" s="9" t="s">
        <v>5</v>
      </c>
      <c r="F3" s="7"/>
      <c r="G3" s="8"/>
      <c r="H3" s="8"/>
      <c r="I3" s="8"/>
    </row>
    <row r="4" customFormat="false" ht="4.5" hidden="false" customHeight="true" outlineLevel="0" collapsed="false"/>
    <row r="5" customFormat="false" ht="18.75" hidden="false" customHeight="true" outlineLevel="0" collapsed="false">
      <c r="A5" s="10" t="s">
        <v>6</v>
      </c>
      <c r="B5" s="10"/>
      <c r="C5" s="10"/>
      <c r="D5" s="11" t="s">
        <v>199</v>
      </c>
      <c r="E5" s="11"/>
      <c r="F5" s="11"/>
      <c r="G5" s="12" t="str">
        <f aca="false">IF(D6="12x36","Regime de trabalho:","Quantidade de HORAS/MÊS")</f>
        <v>Quantidade de HORAS/MÊS</v>
      </c>
      <c r="H5" s="12"/>
      <c r="I5" s="13" t="n">
        <f aca="false">IF(D6="12x36",D6,5*D6)</f>
        <v>200</v>
      </c>
    </row>
    <row r="6" customFormat="false" ht="18.75" hidden="false" customHeight="true" outlineLevel="0" collapsed="false">
      <c r="A6" s="10" t="str">
        <f aca="false">IF(D6="12x36","Regime de trabalho:","Regime de trabalho (horas semanais):")</f>
        <v>Regime de trabalho (horas semanais):</v>
      </c>
      <c r="B6" s="10"/>
      <c r="C6" s="10"/>
      <c r="D6" s="10" t="n">
        <v>40</v>
      </c>
      <c r="E6" s="10"/>
      <c r="F6" s="10"/>
      <c r="G6" s="12"/>
      <c r="H6" s="12"/>
      <c r="I6" s="13"/>
    </row>
    <row r="7" customFormat="false" ht="22.5" hidden="false" customHeight="true" outlineLevel="0" collapsed="false">
      <c r="A7" s="10" t="s">
        <v>8</v>
      </c>
      <c r="B7" s="10"/>
      <c r="C7" s="10"/>
      <c r="D7" s="14" t="s">
        <v>9</v>
      </c>
      <c r="E7" s="14"/>
      <c r="F7" s="14"/>
      <c r="G7" s="15" t="s">
        <v>10</v>
      </c>
      <c r="H7" s="15"/>
      <c r="I7" s="16" t="n">
        <v>0.2</v>
      </c>
    </row>
    <row r="8" customFormat="false" ht="22.5" hidden="false" customHeight="true" outlineLevel="0" collapsed="false">
      <c r="A8" s="10" t="s">
        <v>11</v>
      </c>
      <c r="B8" s="10"/>
      <c r="C8" s="10"/>
      <c r="D8" s="14" t="s">
        <v>12</v>
      </c>
      <c r="E8" s="14"/>
      <c r="F8" s="14"/>
      <c r="G8" s="15"/>
      <c r="H8" s="15"/>
      <c r="I8" s="16"/>
    </row>
    <row r="9" customFormat="false" ht="24.75" hidden="false" customHeight="true" outlineLevel="0" collapsed="false">
      <c r="A9" s="10" t="s">
        <v>13</v>
      </c>
      <c r="B9" s="10"/>
      <c r="C9" s="10"/>
      <c r="D9" s="10" t="s">
        <v>14</v>
      </c>
      <c r="E9" s="10"/>
      <c r="F9" s="10"/>
      <c r="G9" s="15" t="s">
        <v>15</v>
      </c>
      <c r="H9" s="15"/>
      <c r="I9" s="17" t="s">
        <v>16</v>
      </c>
    </row>
    <row r="10" customFormat="false" ht="32.25" hidden="false" customHeight="true" outlineLevel="0" collapsed="false">
      <c r="A10" s="18" t="s">
        <v>17</v>
      </c>
      <c r="B10" s="18"/>
      <c r="C10" s="18"/>
      <c r="D10" s="18"/>
      <c r="E10" s="18"/>
      <c r="F10" s="18"/>
      <c r="G10" s="15" t="s">
        <v>18</v>
      </c>
      <c r="H10" s="19" t="n">
        <v>220</v>
      </c>
      <c r="I10" s="20" t="n">
        <v>1540.51</v>
      </c>
    </row>
    <row r="11" customFormat="false" ht="11.25" hidden="false" customHeight="true" outlineLevel="0" collapsed="false">
      <c r="A11" s="21" t="s">
        <v>19</v>
      </c>
      <c r="B11" s="21"/>
      <c r="C11" s="21"/>
      <c r="D11" s="21"/>
      <c r="E11" s="21"/>
      <c r="F11" s="21"/>
      <c r="G11" s="19" t="str">
        <f aca="false">D9</f>
        <v>Esteio/RS</v>
      </c>
      <c r="H11" s="22" t="s">
        <v>20</v>
      </c>
      <c r="I11" s="23" t="n">
        <v>0.02</v>
      </c>
    </row>
    <row r="12" customFormat="false" ht="15" hidden="false" customHeight="true" outlineLevel="0" collapsed="false">
      <c r="A12" s="21" t="s">
        <v>21</v>
      </c>
      <c r="B12" s="21"/>
      <c r="C12" s="21"/>
      <c r="D12" s="21"/>
      <c r="E12" s="21"/>
      <c r="F12" s="21"/>
      <c r="G12" s="22" t="s">
        <v>12</v>
      </c>
      <c r="H12" s="22" t="s">
        <v>22</v>
      </c>
      <c r="I12" s="20" t="n">
        <v>4</v>
      </c>
    </row>
    <row r="13" customFormat="false" ht="11.25" hidden="false" customHeight="false" outlineLevel="0" collapsed="false">
      <c r="A13" s="21"/>
      <c r="B13" s="21"/>
      <c r="C13" s="21"/>
      <c r="D13" s="21"/>
      <c r="E13" s="21"/>
      <c r="F13" s="21"/>
      <c r="G13" s="22"/>
      <c r="H13" s="22" t="s">
        <v>23</v>
      </c>
      <c r="I13" s="24" t="n">
        <v>22</v>
      </c>
    </row>
    <row r="14" customFormat="false" ht="11.25" hidden="false" customHeight="false" outlineLevel="0" collapsed="false">
      <c r="A14" s="21"/>
      <c r="B14" s="21"/>
      <c r="C14" s="21"/>
      <c r="D14" s="21"/>
      <c r="E14" s="21"/>
      <c r="F14" s="21"/>
      <c r="G14" s="22"/>
      <c r="H14" s="22" t="s">
        <v>24</v>
      </c>
      <c r="I14" s="17" t="n">
        <v>0.06</v>
      </c>
    </row>
    <row r="15" customFormat="false" ht="11.25" hidden="false" customHeight="true" outlineLevel="0" collapsed="false">
      <c r="A15" s="21" t="s">
        <v>25</v>
      </c>
      <c r="B15" s="21"/>
      <c r="C15" s="21"/>
      <c r="D15" s="21"/>
      <c r="E15" s="21"/>
      <c r="F15" s="21"/>
      <c r="G15" s="22" t="s">
        <v>12</v>
      </c>
      <c r="H15" s="22" t="s">
        <v>22</v>
      </c>
      <c r="I15" s="20" t="n">
        <v>23.68</v>
      </c>
    </row>
    <row r="16" customFormat="false" ht="11.25" hidden="false" customHeight="true" outlineLevel="0" collapsed="false">
      <c r="A16" s="21"/>
      <c r="B16" s="21"/>
      <c r="C16" s="21"/>
      <c r="D16" s="21"/>
      <c r="E16" s="21"/>
      <c r="F16" s="21"/>
      <c r="G16" s="22"/>
      <c r="H16" s="22" t="s">
        <v>23</v>
      </c>
      <c r="I16" s="24" t="n">
        <v>22</v>
      </c>
    </row>
    <row r="17" customFormat="false" ht="11.25" hidden="false" customHeight="false" outlineLevel="0" collapsed="false">
      <c r="A17" s="21"/>
      <c r="B17" s="21"/>
      <c r="C17" s="21"/>
      <c r="D17" s="21"/>
      <c r="E17" s="21"/>
      <c r="F17" s="21"/>
      <c r="G17" s="22"/>
      <c r="H17" s="22" t="s">
        <v>24</v>
      </c>
      <c r="I17" s="17" t="n">
        <v>0.19</v>
      </c>
    </row>
    <row r="18" customFormat="false" ht="11.25" hidden="false" customHeight="true" outlineLevel="0" collapsed="false">
      <c r="A18" s="21" t="s">
        <v>26</v>
      </c>
      <c r="B18" s="21"/>
      <c r="C18" s="21"/>
      <c r="D18" s="21"/>
      <c r="E18" s="21"/>
      <c r="F18" s="21"/>
      <c r="G18" s="22" t="s">
        <v>12</v>
      </c>
      <c r="H18" s="22" t="s">
        <v>22</v>
      </c>
      <c r="I18" s="20" t="n">
        <v>0</v>
      </c>
    </row>
    <row r="19" customFormat="false" ht="11.25" hidden="false" customHeight="false" outlineLevel="0" collapsed="false">
      <c r="A19" s="21"/>
      <c r="B19" s="21"/>
      <c r="C19" s="21"/>
      <c r="D19" s="21"/>
      <c r="E19" s="21"/>
      <c r="F19" s="21"/>
      <c r="G19" s="22"/>
      <c r="H19" s="22" t="s">
        <v>23</v>
      </c>
      <c r="I19" s="24" t="n">
        <v>0</v>
      </c>
    </row>
    <row r="20" customFormat="false" ht="11.25" hidden="false" customHeight="false" outlineLevel="0" collapsed="false">
      <c r="A20" s="21"/>
      <c r="B20" s="21"/>
      <c r="C20" s="21"/>
      <c r="D20" s="21"/>
      <c r="E20" s="21"/>
      <c r="F20" s="21"/>
      <c r="G20" s="22"/>
      <c r="H20" s="22" t="s">
        <v>24</v>
      </c>
      <c r="I20" s="17" t="n">
        <v>0</v>
      </c>
    </row>
    <row r="21" customFormat="false" ht="36" hidden="false" customHeight="true" outlineLevel="0" collapsed="false">
      <c r="A21" s="25" t="s">
        <v>27</v>
      </c>
      <c r="B21" s="25"/>
      <c r="C21" s="25"/>
      <c r="D21" s="25"/>
      <c r="E21" s="25"/>
      <c r="F21" s="25"/>
      <c r="G21" s="26" t="s">
        <v>12</v>
      </c>
      <c r="H21" s="26" t="s">
        <v>28</v>
      </c>
      <c r="I21" s="27" t="n">
        <v>19.42</v>
      </c>
    </row>
    <row r="22" customFormat="false" ht="22.5" hidden="false" customHeight="true" outlineLevel="0" collapsed="false">
      <c r="A22" s="28" t="s">
        <v>29</v>
      </c>
      <c r="B22" s="28"/>
      <c r="C22" s="28"/>
      <c r="D22" s="28"/>
      <c r="E22" s="28"/>
      <c r="F22" s="28"/>
      <c r="G22" s="26"/>
      <c r="H22" s="26" t="s">
        <v>30</v>
      </c>
      <c r="I22" s="29" t="s">
        <v>16</v>
      </c>
    </row>
    <row r="23" customFormat="false" ht="34.5" hidden="false" customHeight="true" outlineLevel="0" collapsed="false">
      <c r="A23" s="28" t="s">
        <v>31</v>
      </c>
      <c r="B23" s="28"/>
      <c r="C23" s="28"/>
      <c r="D23" s="28"/>
      <c r="E23" s="28"/>
      <c r="F23" s="28"/>
      <c r="G23" s="19"/>
      <c r="H23" s="22" t="s">
        <v>32</v>
      </c>
      <c r="I23" s="20" t="n">
        <v>1400.46</v>
      </c>
    </row>
    <row r="24" customFormat="false" ht="15" hidden="false" customHeight="true" outlineLevel="0" collapsed="false">
      <c r="A24" s="28" t="s">
        <v>33</v>
      </c>
      <c r="B24" s="28"/>
      <c r="C24" s="28"/>
      <c r="D24" s="28"/>
      <c r="E24" s="28"/>
      <c r="F24" s="28"/>
      <c r="G24" s="26"/>
      <c r="H24" s="30" t="s">
        <v>34</v>
      </c>
      <c r="I24" s="31" t="s">
        <v>16</v>
      </c>
    </row>
    <row r="25" customFormat="false" ht="15" hidden="false" customHeight="true" outlineLevel="0" collapsed="false">
      <c r="A25" s="28"/>
      <c r="B25" s="28"/>
      <c r="C25" s="28"/>
      <c r="D25" s="28"/>
      <c r="E25" s="28"/>
      <c r="F25" s="28"/>
      <c r="G25" s="26"/>
      <c r="H25" s="32" t="s">
        <v>35</v>
      </c>
      <c r="I25" s="17" t="s">
        <v>16</v>
      </c>
    </row>
    <row r="26" customFormat="false" ht="26.25" hidden="false" customHeight="true" outlineLevel="0" collapsed="false">
      <c r="A26" s="28" t="s">
        <v>36</v>
      </c>
      <c r="B26" s="28"/>
      <c r="C26" s="28"/>
      <c r="D26" s="28"/>
      <c r="E26" s="28"/>
      <c r="F26" s="28"/>
      <c r="G26" s="26"/>
      <c r="H26" s="22" t="s">
        <v>34</v>
      </c>
      <c r="I26" s="31" t="s">
        <v>16</v>
      </c>
    </row>
    <row r="27" customFormat="false" ht="35.25" hidden="false" customHeight="true" outlineLevel="0" collapsed="false">
      <c r="A27" s="28" t="s">
        <v>37</v>
      </c>
      <c r="B27" s="28"/>
      <c r="C27" s="28"/>
      <c r="D27" s="28"/>
      <c r="E27" s="28"/>
      <c r="F27" s="28"/>
      <c r="G27" s="19"/>
      <c r="H27" s="15" t="s">
        <v>30</v>
      </c>
      <c r="I27" s="17" t="n">
        <v>0.2</v>
      </c>
    </row>
    <row r="28" customFormat="false" ht="4.5" hidden="false" customHeight="true" outlineLevel="0" collapsed="false"/>
    <row r="29" customFormat="false" ht="17.25" hidden="false" customHeight="true" outlineLevel="0" collapsed="false">
      <c r="A29" s="33" t="s">
        <v>38</v>
      </c>
      <c r="B29" s="33"/>
      <c r="C29" s="33"/>
      <c r="D29" s="33"/>
      <c r="E29" s="33"/>
      <c r="F29" s="33"/>
      <c r="G29" s="33"/>
      <c r="H29" s="33"/>
      <c r="I29" s="33"/>
    </row>
    <row r="30" customFormat="false" ht="33.75" hidden="false" customHeight="true" outlineLevel="0" collapsed="false">
      <c r="A30" s="34" t="s">
        <v>39</v>
      </c>
      <c r="B30" s="35" t="s">
        <v>40</v>
      </c>
      <c r="C30" s="35"/>
      <c r="D30" s="35"/>
      <c r="E30" s="35"/>
      <c r="F30" s="35"/>
      <c r="G30" s="35"/>
      <c r="H30" s="34" t="s">
        <v>41</v>
      </c>
      <c r="I30" s="34" t="s">
        <v>42</v>
      </c>
    </row>
    <row r="31" customFormat="false" ht="15" hidden="false" customHeight="true" outlineLevel="0" collapsed="false">
      <c r="A31" s="36" t="n">
        <v>1</v>
      </c>
      <c r="B31" s="14" t="s">
        <v>43</v>
      </c>
      <c r="C31" s="14"/>
      <c r="D31" s="14"/>
      <c r="E31" s="14"/>
      <c r="F31" s="14"/>
      <c r="G31" s="14"/>
      <c r="H31" s="37" t="n">
        <f aca="false">I31/$I$40</f>
        <v>0.83333369396442</v>
      </c>
      <c r="I31" s="38" t="n">
        <f aca="false">IF(D6="12x36",I10,I10/H10*I5)</f>
        <v>1400.46363636364</v>
      </c>
    </row>
    <row r="32" customFormat="false" ht="15" hidden="false" customHeight="true" outlineLevel="0" collapsed="false">
      <c r="A32" s="36" t="n">
        <f aca="false">A31+1</f>
        <v>2</v>
      </c>
      <c r="B32" s="14" t="s">
        <v>44</v>
      </c>
      <c r="C32" s="14"/>
      <c r="D32" s="14"/>
      <c r="E32" s="14"/>
      <c r="F32" s="14"/>
      <c r="G32" s="14"/>
      <c r="H32" s="37" t="n">
        <f aca="false">I32/$I$40</f>
        <v>0</v>
      </c>
      <c r="I32" s="38" t="n">
        <f aca="false">IF(I9=30%,I31*I9,0)</f>
        <v>0</v>
      </c>
    </row>
    <row r="33" customFormat="false" ht="15" hidden="false" customHeight="true" outlineLevel="0" collapsed="false">
      <c r="A33" s="36" t="n">
        <f aca="false">A32+1</f>
        <v>3</v>
      </c>
      <c r="B33" s="14" t="s">
        <v>45</v>
      </c>
      <c r="C33" s="14"/>
      <c r="D33" s="14"/>
      <c r="E33" s="14"/>
      <c r="F33" s="14"/>
      <c r="G33" s="14"/>
      <c r="H33" s="37" t="n">
        <f aca="false">I33/$I$40</f>
        <v>0</v>
      </c>
      <c r="I33" s="38" t="n">
        <f aca="false">IF(I7=10%,I23*I7,0)</f>
        <v>0</v>
      </c>
    </row>
    <row r="34" customFormat="false" ht="15" hidden="false" customHeight="true" outlineLevel="0" collapsed="false">
      <c r="A34" s="36" t="n">
        <f aca="false">A33+1</f>
        <v>4</v>
      </c>
      <c r="B34" s="14" t="s">
        <v>46</v>
      </c>
      <c r="C34" s="14"/>
      <c r="D34" s="14"/>
      <c r="E34" s="14"/>
      <c r="F34" s="14"/>
      <c r="G34" s="14"/>
      <c r="H34" s="37" t="n">
        <f aca="false">I34/$I$40</f>
        <v>0.16666630603558</v>
      </c>
      <c r="I34" s="38" t="n">
        <f aca="false">IF(I7=20%,I23*I7,0)</f>
        <v>280.092</v>
      </c>
    </row>
    <row r="35" customFormat="false" ht="15" hidden="false" customHeight="true" outlineLevel="0" collapsed="false">
      <c r="A35" s="36" t="n">
        <f aca="false">A34+1</f>
        <v>5</v>
      </c>
      <c r="B35" s="14" t="s">
        <v>47</v>
      </c>
      <c r="C35" s="14"/>
      <c r="D35" s="14"/>
      <c r="E35" s="14"/>
      <c r="F35" s="14"/>
      <c r="G35" s="14"/>
      <c r="H35" s="37" t="n">
        <f aca="false">I35/$I$40</f>
        <v>0</v>
      </c>
      <c r="I35" s="38" t="n">
        <f aca="false">IF(I7=40%,I23*I7,0)</f>
        <v>0</v>
      </c>
    </row>
    <row r="36" customFormat="false" ht="15" hidden="false" customHeight="true" outlineLevel="0" collapsed="false">
      <c r="A36" s="36" t="n">
        <f aca="false">A35+1</f>
        <v>6</v>
      </c>
      <c r="B36" s="14" t="s">
        <v>48</v>
      </c>
      <c r="C36" s="14"/>
      <c r="D36" s="14"/>
      <c r="E36" s="14"/>
      <c r="F36" s="14"/>
      <c r="G36" s="14"/>
      <c r="H36" s="37" t="n">
        <f aca="false">I36/$I$40</f>
        <v>0</v>
      </c>
      <c r="I36" s="38" t="n">
        <f aca="false">IF(I22="Não aplicável",0,I31*I22)</f>
        <v>0</v>
      </c>
    </row>
    <row r="37" customFormat="false" ht="15" hidden="false" customHeight="true" outlineLevel="0" collapsed="false">
      <c r="A37" s="36" t="n">
        <f aca="false">A36+1</f>
        <v>7</v>
      </c>
      <c r="B37" s="14" t="s">
        <v>49</v>
      </c>
      <c r="C37" s="14"/>
      <c r="D37" s="14"/>
      <c r="E37" s="14"/>
      <c r="F37" s="14"/>
      <c r="G37" s="14"/>
      <c r="H37" s="37" t="n">
        <f aca="false">I37/$I$40</f>
        <v>0</v>
      </c>
      <c r="I37" s="38" t="n">
        <f aca="false">IF(I24="Não aplicável",0,(I31+I32+I33+I34+I35+I36+I39)/I5*I24*(1+I25))</f>
        <v>0</v>
      </c>
    </row>
    <row r="38" customFormat="false" ht="23.25" hidden="false" customHeight="true" outlineLevel="0" collapsed="false">
      <c r="A38" s="36" t="n">
        <f aca="false">A37+1</f>
        <v>8</v>
      </c>
      <c r="B38" s="14" t="s">
        <v>50</v>
      </c>
      <c r="C38" s="14"/>
      <c r="D38" s="14"/>
      <c r="E38" s="14"/>
      <c r="F38" s="14"/>
      <c r="G38" s="14"/>
      <c r="H38" s="37" t="n">
        <f aca="false">I38/$I$40</f>
        <v>0</v>
      </c>
      <c r="I38" s="38" t="n">
        <f aca="false">IF(I24="Não aplicável",0,I24/I13*5*(I10/H10*(1+I25)))</f>
        <v>0</v>
      </c>
    </row>
    <row r="39" customFormat="false" ht="15" hidden="false" customHeight="true" outlineLevel="0" collapsed="false">
      <c r="A39" s="36" t="n">
        <f aca="false">A38+1</f>
        <v>9</v>
      </c>
      <c r="B39" s="39" t="str">
        <f aca="false">IF(D6="12x36","Para postos 12x36 os feriados são considerados compensados, conforme parágrafo único, Art. 59-A da CLT","Outros")</f>
        <v>Outros</v>
      </c>
      <c r="C39" s="39"/>
      <c r="D39" s="39"/>
      <c r="E39" s="39"/>
      <c r="F39" s="39"/>
      <c r="G39" s="39"/>
      <c r="H39" s="37" t="n">
        <f aca="false">I39/$I$40</f>
        <v>0</v>
      </c>
      <c r="I39" s="38" t="n">
        <v>0</v>
      </c>
    </row>
    <row r="40" s="44" customFormat="true" ht="15" hidden="false" customHeight="true" outlineLevel="0" collapsed="false">
      <c r="A40" s="40" t="s">
        <v>51</v>
      </c>
      <c r="B40" s="40"/>
      <c r="C40" s="40"/>
      <c r="D40" s="40"/>
      <c r="E40" s="40"/>
      <c r="F40" s="40"/>
      <c r="G40" s="40"/>
      <c r="H40" s="41" t="n">
        <f aca="false">SUM(H31:H39)</f>
        <v>1</v>
      </c>
      <c r="I40" s="42" t="n">
        <f aca="false">SUM(I31:I39)</f>
        <v>1680.55563636364</v>
      </c>
      <c r="J40" s="43"/>
    </row>
    <row r="41" customFormat="false" ht="4.5" hidden="false" customHeight="true" outlineLevel="0" collapsed="false"/>
    <row r="42" customFormat="false" ht="33.75" hidden="false" customHeight="true" outlineLevel="0" collapsed="false">
      <c r="A42" s="34" t="s">
        <v>52</v>
      </c>
      <c r="B42" s="35" t="s">
        <v>53</v>
      </c>
      <c r="C42" s="35"/>
      <c r="D42" s="35"/>
      <c r="E42" s="35"/>
      <c r="F42" s="35"/>
      <c r="G42" s="35"/>
      <c r="H42" s="34" t="s">
        <v>41</v>
      </c>
      <c r="I42" s="34" t="s">
        <v>42</v>
      </c>
    </row>
    <row r="43" customFormat="false" ht="15" hidden="false" customHeight="true" outlineLevel="0" collapsed="false">
      <c r="A43" s="36" t="n">
        <v>1</v>
      </c>
      <c r="B43" s="14" t="s">
        <v>54</v>
      </c>
      <c r="C43" s="14"/>
      <c r="D43" s="14"/>
      <c r="E43" s="14"/>
      <c r="F43" s="14"/>
      <c r="G43" s="14"/>
      <c r="H43" s="37" t="n">
        <v>0.2</v>
      </c>
      <c r="I43" s="38" t="n">
        <f aca="false">$I$40*H43</f>
        <v>336.111127272727</v>
      </c>
    </row>
    <row r="44" customFormat="false" ht="15" hidden="false" customHeight="true" outlineLevel="0" collapsed="false">
      <c r="A44" s="36" t="n">
        <v>2</v>
      </c>
      <c r="B44" s="14" t="s">
        <v>55</v>
      </c>
      <c r="C44" s="14"/>
      <c r="D44" s="14"/>
      <c r="E44" s="14"/>
      <c r="F44" s="14"/>
      <c r="G44" s="14"/>
      <c r="H44" s="37" t="n">
        <v>0.015</v>
      </c>
      <c r="I44" s="38" t="n">
        <f aca="false">$I$40*H44</f>
        <v>25.2083345454545</v>
      </c>
    </row>
    <row r="45" customFormat="false" ht="15" hidden="false" customHeight="true" outlineLevel="0" collapsed="false">
      <c r="A45" s="36" t="n">
        <v>3</v>
      </c>
      <c r="B45" s="14" t="s">
        <v>56</v>
      </c>
      <c r="C45" s="14"/>
      <c r="D45" s="14"/>
      <c r="E45" s="14"/>
      <c r="F45" s="14"/>
      <c r="G45" s="14"/>
      <c r="H45" s="37" t="n">
        <v>0.01</v>
      </c>
      <c r="I45" s="38" t="n">
        <f aca="false">$I$40*H45</f>
        <v>16.8055563636364</v>
      </c>
    </row>
    <row r="46" customFormat="false" ht="15" hidden="false" customHeight="true" outlineLevel="0" collapsed="false">
      <c r="A46" s="36" t="n">
        <v>4</v>
      </c>
      <c r="B46" s="14" t="s">
        <v>57</v>
      </c>
      <c r="C46" s="14"/>
      <c r="D46" s="14"/>
      <c r="E46" s="14"/>
      <c r="F46" s="14"/>
      <c r="G46" s="14"/>
      <c r="H46" s="37" t="n">
        <v>0.002</v>
      </c>
      <c r="I46" s="38" t="n">
        <f aca="false">$I$40*H46</f>
        <v>3.36111127272727</v>
      </c>
    </row>
    <row r="47" customFormat="false" ht="15" hidden="false" customHeight="true" outlineLevel="0" collapsed="false">
      <c r="A47" s="36" t="n">
        <v>5</v>
      </c>
      <c r="B47" s="14" t="s">
        <v>58</v>
      </c>
      <c r="C47" s="14"/>
      <c r="D47" s="14"/>
      <c r="E47" s="14"/>
      <c r="F47" s="14"/>
      <c r="G47" s="14"/>
      <c r="H47" s="37" t="n">
        <v>0.025</v>
      </c>
      <c r="I47" s="38" t="n">
        <f aca="false">$I$40*H47</f>
        <v>42.0138909090909</v>
      </c>
    </row>
    <row r="48" customFormat="false" ht="15" hidden="false" customHeight="true" outlineLevel="0" collapsed="false">
      <c r="A48" s="36" t="n">
        <v>6</v>
      </c>
      <c r="B48" s="14" t="s">
        <v>59</v>
      </c>
      <c r="C48" s="14"/>
      <c r="D48" s="14"/>
      <c r="E48" s="14"/>
      <c r="F48" s="14"/>
      <c r="G48" s="14"/>
      <c r="H48" s="37" t="n">
        <v>0.08</v>
      </c>
      <c r="I48" s="38" t="n">
        <f aca="false">$I$40*H48</f>
        <v>134.444450909091</v>
      </c>
    </row>
    <row r="49" customFormat="false" ht="15" hidden="false" customHeight="true" outlineLevel="0" collapsed="false">
      <c r="A49" s="36" t="n">
        <v>7</v>
      </c>
      <c r="B49" s="14" t="s">
        <v>60</v>
      </c>
      <c r="C49" s="14"/>
      <c r="D49" s="14"/>
      <c r="E49" s="14"/>
      <c r="F49" s="14"/>
      <c r="G49" s="14"/>
      <c r="H49" s="37" t="n">
        <v>0.03</v>
      </c>
      <c r="I49" s="38" t="n">
        <f aca="false">$I$40*H49</f>
        <v>50.4166690909091</v>
      </c>
    </row>
    <row r="50" customFormat="false" ht="15" hidden="false" customHeight="true" outlineLevel="0" collapsed="false">
      <c r="A50" s="36" t="n">
        <v>8</v>
      </c>
      <c r="B50" s="14" t="s">
        <v>61</v>
      </c>
      <c r="C50" s="14"/>
      <c r="D50" s="14"/>
      <c r="E50" s="14"/>
      <c r="F50" s="14"/>
      <c r="G50" s="14"/>
      <c r="H50" s="37" t="n">
        <v>0.006</v>
      </c>
      <c r="I50" s="38" t="n">
        <f aca="false">$I$40*H50</f>
        <v>10.0833338181818</v>
      </c>
    </row>
    <row r="51" s="44" customFormat="true" ht="15" hidden="false" customHeight="true" outlineLevel="0" collapsed="false">
      <c r="A51" s="40" t="s">
        <v>62</v>
      </c>
      <c r="B51" s="40"/>
      <c r="C51" s="40"/>
      <c r="D51" s="40"/>
      <c r="E51" s="40"/>
      <c r="F51" s="40"/>
      <c r="G51" s="40"/>
      <c r="H51" s="41" t="n">
        <f aca="false">SUM(H43:H50)</f>
        <v>0.368</v>
      </c>
      <c r="I51" s="42" t="n">
        <f aca="false">SUM(I43:I50)</f>
        <v>618.444474181818</v>
      </c>
      <c r="J51" s="43"/>
    </row>
    <row r="52" customFormat="false" ht="15" hidden="false" customHeight="true" outlineLevel="0" collapsed="false">
      <c r="A52" s="45" t="s">
        <v>63</v>
      </c>
      <c r="B52" s="45"/>
      <c r="C52" s="45"/>
      <c r="D52" s="45"/>
      <c r="E52" s="45"/>
      <c r="F52" s="45"/>
      <c r="G52" s="45"/>
      <c r="H52" s="45"/>
      <c r="I52" s="45"/>
    </row>
    <row r="53" customFormat="false" ht="30.75" hidden="false" customHeight="true" outlineLevel="0" collapsed="false">
      <c r="A53" s="46" t="s">
        <v>64</v>
      </c>
      <c r="B53" s="46"/>
      <c r="C53" s="46"/>
      <c r="D53" s="46"/>
      <c r="E53" s="46"/>
      <c r="F53" s="46"/>
      <c r="G53" s="46"/>
      <c r="H53" s="46"/>
      <c r="I53" s="46"/>
    </row>
    <row r="54" customFormat="false" ht="33.75" hidden="false" customHeight="true" outlineLevel="0" collapsed="false">
      <c r="A54" s="34" t="s">
        <v>65</v>
      </c>
      <c r="B54" s="35" t="s">
        <v>66</v>
      </c>
      <c r="C54" s="35"/>
      <c r="D54" s="35"/>
      <c r="E54" s="35"/>
      <c r="F54" s="35"/>
      <c r="G54" s="35"/>
      <c r="H54" s="34" t="s">
        <v>41</v>
      </c>
      <c r="I54" s="34" t="s">
        <v>42</v>
      </c>
    </row>
    <row r="55" customFormat="false" ht="15" hidden="false" customHeight="true" outlineLevel="0" collapsed="false">
      <c r="A55" s="36" t="n">
        <v>1</v>
      </c>
      <c r="B55" s="14" t="s">
        <v>67</v>
      </c>
      <c r="C55" s="14"/>
      <c r="D55" s="14"/>
      <c r="E55" s="14"/>
      <c r="F55" s="14"/>
      <c r="G55" s="14"/>
      <c r="H55" s="37" t="n">
        <v>0.119314</v>
      </c>
      <c r="I55" s="38" t="n">
        <f aca="false">$I$40*H55</f>
        <v>200.513815197091</v>
      </c>
    </row>
    <row r="56" customFormat="false" ht="15" hidden="false" customHeight="true" outlineLevel="0" collapsed="false">
      <c r="A56" s="36" t="n">
        <v>2</v>
      </c>
      <c r="B56" s="14" t="s">
        <v>68</v>
      </c>
      <c r="C56" s="14"/>
      <c r="D56" s="14"/>
      <c r="E56" s="14"/>
      <c r="F56" s="14"/>
      <c r="G56" s="14"/>
      <c r="H56" s="37" t="n">
        <v>0.020479</v>
      </c>
      <c r="I56" s="38" t="n">
        <f aca="false">$I$40*H56</f>
        <v>34.4160988770909</v>
      </c>
    </row>
    <row r="57" customFormat="false" ht="15" hidden="false" customHeight="true" outlineLevel="0" collapsed="false">
      <c r="A57" s="36" t="n">
        <v>3</v>
      </c>
      <c r="B57" s="14" t="s">
        <v>69</v>
      </c>
      <c r="C57" s="14"/>
      <c r="D57" s="14"/>
      <c r="E57" s="14"/>
      <c r="F57" s="14"/>
      <c r="G57" s="14"/>
      <c r="H57" s="37" t="n">
        <v>0.012123</v>
      </c>
      <c r="I57" s="38" t="n">
        <f aca="false">$I$40*H57</f>
        <v>20.3733759796364</v>
      </c>
    </row>
    <row r="58" customFormat="false" ht="15" hidden="false" customHeight="true" outlineLevel="0" collapsed="false">
      <c r="A58" s="36" t="n">
        <v>4</v>
      </c>
      <c r="B58" s="14" t="s">
        <v>70</v>
      </c>
      <c r="C58" s="14"/>
      <c r="D58" s="14"/>
      <c r="E58" s="14"/>
      <c r="F58" s="14"/>
      <c r="G58" s="14"/>
      <c r="H58" s="37" t="n">
        <v>0.011436</v>
      </c>
      <c r="I58" s="38" t="n">
        <f aca="false">$I$40*H58</f>
        <v>19.2188342574545</v>
      </c>
    </row>
    <row r="59" customFormat="false" ht="15" hidden="false" customHeight="true" outlineLevel="0" collapsed="false">
      <c r="A59" s="36" t="n">
        <v>5</v>
      </c>
      <c r="B59" s="14" t="s">
        <v>71</v>
      </c>
      <c r="C59" s="14"/>
      <c r="D59" s="14"/>
      <c r="E59" s="14"/>
      <c r="F59" s="14"/>
      <c r="G59" s="14"/>
      <c r="H59" s="37" t="n">
        <v>0.000174</v>
      </c>
      <c r="I59" s="38" t="n">
        <f aca="false">$I$40*H59</f>
        <v>0.292416680727273</v>
      </c>
    </row>
    <row r="60" customFormat="false" ht="15" hidden="false" customHeight="true" outlineLevel="0" collapsed="false">
      <c r="A60" s="36" t="n">
        <v>6</v>
      </c>
      <c r="B60" s="14" t="s">
        <v>72</v>
      </c>
      <c r="C60" s="14"/>
      <c r="D60" s="14"/>
      <c r="E60" s="14"/>
      <c r="F60" s="14"/>
      <c r="G60" s="14"/>
      <c r="H60" s="37" t="n">
        <v>0.000442</v>
      </c>
      <c r="I60" s="38" t="n">
        <f aca="false">$I$40*H60</f>
        <v>0.742805591272727</v>
      </c>
    </row>
    <row r="61" customFormat="false" ht="15" hidden="false" customHeight="true" outlineLevel="0" collapsed="false">
      <c r="A61" s="36" t="n">
        <v>7</v>
      </c>
      <c r="B61" s="14" t="s">
        <v>73</v>
      </c>
      <c r="C61" s="14"/>
      <c r="D61" s="14"/>
      <c r="E61" s="14"/>
      <c r="F61" s="14"/>
      <c r="G61" s="14"/>
      <c r="H61" s="37" t="n">
        <v>0.000185</v>
      </c>
      <c r="I61" s="38" t="n">
        <f aca="false">$I$40*H61</f>
        <v>0.310902792727273</v>
      </c>
    </row>
    <row r="62" customFormat="false" ht="15" hidden="false" customHeight="true" outlineLevel="0" collapsed="false">
      <c r="A62" s="36" t="n">
        <v>8</v>
      </c>
      <c r="B62" s="14" t="s">
        <v>74</v>
      </c>
      <c r="C62" s="14"/>
      <c r="D62" s="14"/>
      <c r="E62" s="14"/>
      <c r="F62" s="14"/>
      <c r="G62" s="14"/>
      <c r="H62" s="37" t="n">
        <v>0.09079</v>
      </c>
      <c r="I62" s="38" t="n">
        <f aca="false">$I$40*H62</f>
        <v>152.577646225455</v>
      </c>
    </row>
    <row r="63" s="44" customFormat="true" ht="15" hidden="false" customHeight="true" outlineLevel="0" collapsed="false">
      <c r="A63" s="40" t="s">
        <v>75</v>
      </c>
      <c r="B63" s="40"/>
      <c r="C63" s="40"/>
      <c r="D63" s="40"/>
      <c r="E63" s="40"/>
      <c r="F63" s="40"/>
      <c r="G63" s="40"/>
      <c r="H63" s="41" t="n">
        <f aca="false">SUM(H55:H62)</f>
        <v>0.254943</v>
      </c>
      <c r="I63" s="42" t="n">
        <f aca="false">SUM(I55:I62)</f>
        <v>428.445895601455</v>
      </c>
      <c r="J63" s="43"/>
    </row>
    <row r="64" customFormat="false" ht="11.25" hidden="false" customHeight="true" outlineLevel="0" collapsed="false">
      <c r="A64" s="47" t="s">
        <v>76</v>
      </c>
      <c r="B64" s="48" t="s">
        <v>77</v>
      </c>
      <c r="C64" s="48"/>
      <c r="D64" s="48"/>
      <c r="E64" s="48"/>
      <c r="F64" s="48"/>
      <c r="G64" s="48"/>
      <c r="H64" s="48"/>
      <c r="I64" s="48"/>
    </row>
    <row r="65" customFormat="false" ht="15" hidden="false" customHeight="true" outlineLevel="0" collapsed="false">
      <c r="A65" s="47" t="s">
        <v>78</v>
      </c>
      <c r="B65" s="49" t="s">
        <v>79</v>
      </c>
      <c r="C65" s="49"/>
      <c r="D65" s="49"/>
      <c r="E65" s="49"/>
      <c r="F65" s="49"/>
      <c r="G65" s="49"/>
      <c r="H65" s="49"/>
      <c r="I65" s="49"/>
    </row>
    <row r="66" customFormat="false" ht="33.75" hidden="false" customHeight="true" outlineLevel="0" collapsed="false">
      <c r="A66" s="34" t="s">
        <v>80</v>
      </c>
      <c r="B66" s="35" t="s">
        <v>81</v>
      </c>
      <c r="C66" s="35"/>
      <c r="D66" s="35"/>
      <c r="E66" s="35"/>
      <c r="F66" s="35"/>
      <c r="G66" s="35"/>
      <c r="H66" s="34" t="s">
        <v>41</v>
      </c>
      <c r="I66" s="34" t="s">
        <v>42</v>
      </c>
    </row>
    <row r="67" customFormat="false" ht="15" hidden="false" customHeight="true" outlineLevel="0" collapsed="false">
      <c r="A67" s="36" t="n">
        <v>1</v>
      </c>
      <c r="B67" s="14" t="s">
        <v>82</v>
      </c>
      <c r="C67" s="14"/>
      <c r="D67" s="14"/>
      <c r="E67" s="14"/>
      <c r="F67" s="14"/>
      <c r="G67" s="14"/>
      <c r="H67" s="37" t="n">
        <v>0.023627</v>
      </c>
      <c r="I67" s="38" t="n">
        <f aca="false">$I$40*H67</f>
        <v>39.7064880203636</v>
      </c>
    </row>
    <row r="68" customFormat="false" ht="15" hidden="false" customHeight="true" outlineLevel="0" collapsed="false">
      <c r="A68" s="36" t="n">
        <v>2</v>
      </c>
      <c r="B68" s="14" t="s">
        <v>83</v>
      </c>
      <c r="C68" s="14"/>
      <c r="D68" s="14"/>
      <c r="E68" s="14"/>
      <c r="F68" s="14"/>
      <c r="G68" s="14"/>
      <c r="H68" s="37" t="n">
        <v>0.001717</v>
      </c>
      <c r="I68" s="38" t="n">
        <f aca="false">$I$40*H68</f>
        <v>2.88551402763636</v>
      </c>
    </row>
    <row r="69" customFormat="false" ht="15" hidden="false" customHeight="true" outlineLevel="0" collapsed="false">
      <c r="A69" s="36" t="n">
        <v>3</v>
      </c>
      <c r="B69" s="14" t="s">
        <v>84</v>
      </c>
      <c r="C69" s="14"/>
      <c r="D69" s="14"/>
      <c r="E69" s="14"/>
      <c r="F69" s="14"/>
      <c r="G69" s="14"/>
      <c r="H69" s="37" t="n">
        <v>0.009451</v>
      </c>
      <c r="I69" s="38" t="n">
        <f aca="false">$I$40*H69</f>
        <v>15.8829313192727</v>
      </c>
    </row>
    <row r="70" s="44" customFormat="true" ht="15" hidden="false" customHeight="true" outlineLevel="0" collapsed="false">
      <c r="A70" s="40" t="s">
        <v>85</v>
      </c>
      <c r="B70" s="40"/>
      <c r="C70" s="40"/>
      <c r="D70" s="40"/>
      <c r="E70" s="40"/>
      <c r="F70" s="40"/>
      <c r="G70" s="40"/>
      <c r="H70" s="41" t="n">
        <f aca="false">SUM(H67:H69)</f>
        <v>0.034795</v>
      </c>
      <c r="I70" s="42" t="n">
        <f aca="false">SUM(I67:I69)</f>
        <v>58.4749333672727</v>
      </c>
      <c r="J70" s="43"/>
    </row>
    <row r="71" customFormat="false" ht="4.5" hidden="false" customHeight="true" outlineLevel="0" collapsed="false"/>
    <row r="72" customFormat="false" ht="33.75" hidden="false" customHeight="true" outlineLevel="0" collapsed="false">
      <c r="A72" s="34" t="s">
        <v>86</v>
      </c>
      <c r="B72" s="35" t="s">
        <v>87</v>
      </c>
      <c r="C72" s="35"/>
      <c r="D72" s="35"/>
      <c r="E72" s="35"/>
      <c r="F72" s="35"/>
      <c r="G72" s="35"/>
      <c r="H72" s="34" t="s">
        <v>41</v>
      </c>
      <c r="I72" s="34" t="s">
        <v>42</v>
      </c>
    </row>
    <row r="73" customFormat="false" ht="15" hidden="false" customHeight="true" outlineLevel="0" collapsed="false">
      <c r="A73" s="36" t="n">
        <v>1</v>
      </c>
      <c r="B73" s="14" t="s">
        <v>88</v>
      </c>
      <c r="C73" s="14"/>
      <c r="D73" s="14"/>
      <c r="E73" s="14"/>
      <c r="F73" s="14"/>
      <c r="G73" s="14"/>
      <c r="H73" s="37" t="n">
        <f aca="false">(H51*H63)</f>
        <v>0.093819024</v>
      </c>
      <c r="I73" s="38" t="n">
        <f aca="false">$I$40*H73</f>
        <v>157.668089581335</v>
      </c>
    </row>
    <row r="74" s="44" customFormat="true" ht="15" hidden="false" customHeight="true" outlineLevel="0" collapsed="false">
      <c r="A74" s="40" t="s">
        <v>89</v>
      </c>
      <c r="B74" s="40"/>
      <c r="C74" s="40"/>
      <c r="D74" s="40"/>
      <c r="E74" s="40"/>
      <c r="F74" s="40"/>
      <c r="G74" s="40"/>
      <c r="H74" s="41" t="n">
        <f aca="false">SUM(H73:H73)</f>
        <v>0.093819024</v>
      </c>
      <c r="I74" s="42" t="n">
        <f aca="false">I73</f>
        <v>157.668089581335</v>
      </c>
      <c r="J74" s="43"/>
      <c r="K74" s="50"/>
    </row>
    <row r="75" customFormat="false" ht="4.5" hidden="false" customHeight="true" outlineLevel="0" collapsed="false">
      <c r="J75" s="51"/>
    </row>
    <row r="76" s="44" customFormat="true" ht="12" hidden="false" customHeight="true" outlineLevel="0" collapsed="false">
      <c r="A76" s="52" t="s">
        <v>90</v>
      </c>
      <c r="B76" s="52"/>
      <c r="C76" s="52"/>
      <c r="D76" s="52"/>
      <c r="E76" s="52"/>
      <c r="F76" s="52"/>
      <c r="G76" s="52"/>
      <c r="H76" s="53" t="n">
        <f aca="false">H51+H63+H70+H74</f>
        <v>0.751557024</v>
      </c>
      <c r="I76" s="54" t="n">
        <f aca="false">I51+I63+I70+I74</f>
        <v>1263.03339273188</v>
      </c>
      <c r="J76" s="43"/>
    </row>
    <row r="77" customFormat="false" ht="4.5" hidden="false" customHeight="true" outlineLevel="0" collapsed="false"/>
    <row r="78" customFormat="false" ht="33.75" hidden="false" customHeight="true" outlineLevel="0" collapsed="false">
      <c r="A78" s="34" t="s">
        <v>91</v>
      </c>
      <c r="B78" s="35" t="s">
        <v>92</v>
      </c>
      <c r="C78" s="35"/>
      <c r="D78" s="35"/>
      <c r="E78" s="35"/>
      <c r="F78" s="35"/>
      <c r="G78" s="35"/>
      <c r="H78" s="34" t="s">
        <v>41</v>
      </c>
      <c r="I78" s="34" t="s">
        <v>42</v>
      </c>
    </row>
    <row r="79" customFormat="false" ht="15" hidden="false" customHeight="true" outlineLevel="0" collapsed="false">
      <c r="A79" s="36" t="n">
        <v>1</v>
      </c>
      <c r="B79" s="14" t="s">
        <v>25</v>
      </c>
      <c r="C79" s="14"/>
      <c r="D79" s="14"/>
      <c r="E79" s="14"/>
      <c r="F79" s="14"/>
      <c r="G79" s="14"/>
      <c r="H79" s="37" t="n">
        <f aca="false">I79/$I$40</f>
        <v>0.251094097017264</v>
      </c>
      <c r="I79" s="38" t="n">
        <f aca="false">I97</f>
        <v>421.9776</v>
      </c>
    </row>
    <row r="80" customFormat="false" ht="15" hidden="false" customHeight="true" outlineLevel="0" collapsed="false">
      <c r="A80" s="36" t="n">
        <f aca="false">A79+1</f>
        <v>2</v>
      </c>
      <c r="B80" s="14" t="s">
        <v>26</v>
      </c>
      <c r="C80" s="14"/>
      <c r="D80" s="14"/>
      <c r="E80" s="14"/>
      <c r="F80" s="14"/>
      <c r="G80" s="14"/>
      <c r="H80" s="37" t="n">
        <f aca="false">I80/$I$40</f>
        <v>0</v>
      </c>
      <c r="I80" s="38" t="n">
        <f aca="false">I93</f>
        <v>0</v>
      </c>
    </row>
    <row r="81" customFormat="false" ht="15" hidden="false" customHeight="true" outlineLevel="0" collapsed="false">
      <c r="A81" s="36" t="n">
        <f aca="false">A80+1</f>
        <v>3</v>
      </c>
      <c r="B81" s="14" t="s">
        <v>93</v>
      </c>
      <c r="C81" s="14"/>
      <c r="D81" s="14"/>
      <c r="E81" s="14"/>
      <c r="F81" s="14"/>
      <c r="G81" s="14"/>
      <c r="H81" s="37" t="n">
        <f aca="false">I81/$I$40</f>
        <v>0</v>
      </c>
      <c r="I81" s="38" t="n">
        <v>0</v>
      </c>
    </row>
    <row r="82" customFormat="false" ht="15" hidden="false" customHeight="true" outlineLevel="0" collapsed="false">
      <c r="A82" s="36" t="n">
        <f aca="false">A81+1</f>
        <v>4</v>
      </c>
      <c r="B82" s="14" t="s">
        <v>94</v>
      </c>
      <c r="C82" s="14"/>
      <c r="D82" s="14"/>
      <c r="E82" s="14"/>
      <c r="F82" s="14"/>
      <c r="G82" s="14"/>
      <c r="H82" s="37" t="n">
        <f aca="false">I82/$I$40</f>
        <v>0.0547272460536861</v>
      </c>
      <c r="I82" s="38" t="n">
        <f aca="false">I89</f>
        <v>91.9721818181818</v>
      </c>
    </row>
    <row r="83" customFormat="false" ht="15" hidden="false" customHeight="true" outlineLevel="0" collapsed="false">
      <c r="A83" s="36" t="n">
        <f aca="false">A82+1</f>
        <v>5</v>
      </c>
      <c r="B83" s="14" t="s">
        <v>95</v>
      </c>
      <c r="C83" s="14"/>
      <c r="D83" s="14"/>
      <c r="E83" s="14"/>
      <c r="F83" s="14"/>
      <c r="G83" s="14"/>
      <c r="H83" s="37" t="n">
        <f aca="false">I83/$I$40</f>
        <v>0</v>
      </c>
      <c r="I83" s="38" t="n">
        <f aca="false">IF(I26="Não aplicável",0,((I10/H10)*1.5*I26))</f>
        <v>0</v>
      </c>
    </row>
    <row r="84" customFormat="false" ht="15" hidden="false" customHeight="true" outlineLevel="0" collapsed="false">
      <c r="A84" s="36" t="n">
        <f aca="false">A83+1</f>
        <v>6</v>
      </c>
      <c r="B84" s="14" t="s">
        <v>96</v>
      </c>
      <c r="C84" s="14"/>
      <c r="D84" s="14"/>
      <c r="E84" s="14"/>
      <c r="F84" s="14"/>
      <c r="G84" s="14"/>
      <c r="H84" s="37" t="n">
        <f aca="false">I84/$I$40</f>
        <v>0.0115557019236928</v>
      </c>
      <c r="I84" s="38" t="n">
        <f aca="false">IF(I21="Não aplicável",0,I21)</f>
        <v>19.42</v>
      </c>
    </row>
    <row r="85" customFormat="false" ht="15" hidden="false" customHeight="true" outlineLevel="0" collapsed="false">
      <c r="A85" s="40" t="s">
        <v>97</v>
      </c>
      <c r="B85" s="40"/>
      <c r="C85" s="40"/>
      <c r="D85" s="40"/>
      <c r="E85" s="40"/>
      <c r="F85" s="40"/>
      <c r="G85" s="40"/>
      <c r="H85" s="41" t="n">
        <f aca="false">SUM(H79:H84)</f>
        <v>0.317377044994642</v>
      </c>
      <c r="I85" s="42" t="n">
        <f aca="false">SUM(I79:I84)</f>
        <v>533.369781818182</v>
      </c>
      <c r="J85" s="55"/>
    </row>
    <row r="86" customFormat="false" ht="18" hidden="false" customHeight="true" outlineLevel="0" collapsed="false">
      <c r="A86" s="56" t="s">
        <v>98</v>
      </c>
      <c r="B86" s="45" t="s">
        <v>99</v>
      </c>
      <c r="C86" s="45"/>
      <c r="D86" s="45"/>
      <c r="E86" s="45"/>
      <c r="F86" s="45"/>
      <c r="G86" s="45"/>
      <c r="H86" s="57"/>
      <c r="I86" s="58"/>
    </row>
    <row r="87" customFormat="false" ht="15" hidden="false" customHeight="true" outlineLevel="0" collapsed="false">
      <c r="A87" s="59" t="s">
        <v>100</v>
      </c>
      <c r="B87" s="59"/>
      <c r="C87" s="59"/>
      <c r="D87" s="59"/>
      <c r="E87" s="59"/>
      <c r="F87" s="59"/>
      <c r="G87" s="59"/>
      <c r="H87" s="59"/>
      <c r="I87" s="59"/>
    </row>
    <row r="88" customFormat="false" ht="24" hidden="false" customHeight="true" outlineLevel="0" collapsed="false">
      <c r="A88" s="28" t="s">
        <v>101</v>
      </c>
      <c r="B88" s="28"/>
      <c r="C88" s="28" t="s">
        <v>102</v>
      </c>
      <c r="D88" s="28" t="s">
        <v>103</v>
      </c>
      <c r="E88" s="28" t="s">
        <v>104</v>
      </c>
      <c r="F88" s="28" t="s">
        <v>105</v>
      </c>
      <c r="G88" s="28" t="s">
        <v>106</v>
      </c>
      <c r="H88" s="60" t="s">
        <v>107</v>
      </c>
      <c r="I88" s="61" t="s">
        <v>108</v>
      </c>
    </row>
    <row r="89" customFormat="false" ht="15" hidden="false" customHeight="true" outlineLevel="0" collapsed="false">
      <c r="A89" s="62" t="n">
        <f aca="false">I12</f>
        <v>4</v>
      </c>
      <c r="B89" s="62"/>
      <c r="C89" s="36" t="n">
        <f aca="false">I13</f>
        <v>22</v>
      </c>
      <c r="D89" s="36" t="n">
        <v>2</v>
      </c>
      <c r="E89" s="63" t="n">
        <f aca="false">A89*C89*D89</f>
        <v>176</v>
      </c>
      <c r="F89" s="63" t="n">
        <f aca="false">I31</f>
        <v>1400.46363636364</v>
      </c>
      <c r="G89" s="64" t="n">
        <f aca="false">I14</f>
        <v>0.06</v>
      </c>
      <c r="H89" s="63" t="n">
        <f aca="false">F89*G89</f>
        <v>84.0278181818182</v>
      </c>
      <c r="I89" s="38" t="n">
        <f aca="false">IF((E89-H89)&gt;0,E89-H89,0)</f>
        <v>91.9721818181818</v>
      </c>
    </row>
    <row r="90" customFormat="false" ht="3.75" hidden="false" customHeight="true" outlineLevel="0" collapsed="false">
      <c r="A90" s="65"/>
      <c r="B90" s="66"/>
      <c r="C90" s="66"/>
      <c r="D90" s="66"/>
      <c r="E90" s="67"/>
      <c r="F90" s="67"/>
      <c r="G90" s="68"/>
      <c r="H90" s="67"/>
      <c r="I90" s="69"/>
    </row>
    <row r="91" customFormat="false" ht="15" hidden="false" customHeight="true" outlineLevel="0" collapsed="false">
      <c r="A91" s="59" t="s">
        <v>109</v>
      </c>
      <c r="B91" s="59"/>
      <c r="C91" s="59"/>
      <c r="D91" s="59"/>
      <c r="E91" s="59"/>
      <c r="F91" s="59"/>
      <c r="G91" s="59"/>
      <c r="H91" s="59"/>
      <c r="I91" s="59"/>
    </row>
    <row r="92" customFormat="false" ht="23.25" hidden="false" customHeight="true" outlineLevel="0" collapsed="false">
      <c r="A92" s="28" t="s">
        <v>101</v>
      </c>
      <c r="B92" s="28"/>
      <c r="C92" s="28" t="s">
        <v>110</v>
      </c>
      <c r="D92" s="28" t="s">
        <v>103</v>
      </c>
      <c r="E92" s="28" t="s">
        <v>104</v>
      </c>
      <c r="F92" s="28" t="s">
        <v>105</v>
      </c>
      <c r="G92" s="28" t="s">
        <v>106</v>
      </c>
      <c r="H92" s="60" t="s">
        <v>107</v>
      </c>
      <c r="I92" s="61" t="s">
        <v>108</v>
      </c>
    </row>
    <row r="93" customFormat="false" ht="15" hidden="false" customHeight="true" outlineLevel="0" collapsed="false">
      <c r="A93" s="63" t="n">
        <f aca="false">I18</f>
        <v>0</v>
      </c>
      <c r="B93" s="63"/>
      <c r="C93" s="70" t="n">
        <f aca="false">I19</f>
        <v>0</v>
      </c>
      <c r="D93" s="36" t="n">
        <v>1</v>
      </c>
      <c r="E93" s="63" t="n">
        <f aca="false">A93*C93*D93</f>
        <v>0</v>
      </c>
      <c r="F93" s="63" t="n">
        <f aca="false">E93</f>
        <v>0</v>
      </c>
      <c r="G93" s="71" t="n">
        <f aca="false">I20</f>
        <v>0</v>
      </c>
      <c r="H93" s="63" t="n">
        <f aca="false">F93*G93</f>
        <v>0</v>
      </c>
      <c r="I93" s="38" t="n">
        <f aca="false">E93-H93</f>
        <v>0</v>
      </c>
    </row>
    <row r="94" customFormat="false" ht="4.5" hidden="false" customHeight="true" outlineLevel="0" collapsed="false">
      <c r="A94" s="72"/>
      <c r="B94" s="72"/>
      <c r="C94" s="72"/>
      <c r="D94" s="72"/>
      <c r="E94" s="73"/>
      <c r="F94" s="73"/>
      <c r="G94" s="74"/>
      <c r="H94" s="73"/>
      <c r="I94" s="75"/>
    </row>
    <row r="95" customFormat="false" ht="15" hidden="false" customHeight="true" outlineLevel="0" collapsed="false">
      <c r="A95" s="76" t="s">
        <v>111</v>
      </c>
      <c r="B95" s="76"/>
      <c r="C95" s="76"/>
      <c r="D95" s="76"/>
      <c r="E95" s="76"/>
      <c r="F95" s="77" t="str">
        <f aca="false">A15</f>
        <v>Auxílio Alimentação</v>
      </c>
      <c r="G95" s="77"/>
      <c r="H95" s="77"/>
      <c r="I95" s="77"/>
    </row>
    <row r="96" customFormat="false" ht="23.25" hidden="false" customHeight="true" outlineLevel="0" collapsed="false">
      <c r="A96" s="78" t="s">
        <v>101</v>
      </c>
      <c r="B96" s="78"/>
      <c r="C96" s="78" t="s">
        <v>110</v>
      </c>
      <c r="D96" s="78" t="s">
        <v>103</v>
      </c>
      <c r="E96" s="78" t="s">
        <v>104</v>
      </c>
      <c r="F96" s="78" t="s">
        <v>105</v>
      </c>
      <c r="G96" s="78" t="s">
        <v>106</v>
      </c>
      <c r="H96" s="79" t="str">
        <f aca="false">H88</f>
        <v>Valor desconto</v>
      </c>
      <c r="I96" s="80" t="s">
        <v>108</v>
      </c>
    </row>
    <row r="97" customFormat="false" ht="15" hidden="false" customHeight="true" outlineLevel="0" collapsed="false">
      <c r="A97" s="63" t="n">
        <f aca="false">I15</f>
        <v>23.68</v>
      </c>
      <c r="B97" s="63"/>
      <c r="C97" s="70" t="n">
        <f aca="false">I16</f>
        <v>22</v>
      </c>
      <c r="D97" s="36" t="n">
        <v>1</v>
      </c>
      <c r="E97" s="63" t="n">
        <f aca="false">A97*C97*D97</f>
        <v>520.96</v>
      </c>
      <c r="F97" s="63" t="n">
        <f aca="false">E97</f>
        <v>520.96</v>
      </c>
      <c r="G97" s="71" t="n">
        <f aca="false">I17</f>
        <v>0.19</v>
      </c>
      <c r="H97" s="63" t="n">
        <f aca="false">F97*G97</f>
        <v>98.9824</v>
      </c>
      <c r="I97" s="38" t="n">
        <f aca="false">E97-H97</f>
        <v>421.9776</v>
      </c>
    </row>
    <row r="98" customFormat="false" ht="4.5" hidden="false" customHeight="true" outlineLevel="0" collapsed="false"/>
    <row r="99" customFormat="false" ht="12" hidden="false" customHeight="true" outlineLevel="0" collapsed="false">
      <c r="A99" s="81" t="s">
        <v>112</v>
      </c>
      <c r="B99" s="81"/>
      <c r="C99" s="81"/>
      <c r="D99" s="81"/>
      <c r="E99" s="81"/>
      <c r="F99" s="81"/>
      <c r="G99" s="81"/>
      <c r="H99" s="82" t="n">
        <f aca="false">H40+H76+H85</f>
        <v>2.06893406899464</v>
      </c>
      <c r="I99" s="83" t="n">
        <f aca="false">I40+I76+I85</f>
        <v>3476.9588109137</v>
      </c>
      <c r="J99" s="55"/>
      <c r="L99" s="55"/>
    </row>
    <row r="100" s="88" customFormat="true" ht="4.5" hidden="false" customHeight="true" outlineLevel="0" collapsed="false">
      <c r="A100" s="84"/>
      <c r="B100" s="84"/>
      <c r="C100" s="84"/>
      <c r="D100" s="84"/>
      <c r="E100" s="84"/>
      <c r="F100" s="84"/>
      <c r="G100" s="84"/>
      <c r="H100" s="85"/>
      <c r="I100" s="86"/>
      <c r="J100" s="87"/>
      <c r="L100" s="87"/>
    </row>
    <row r="101" customFormat="false" ht="11.25" hidden="false" customHeight="true" outlineLevel="0" collapsed="false">
      <c r="A101" s="33" t="s">
        <v>113</v>
      </c>
      <c r="B101" s="33"/>
      <c r="C101" s="33"/>
      <c r="D101" s="33"/>
      <c r="E101" s="33"/>
      <c r="F101" s="33"/>
      <c r="G101" s="33"/>
      <c r="H101" s="33"/>
      <c r="I101" s="33"/>
    </row>
    <row r="102" customFormat="false" ht="33.75" hidden="false" customHeight="true" outlineLevel="0" collapsed="false">
      <c r="A102" s="34" t="s">
        <v>39</v>
      </c>
      <c r="B102" s="35" t="s">
        <v>114</v>
      </c>
      <c r="C102" s="35"/>
      <c r="D102" s="35"/>
      <c r="E102" s="35"/>
      <c r="F102" s="35"/>
      <c r="G102" s="35"/>
      <c r="H102" s="34" t="s">
        <v>41</v>
      </c>
      <c r="I102" s="34" t="s">
        <v>42</v>
      </c>
    </row>
    <row r="103" customFormat="false" ht="15" hidden="false" customHeight="true" outlineLevel="0" collapsed="false">
      <c r="A103" s="36" t="n">
        <v>1</v>
      </c>
      <c r="B103" s="14" t="s">
        <v>115</v>
      </c>
      <c r="C103" s="14"/>
      <c r="D103" s="14"/>
      <c r="E103" s="14"/>
      <c r="F103" s="14"/>
      <c r="G103" s="14"/>
      <c r="H103" s="37" t="n">
        <f aca="false">I103/$I$114</f>
        <v>0</v>
      </c>
      <c r="I103" s="38" t="n">
        <v>0</v>
      </c>
    </row>
    <row r="104" customFormat="false" ht="15" hidden="false" customHeight="true" outlineLevel="0" collapsed="false">
      <c r="A104" s="36" t="n">
        <v>2</v>
      </c>
      <c r="B104" s="10" t="s">
        <v>116</v>
      </c>
      <c r="C104" s="10"/>
      <c r="D104" s="10"/>
      <c r="E104" s="10"/>
      <c r="F104" s="10"/>
      <c r="G104" s="10"/>
      <c r="H104" s="37" t="n">
        <f aca="false">I104/$I$114</f>
        <v>0</v>
      </c>
      <c r="I104" s="38" t="n">
        <v>0</v>
      </c>
    </row>
    <row r="105" customFormat="false" ht="15" hidden="false" customHeight="true" outlineLevel="0" collapsed="false">
      <c r="A105" s="36" t="n">
        <v>3</v>
      </c>
      <c r="B105" s="14" t="s">
        <v>117</v>
      </c>
      <c r="C105" s="14"/>
      <c r="D105" s="14"/>
      <c r="E105" s="14"/>
      <c r="F105" s="14"/>
      <c r="G105" s="14"/>
      <c r="H105" s="37" t="n">
        <f aca="false">I105/$I$114</f>
        <v>0</v>
      </c>
      <c r="I105" s="38" t="n">
        <v>0</v>
      </c>
    </row>
    <row r="106" customFormat="false" ht="15" hidden="false" customHeight="true" outlineLevel="0" collapsed="false">
      <c r="A106" s="36" t="n">
        <v>4</v>
      </c>
      <c r="B106" s="10" t="s">
        <v>118</v>
      </c>
      <c r="C106" s="10"/>
      <c r="D106" s="10"/>
      <c r="E106" s="10"/>
      <c r="F106" s="10"/>
      <c r="G106" s="10"/>
      <c r="H106" s="37" t="n">
        <f aca="false">I106/$I$114</f>
        <v>0</v>
      </c>
      <c r="I106" s="38" t="n">
        <v>0</v>
      </c>
    </row>
    <row r="107" customFormat="false" ht="15" hidden="false" customHeight="true" outlineLevel="0" collapsed="false">
      <c r="A107" s="36" t="n">
        <v>5</v>
      </c>
      <c r="B107" s="14" t="s">
        <v>119</v>
      </c>
      <c r="C107" s="14"/>
      <c r="D107" s="14"/>
      <c r="E107" s="14"/>
      <c r="F107" s="14"/>
      <c r="G107" s="14"/>
      <c r="H107" s="37" t="n">
        <f aca="false">I107/$I$114</f>
        <v>0</v>
      </c>
      <c r="I107" s="38" t="n">
        <v>0</v>
      </c>
    </row>
    <row r="108" customFormat="false" ht="15" hidden="false" customHeight="true" outlineLevel="0" collapsed="false">
      <c r="A108" s="36" t="n">
        <v>6</v>
      </c>
      <c r="B108" s="14" t="s">
        <v>120</v>
      </c>
      <c r="C108" s="14"/>
      <c r="D108" s="14"/>
      <c r="E108" s="14"/>
      <c r="F108" s="14"/>
      <c r="G108" s="14"/>
      <c r="H108" s="37" t="n">
        <f aca="false">I108/$I$114</f>
        <v>0</v>
      </c>
      <c r="I108" s="38" t="n">
        <v>0</v>
      </c>
    </row>
    <row r="109" customFormat="false" ht="15" hidden="false" customHeight="true" outlineLevel="0" collapsed="false">
      <c r="A109" s="40" t="s">
        <v>121</v>
      </c>
      <c r="B109" s="40"/>
      <c r="C109" s="40"/>
      <c r="D109" s="40"/>
      <c r="E109" s="40"/>
      <c r="F109" s="40"/>
      <c r="G109" s="40"/>
      <c r="H109" s="41" t="n">
        <f aca="false">H103+H104+H105+H106+H107+H108</f>
        <v>0</v>
      </c>
      <c r="I109" s="89" t="n">
        <f aca="false">SUM(I103:I108)</f>
        <v>0</v>
      </c>
      <c r="J109" s="55"/>
    </row>
    <row r="110" customFormat="false" ht="30" hidden="false" customHeight="true" outlineLevel="0" collapsed="false">
      <c r="B110" s="48" t="s">
        <v>122</v>
      </c>
      <c r="C110" s="48"/>
      <c r="D110" s="48"/>
      <c r="E110" s="48"/>
      <c r="F110" s="48"/>
      <c r="G110" s="48"/>
      <c r="H110" s="48"/>
      <c r="I110" s="48"/>
    </row>
    <row r="111" customFormat="false" ht="5.25" hidden="false" customHeight="true" outlineLevel="0" collapsed="false"/>
    <row r="112" customFormat="false" ht="48.75" hidden="false" customHeight="true" outlineLevel="0" collapsed="false">
      <c r="A112" s="90" t="s">
        <v>123</v>
      </c>
      <c r="B112" s="90"/>
      <c r="C112" s="90"/>
      <c r="D112" s="90"/>
      <c r="E112" s="90"/>
      <c r="F112" s="91" t="n">
        <f aca="false">I27</f>
        <v>0.2</v>
      </c>
      <c r="G112" s="92" t="n">
        <f aca="false">I114*F112</f>
        <v>676.997325819104</v>
      </c>
      <c r="H112" s="93" t="s">
        <v>124</v>
      </c>
      <c r="I112" s="94" t="n">
        <f aca="false">I82</f>
        <v>91.9721818181818</v>
      </c>
    </row>
    <row r="113" s="97" customFormat="true" ht="16.5" hidden="false" customHeight="true" outlineLevel="0" collapsed="false">
      <c r="A113" s="93" t="s">
        <v>125</v>
      </c>
      <c r="B113" s="93"/>
      <c r="C113" s="93" t="s">
        <v>126</v>
      </c>
      <c r="D113" s="93" t="s">
        <v>127</v>
      </c>
      <c r="E113" s="93" t="s">
        <v>128</v>
      </c>
      <c r="F113" s="93" t="s">
        <v>129</v>
      </c>
      <c r="G113" s="93" t="s">
        <v>130</v>
      </c>
      <c r="H113" s="93" t="s">
        <v>131</v>
      </c>
      <c r="I113" s="95" t="s">
        <v>132</v>
      </c>
      <c r="J113" s="96"/>
    </row>
    <row r="114" customFormat="false" ht="16.5" hidden="false" customHeight="true" outlineLevel="0" collapsed="false">
      <c r="A114" s="98" t="n">
        <f aca="false">I40</f>
        <v>1680.55563636364</v>
      </c>
      <c r="B114" s="98"/>
      <c r="C114" s="98" t="n">
        <f aca="false">I51</f>
        <v>618.444474181818</v>
      </c>
      <c r="D114" s="98" t="n">
        <f aca="false">I63</f>
        <v>428.445895601455</v>
      </c>
      <c r="E114" s="98" t="n">
        <f aca="false">I70</f>
        <v>58.4749333672727</v>
      </c>
      <c r="F114" s="98" t="n">
        <f aca="false">I74</f>
        <v>157.668089581335</v>
      </c>
      <c r="G114" s="98" t="n">
        <f aca="false">I85</f>
        <v>533.369781818182</v>
      </c>
      <c r="H114" s="98" t="n">
        <f aca="false">A114+C114+D114+E114+F114+G114</f>
        <v>3476.9588109137</v>
      </c>
      <c r="I114" s="98" t="n">
        <f aca="false">H114-I112</f>
        <v>3384.98662909552</v>
      </c>
      <c r="J114" s="55"/>
    </row>
    <row r="115" customFormat="false" ht="4.5" hidden="false" customHeight="true" outlineLevel="0" collapsed="false">
      <c r="A115" s="47"/>
      <c r="B115" s="99"/>
      <c r="C115" s="99"/>
      <c r="D115" s="99"/>
      <c r="E115" s="99"/>
      <c r="F115" s="99"/>
      <c r="G115" s="99"/>
      <c r="H115" s="99"/>
      <c r="I115" s="99"/>
    </row>
    <row r="116" customFormat="false" ht="33.75" hidden="false" customHeight="true" outlineLevel="0" collapsed="false">
      <c r="A116" s="34" t="s">
        <v>52</v>
      </c>
      <c r="B116" s="35" t="s">
        <v>133</v>
      </c>
      <c r="C116" s="35"/>
      <c r="D116" s="35"/>
      <c r="E116" s="35"/>
      <c r="F116" s="35"/>
      <c r="G116" s="35"/>
      <c r="H116" s="34" t="s">
        <v>41</v>
      </c>
      <c r="I116" s="34" t="s">
        <v>42</v>
      </c>
    </row>
    <row r="117" customFormat="false" ht="15" hidden="false" customHeight="true" outlineLevel="0" collapsed="false">
      <c r="A117" s="36" t="n">
        <v>1</v>
      </c>
      <c r="B117" s="14" t="s">
        <v>134</v>
      </c>
      <c r="C117" s="14"/>
      <c r="D117" s="14"/>
      <c r="E117" s="14"/>
      <c r="F117" s="14"/>
      <c r="G117" s="14"/>
      <c r="H117" s="37" t="n">
        <f aca="false">I117/$I$127</f>
        <v>0</v>
      </c>
      <c r="I117" s="38" t="n">
        <v>0</v>
      </c>
    </row>
    <row r="118" customFormat="false" ht="15" hidden="false" customHeight="true" outlineLevel="0" collapsed="false">
      <c r="A118" s="36" t="n">
        <v>2</v>
      </c>
      <c r="B118" s="14" t="s">
        <v>135</v>
      </c>
      <c r="C118" s="14"/>
      <c r="D118" s="14"/>
      <c r="E118" s="14"/>
      <c r="F118" s="14"/>
      <c r="G118" s="14"/>
      <c r="H118" s="37" t="n">
        <f aca="false">I118/$I$127</f>
        <v>0</v>
      </c>
      <c r="I118" s="38" t="n">
        <v>0</v>
      </c>
    </row>
    <row r="119" customFormat="false" ht="35.25" hidden="false" customHeight="true" outlineLevel="0" collapsed="false">
      <c r="A119" s="40" t="s">
        <v>136</v>
      </c>
      <c r="B119" s="40"/>
      <c r="C119" s="40"/>
      <c r="D119" s="40"/>
      <c r="E119" s="40"/>
      <c r="F119" s="40"/>
      <c r="G119" s="40"/>
      <c r="H119" s="41" t="n">
        <f aca="false">H117+H118</f>
        <v>0</v>
      </c>
      <c r="I119" s="42" t="n">
        <f aca="false">SUM(I117:I118)</f>
        <v>0</v>
      </c>
    </row>
    <row r="120" customFormat="false" ht="4.5" hidden="false" customHeight="true" outlineLevel="0" collapsed="false"/>
    <row r="121" customFormat="false" ht="33.75" hidden="false" customHeight="true" outlineLevel="0" collapsed="false">
      <c r="A121" s="34" t="s">
        <v>65</v>
      </c>
      <c r="B121" s="35" t="s">
        <v>137</v>
      </c>
      <c r="C121" s="35"/>
      <c r="D121" s="35"/>
      <c r="E121" s="35"/>
      <c r="F121" s="35"/>
      <c r="G121" s="35"/>
      <c r="H121" s="34" t="s">
        <v>41</v>
      </c>
      <c r="I121" s="34" t="s">
        <v>42</v>
      </c>
    </row>
    <row r="122" customFormat="false" ht="15" hidden="false" customHeight="true" outlineLevel="0" collapsed="false">
      <c r="A122" s="36" t="n">
        <v>1</v>
      </c>
      <c r="B122" s="14" t="s">
        <v>137</v>
      </c>
      <c r="C122" s="14"/>
      <c r="D122" s="14"/>
      <c r="E122" s="14"/>
      <c r="F122" s="14"/>
      <c r="G122" s="14"/>
      <c r="H122" s="37" t="n">
        <f aca="false">I122/I127</f>
        <v>0</v>
      </c>
      <c r="I122" s="38" t="n">
        <v>0</v>
      </c>
    </row>
    <row r="123" customFormat="false" ht="36" hidden="false" customHeight="true" outlineLevel="0" collapsed="false">
      <c r="A123" s="40" t="s">
        <v>138</v>
      </c>
      <c r="B123" s="40"/>
      <c r="C123" s="40"/>
      <c r="D123" s="40"/>
      <c r="E123" s="40"/>
      <c r="F123" s="40"/>
      <c r="G123" s="40"/>
      <c r="H123" s="41" t="n">
        <f aca="false">H122</f>
        <v>0</v>
      </c>
      <c r="I123" s="42" t="n">
        <f aca="false">I122</f>
        <v>0</v>
      </c>
      <c r="J123" s="55"/>
      <c r="K123" s="55"/>
      <c r="L123" s="2"/>
    </row>
    <row r="124" customFormat="false" ht="4.5" hidden="false" customHeight="true" outlineLevel="0" collapsed="false">
      <c r="A124" s="100"/>
      <c r="B124" s="100"/>
      <c r="C124" s="100"/>
      <c r="D124" s="100"/>
      <c r="E124" s="100"/>
      <c r="F124" s="100"/>
      <c r="G124" s="100"/>
      <c r="H124" s="57"/>
      <c r="I124" s="58"/>
    </row>
    <row r="125" customFormat="false" ht="39" hidden="false" customHeight="true" outlineLevel="0" collapsed="false">
      <c r="A125" s="101" t="s">
        <v>139</v>
      </c>
      <c r="B125" s="101"/>
      <c r="C125" s="101"/>
      <c r="D125" s="101"/>
      <c r="E125" s="101"/>
      <c r="F125" s="91" t="n">
        <v>0.18</v>
      </c>
      <c r="G125" s="92" t="n">
        <f aca="false">I127*F125</f>
        <v>609.297593237193</v>
      </c>
      <c r="H125" s="93" t="s">
        <v>124</v>
      </c>
      <c r="I125" s="94" t="n">
        <f aca="false">I82</f>
        <v>91.9721818181818</v>
      </c>
      <c r="L125" s="2"/>
    </row>
    <row r="126" s="97" customFormat="true" ht="16.5" hidden="false" customHeight="true" outlineLevel="0" collapsed="false">
      <c r="A126" s="93" t="s">
        <v>125</v>
      </c>
      <c r="B126" s="93"/>
      <c r="C126" s="93" t="s">
        <v>126</v>
      </c>
      <c r="D126" s="93" t="s">
        <v>127</v>
      </c>
      <c r="E126" s="93" t="s">
        <v>128</v>
      </c>
      <c r="F126" s="93" t="s">
        <v>129</v>
      </c>
      <c r="G126" s="93" t="s">
        <v>130</v>
      </c>
      <c r="H126" s="93" t="s">
        <v>131</v>
      </c>
      <c r="I126" s="95" t="s">
        <v>132</v>
      </c>
      <c r="J126" s="96"/>
      <c r="L126" s="96"/>
    </row>
    <row r="127" customFormat="false" ht="16.5" hidden="false" customHeight="true" outlineLevel="0" collapsed="false">
      <c r="A127" s="98" t="n">
        <f aca="false">I40</f>
        <v>1680.55563636364</v>
      </c>
      <c r="B127" s="98"/>
      <c r="C127" s="98" t="n">
        <f aca="false">I51</f>
        <v>618.444474181818</v>
      </c>
      <c r="D127" s="98" t="n">
        <f aca="false">I63</f>
        <v>428.445895601455</v>
      </c>
      <c r="E127" s="98" t="n">
        <f aca="false">I70</f>
        <v>58.4749333672727</v>
      </c>
      <c r="F127" s="98" t="n">
        <f aca="false">I74</f>
        <v>157.668089581335</v>
      </c>
      <c r="G127" s="98" t="n">
        <f aca="false">I85</f>
        <v>533.369781818182</v>
      </c>
      <c r="H127" s="98" t="n">
        <f aca="false">A127+C127+D127+E127+F127+G127</f>
        <v>3476.9588109137</v>
      </c>
      <c r="I127" s="98" t="n">
        <f aca="false">H127-I125</f>
        <v>3384.98662909552</v>
      </c>
      <c r="J127" s="55"/>
      <c r="L127" s="2"/>
    </row>
    <row r="128" customFormat="false" ht="4.5" hidden="false" customHeight="true" outlineLevel="0" collapsed="false"/>
    <row r="129" customFormat="false" ht="12" hidden="false" customHeight="true" outlineLevel="0" collapsed="false">
      <c r="A129" s="81" t="s">
        <v>140</v>
      </c>
      <c r="B129" s="81"/>
      <c r="C129" s="81"/>
      <c r="D129" s="81"/>
      <c r="E129" s="81"/>
      <c r="F129" s="81"/>
      <c r="G129" s="81"/>
      <c r="H129" s="82" t="n">
        <f aca="false">H109+H119+H123</f>
        <v>0</v>
      </c>
      <c r="I129" s="83" t="n">
        <f aca="false">I109+I119+I123</f>
        <v>0</v>
      </c>
    </row>
    <row r="130" customFormat="false" ht="4.5" hidden="false" customHeight="true" outlineLevel="0" collapsed="false"/>
    <row r="131" customFormat="false" ht="11.25" hidden="false" customHeight="true" outlineLevel="0" collapsed="false">
      <c r="A131" s="33" t="s">
        <v>141</v>
      </c>
      <c r="B131" s="33"/>
      <c r="C131" s="33"/>
      <c r="D131" s="33"/>
      <c r="E131" s="33"/>
      <c r="F131" s="33"/>
      <c r="G131" s="33"/>
      <c r="H131" s="33"/>
      <c r="I131" s="33"/>
    </row>
    <row r="132" customFormat="false" ht="33.75" hidden="false" customHeight="true" outlineLevel="0" collapsed="false">
      <c r="A132" s="34" t="s">
        <v>39</v>
      </c>
      <c r="B132" s="35" t="s">
        <v>142</v>
      </c>
      <c r="C132" s="35"/>
      <c r="D132" s="35"/>
      <c r="E132" s="35"/>
      <c r="F132" s="35"/>
      <c r="G132" s="35"/>
      <c r="H132" s="34" t="s">
        <v>41</v>
      </c>
      <c r="I132" s="34" t="s">
        <v>42</v>
      </c>
    </row>
    <row r="133" customFormat="false" ht="15" hidden="false" customHeight="true" outlineLevel="0" collapsed="false">
      <c r="A133" s="36" t="n">
        <v>1</v>
      </c>
      <c r="B133" s="14" t="s">
        <v>143</v>
      </c>
      <c r="C133" s="14"/>
      <c r="D133" s="14"/>
      <c r="E133" s="14"/>
      <c r="F133" s="14"/>
      <c r="G133" s="14"/>
      <c r="H133" s="37" t="n">
        <f aca="false">I133/$I$99</f>
        <v>0.0185915492957747</v>
      </c>
      <c r="I133" s="38" t="n">
        <f aca="false">($D$143/$E$144)*G143</f>
        <v>64.6420511324801</v>
      </c>
    </row>
    <row r="134" customFormat="false" ht="15" hidden="false" customHeight="true" outlineLevel="0" collapsed="false">
      <c r="A134" s="36" t="n">
        <v>2</v>
      </c>
      <c r="B134" s="14" t="s">
        <v>144</v>
      </c>
      <c r="C134" s="14"/>
      <c r="D134" s="14"/>
      <c r="E134" s="14"/>
      <c r="F134" s="14"/>
      <c r="G134" s="14"/>
      <c r="H134" s="37" t="n">
        <f aca="false">I134/$I$99</f>
        <v>0.0856338028169014</v>
      </c>
      <c r="I134" s="38" t="n">
        <f aca="false">($D$143/$E$144)*G144</f>
        <v>297.745205216272</v>
      </c>
    </row>
    <row r="135" customFormat="false" ht="15" hidden="false" customHeight="true" outlineLevel="0" collapsed="false">
      <c r="A135" s="36" t="n">
        <v>3</v>
      </c>
      <c r="B135" s="14" t="s">
        <v>19</v>
      </c>
      <c r="C135" s="14"/>
      <c r="D135" s="14"/>
      <c r="E135" s="14"/>
      <c r="F135" s="14"/>
      <c r="G135" s="14"/>
      <c r="H135" s="37" t="n">
        <f aca="false">I135/$I$99</f>
        <v>0.0225352112676056</v>
      </c>
      <c r="I135" s="38" t="n">
        <f aca="false">($D$143/$E$144)*G145</f>
        <v>78.3540013727031</v>
      </c>
    </row>
    <row r="136" customFormat="false" ht="15" hidden="false" customHeight="true" outlineLevel="0" collapsed="false">
      <c r="A136" s="36" t="n">
        <v>4</v>
      </c>
      <c r="B136" s="14" t="s">
        <v>145</v>
      </c>
      <c r="C136" s="14"/>
      <c r="D136" s="14"/>
      <c r="E136" s="14"/>
      <c r="F136" s="14"/>
      <c r="G136" s="14"/>
      <c r="H136" s="37" t="n">
        <f aca="false">I136/$I$99</f>
        <v>0</v>
      </c>
      <c r="I136" s="38" t="n">
        <f aca="false">($D$143/$E$144)*G146</f>
        <v>0</v>
      </c>
    </row>
    <row r="137" customFormat="false" ht="15" hidden="false" customHeight="true" outlineLevel="0" collapsed="false">
      <c r="A137" s="36" t="n">
        <v>5</v>
      </c>
      <c r="B137" s="14" t="s">
        <v>146</v>
      </c>
      <c r="C137" s="14"/>
      <c r="D137" s="14"/>
      <c r="E137" s="14"/>
      <c r="F137" s="14"/>
      <c r="G137" s="14"/>
      <c r="H137" s="37" t="n">
        <f aca="false">I137/$I$99</f>
        <v>0</v>
      </c>
      <c r="I137" s="38" t="n">
        <f aca="false">($D$143/$E$144)*G147</f>
        <v>0</v>
      </c>
    </row>
    <row r="138" customFormat="false" ht="15" hidden="false" customHeight="true" outlineLevel="0" collapsed="false">
      <c r="A138" s="40" t="s">
        <v>147</v>
      </c>
      <c r="B138" s="40"/>
      <c r="C138" s="40"/>
      <c r="D138" s="40"/>
      <c r="E138" s="40"/>
      <c r="F138" s="40"/>
      <c r="G138" s="40"/>
      <c r="H138" s="41" t="n">
        <f aca="false">H133+H134+H135+H136+H137</f>
        <v>0.126760563380282</v>
      </c>
      <c r="I138" s="42" t="n">
        <f aca="false">SUM(I133:I137)</f>
        <v>440.741257721455</v>
      </c>
    </row>
    <row r="139" customFormat="false" ht="11.25" hidden="false" customHeight="true" outlineLevel="0" collapsed="false">
      <c r="A139" s="47" t="s">
        <v>148</v>
      </c>
      <c r="B139" s="48" t="s">
        <v>149</v>
      </c>
      <c r="C139" s="48"/>
      <c r="D139" s="48"/>
      <c r="E139" s="48"/>
      <c r="F139" s="48"/>
      <c r="G139" s="48"/>
      <c r="H139" s="48"/>
      <c r="I139" s="48"/>
    </row>
    <row r="140" customFormat="false" ht="18.75" hidden="false" customHeight="true" outlineLevel="0" collapsed="false">
      <c r="A140" s="47" t="s">
        <v>150</v>
      </c>
      <c r="B140" s="102" t="s">
        <v>151</v>
      </c>
      <c r="C140" s="102"/>
      <c r="D140" s="102"/>
      <c r="E140" s="102"/>
      <c r="F140" s="102"/>
      <c r="G140" s="102"/>
      <c r="H140" s="102"/>
      <c r="I140" s="102"/>
    </row>
    <row r="141" customFormat="false" ht="13.5" hidden="false" customHeight="true" outlineLevel="0" collapsed="false">
      <c r="A141" s="59" t="s">
        <v>152</v>
      </c>
      <c r="B141" s="59"/>
      <c r="C141" s="59"/>
      <c r="D141" s="59"/>
      <c r="E141" s="59"/>
      <c r="F141" s="59"/>
      <c r="G141" s="59"/>
      <c r="H141" s="59"/>
      <c r="I141" s="59"/>
    </row>
    <row r="142" customFormat="false" ht="13.5" hidden="false" customHeight="true" outlineLevel="0" collapsed="false">
      <c r="A142" s="28" t="s">
        <v>153</v>
      </c>
      <c r="B142" s="28"/>
      <c r="C142" s="28" t="s">
        <v>154</v>
      </c>
      <c r="D142" s="21" t="s">
        <v>155</v>
      </c>
      <c r="E142" s="21"/>
      <c r="F142" s="28" t="s">
        <v>156</v>
      </c>
      <c r="G142" s="103" t="s">
        <v>157</v>
      </c>
      <c r="H142" s="28" t="s">
        <v>158</v>
      </c>
      <c r="I142" s="28"/>
    </row>
    <row r="143" customFormat="false" ht="13.5" hidden="false" customHeight="true" outlineLevel="0" collapsed="false">
      <c r="A143" s="38" t="n">
        <f aca="false">I99</f>
        <v>3476.9588109137</v>
      </c>
      <c r="B143" s="38"/>
      <c r="C143" s="38" t="n">
        <f aca="false">I129</f>
        <v>0</v>
      </c>
      <c r="D143" s="104" t="n">
        <f aca="false">A143+C143</f>
        <v>3476.9588109137</v>
      </c>
      <c r="E143" s="104"/>
      <c r="F143" s="36" t="str">
        <f aca="false">B133</f>
        <v>PIS</v>
      </c>
      <c r="G143" s="105" t="n">
        <v>0.0165</v>
      </c>
      <c r="H143" s="71" t="n">
        <v>0.0065</v>
      </c>
      <c r="I143" s="71"/>
      <c r="J143" s="55"/>
    </row>
    <row r="144" customFormat="false" ht="13.5" hidden="false" customHeight="true" outlineLevel="0" collapsed="false">
      <c r="A144" s="106" t="s">
        <v>159</v>
      </c>
      <c r="B144" s="106"/>
      <c r="C144" s="103" t="n">
        <v>1</v>
      </c>
      <c r="D144" s="107" t="n">
        <f aca="false">G148/1</f>
        <v>0.1125</v>
      </c>
      <c r="E144" s="108" t="n">
        <f aca="false">C144-D144</f>
        <v>0.8875</v>
      </c>
      <c r="F144" s="36" t="str">
        <f aca="false">B134</f>
        <v>COFINS</v>
      </c>
      <c r="G144" s="105" t="n">
        <v>0.076</v>
      </c>
      <c r="H144" s="71" t="n">
        <v>0.03</v>
      </c>
      <c r="I144" s="71"/>
    </row>
    <row r="145" customFormat="false" ht="13.5" hidden="false" customHeight="true" outlineLevel="0" collapsed="false">
      <c r="A145" s="109" t="s">
        <v>160</v>
      </c>
      <c r="B145" s="109"/>
      <c r="C145" s="36" t="n">
        <v>1</v>
      </c>
      <c r="D145" s="110" t="n">
        <f aca="false">H148</f>
        <v>0.0565</v>
      </c>
      <c r="E145" s="111" t="n">
        <f aca="false">C145-D145</f>
        <v>0.9435</v>
      </c>
      <c r="F145" s="36" t="str">
        <f aca="false">B135</f>
        <v>ISS</v>
      </c>
      <c r="G145" s="105" t="n">
        <f aca="false">I11</f>
        <v>0.02</v>
      </c>
      <c r="H145" s="71" t="n">
        <f aca="false">I11</f>
        <v>0.02</v>
      </c>
      <c r="I145" s="71"/>
    </row>
    <row r="146" customFormat="false" ht="13.5" hidden="false" customHeight="true" outlineLevel="0" collapsed="false">
      <c r="A146" s="112" t="s">
        <v>161</v>
      </c>
      <c r="B146" s="112"/>
      <c r="C146" s="36" t="n">
        <v>1</v>
      </c>
      <c r="D146" s="113" t="n">
        <v>0.09</v>
      </c>
      <c r="E146" s="114" t="n">
        <f aca="false">C146-D146</f>
        <v>0.91</v>
      </c>
      <c r="F146" s="28" t="s">
        <v>162</v>
      </c>
      <c r="G146" s="105" t="n">
        <v>0</v>
      </c>
      <c r="H146" s="71" t="n">
        <v>0</v>
      </c>
      <c r="I146" s="71"/>
    </row>
    <row r="147" customFormat="false" ht="13.5" hidden="false" customHeight="true" outlineLevel="0" collapsed="false">
      <c r="A147" s="115" t="s">
        <v>163</v>
      </c>
      <c r="B147" s="115" t="s">
        <v>164</v>
      </c>
      <c r="C147" s="115"/>
      <c r="D147" s="115"/>
      <c r="E147" s="115"/>
      <c r="F147" s="21" t="s">
        <v>165</v>
      </c>
      <c r="G147" s="105" t="n">
        <v>0</v>
      </c>
      <c r="H147" s="71" t="n">
        <v>0</v>
      </c>
      <c r="I147" s="71"/>
    </row>
    <row r="148" customFormat="false" ht="18" hidden="false" customHeight="true" outlineLevel="0" collapsed="false">
      <c r="A148" s="115"/>
      <c r="B148" s="115"/>
      <c r="C148" s="115"/>
      <c r="D148" s="115"/>
      <c r="E148" s="115"/>
      <c r="F148" s="3" t="s">
        <v>166</v>
      </c>
      <c r="G148" s="116" t="n">
        <f aca="false">SUM(G143:G147)</f>
        <v>0.1125</v>
      </c>
      <c r="H148" s="117" t="n">
        <f aca="false">SUM(H143:I147)</f>
        <v>0.0565</v>
      </c>
      <c r="I148" s="117"/>
    </row>
    <row r="149" customFormat="false" ht="18" hidden="false" customHeight="true" outlineLevel="0" collapsed="false">
      <c r="A149" s="47" t="s">
        <v>167</v>
      </c>
      <c r="B149" s="102" t="s">
        <v>168</v>
      </c>
      <c r="C149" s="102"/>
      <c r="D149" s="102"/>
      <c r="E149" s="102"/>
      <c r="F149" s="102"/>
      <c r="G149" s="102"/>
      <c r="H149" s="102"/>
      <c r="I149" s="102"/>
    </row>
    <row r="150" customFormat="false" ht="4.5" hidden="false" customHeight="true" outlineLevel="0" collapsed="false">
      <c r="A150" s="118"/>
      <c r="B150" s="119"/>
      <c r="C150" s="119"/>
      <c r="D150" s="119"/>
      <c r="E150" s="119"/>
      <c r="F150" s="119"/>
      <c r="G150" s="119"/>
      <c r="H150" s="119"/>
      <c r="I150" s="119"/>
    </row>
    <row r="151" customFormat="false" ht="12" hidden="false" customHeight="true" outlineLevel="0" collapsed="false">
      <c r="A151" s="81" t="s">
        <v>169</v>
      </c>
      <c r="B151" s="81"/>
      <c r="C151" s="81"/>
      <c r="D151" s="81"/>
      <c r="E151" s="81"/>
      <c r="F151" s="81"/>
      <c r="G151" s="81"/>
      <c r="H151" s="82" t="n">
        <f aca="false">H138</f>
        <v>0.126760563380282</v>
      </c>
      <c r="I151" s="83" t="n">
        <f aca="false">I138</f>
        <v>440.741257721455</v>
      </c>
    </row>
    <row r="152" customFormat="false" ht="4.5" hidden="false" customHeight="true" outlineLevel="0" collapsed="false"/>
    <row r="153" customFormat="false" ht="11.25" hidden="false" customHeight="true" outlineLevel="0" collapsed="false">
      <c r="A153" s="120" t="s">
        <v>170</v>
      </c>
      <c r="B153" s="120"/>
      <c r="C153" s="120"/>
      <c r="D153" s="120"/>
      <c r="E153" s="120"/>
      <c r="F153" s="120"/>
      <c r="G153" s="120"/>
      <c r="H153" s="120"/>
      <c r="I153" s="120"/>
    </row>
    <row r="154" customFormat="false" ht="11.25" hidden="false" customHeight="true" outlineLevel="0" collapsed="false">
      <c r="A154" s="33" t="s">
        <v>38</v>
      </c>
      <c r="B154" s="33"/>
      <c r="C154" s="33"/>
      <c r="D154" s="33"/>
      <c r="E154" s="33"/>
      <c r="F154" s="33"/>
      <c r="G154" s="33"/>
      <c r="H154" s="33"/>
      <c r="I154" s="33"/>
    </row>
    <row r="155" customFormat="false" ht="15" hidden="false" customHeight="true" outlineLevel="0" collapsed="false">
      <c r="A155" s="36" t="n">
        <v>1</v>
      </c>
      <c r="B155" s="14" t="s">
        <v>171</v>
      </c>
      <c r="C155" s="14"/>
      <c r="D155" s="14"/>
      <c r="E155" s="14"/>
      <c r="F155" s="14"/>
      <c r="G155" s="14"/>
      <c r="H155" s="37" t="n">
        <f aca="false">I155/$G$172</f>
        <v>0.428964853593069</v>
      </c>
      <c r="I155" s="121" t="n">
        <f aca="false">I40</f>
        <v>1680.55563636364</v>
      </c>
    </row>
    <row r="156" customFormat="false" ht="15" hidden="false" customHeight="true" outlineLevel="0" collapsed="false">
      <c r="A156" s="36" t="n">
        <v>2</v>
      </c>
      <c r="B156" s="14" t="s">
        <v>172</v>
      </c>
      <c r="C156" s="14"/>
      <c r="D156" s="14"/>
      <c r="E156" s="14"/>
      <c r="F156" s="14"/>
      <c r="G156" s="14"/>
      <c r="H156" s="37" t="n">
        <f aca="false">I156/$G$172</f>
        <v>0.322391548767003</v>
      </c>
      <c r="I156" s="121" t="n">
        <f aca="false">I51+I63+I70+I74</f>
        <v>1263.03339273188</v>
      </c>
    </row>
    <row r="157" customFormat="false" ht="15" hidden="false" customHeight="true" outlineLevel="0" collapsed="false">
      <c r="A157" s="36" t="n">
        <v>3</v>
      </c>
      <c r="B157" s="14" t="s">
        <v>173</v>
      </c>
      <c r="C157" s="14"/>
      <c r="D157" s="14"/>
      <c r="E157" s="14"/>
      <c r="F157" s="14"/>
      <c r="G157" s="14"/>
      <c r="H157" s="37" t="n">
        <f aca="false">I157/$G$172</f>
        <v>0.136143597639928</v>
      </c>
      <c r="I157" s="121" t="n">
        <f aca="false">I85</f>
        <v>533.369781818182</v>
      </c>
    </row>
    <row r="158" s="44" customFormat="true" ht="15" hidden="false" customHeight="true" outlineLevel="0" collapsed="false">
      <c r="A158" s="81" t="s">
        <v>174</v>
      </c>
      <c r="B158" s="81"/>
      <c r="C158" s="81"/>
      <c r="D158" s="81"/>
      <c r="E158" s="81"/>
      <c r="F158" s="81"/>
      <c r="G158" s="81"/>
      <c r="H158" s="82" t="n">
        <f aca="false">H155+H156+H157</f>
        <v>0.8875</v>
      </c>
      <c r="I158" s="83" t="n">
        <f aca="false">SUM(I155:I157)</f>
        <v>3476.9588109137</v>
      </c>
      <c r="J158" s="122"/>
    </row>
    <row r="159" customFormat="false" ht="4.5" hidden="false" customHeight="true" outlineLevel="0" collapsed="false"/>
    <row r="160" customFormat="false" ht="11.25" hidden="false" customHeight="true" outlineLevel="0" collapsed="false">
      <c r="A160" s="33" t="s">
        <v>113</v>
      </c>
      <c r="B160" s="33"/>
      <c r="C160" s="33"/>
      <c r="D160" s="33"/>
      <c r="E160" s="33"/>
      <c r="F160" s="33"/>
      <c r="G160" s="33"/>
      <c r="H160" s="33"/>
      <c r="I160" s="33"/>
    </row>
    <row r="161" customFormat="false" ht="15" hidden="false" customHeight="true" outlineLevel="0" collapsed="false">
      <c r="A161" s="36" t="n">
        <v>1</v>
      </c>
      <c r="B161" s="14" t="s">
        <v>175</v>
      </c>
      <c r="C161" s="14"/>
      <c r="D161" s="14"/>
      <c r="E161" s="14"/>
      <c r="F161" s="14"/>
      <c r="G161" s="14"/>
      <c r="H161" s="37" t="n">
        <f aca="false">I161/$G$172</f>
        <v>0</v>
      </c>
      <c r="I161" s="38" t="n">
        <f aca="false">I109</f>
        <v>0</v>
      </c>
    </row>
    <row r="162" customFormat="false" ht="15" hidden="false" customHeight="true" outlineLevel="0" collapsed="false">
      <c r="A162" s="36" t="n">
        <v>2</v>
      </c>
      <c r="B162" s="14" t="s">
        <v>176</v>
      </c>
      <c r="C162" s="14"/>
      <c r="D162" s="14"/>
      <c r="E162" s="14"/>
      <c r="F162" s="14"/>
      <c r="G162" s="14"/>
      <c r="H162" s="37" t="n">
        <f aca="false">I162/$G$172</f>
        <v>0</v>
      </c>
      <c r="I162" s="38" t="n">
        <f aca="false">I119</f>
        <v>0</v>
      </c>
    </row>
    <row r="163" customFormat="false" ht="15" hidden="false" customHeight="true" outlineLevel="0" collapsed="false">
      <c r="A163" s="36" t="n">
        <v>3</v>
      </c>
      <c r="B163" s="14" t="s">
        <v>177</v>
      </c>
      <c r="C163" s="14"/>
      <c r="D163" s="14"/>
      <c r="E163" s="14"/>
      <c r="F163" s="14"/>
      <c r="G163" s="14"/>
      <c r="H163" s="37" t="n">
        <f aca="false">I163/$G$172</f>
        <v>0</v>
      </c>
      <c r="I163" s="38" t="n">
        <f aca="false">I123</f>
        <v>0</v>
      </c>
    </row>
    <row r="164" customFormat="false" ht="15" hidden="false" customHeight="true" outlineLevel="0" collapsed="false">
      <c r="A164" s="81" t="s">
        <v>178</v>
      </c>
      <c r="B164" s="81"/>
      <c r="C164" s="81"/>
      <c r="D164" s="81"/>
      <c r="E164" s="81"/>
      <c r="F164" s="81"/>
      <c r="G164" s="81"/>
      <c r="H164" s="82" t="n">
        <f aca="false">H161+H162+H163</f>
        <v>0</v>
      </c>
      <c r="I164" s="83" t="n">
        <f aca="false">I161+I162+I163</f>
        <v>0</v>
      </c>
    </row>
    <row r="165" customFormat="false" ht="4.5" hidden="false" customHeight="true" outlineLevel="0" collapsed="false"/>
    <row r="166" customFormat="false" ht="11.25" hidden="false" customHeight="true" outlineLevel="0" collapsed="false">
      <c r="A166" s="33" t="s">
        <v>141</v>
      </c>
      <c r="B166" s="33"/>
      <c r="C166" s="33"/>
      <c r="D166" s="33"/>
      <c r="E166" s="33"/>
      <c r="F166" s="33"/>
      <c r="G166" s="33"/>
      <c r="H166" s="33"/>
      <c r="I166" s="33"/>
    </row>
    <row r="167" customFormat="false" ht="15" hidden="false" customHeight="true" outlineLevel="0" collapsed="false">
      <c r="A167" s="36" t="n">
        <v>1</v>
      </c>
      <c r="B167" s="14" t="s">
        <v>179</v>
      </c>
      <c r="C167" s="14"/>
      <c r="D167" s="14"/>
      <c r="E167" s="14"/>
      <c r="F167" s="14"/>
      <c r="G167" s="14"/>
      <c r="H167" s="37" t="n">
        <f aca="false">I167/$G$172</f>
        <v>0.1125</v>
      </c>
      <c r="I167" s="38" t="n">
        <f aca="false">I138</f>
        <v>440.741257721455</v>
      </c>
    </row>
    <row r="168" customFormat="false" ht="15" hidden="false" customHeight="true" outlineLevel="0" collapsed="false">
      <c r="A168" s="81" t="s">
        <v>180</v>
      </c>
      <c r="B168" s="81"/>
      <c r="C168" s="81"/>
      <c r="D168" s="81"/>
      <c r="E168" s="81"/>
      <c r="F168" s="81"/>
      <c r="G168" s="81"/>
      <c r="H168" s="82" t="n">
        <f aca="false">H167</f>
        <v>0.1125</v>
      </c>
      <c r="I168" s="83" t="n">
        <f aca="false">I138</f>
        <v>440.741257721455</v>
      </c>
      <c r="K168" s="123"/>
    </row>
    <row r="169" customFormat="false" ht="4.5" hidden="false" customHeight="true" outlineLevel="0" collapsed="false"/>
    <row r="170" customFormat="false" ht="11.25" hidden="false" customHeight="true" outlineLevel="0" collapsed="false">
      <c r="A170" s="124" t="s">
        <v>170</v>
      </c>
      <c r="B170" s="124"/>
      <c r="C170" s="124"/>
      <c r="D170" s="124"/>
      <c r="E170" s="124"/>
      <c r="F170" s="124"/>
      <c r="G170" s="124"/>
      <c r="H170" s="124"/>
      <c r="I170" s="124"/>
    </row>
    <row r="171" customFormat="false" ht="45" hidden="false" customHeight="true" outlineLevel="0" collapsed="false">
      <c r="A171" s="125" t="s">
        <v>181</v>
      </c>
      <c r="B171" s="125"/>
      <c r="C171" s="125"/>
      <c r="D171" s="125"/>
      <c r="E171" s="125"/>
      <c r="F171" s="125"/>
      <c r="G171" s="124" t="s">
        <v>182</v>
      </c>
      <c r="H171" s="124" t="s">
        <v>183</v>
      </c>
      <c r="I171" s="124" t="s">
        <v>184</v>
      </c>
    </row>
    <row r="172" customFormat="false" ht="11.25" hidden="false" customHeight="true" outlineLevel="0" collapsed="false">
      <c r="A172" s="126" t="str">
        <f aca="false">D5</f>
        <v>Auxiliar de Serviços Gerais</v>
      </c>
      <c r="B172" s="126"/>
      <c r="C172" s="126"/>
      <c r="D172" s="126"/>
      <c r="E172" s="126"/>
      <c r="F172" s="126"/>
      <c r="G172" s="127" t="n">
        <f aca="false">I158+I164+I168</f>
        <v>3917.70006863515</v>
      </c>
      <c r="H172" s="124" t="n">
        <f aca="false">IF(D6="12x36",2,1)</f>
        <v>1</v>
      </c>
      <c r="I172" s="127" t="n">
        <f aca="false">G172*H172</f>
        <v>3917.70006863515</v>
      </c>
    </row>
    <row r="173" customFormat="false" ht="11.25" hidden="false" customHeight="false" outlineLevel="0" collapsed="false">
      <c r="A173" s="126"/>
      <c r="B173" s="126"/>
      <c r="C173" s="126"/>
      <c r="D173" s="126"/>
      <c r="E173" s="126"/>
      <c r="F173" s="126"/>
      <c r="G173" s="124"/>
      <c r="H173" s="124"/>
      <c r="I173" s="127"/>
    </row>
    <row r="174" s="44" customFormat="true" ht="12" hidden="false" customHeight="true" outlineLevel="0" collapsed="false">
      <c r="A174" s="128" t="s">
        <v>185</v>
      </c>
      <c r="B174" s="128"/>
      <c r="C174" s="128"/>
      <c r="D174" s="128"/>
      <c r="E174" s="128"/>
      <c r="F174" s="128"/>
      <c r="G174" s="128"/>
      <c r="H174" s="128"/>
      <c r="I174" s="129" t="n">
        <f aca="false">I172</f>
        <v>3917.70006863515</v>
      </c>
      <c r="J174" s="122"/>
    </row>
  </sheetData>
  <mergeCells count="173">
    <mergeCell ref="A1:I1"/>
    <mergeCell ref="A2:B2"/>
    <mergeCell ref="C2:D2"/>
    <mergeCell ref="E2:I2"/>
    <mergeCell ref="A3:B3"/>
    <mergeCell ref="A5:C5"/>
    <mergeCell ref="D5:F5"/>
    <mergeCell ref="G5:H6"/>
    <mergeCell ref="I5:I6"/>
    <mergeCell ref="A6:C6"/>
    <mergeCell ref="D6:F6"/>
    <mergeCell ref="A7:C7"/>
    <mergeCell ref="D7:F7"/>
    <mergeCell ref="G7:H8"/>
    <mergeCell ref="I7:I8"/>
    <mergeCell ref="A8:C8"/>
    <mergeCell ref="D8:F8"/>
    <mergeCell ref="A9:C9"/>
    <mergeCell ref="D9:F9"/>
    <mergeCell ref="G9:H9"/>
    <mergeCell ref="A10:F10"/>
    <mergeCell ref="A11:F11"/>
    <mergeCell ref="A12:F14"/>
    <mergeCell ref="G12:G14"/>
    <mergeCell ref="A15:F17"/>
    <mergeCell ref="G15:G17"/>
    <mergeCell ref="A18:F20"/>
    <mergeCell ref="G18:G20"/>
    <mergeCell ref="A21:F21"/>
    <mergeCell ref="A22:F22"/>
    <mergeCell ref="A23:F23"/>
    <mergeCell ref="A24:F25"/>
    <mergeCell ref="A26:F26"/>
    <mergeCell ref="A27:F27"/>
    <mergeCell ref="A29:I29"/>
    <mergeCell ref="B30:G30"/>
    <mergeCell ref="B31:G31"/>
    <mergeCell ref="B32:G32"/>
    <mergeCell ref="B33:G33"/>
    <mergeCell ref="B34:G34"/>
    <mergeCell ref="B35:G35"/>
    <mergeCell ref="B36:G36"/>
    <mergeCell ref="B37:G37"/>
    <mergeCell ref="B38:G38"/>
    <mergeCell ref="B39:G39"/>
    <mergeCell ref="A40:G40"/>
    <mergeCell ref="B42:G42"/>
    <mergeCell ref="B43:G43"/>
    <mergeCell ref="B44:G44"/>
    <mergeCell ref="B45:G45"/>
    <mergeCell ref="B46:G46"/>
    <mergeCell ref="B47:G47"/>
    <mergeCell ref="B48:G48"/>
    <mergeCell ref="B49:G49"/>
    <mergeCell ref="B50:G50"/>
    <mergeCell ref="A51:G51"/>
    <mergeCell ref="A52:I52"/>
    <mergeCell ref="A53:I53"/>
    <mergeCell ref="B54:G54"/>
    <mergeCell ref="B55:G55"/>
    <mergeCell ref="B56:G56"/>
    <mergeCell ref="B57:G57"/>
    <mergeCell ref="B58:G58"/>
    <mergeCell ref="B59:G59"/>
    <mergeCell ref="B60:G60"/>
    <mergeCell ref="B61:G61"/>
    <mergeCell ref="B62:G62"/>
    <mergeCell ref="A63:G63"/>
    <mergeCell ref="B64:I64"/>
    <mergeCell ref="B65:I65"/>
    <mergeCell ref="B66:G66"/>
    <mergeCell ref="B67:G67"/>
    <mergeCell ref="B68:G68"/>
    <mergeCell ref="B69:G69"/>
    <mergeCell ref="A70:G70"/>
    <mergeCell ref="B72:G72"/>
    <mergeCell ref="B73:G73"/>
    <mergeCell ref="A74:G74"/>
    <mergeCell ref="A76:G76"/>
    <mergeCell ref="B78:G78"/>
    <mergeCell ref="B79:G79"/>
    <mergeCell ref="B80:G80"/>
    <mergeCell ref="B81:G81"/>
    <mergeCell ref="B82:G82"/>
    <mergeCell ref="B83:G83"/>
    <mergeCell ref="B84:G84"/>
    <mergeCell ref="A85:G85"/>
    <mergeCell ref="B86:G86"/>
    <mergeCell ref="A87:I87"/>
    <mergeCell ref="A88:B88"/>
    <mergeCell ref="A89:B89"/>
    <mergeCell ref="A91:I91"/>
    <mergeCell ref="A92:B92"/>
    <mergeCell ref="A93:B93"/>
    <mergeCell ref="A95:E95"/>
    <mergeCell ref="F95:I95"/>
    <mergeCell ref="A96:B96"/>
    <mergeCell ref="A97:B97"/>
    <mergeCell ref="A99:G99"/>
    <mergeCell ref="A101:I101"/>
    <mergeCell ref="B102:G102"/>
    <mergeCell ref="B103:G103"/>
    <mergeCell ref="B104:G104"/>
    <mergeCell ref="B105:G105"/>
    <mergeCell ref="B106:G106"/>
    <mergeCell ref="B107:G107"/>
    <mergeCell ref="B108:G108"/>
    <mergeCell ref="A109:G109"/>
    <mergeCell ref="B110:I110"/>
    <mergeCell ref="A112:E112"/>
    <mergeCell ref="A113:B113"/>
    <mergeCell ref="A114:B114"/>
    <mergeCell ref="B115:I115"/>
    <mergeCell ref="B116:G116"/>
    <mergeCell ref="B117:G117"/>
    <mergeCell ref="B118:G118"/>
    <mergeCell ref="A119:G119"/>
    <mergeCell ref="B121:G121"/>
    <mergeCell ref="B122:G122"/>
    <mergeCell ref="A123:G123"/>
    <mergeCell ref="A125:E125"/>
    <mergeCell ref="A126:B126"/>
    <mergeCell ref="A127:B127"/>
    <mergeCell ref="A129:G129"/>
    <mergeCell ref="A131:I131"/>
    <mergeCell ref="B132:G132"/>
    <mergeCell ref="B133:G133"/>
    <mergeCell ref="B134:G134"/>
    <mergeCell ref="B135:G135"/>
    <mergeCell ref="B136:G136"/>
    <mergeCell ref="B137:G137"/>
    <mergeCell ref="A138:G138"/>
    <mergeCell ref="B139:I139"/>
    <mergeCell ref="B140:I140"/>
    <mergeCell ref="A141:I141"/>
    <mergeCell ref="A142:B142"/>
    <mergeCell ref="D142:E142"/>
    <mergeCell ref="H142:I142"/>
    <mergeCell ref="A143:B143"/>
    <mergeCell ref="D143:E143"/>
    <mergeCell ref="H143:I143"/>
    <mergeCell ref="A144:B144"/>
    <mergeCell ref="H144:I144"/>
    <mergeCell ref="A145:B145"/>
    <mergeCell ref="H145:I145"/>
    <mergeCell ref="A146:B146"/>
    <mergeCell ref="H146:I146"/>
    <mergeCell ref="A147:A148"/>
    <mergeCell ref="B147:E148"/>
    <mergeCell ref="H147:I147"/>
    <mergeCell ref="H148:I148"/>
    <mergeCell ref="B149:I149"/>
    <mergeCell ref="B150:I150"/>
    <mergeCell ref="A151:G151"/>
    <mergeCell ref="A153:I153"/>
    <mergeCell ref="A154:I154"/>
    <mergeCell ref="B155:G155"/>
    <mergeCell ref="B156:G156"/>
    <mergeCell ref="B157:G157"/>
    <mergeCell ref="A158:G158"/>
    <mergeCell ref="A160:I160"/>
    <mergeCell ref="B161:G161"/>
    <mergeCell ref="B162:G162"/>
    <mergeCell ref="B163:G163"/>
    <mergeCell ref="A164:G164"/>
    <mergeCell ref="A166:I166"/>
    <mergeCell ref="B167:G167"/>
    <mergeCell ref="A168:G168"/>
    <mergeCell ref="A170:I170"/>
    <mergeCell ref="A171:F171"/>
    <mergeCell ref="A172:F172"/>
    <mergeCell ref="A173:F173"/>
    <mergeCell ref="A174:H174"/>
  </mergeCells>
  <printOptions headings="false" gridLines="false" gridLinesSet="true" horizontalCentered="true" verticalCentered="false"/>
  <pageMargins left="1.29583333333333" right="0.511805555555556" top="1.34722222222222" bottom="0.7875" header="0.511811023622047" footer="0.511811023622047"/>
  <pageSetup paperSize="9" scale="73" fitToWidth="1" fitToHeight="1" pageOrder="downThenOver" orientation="portrait" blackAndWhite="false" draft="false" cellComments="none" horizontalDpi="300" verticalDpi="300" copies="1"/>
  <headerFooter differentFirst="false" differentOddEven="false">
    <oddHeader/>
    <oddFooter/>
  </headerFooter>
</worksheet>
</file>

<file path=xl/worksheets/sheet1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false"/>
  </sheetPr>
  <dimension ref="A1:L174"/>
  <sheetViews>
    <sheetView showFormulas="false" showGridLines="true" showRowColHeaders="true" showZeros="true" rightToLeft="false" tabSelected="false" showOutlineSymbols="true" defaultGridColor="true" view="pageBreakPreview" topLeftCell="A4" colorId="64" zoomScale="130" zoomScaleNormal="130" zoomScalePageLayoutView="130" workbookViewId="0">
      <selection pane="topLeft" activeCell="A18" activeCellId="0" sqref="A18"/>
    </sheetView>
  </sheetViews>
  <sheetFormatPr defaultColWidth="9.1484375" defaultRowHeight="11.25" zeroHeight="false" outlineLevelRow="0" outlineLevelCol="0"/>
  <cols>
    <col collapsed="false" customWidth="true" hidden="false" outlineLevel="0" max="1" min="1" style="1" width="2.86"/>
    <col collapsed="false" customWidth="true" hidden="false" outlineLevel="0" max="4" min="2" style="1" width="11.29"/>
    <col collapsed="false" customWidth="true" hidden="false" outlineLevel="0" max="5" min="5" style="1" width="12.15"/>
    <col collapsed="false" customWidth="true" hidden="false" outlineLevel="0" max="7" min="6" style="1" width="11.29"/>
    <col collapsed="false" customWidth="true" hidden="false" outlineLevel="0" max="8" min="8" style="1" width="9.29"/>
    <col collapsed="false" customWidth="true" hidden="false" outlineLevel="0" max="9" min="9" style="1" width="11.71"/>
    <col collapsed="false" customWidth="true" hidden="false" outlineLevel="0" max="10" min="10" style="2" width="11.14"/>
    <col collapsed="false" customWidth="true" hidden="false" outlineLevel="0" max="11" min="11" style="1" width="10"/>
    <col collapsed="false" customWidth="false" hidden="false" outlineLevel="0" max="12" min="12" style="1" width="9.14"/>
    <col collapsed="false" customWidth="true" hidden="false" outlineLevel="0" max="15" min="13" style="1" width="22.29"/>
    <col collapsed="false" customWidth="false" hidden="false" outlineLevel="0" max="16384" min="16" style="1" width="9.14"/>
  </cols>
  <sheetData>
    <row r="1" customFormat="false" ht="27.75" hidden="false" customHeight="true" outlineLevel="0" collapsed="false">
      <c r="A1" s="3" t="s">
        <v>0</v>
      </c>
      <c r="B1" s="3"/>
      <c r="C1" s="3"/>
      <c r="D1" s="3"/>
      <c r="E1" s="3"/>
      <c r="F1" s="3"/>
      <c r="G1" s="3"/>
      <c r="H1" s="3"/>
      <c r="I1" s="3"/>
      <c r="K1" s="4"/>
    </row>
    <row r="2" customFormat="false" ht="22.5" hidden="false" customHeight="true" outlineLevel="0" collapsed="false">
      <c r="A2" s="3" t="s">
        <v>1</v>
      </c>
      <c r="B2" s="3"/>
      <c r="C2" s="5" t="s">
        <v>2</v>
      </c>
      <c r="D2" s="5"/>
      <c r="E2" s="6" t="s">
        <v>3</v>
      </c>
      <c r="F2" s="6"/>
      <c r="G2" s="6"/>
      <c r="H2" s="6"/>
      <c r="I2" s="6"/>
    </row>
    <row r="3" customFormat="false" ht="11.25" hidden="false" customHeight="true" outlineLevel="0" collapsed="false">
      <c r="A3" s="3" t="s">
        <v>4</v>
      </c>
      <c r="B3" s="3"/>
      <c r="C3" s="7"/>
      <c r="D3" s="8"/>
      <c r="E3" s="9" t="s">
        <v>5</v>
      </c>
      <c r="F3" s="7"/>
      <c r="G3" s="8"/>
      <c r="H3" s="8"/>
      <c r="I3" s="8"/>
    </row>
    <row r="4" customFormat="false" ht="4.5" hidden="false" customHeight="true" outlineLevel="0" collapsed="false"/>
    <row r="5" customFormat="false" ht="18.75" hidden="false" customHeight="true" outlineLevel="0" collapsed="false">
      <c r="A5" s="10" t="s">
        <v>6</v>
      </c>
      <c r="B5" s="10"/>
      <c r="C5" s="10"/>
      <c r="D5" s="11" t="s">
        <v>200</v>
      </c>
      <c r="E5" s="11"/>
      <c r="F5" s="11"/>
      <c r="G5" s="12" t="str">
        <f aca="false">IF(D6="12x36","Regime de trabalho:","Quantidade de HORAS/MÊS")</f>
        <v>Quantidade de HORAS/MÊS</v>
      </c>
      <c r="H5" s="12"/>
      <c r="I5" s="13" t="n">
        <f aca="false">IF(D6="12x36",D6,5*D6)</f>
        <v>200</v>
      </c>
    </row>
    <row r="6" customFormat="false" ht="18.75" hidden="false" customHeight="true" outlineLevel="0" collapsed="false">
      <c r="A6" s="10" t="str">
        <f aca="false">IF(D6="12x36","Regime de trabalho:","Regime de trabalho (horas semanais):")</f>
        <v>Regime de trabalho (horas semanais):</v>
      </c>
      <c r="B6" s="10"/>
      <c r="C6" s="10"/>
      <c r="D6" s="10" t="n">
        <v>40</v>
      </c>
      <c r="E6" s="10"/>
      <c r="F6" s="10"/>
      <c r="G6" s="12"/>
      <c r="H6" s="12"/>
      <c r="I6" s="13"/>
    </row>
    <row r="7" customFormat="false" ht="22.5" hidden="false" customHeight="true" outlineLevel="0" collapsed="false">
      <c r="A7" s="10" t="s">
        <v>8</v>
      </c>
      <c r="B7" s="10"/>
      <c r="C7" s="10"/>
      <c r="D7" s="14" t="s">
        <v>201</v>
      </c>
      <c r="E7" s="14"/>
      <c r="F7" s="14"/>
      <c r="G7" s="15" t="s">
        <v>10</v>
      </c>
      <c r="H7" s="15"/>
      <c r="I7" s="16" t="n">
        <v>0.2</v>
      </c>
    </row>
    <row r="8" customFormat="false" ht="22.5" hidden="false" customHeight="true" outlineLevel="0" collapsed="false">
      <c r="A8" s="10" t="s">
        <v>11</v>
      </c>
      <c r="B8" s="10"/>
      <c r="C8" s="10"/>
      <c r="D8" s="14" t="s">
        <v>12</v>
      </c>
      <c r="E8" s="14"/>
      <c r="F8" s="14"/>
      <c r="G8" s="15"/>
      <c r="H8" s="15"/>
      <c r="I8" s="16"/>
    </row>
    <row r="9" customFormat="false" ht="24.75" hidden="false" customHeight="true" outlineLevel="0" collapsed="false">
      <c r="A9" s="10" t="s">
        <v>13</v>
      </c>
      <c r="B9" s="10"/>
      <c r="C9" s="10"/>
      <c r="D9" s="10" t="s">
        <v>14</v>
      </c>
      <c r="E9" s="10"/>
      <c r="F9" s="10"/>
      <c r="G9" s="15" t="s">
        <v>15</v>
      </c>
      <c r="H9" s="15"/>
      <c r="I9" s="17" t="s">
        <v>16</v>
      </c>
    </row>
    <row r="10" customFormat="false" ht="32.25" hidden="false" customHeight="true" outlineLevel="0" collapsed="false">
      <c r="A10" s="18" t="s">
        <v>17</v>
      </c>
      <c r="B10" s="18"/>
      <c r="C10" s="18"/>
      <c r="D10" s="18"/>
      <c r="E10" s="18"/>
      <c r="F10" s="18"/>
      <c r="G10" s="15" t="s">
        <v>18</v>
      </c>
      <c r="H10" s="19" t="n">
        <v>200</v>
      </c>
      <c r="I10" s="20" t="n">
        <v>1716</v>
      </c>
    </row>
    <row r="11" customFormat="false" ht="11.25" hidden="false" customHeight="true" outlineLevel="0" collapsed="false">
      <c r="A11" s="21" t="s">
        <v>19</v>
      </c>
      <c r="B11" s="21"/>
      <c r="C11" s="21"/>
      <c r="D11" s="21"/>
      <c r="E11" s="21"/>
      <c r="F11" s="21"/>
      <c r="G11" s="19" t="str">
        <f aca="false">D9</f>
        <v>Esteio/RS</v>
      </c>
      <c r="H11" s="22" t="s">
        <v>20</v>
      </c>
      <c r="I11" s="23" t="n">
        <v>0.02</v>
      </c>
    </row>
    <row r="12" customFormat="false" ht="15" hidden="false" customHeight="true" outlineLevel="0" collapsed="false">
      <c r="A12" s="21" t="s">
        <v>21</v>
      </c>
      <c r="B12" s="21"/>
      <c r="C12" s="21"/>
      <c r="D12" s="21"/>
      <c r="E12" s="21"/>
      <c r="F12" s="21"/>
      <c r="G12" s="22" t="s">
        <v>12</v>
      </c>
      <c r="H12" s="22" t="s">
        <v>22</v>
      </c>
      <c r="I12" s="20" t="n">
        <v>4</v>
      </c>
    </row>
    <row r="13" customFormat="false" ht="11.25" hidden="false" customHeight="false" outlineLevel="0" collapsed="false">
      <c r="A13" s="21"/>
      <c r="B13" s="21"/>
      <c r="C13" s="21"/>
      <c r="D13" s="21"/>
      <c r="E13" s="21"/>
      <c r="F13" s="21"/>
      <c r="G13" s="22"/>
      <c r="H13" s="22" t="s">
        <v>23</v>
      </c>
      <c r="I13" s="24" t="n">
        <v>22</v>
      </c>
    </row>
    <row r="14" customFormat="false" ht="11.25" hidden="false" customHeight="false" outlineLevel="0" collapsed="false">
      <c r="A14" s="21"/>
      <c r="B14" s="21"/>
      <c r="C14" s="21"/>
      <c r="D14" s="21"/>
      <c r="E14" s="21"/>
      <c r="F14" s="21"/>
      <c r="G14" s="22"/>
      <c r="H14" s="22" t="s">
        <v>24</v>
      </c>
      <c r="I14" s="17" t="n">
        <v>0.06</v>
      </c>
    </row>
    <row r="15" customFormat="false" ht="11.25" hidden="false" customHeight="true" outlineLevel="0" collapsed="false">
      <c r="A15" s="21" t="s">
        <v>25</v>
      </c>
      <c r="B15" s="21"/>
      <c r="C15" s="21"/>
      <c r="D15" s="21"/>
      <c r="E15" s="21"/>
      <c r="F15" s="21"/>
      <c r="G15" s="22" t="s">
        <v>12</v>
      </c>
      <c r="H15" s="22" t="s">
        <v>22</v>
      </c>
      <c r="I15" s="20" t="n">
        <v>0</v>
      </c>
    </row>
    <row r="16" customFormat="false" ht="11.25" hidden="false" customHeight="true" outlineLevel="0" collapsed="false">
      <c r="A16" s="21"/>
      <c r="B16" s="21"/>
      <c r="C16" s="21"/>
      <c r="D16" s="21"/>
      <c r="E16" s="21"/>
      <c r="F16" s="21"/>
      <c r="G16" s="22"/>
      <c r="H16" s="22" t="s">
        <v>23</v>
      </c>
      <c r="I16" s="24" t="n">
        <v>0</v>
      </c>
    </row>
    <row r="17" customFormat="false" ht="11.25" hidden="false" customHeight="false" outlineLevel="0" collapsed="false">
      <c r="A17" s="21"/>
      <c r="B17" s="21"/>
      <c r="C17" s="21"/>
      <c r="D17" s="21"/>
      <c r="E17" s="21"/>
      <c r="F17" s="21"/>
      <c r="G17" s="22"/>
      <c r="H17" s="22" t="s">
        <v>24</v>
      </c>
      <c r="I17" s="17" t="n">
        <v>0</v>
      </c>
    </row>
    <row r="18" customFormat="false" ht="11.25" hidden="false" customHeight="true" outlineLevel="0" collapsed="false">
      <c r="A18" s="21" t="s">
        <v>26</v>
      </c>
      <c r="B18" s="21"/>
      <c r="C18" s="21"/>
      <c r="D18" s="21"/>
      <c r="E18" s="21"/>
      <c r="F18" s="21"/>
      <c r="G18" s="22" t="s">
        <v>12</v>
      </c>
      <c r="H18" s="22" t="s">
        <v>22</v>
      </c>
      <c r="I18" s="20" t="n">
        <v>0</v>
      </c>
    </row>
    <row r="19" customFormat="false" ht="11.25" hidden="false" customHeight="false" outlineLevel="0" collapsed="false">
      <c r="A19" s="21"/>
      <c r="B19" s="21"/>
      <c r="C19" s="21"/>
      <c r="D19" s="21"/>
      <c r="E19" s="21"/>
      <c r="F19" s="21"/>
      <c r="G19" s="22"/>
      <c r="H19" s="22" t="s">
        <v>23</v>
      </c>
      <c r="I19" s="24" t="n">
        <v>0</v>
      </c>
    </row>
    <row r="20" customFormat="false" ht="11.25" hidden="false" customHeight="false" outlineLevel="0" collapsed="false">
      <c r="A20" s="21"/>
      <c r="B20" s="21"/>
      <c r="C20" s="21"/>
      <c r="D20" s="21"/>
      <c r="E20" s="21"/>
      <c r="F20" s="21"/>
      <c r="G20" s="22"/>
      <c r="H20" s="22" t="s">
        <v>24</v>
      </c>
      <c r="I20" s="17" t="n">
        <v>0</v>
      </c>
    </row>
    <row r="21" customFormat="false" ht="36" hidden="false" customHeight="true" outlineLevel="0" collapsed="false">
      <c r="A21" s="25" t="s">
        <v>27</v>
      </c>
      <c r="B21" s="25"/>
      <c r="C21" s="25"/>
      <c r="D21" s="25"/>
      <c r="E21" s="25"/>
      <c r="F21" s="25"/>
      <c r="G21" s="26" t="s">
        <v>12</v>
      </c>
      <c r="H21" s="26" t="s">
        <v>28</v>
      </c>
      <c r="I21" s="131" t="s">
        <v>16</v>
      </c>
    </row>
    <row r="22" customFormat="false" ht="22.5" hidden="false" customHeight="true" outlineLevel="0" collapsed="false">
      <c r="A22" s="28" t="s">
        <v>29</v>
      </c>
      <c r="B22" s="28"/>
      <c r="C22" s="28"/>
      <c r="D22" s="28"/>
      <c r="E22" s="28"/>
      <c r="F22" s="28"/>
      <c r="G22" s="26"/>
      <c r="H22" s="26" t="s">
        <v>30</v>
      </c>
      <c r="I22" s="29" t="s">
        <v>16</v>
      </c>
    </row>
    <row r="23" customFormat="false" ht="34.5" hidden="false" customHeight="true" outlineLevel="0" collapsed="false">
      <c r="A23" s="28" t="s">
        <v>31</v>
      </c>
      <c r="B23" s="28"/>
      <c r="C23" s="28"/>
      <c r="D23" s="28"/>
      <c r="E23" s="28"/>
      <c r="F23" s="28"/>
      <c r="G23" s="19"/>
      <c r="H23" s="22" t="s">
        <v>32</v>
      </c>
      <c r="I23" s="20" t="n">
        <v>1573.89</v>
      </c>
    </row>
    <row r="24" customFormat="false" ht="15" hidden="false" customHeight="true" outlineLevel="0" collapsed="false">
      <c r="A24" s="28" t="s">
        <v>33</v>
      </c>
      <c r="B24" s="28"/>
      <c r="C24" s="28"/>
      <c r="D24" s="28"/>
      <c r="E24" s="28"/>
      <c r="F24" s="28"/>
      <c r="G24" s="26"/>
      <c r="H24" s="30" t="s">
        <v>34</v>
      </c>
      <c r="I24" s="31" t="s">
        <v>16</v>
      </c>
    </row>
    <row r="25" customFormat="false" ht="15" hidden="false" customHeight="true" outlineLevel="0" collapsed="false">
      <c r="A25" s="28"/>
      <c r="B25" s="28"/>
      <c r="C25" s="28"/>
      <c r="D25" s="28"/>
      <c r="E25" s="28"/>
      <c r="F25" s="28"/>
      <c r="G25" s="26"/>
      <c r="H25" s="32" t="s">
        <v>35</v>
      </c>
      <c r="I25" s="17" t="s">
        <v>16</v>
      </c>
    </row>
    <row r="26" customFormat="false" ht="26.25" hidden="false" customHeight="true" outlineLevel="0" collapsed="false">
      <c r="A26" s="28" t="s">
        <v>36</v>
      </c>
      <c r="B26" s="28"/>
      <c r="C26" s="28"/>
      <c r="D26" s="28"/>
      <c r="E26" s="28"/>
      <c r="F26" s="28"/>
      <c r="G26" s="26"/>
      <c r="H26" s="22" t="s">
        <v>34</v>
      </c>
      <c r="I26" s="31" t="s">
        <v>16</v>
      </c>
    </row>
    <row r="27" customFormat="false" ht="35.25" hidden="false" customHeight="true" outlineLevel="0" collapsed="false">
      <c r="A27" s="28" t="s">
        <v>37</v>
      </c>
      <c r="B27" s="28"/>
      <c r="C27" s="28"/>
      <c r="D27" s="28"/>
      <c r="E27" s="28"/>
      <c r="F27" s="28"/>
      <c r="G27" s="19"/>
      <c r="H27" s="15" t="s">
        <v>30</v>
      </c>
      <c r="I27" s="17" t="n">
        <v>0.2</v>
      </c>
    </row>
    <row r="28" customFormat="false" ht="4.5" hidden="false" customHeight="true" outlineLevel="0" collapsed="false"/>
    <row r="29" customFormat="false" ht="17.25" hidden="false" customHeight="true" outlineLevel="0" collapsed="false">
      <c r="A29" s="33" t="s">
        <v>38</v>
      </c>
      <c r="B29" s="33"/>
      <c r="C29" s="33"/>
      <c r="D29" s="33"/>
      <c r="E29" s="33"/>
      <c r="F29" s="33"/>
      <c r="G29" s="33"/>
      <c r="H29" s="33"/>
      <c r="I29" s="33"/>
    </row>
    <row r="30" customFormat="false" ht="33.75" hidden="false" customHeight="true" outlineLevel="0" collapsed="false">
      <c r="A30" s="34" t="s">
        <v>39</v>
      </c>
      <c r="B30" s="35" t="s">
        <v>40</v>
      </c>
      <c r="C30" s="35"/>
      <c r="D30" s="35"/>
      <c r="E30" s="35"/>
      <c r="F30" s="35"/>
      <c r="G30" s="35"/>
      <c r="H30" s="34" t="s">
        <v>41</v>
      </c>
      <c r="I30" s="34" t="s">
        <v>42</v>
      </c>
    </row>
    <row r="31" customFormat="false" ht="15" hidden="false" customHeight="true" outlineLevel="0" collapsed="false">
      <c r="A31" s="36" t="n">
        <v>1</v>
      </c>
      <c r="B31" s="14" t="s">
        <v>43</v>
      </c>
      <c r="C31" s="14"/>
      <c r="D31" s="14"/>
      <c r="E31" s="14"/>
      <c r="F31" s="14"/>
      <c r="G31" s="14"/>
      <c r="H31" s="37" t="n">
        <f aca="false">I31/$I$40</f>
        <v>0.84499635115212</v>
      </c>
      <c r="I31" s="38" t="n">
        <f aca="false">IF(D6="12x36",I10,I10/H10*I5)</f>
        <v>1716</v>
      </c>
    </row>
    <row r="32" customFormat="false" ht="15" hidden="false" customHeight="true" outlineLevel="0" collapsed="false">
      <c r="A32" s="36" t="n">
        <f aca="false">A31+1</f>
        <v>2</v>
      </c>
      <c r="B32" s="14" t="s">
        <v>44</v>
      </c>
      <c r="C32" s="14"/>
      <c r="D32" s="14"/>
      <c r="E32" s="14"/>
      <c r="F32" s="14"/>
      <c r="G32" s="14"/>
      <c r="H32" s="37" t="n">
        <f aca="false">I32/$I$40</f>
        <v>0</v>
      </c>
      <c r="I32" s="38" t="n">
        <f aca="false">IF(I9=30%,I31*I9,0)</f>
        <v>0</v>
      </c>
    </row>
    <row r="33" customFormat="false" ht="15" hidden="false" customHeight="true" outlineLevel="0" collapsed="false">
      <c r="A33" s="36" t="n">
        <f aca="false">A32+1</f>
        <v>3</v>
      </c>
      <c r="B33" s="14" t="s">
        <v>45</v>
      </c>
      <c r="C33" s="14"/>
      <c r="D33" s="14"/>
      <c r="E33" s="14"/>
      <c r="F33" s="14"/>
      <c r="G33" s="14"/>
      <c r="H33" s="37" t="n">
        <f aca="false">I33/$I$40</f>
        <v>0</v>
      </c>
      <c r="I33" s="38" t="n">
        <f aca="false">IF(I7=10%,I23*I7,0)</f>
        <v>0</v>
      </c>
    </row>
    <row r="34" customFormat="false" ht="15" hidden="false" customHeight="true" outlineLevel="0" collapsed="false">
      <c r="A34" s="36" t="n">
        <f aca="false">A33+1</f>
        <v>4</v>
      </c>
      <c r="B34" s="14" t="s">
        <v>46</v>
      </c>
      <c r="C34" s="14"/>
      <c r="D34" s="14"/>
      <c r="E34" s="14"/>
      <c r="F34" s="14"/>
      <c r="G34" s="14"/>
      <c r="H34" s="37" t="n">
        <f aca="false">I34/$I$40</f>
        <v>0.15500364884788</v>
      </c>
      <c r="I34" s="38" t="n">
        <f aca="false">IF(I7=20%,I23*I7,0)</f>
        <v>314.778</v>
      </c>
    </row>
    <row r="35" customFormat="false" ht="15" hidden="false" customHeight="true" outlineLevel="0" collapsed="false">
      <c r="A35" s="36" t="n">
        <f aca="false">A34+1</f>
        <v>5</v>
      </c>
      <c r="B35" s="14" t="s">
        <v>47</v>
      </c>
      <c r="C35" s="14"/>
      <c r="D35" s="14"/>
      <c r="E35" s="14"/>
      <c r="F35" s="14"/>
      <c r="G35" s="14"/>
      <c r="H35" s="37" t="n">
        <f aca="false">I35/$I$40</f>
        <v>0</v>
      </c>
      <c r="I35" s="38" t="n">
        <f aca="false">IF(I7=40%,I23*I7,0)</f>
        <v>0</v>
      </c>
    </row>
    <row r="36" customFormat="false" ht="15" hidden="false" customHeight="true" outlineLevel="0" collapsed="false">
      <c r="A36" s="36" t="n">
        <f aca="false">A35+1</f>
        <v>6</v>
      </c>
      <c r="B36" s="14" t="s">
        <v>48</v>
      </c>
      <c r="C36" s="14"/>
      <c r="D36" s="14"/>
      <c r="E36" s="14"/>
      <c r="F36" s="14"/>
      <c r="G36" s="14"/>
      <c r="H36" s="37" t="n">
        <f aca="false">I36/$I$40</f>
        <v>0</v>
      </c>
      <c r="I36" s="38" t="n">
        <f aca="false">IF(I22="Não aplicável",0,I31*I22)</f>
        <v>0</v>
      </c>
    </row>
    <row r="37" customFormat="false" ht="15" hidden="false" customHeight="true" outlineLevel="0" collapsed="false">
      <c r="A37" s="36" t="n">
        <f aca="false">A36+1</f>
        <v>7</v>
      </c>
      <c r="B37" s="14" t="s">
        <v>49</v>
      </c>
      <c r="C37" s="14"/>
      <c r="D37" s="14"/>
      <c r="E37" s="14"/>
      <c r="F37" s="14"/>
      <c r="G37" s="14"/>
      <c r="H37" s="37" t="n">
        <f aca="false">I37/$I$40</f>
        <v>0</v>
      </c>
      <c r="I37" s="38" t="n">
        <f aca="false">IF(I24="Não aplicável",0,(I31+I32+I33+I34+I35+I36+I39)/I5*I24*(1+I25))</f>
        <v>0</v>
      </c>
    </row>
    <row r="38" customFormat="false" ht="23.25" hidden="false" customHeight="true" outlineLevel="0" collapsed="false">
      <c r="A38" s="36" t="n">
        <f aca="false">A37+1</f>
        <v>8</v>
      </c>
      <c r="B38" s="14" t="s">
        <v>50</v>
      </c>
      <c r="C38" s="14"/>
      <c r="D38" s="14"/>
      <c r="E38" s="14"/>
      <c r="F38" s="14"/>
      <c r="G38" s="14"/>
      <c r="H38" s="37" t="n">
        <f aca="false">I38/$I$40</f>
        <v>0</v>
      </c>
      <c r="I38" s="38" t="n">
        <f aca="false">IF(I24="Não aplicável",0,I24/I13*5*(I10/H10*(1+I25)))</f>
        <v>0</v>
      </c>
    </row>
    <row r="39" customFormat="false" ht="15" hidden="false" customHeight="true" outlineLevel="0" collapsed="false">
      <c r="A39" s="36" t="n">
        <f aca="false">A38+1</f>
        <v>9</v>
      </c>
      <c r="B39" s="39" t="str">
        <f aca="false">IF(D6="12x36","Para postos 12x36 os feriados são considerados compensados, conforme parágrafo único, Art. 59-A da CLT","Outros")</f>
        <v>Outros</v>
      </c>
      <c r="C39" s="39"/>
      <c r="D39" s="39"/>
      <c r="E39" s="39"/>
      <c r="F39" s="39"/>
      <c r="G39" s="39"/>
      <c r="H39" s="37" t="n">
        <f aca="false">I39/$I$40</f>
        <v>0</v>
      </c>
      <c r="I39" s="38" t="n">
        <v>0</v>
      </c>
    </row>
    <row r="40" s="44" customFormat="true" ht="15" hidden="false" customHeight="true" outlineLevel="0" collapsed="false">
      <c r="A40" s="40" t="s">
        <v>51</v>
      </c>
      <c r="B40" s="40"/>
      <c r="C40" s="40"/>
      <c r="D40" s="40"/>
      <c r="E40" s="40"/>
      <c r="F40" s="40"/>
      <c r="G40" s="40"/>
      <c r="H40" s="41" t="n">
        <f aca="false">SUM(H31:H39)</f>
        <v>1</v>
      </c>
      <c r="I40" s="42" t="n">
        <f aca="false">SUM(I31:I39)</f>
        <v>2030.778</v>
      </c>
      <c r="J40" s="43"/>
    </row>
    <row r="41" customFormat="false" ht="4.5" hidden="false" customHeight="true" outlineLevel="0" collapsed="false"/>
    <row r="42" customFormat="false" ht="33.75" hidden="false" customHeight="true" outlineLevel="0" collapsed="false">
      <c r="A42" s="34" t="s">
        <v>52</v>
      </c>
      <c r="B42" s="35" t="s">
        <v>53</v>
      </c>
      <c r="C42" s="35"/>
      <c r="D42" s="35"/>
      <c r="E42" s="35"/>
      <c r="F42" s="35"/>
      <c r="G42" s="35"/>
      <c r="H42" s="34" t="s">
        <v>41</v>
      </c>
      <c r="I42" s="34" t="s">
        <v>42</v>
      </c>
    </row>
    <row r="43" customFormat="false" ht="15" hidden="false" customHeight="true" outlineLevel="0" collapsed="false">
      <c r="A43" s="36" t="n">
        <v>1</v>
      </c>
      <c r="B43" s="14" t="s">
        <v>54</v>
      </c>
      <c r="C43" s="14"/>
      <c r="D43" s="14"/>
      <c r="E43" s="14"/>
      <c r="F43" s="14"/>
      <c r="G43" s="14"/>
      <c r="H43" s="37" t="n">
        <v>0.2</v>
      </c>
      <c r="I43" s="38" t="n">
        <f aca="false">$I$40*H43</f>
        <v>406.1556</v>
      </c>
    </row>
    <row r="44" customFormat="false" ht="15" hidden="false" customHeight="true" outlineLevel="0" collapsed="false">
      <c r="A44" s="36" t="n">
        <v>2</v>
      </c>
      <c r="B44" s="14" t="s">
        <v>55</v>
      </c>
      <c r="C44" s="14"/>
      <c r="D44" s="14"/>
      <c r="E44" s="14"/>
      <c r="F44" s="14"/>
      <c r="G44" s="14"/>
      <c r="H44" s="37" t="n">
        <v>0.015</v>
      </c>
      <c r="I44" s="38" t="n">
        <f aca="false">$I$40*H44</f>
        <v>30.46167</v>
      </c>
    </row>
    <row r="45" customFormat="false" ht="15" hidden="false" customHeight="true" outlineLevel="0" collapsed="false">
      <c r="A45" s="36" t="n">
        <v>3</v>
      </c>
      <c r="B45" s="14" t="s">
        <v>56</v>
      </c>
      <c r="C45" s="14"/>
      <c r="D45" s="14"/>
      <c r="E45" s="14"/>
      <c r="F45" s="14"/>
      <c r="G45" s="14"/>
      <c r="H45" s="37" t="n">
        <v>0.01</v>
      </c>
      <c r="I45" s="38" t="n">
        <f aca="false">$I$40*H45</f>
        <v>20.30778</v>
      </c>
    </row>
    <row r="46" customFormat="false" ht="15" hidden="false" customHeight="true" outlineLevel="0" collapsed="false">
      <c r="A46" s="36" t="n">
        <v>4</v>
      </c>
      <c r="B46" s="14" t="s">
        <v>57</v>
      </c>
      <c r="C46" s="14"/>
      <c r="D46" s="14"/>
      <c r="E46" s="14"/>
      <c r="F46" s="14"/>
      <c r="G46" s="14"/>
      <c r="H46" s="37" t="n">
        <v>0.002</v>
      </c>
      <c r="I46" s="38" t="n">
        <f aca="false">$I$40*H46</f>
        <v>4.061556</v>
      </c>
    </row>
    <row r="47" customFormat="false" ht="15" hidden="false" customHeight="true" outlineLevel="0" collapsed="false">
      <c r="A47" s="36" t="n">
        <v>5</v>
      </c>
      <c r="B47" s="14" t="s">
        <v>58</v>
      </c>
      <c r="C47" s="14"/>
      <c r="D47" s="14"/>
      <c r="E47" s="14"/>
      <c r="F47" s="14"/>
      <c r="G47" s="14"/>
      <c r="H47" s="37" t="n">
        <v>0.025</v>
      </c>
      <c r="I47" s="38" t="n">
        <f aca="false">$I$40*H47</f>
        <v>50.76945</v>
      </c>
    </row>
    <row r="48" customFormat="false" ht="15" hidden="false" customHeight="true" outlineLevel="0" collapsed="false">
      <c r="A48" s="36" t="n">
        <v>6</v>
      </c>
      <c r="B48" s="14" t="s">
        <v>59</v>
      </c>
      <c r="C48" s="14"/>
      <c r="D48" s="14"/>
      <c r="E48" s="14"/>
      <c r="F48" s="14"/>
      <c r="G48" s="14"/>
      <c r="H48" s="37" t="n">
        <v>0.08</v>
      </c>
      <c r="I48" s="38" t="n">
        <f aca="false">$I$40*H48</f>
        <v>162.46224</v>
      </c>
    </row>
    <row r="49" customFormat="false" ht="15" hidden="false" customHeight="true" outlineLevel="0" collapsed="false">
      <c r="A49" s="36" t="n">
        <v>7</v>
      </c>
      <c r="B49" s="14" t="s">
        <v>60</v>
      </c>
      <c r="C49" s="14"/>
      <c r="D49" s="14"/>
      <c r="E49" s="14"/>
      <c r="F49" s="14"/>
      <c r="G49" s="14"/>
      <c r="H49" s="37" t="n">
        <v>0.03</v>
      </c>
      <c r="I49" s="38" t="n">
        <f aca="false">$I$40*H49</f>
        <v>60.92334</v>
      </c>
    </row>
    <row r="50" customFormat="false" ht="15" hidden="false" customHeight="true" outlineLevel="0" collapsed="false">
      <c r="A50" s="36" t="n">
        <v>8</v>
      </c>
      <c r="B50" s="14" t="s">
        <v>61</v>
      </c>
      <c r="C50" s="14"/>
      <c r="D50" s="14"/>
      <c r="E50" s="14"/>
      <c r="F50" s="14"/>
      <c r="G50" s="14"/>
      <c r="H50" s="37" t="n">
        <v>0.006</v>
      </c>
      <c r="I50" s="38" t="n">
        <f aca="false">$I$40*H50</f>
        <v>12.184668</v>
      </c>
    </row>
    <row r="51" s="44" customFormat="true" ht="15" hidden="false" customHeight="true" outlineLevel="0" collapsed="false">
      <c r="A51" s="40" t="s">
        <v>62</v>
      </c>
      <c r="B51" s="40"/>
      <c r="C51" s="40"/>
      <c r="D51" s="40"/>
      <c r="E51" s="40"/>
      <c r="F51" s="40"/>
      <c r="G51" s="40"/>
      <c r="H51" s="41" t="n">
        <f aca="false">SUM(H43:H50)</f>
        <v>0.368</v>
      </c>
      <c r="I51" s="42" t="n">
        <f aca="false">SUM(I43:I50)</f>
        <v>747.326304</v>
      </c>
      <c r="J51" s="43"/>
    </row>
    <row r="52" customFormat="false" ht="15" hidden="false" customHeight="true" outlineLevel="0" collapsed="false">
      <c r="A52" s="45" t="s">
        <v>63</v>
      </c>
      <c r="B52" s="45"/>
      <c r="C52" s="45"/>
      <c r="D52" s="45"/>
      <c r="E52" s="45"/>
      <c r="F52" s="45"/>
      <c r="G52" s="45"/>
      <c r="H52" s="45"/>
      <c r="I52" s="45"/>
    </row>
    <row r="53" customFormat="false" ht="30.75" hidden="false" customHeight="true" outlineLevel="0" collapsed="false">
      <c r="A53" s="46" t="s">
        <v>64</v>
      </c>
      <c r="B53" s="46"/>
      <c r="C53" s="46"/>
      <c r="D53" s="46"/>
      <c r="E53" s="46"/>
      <c r="F53" s="46"/>
      <c r="G53" s="46"/>
      <c r="H53" s="46"/>
      <c r="I53" s="46"/>
    </row>
    <row r="54" customFormat="false" ht="33.75" hidden="false" customHeight="true" outlineLevel="0" collapsed="false">
      <c r="A54" s="34" t="s">
        <v>65</v>
      </c>
      <c r="B54" s="35" t="s">
        <v>66</v>
      </c>
      <c r="C54" s="35"/>
      <c r="D54" s="35"/>
      <c r="E54" s="35"/>
      <c r="F54" s="35"/>
      <c r="G54" s="35"/>
      <c r="H54" s="34" t="s">
        <v>41</v>
      </c>
      <c r="I54" s="34" t="s">
        <v>42</v>
      </c>
    </row>
    <row r="55" customFormat="false" ht="15" hidden="false" customHeight="true" outlineLevel="0" collapsed="false">
      <c r="A55" s="36" t="n">
        <v>1</v>
      </c>
      <c r="B55" s="14" t="s">
        <v>67</v>
      </c>
      <c r="C55" s="14"/>
      <c r="D55" s="14"/>
      <c r="E55" s="14"/>
      <c r="F55" s="14"/>
      <c r="G55" s="14"/>
      <c r="H55" s="37" t="n">
        <v>0.119314</v>
      </c>
      <c r="I55" s="38" t="n">
        <f aca="false">$I$40*H55</f>
        <v>242.300246292</v>
      </c>
    </row>
    <row r="56" customFormat="false" ht="15" hidden="false" customHeight="true" outlineLevel="0" collapsed="false">
      <c r="A56" s="36" t="n">
        <v>2</v>
      </c>
      <c r="B56" s="14" t="s">
        <v>68</v>
      </c>
      <c r="C56" s="14"/>
      <c r="D56" s="14"/>
      <c r="E56" s="14"/>
      <c r="F56" s="14"/>
      <c r="G56" s="14"/>
      <c r="H56" s="37" t="n">
        <v>0.020479</v>
      </c>
      <c r="I56" s="38" t="n">
        <f aca="false">$I$40*H56</f>
        <v>41.588302662</v>
      </c>
    </row>
    <row r="57" customFormat="false" ht="15" hidden="false" customHeight="true" outlineLevel="0" collapsed="false">
      <c r="A57" s="36" t="n">
        <v>3</v>
      </c>
      <c r="B57" s="14" t="s">
        <v>69</v>
      </c>
      <c r="C57" s="14"/>
      <c r="D57" s="14"/>
      <c r="E57" s="14"/>
      <c r="F57" s="14"/>
      <c r="G57" s="14"/>
      <c r="H57" s="37" t="n">
        <v>0.012123</v>
      </c>
      <c r="I57" s="38" t="n">
        <f aca="false">$I$40*H57</f>
        <v>24.619121694</v>
      </c>
    </row>
    <row r="58" customFormat="false" ht="15" hidden="false" customHeight="true" outlineLevel="0" collapsed="false">
      <c r="A58" s="36" t="n">
        <v>4</v>
      </c>
      <c r="B58" s="14" t="s">
        <v>70</v>
      </c>
      <c r="C58" s="14"/>
      <c r="D58" s="14"/>
      <c r="E58" s="14"/>
      <c r="F58" s="14"/>
      <c r="G58" s="14"/>
      <c r="H58" s="37" t="n">
        <v>0.011436</v>
      </c>
      <c r="I58" s="38" t="n">
        <f aca="false">$I$40*H58</f>
        <v>23.223977208</v>
      </c>
    </row>
    <row r="59" customFormat="false" ht="15" hidden="false" customHeight="true" outlineLevel="0" collapsed="false">
      <c r="A59" s="36" t="n">
        <v>5</v>
      </c>
      <c r="B59" s="14" t="s">
        <v>71</v>
      </c>
      <c r="C59" s="14"/>
      <c r="D59" s="14"/>
      <c r="E59" s="14"/>
      <c r="F59" s="14"/>
      <c r="G59" s="14"/>
      <c r="H59" s="37" t="n">
        <v>0.000174</v>
      </c>
      <c r="I59" s="38" t="n">
        <f aca="false">$I$40*H59</f>
        <v>0.353355372</v>
      </c>
    </row>
    <row r="60" customFormat="false" ht="15" hidden="false" customHeight="true" outlineLevel="0" collapsed="false">
      <c r="A60" s="36" t="n">
        <v>6</v>
      </c>
      <c r="B60" s="14" t="s">
        <v>72</v>
      </c>
      <c r="C60" s="14"/>
      <c r="D60" s="14"/>
      <c r="E60" s="14"/>
      <c r="F60" s="14"/>
      <c r="G60" s="14"/>
      <c r="H60" s="37" t="n">
        <v>0.000442</v>
      </c>
      <c r="I60" s="38" t="n">
        <f aca="false">$I$40*H60</f>
        <v>0.897603876</v>
      </c>
    </row>
    <row r="61" customFormat="false" ht="15" hidden="false" customHeight="true" outlineLevel="0" collapsed="false">
      <c r="A61" s="36" t="n">
        <v>7</v>
      </c>
      <c r="B61" s="14" t="s">
        <v>73</v>
      </c>
      <c r="C61" s="14"/>
      <c r="D61" s="14"/>
      <c r="E61" s="14"/>
      <c r="F61" s="14"/>
      <c r="G61" s="14"/>
      <c r="H61" s="37" t="n">
        <v>0.000185</v>
      </c>
      <c r="I61" s="38" t="n">
        <f aca="false">$I$40*H61</f>
        <v>0.37569393</v>
      </c>
    </row>
    <row r="62" customFormat="false" ht="15" hidden="false" customHeight="true" outlineLevel="0" collapsed="false">
      <c r="A62" s="36" t="n">
        <v>8</v>
      </c>
      <c r="B62" s="14" t="s">
        <v>74</v>
      </c>
      <c r="C62" s="14"/>
      <c r="D62" s="14"/>
      <c r="E62" s="14"/>
      <c r="F62" s="14"/>
      <c r="G62" s="14"/>
      <c r="H62" s="37" t="n">
        <v>0.09079</v>
      </c>
      <c r="I62" s="38" t="n">
        <f aca="false">$I$40*H62</f>
        <v>184.37433462</v>
      </c>
    </row>
    <row r="63" s="44" customFormat="true" ht="15" hidden="false" customHeight="true" outlineLevel="0" collapsed="false">
      <c r="A63" s="40" t="s">
        <v>75</v>
      </c>
      <c r="B63" s="40"/>
      <c r="C63" s="40"/>
      <c r="D63" s="40"/>
      <c r="E63" s="40"/>
      <c r="F63" s="40"/>
      <c r="G63" s="40"/>
      <c r="H63" s="41" t="n">
        <f aca="false">SUM(H55:H62)</f>
        <v>0.254943</v>
      </c>
      <c r="I63" s="42" t="n">
        <f aca="false">SUM(I55:I62)</f>
        <v>517.732635654</v>
      </c>
      <c r="J63" s="43"/>
    </row>
    <row r="64" customFormat="false" ht="11.25" hidden="false" customHeight="true" outlineLevel="0" collapsed="false">
      <c r="A64" s="47" t="s">
        <v>76</v>
      </c>
      <c r="B64" s="48" t="s">
        <v>77</v>
      </c>
      <c r="C64" s="48"/>
      <c r="D64" s="48"/>
      <c r="E64" s="48"/>
      <c r="F64" s="48"/>
      <c r="G64" s="48"/>
      <c r="H64" s="48"/>
      <c r="I64" s="48"/>
    </row>
    <row r="65" customFormat="false" ht="15" hidden="false" customHeight="true" outlineLevel="0" collapsed="false">
      <c r="A65" s="47" t="s">
        <v>78</v>
      </c>
      <c r="B65" s="49" t="s">
        <v>79</v>
      </c>
      <c r="C65" s="49"/>
      <c r="D65" s="49"/>
      <c r="E65" s="49"/>
      <c r="F65" s="49"/>
      <c r="G65" s="49"/>
      <c r="H65" s="49"/>
      <c r="I65" s="49"/>
    </row>
    <row r="66" customFormat="false" ht="33.75" hidden="false" customHeight="true" outlineLevel="0" collapsed="false">
      <c r="A66" s="34" t="s">
        <v>80</v>
      </c>
      <c r="B66" s="35" t="s">
        <v>81</v>
      </c>
      <c r="C66" s="35"/>
      <c r="D66" s="35"/>
      <c r="E66" s="35"/>
      <c r="F66" s="35"/>
      <c r="G66" s="35"/>
      <c r="H66" s="34" t="s">
        <v>41</v>
      </c>
      <c r="I66" s="34" t="s">
        <v>42</v>
      </c>
    </row>
    <row r="67" customFormat="false" ht="15" hidden="false" customHeight="true" outlineLevel="0" collapsed="false">
      <c r="A67" s="36" t="n">
        <v>1</v>
      </c>
      <c r="B67" s="14" t="s">
        <v>82</v>
      </c>
      <c r="C67" s="14"/>
      <c r="D67" s="14"/>
      <c r="E67" s="14"/>
      <c r="F67" s="14"/>
      <c r="G67" s="14"/>
      <c r="H67" s="37" t="n">
        <v>0.023627</v>
      </c>
      <c r="I67" s="38" t="n">
        <f aca="false">$I$40*H67</f>
        <v>47.981191806</v>
      </c>
    </row>
    <row r="68" customFormat="false" ht="15" hidden="false" customHeight="true" outlineLevel="0" collapsed="false">
      <c r="A68" s="36" t="n">
        <v>2</v>
      </c>
      <c r="B68" s="14" t="s">
        <v>83</v>
      </c>
      <c r="C68" s="14"/>
      <c r="D68" s="14"/>
      <c r="E68" s="14"/>
      <c r="F68" s="14"/>
      <c r="G68" s="14"/>
      <c r="H68" s="37" t="n">
        <v>0.001717</v>
      </c>
      <c r="I68" s="38" t="n">
        <f aca="false">$I$40*H68</f>
        <v>3.486845826</v>
      </c>
    </row>
    <row r="69" customFormat="false" ht="15" hidden="false" customHeight="true" outlineLevel="0" collapsed="false">
      <c r="A69" s="36" t="n">
        <v>3</v>
      </c>
      <c r="B69" s="14" t="s">
        <v>84</v>
      </c>
      <c r="C69" s="14"/>
      <c r="D69" s="14"/>
      <c r="E69" s="14"/>
      <c r="F69" s="14"/>
      <c r="G69" s="14"/>
      <c r="H69" s="37" t="n">
        <v>0.009451</v>
      </c>
      <c r="I69" s="38" t="n">
        <f aca="false">$I$40*H69</f>
        <v>19.192882878</v>
      </c>
    </row>
    <row r="70" s="44" customFormat="true" ht="15" hidden="false" customHeight="true" outlineLevel="0" collapsed="false">
      <c r="A70" s="40" t="s">
        <v>85</v>
      </c>
      <c r="B70" s="40"/>
      <c r="C70" s="40"/>
      <c r="D70" s="40"/>
      <c r="E70" s="40"/>
      <c r="F70" s="40"/>
      <c r="G70" s="40"/>
      <c r="H70" s="41" t="n">
        <f aca="false">SUM(H67:H69)</f>
        <v>0.034795</v>
      </c>
      <c r="I70" s="42" t="n">
        <f aca="false">SUM(I67:I69)</f>
        <v>70.66092051</v>
      </c>
      <c r="J70" s="43"/>
    </row>
    <row r="71" customFormat="false" ht="4.5" hidden="false" customHeight="true" outlineLevel="0" collapsed="false"/>
    <row r="72" customFormat="false" ht="33.75" hidden="false" customHeight="true" outlineLevel="0" collapsed="false">
      <c r="A72" s="34" t="s">
        <v>86</v>
      </c>
      <c r="B72" s="35" t="s">
        <v>87</v>
      </c>
      <c r="C72" s="35"/>
      <c r="D72" s="35"/>
      <c r="E72" s="35"/>
      <c r="F72" s="35"/>
      <c r="G72" s="35"/>
      <c r="H72" s="34" t="s">
        <v>41</v>
      </c>
      <c r="I72" s="34" t="s">
        <v>42</v>
      </c>
    </row>
    <row r="73" customFormat="false" ht="15" hidden="false" customHeight="true" outlineLevel="0" collapsed="false">
      <c r="A73" s="36" t="n">
        <v>1</v>
      </c>
      <c r="B73" s="14" t="s">
        <v>88</v>
      </c>
      <c r="C73" s="14"/>
      <c r="D73" s="14"/>
      <c r="E73" s="14"/>
      <c r="F73" s="14"/>
      <c r="G73" s="14"/>
      <c r="H73" s="37" t="n">
        <f aca="false">(H51*H63)</f>
        <v>0.093819024</v>
      </c>
      <c r="I73" s="38" t="n">
        <f aca="false">$I$40*H73</f>
        <v>190.525609920672</v>
      </c>
    </row>
    <row r="74" s="44" customFormat="true" ht="15" hidden="false" customHeight="true" outlineLevel="0" collapsed="false">
      <c r="A74" s="40" t="s">
        <v>89</v>
      </c>
      <c r="B74" s="40"/>
      <c r="C74" s="40"/>
      <c r="D74" s="40"/>
      <c r="E74" s="40"/>
      <c r="F74" s="40"/>
      <c r="G74" s="40"/>
      <c r="H74" s="41" t="n">
        <f aca="false">SUM(H73:H73)</f>
        <v>0.093819024</v>
      </c>
      <c r="I74" s="42" t="n">
        <f aca="false">I73</f>
        <v>190.525609920672</v>
      </c>
      <c r="J74" s="43"/>
      <c r="K74" s="50"/>
    </row>
    <row r="75" customFormat="false" ht="4.5" hidden="false" customHeight="true" outlineLevel="0" collapsed="false">
      <c r="J75" s="51"/>
    </row>
    <row r="76" s="44" customFormat="true" ht="12" hidden="false" customHeight="true" outlineLevel="0" collapsed="false">
      <c r="A76" s="52" t="s">
        <v>90</v>
      </c>
      <c r="B76" s="52"/>
      <c r="C76" s="52"/>
      <c r="D76" s="52"/>
      <c r="E76" s="52"/>
      <c r="F76" s="52"/>
      <c r="G76" s="52"/>
      <c r="H76" s="53" t="n">
        <f aca="false">H51+H63+H70+H74</f>
        <v>0.751557024</v>
      </c>
      <c r="I76" s="54" t="n">
        <f aca="false">I51+I63+I70+I74</f>
        <v>1526.24547008467</v>
      </c>
      <c r="J76" s="43"/>
    </row>
    <row r="77" customFormat="false" ht="4.5" hidden="false" customHeight="true" outlineLevel="0" collapsed="false"/>
    <row r="78" customFormat="false" ht="33.75" hidden="false" customHeight="true" outlineLevel="0" collapsed="false">
      <c r="A78" s="34" t="s">
        <v>91</v>
      </c>
      <c r="B78" s="35" t="s">
        <v>92</v>
      </c>
      <c r="C78" s="35"/>
      <c r="D78" s="35"/>
      <c r="E78" s="35"/>
      <c r="F78" s="35"/>
      <c r="G78" s="35"/>
      <c r="H78" s="34" t="s">
        <v>41</v>
      </c>
      <c r="I78" s="34" t="s">
        <v>42</v>
      </c>
    </row>
    <row r="79" customFormat="false" ht="15" hidden="false" customHeight="true" outlineLevel="0" collapsed="false">
      <c r="A79" s="36" t="n">
        <v>1</v>
      </c>
      <c r="B79" s="14" t="s">
        <v>25</v>
      </c>
      <c r="C79" s="14"/>
      <c r="D79" s="14"/>
      <c r="E79" s="14"/>
      <c r="F79" s="14"/>
      <c r="G79" s="14"/>
      <c r="H79" s="37" t="n">
        <f aca="false">I79/$I$40</f>
        <v>0</v>
      </c>
      <c r="I79" s="38" t="n">
        <f aca="false">I97</f>
        <v>0</v>
      </c>
    </row>
    <row r="80" customFormat="false" ht="15" hidden="false" customHeight="true" outlineLevel="0" collapsed="false">
      <c r="A80" s="36" t="n">
        <f aca="false">A79+1</f>
        <v>2</v>
      </c>
      <c r="B80" s="14" t="s">
        <v>26</v>
      </c>
      <c r="C80" s="14"/>
      <c r="D80" s="14"/>
      <c r="E80" s="14"/>
      <c r="F80" s="14"/>
      <c r="G80" s="14"/>
      <c r="H80" s="37" t="n">
        <f aca="false">I80/$I$40</f>
        <v>0</v>
      </c>
      <c r="I80" s="38" t="n">
        <f aca="false">I93</f>
        <v>0</v>
      </c>
    </row>
    <row r="81" customFormat="false" ht="15" hidden="false" customHeight="true" outlineLevel="0" collapsed="false">
      <c r="A81" s="36" t="n">
        <f aca="false">A80+1</f>
        <v>3</v>
      </c>
      <c r="B81" s="14" t="s">
        <v>93</v>
      </c>
      <c r="C81" s="14"/>
      <c r="D81" s="14"/>
      <c r="E81" s="14"/>
      <c r="F81" s="14"/>
      <c r="G81" s="14"/>
      <c r="H81" s="37" t="n">
        <f aca="false">I81/$I$40</f>
        <v>0</v>
      </c>
      <c r="I81" s="38" t="n">
        <v>0</v>
      </c>
    </row>
    <row r="82" customFormat="false" ht="15" hidden="false" customHeight="true" outlineLevel="0" collapsed="false">
      <c r="A82" s="36" t="n">
        <f aca="false">A81+1</f>
        <v>4</v>
      </c>
      <c r="B82" s="14" t="s">
        <v>94</v>
      </c>
      <c r="C82" s="14"/>
      <c r="D82" s="14"/>
      <c r="E82" s="14"/>
      <c r="F82" s="14"/>
      <c r="G82" s="14"/>
      <c r="H82" s="37" t="n">
        <f aca="false">I82/$I$40</f>
        <v>0.0359665113567313</v>
      </c>
      <c r="I82" s="38" t="n">
        <f aca="false">I89</f>
        <v>73.04</v>
      </c>
    </row>
    <row r="83" customFormat="false" ht="15" hidden="false" customHeight="true" outlineLevel="0" collapsed="false">
      <c r="A83" s="36" t="n">
        <f aca="false">A82+1</f>
        <v>5</v>
      </c>
      <c r="B83" s="14" t="s">
        <v>95</v>
      </c>
      <c r="C83" s="14"/>
      <c r="D83" s="14"/>
      <c r="E83" s="14"/>
      <c r="F83" s="14"/>
      <c r="G83" s="14"/>
      <c r="H83" s="37" t="n">
        <f aca="false">I83/$I$40</f>
        <v>0</v>
      </c>
      <c r="I83" s="38" t="n">
        <f aca="false">IF(I26="Não aplicável",0,((I10/H10)*1.5*I26))</f>
        <v>0</v>
      </c>
    </row>
    <row r="84" customFormat="false" ht="15" hidden="false" customHeight="true" outlineLevel="0" collapsed="false">
      <c r="A84" s="36" t="n">
        <f aca="false">A83+1</f>
        <v>6</v>
      </c>
      <c r="B84" s="14" t="s">
        <v>96</v>
      </c>
      <c r="C84" s="14"/>
      <c r="D84" s="14"/>
      <c r="E84" s="14"/>
      <c r="F84" s="14"/>
      <c r="G84" s="14"/>
      <c r="H84" s="37" t="n">
        <f aca="false">I84/$I$40</f>
        <v>0</v>
      </c>
      <c r="I84" s="38" t="n">
        <f aca="false">IF(I21="Não aplicável",0,I21)</f>
        <v>0</v>
      </c>
    </row>
    <row r="85" customFormat="false" ht="15" hidden="false" customHeight="true" outlineLevel="0" collapsed="false">
      <c r="A85" s="40" t="s">
        <v>97</v>
      </c>
      <c r="B85" s="40"/>
      <c r="C85" s="40"/>
      <c r="D85" s="40"/>
      <c r="E85" s="40"/>
      <c r="F85" s="40"/>
      <c r="G85" s="40"/>
      <c r="H85" s="41" t="n">
        <f aca="false">SUM(H79:H84)</f>
        <v>0.0359665113567313</v>
      </c>
      <c r="I85" s="42" t="n">
        <f aca="false">SUM(I79:I84)</f>
        <v>73.04</v>
      </c>
      <c r="J85" s="55"/>
    </row>
    <row r="86" customFormat="false" ht="18" hidden="false" customHeight="true" outlineLevel="0" collapsed="false">
      <c r="A86" s="56" t="s">
        <v>98</v>
      </c>
      <c r="B86" s="45" t="s">
        <v>99</v>
      </c>
      <c r="C86" s="45"/>
      <c r="D86" s="45"/>
      <c r="E86" s="45"/>
      <c r="F86" s="45"/>
      <c r="G86" s="45"/>
      <c r="H86" s="57"/>
      <c r="I86" s="58"/>
    </row>
    <row r="87" customFormat="false" ht="15" hidden="false" customHeight="true" outlineLevel="0" collapsed="false">
      <c r="A87" s="59" t="s">
        <v>100</v>
      </c>
      <c r="B87" s="59"/>
      <c r="C87" s="59"/>
      <c r="D87" s="59"/>
      <c r="E87" s="59"/>
      <c r="F87" s="59"/>
      <c r="G87" s="59"/>
      <c r="H87" s="59"/>
      <c r="I87" s="59"/>
    </row>
    <row r="88" customFormat="false" ht="24" hidden="false" customHeight="true" outlineLevel="0" collapsed="false">
      <c r="A88" s="28" t="s">
        <v>101</v>
      </c>
      <c r="B88" s="28"/>
      <c r="C88" s="28" t="s">
        <v>102</v>
      </c>
      <c r="D88" s="28" t="s">
        <v>103</v>
      </c>
      <c r="E88" s="28" t="s">
        <v>104</v>
      </c>
      <c r="F88" s="28" t="s">
        <v>105</v>
      </c>
      <c r="G88" s="28" t="s">
        <v>106</v>
      </c>
      <c r="H88" s="60" t="s">
        <v>107</v>
      </c>
      <c r="I88" s="61" t="s">
        <v>108</v>
      </c>
    </row>
    <row r="89" customFormat="false" ht="15" hidden="false" customHeight="true" outlineLevel="0" collapsed="false">
      <c r="A89" s="62" t="n">
        <f aca="false">I12</f>
        <v>4</v>
      </c>
      <c r="B89" s="62"/>
      <c r="C89" s="36" t="n">
        <f aca="false">I13</f>
        <v>22</v>
      </c>
      <c r="D89" s="36" t="n">
        <v>2</v>
      </c>
      <c r="E89" s="63" t="n">
        <f aca="false">A89*C89*D89</f>
        <v>176</v>
      </c>
      <c r="F89" s="63" t="n">
        <f aca="false">I31</f>
        <v>1716</v>
      </c>
      <c r="G89" s="64" t="n">
        <f aca="false">I14</f>
        <v>0.06</v>
      </c>
      <c r="H89" s="63" t="n">
        <f aca="false">F89*G89</f>
        <v>102.96</v>
      </c>
      <c r="I89" s="38" t="n">
        <f aca="false">IF((E89-H89)&gt;0,E89-H89,0)</f>
        <v>73.04</v>
      </c>
    </row>
    <row r="90" customFormat="false" ht="3.75" hidden="false" customHeight="true" outlineLevel="0" collapsed="false">
      <c r="A90" s="65"/>
      <c r="B90" s="66"/>
      <c r="C90" s="66"/>
      <c r="D90" s="66"/>
      <c r="E90" s="67"/>
      <c r="F90" s="67"/>
      <c r="G90" s="68"/>
      <c r="H90" s="67"/>
      <c r="I90" s="69"/>
    </row>
    <row r="91" customFormat="false" ht="15" hidden="false" customHeight="true" outlineLevel="0" collapsed="false">
      <c r="A91" s="59" t="s">
        <v>109</v>
      </c>
      <c r="B91" s="59"/>
      <c r="C91" s="59"/>
      <c r="D91" s="59"/>
      <c r="E91" s="59"/>
      <c r="F91" s="59"/>
      <c r="G91" s="59"/>
      <c r="H91" s="59"/>
      <c r="I91" s="59"/>
    </row>
    <row r="92" customFormat="false" ht="23.25" hidden="false" customHeight="true" outlineLevel="0" collapsed="false">
      <c r="A92" s="28" t="s">
        <v>101</v>
      </c>
      <c r="B92" s="28"/>
      <c r="C92" s="28" t="s">
        <v>110</v>
      </c>
      <c r="D92" s="28" t="s">
        <v>103</v>
      </c>
      <c r="E92" s="28" t="s">
        <v>104</v>
      </c>
      <c r="F92" s="28" t="s">
        <v>105</v>
      </c>
      <c r="G92" s="28" t="s">
        <v>106</v>
      </c>
      <c r="H92" s="60" t="s">
        <v>107</v>
      </c>
      <c r="I92" s="61" t="s">
        <v>108</v>
      </c>
    </row>
    <row r="93" customFormat="false" ht="15" hidden="false" customHeight="true" outlineLevel="0" collapsed="false">
      <c r="A93" s="63" t="n">
        <f aca="false">I18</f>
        <v>0</v>
      </c>
      <c r="B93" s="63"/>
      <c r="C93" s="70" t="n">
        <f aca="false">I19</f>
        <v>0</v>
      </c>
      <c r="D93" s="36" t="n">
        <v>1</v>
      </c>
      <c r="E93" s="63" t="n">
        <f aca="false">A93*C93*D93</f>
        <v>0</v>
      </c>
      <c r="F93" s="63" t="n">
        <f aca="false">E93</f>
        <v>0</v>
      </c>
      <c r="G93" s="71" t="n">
        <f aca="false">I20</f>
        <v>0</v>
      </c>
      <c r="H93" s="63" t="n">
        <f aca="false">F93*G93</f>
        <v>0</v>
      </c>
      <c r="I93" s="38" t="n">
        <f aca="false">E93-H93</f>
        <v>0</v>
      </c>
    </row>
    <row r="94" customFormat="false" ht="4.5" hidden="false" customHeight="true" outlineLevel="0" collapsed="false">
      <c r="A94" s="72"/>
      <c r="B94" s="72"/>
      <c r="C94" s="72"/>
      <c r="D94" s="72"/>
      <c r="E94" s="73"/>
      <c r="F94" s="73"/>
      <c r="G94" s="74"/>
      <c r="H94" s="73"/>
      <c r="I94" s="75"/>
    </row>
    <row r="95" customFormat="false" ht="15" hidden="false" customHeight="true" outlineLevel="0" collapsed="false">
      <c r="A95" s="76" t="s">
        <v>111</v>
      </c>
      <c r="B95" s="76"/>
      <c r="C95" s="76"/>
      <c r="D95" s="76"/>
      <c r="E95" s="76"/>
      <c r="F95" s="77" t="str">
        <f aca="false">A15</f>
        <v>Auxílio Alimentação</v>
      </c>
      <c r="G95" s="77"/>
      <c r="H95" s="77"/>
      <c r="I95" s="77"/>
    </row>
    <row r="96" customFormat="false" ht="23.25" hidden="false" customHeight="true" outlineLevel="0" collapsed="false">
      <c r="A96" s="78" t="s">
        <v>101</v>
      </c>
      <c r="B96" s="78"/>
      <c r="C96" s="78" t="s">
        <v>110</v>
      </c>
      <c r="D96" s="78" t="s">
        <v>103</v>
      </c>
      <c r="E96" s="78" t="s">
        <v>104</v>
      </c>
      <c r="F96" s="78" t="s">
        <v>105</v>
      </c>
      <c r="G96" s="78" t="s">
        <v>106</v>
      </c>
      <c r="H96" s="79" t="str">
        <f aca="false">H88</f>
        <v>Valor desconto</v>
      </c>
      <c r="I96" s="80" t="s">
        <v>108</v>
      </c>
    </row>
    <row r="97" customFormat="false" ht="15" hidden="false" customHeight="true" outlineLevel="0" collapsed="false">
      <c r="A97" s="63" t="n">
        <f aca="false">I15</f>
        <v>0</v>
      </c>
      <c r="B97" s="63"/>
      <c r="C97" s="70" t="n">
        <f aca="false">I16</f>
        <v>0</v>
      </c>
      <c r="D97" s="36" t="n">
        <v>1</v>
      </c>
      <c r="E97" s="63" t="n">
        <f aca="false">A97*C97*D97</f>
        <v>0</v>
      </c>
      <c r="F97" s="63" t="n">
        <f aca="false">E97</f>
        <v>0</v>
      </c>
      <c r="G97" s="71" t="n">
        <f aca="false">I17</f>
        <v>0</v>
      </c>
      <c r="H97" s="63" t="n">
        <f aca="false">F97*G97</f>
        <v>0</v>
      </c>
      <c r="I97" s="38" t="n">
        <f aca="false">E97-H97</f>
        <v>0</v>
      </c>
    </row>
    <row r="98" customFormat="false" ht="4.5" hidden="false" customHeight="true" outlineLevel="0" collapsed="false"/>
    <row r="99" customFormat="false" ht="12" hidden="false" customHeight="true" outlineLevel="0" collapsed="false">
      <c r="A99" s="81" t="s">
        <v>112</v>
      </c>
      <c r="B99" s="81"/>
      <c r="C99" s="81"/>
      <c r="D99" s="81"/>
      <c r="E99" s="81"/>
      <c r="F99" s="81"/>
      <c r="G99" s="81"/>
      <c r="H99" s="82" t="n">
        <f aca="false">H40+H76+H85</f>
        <v>1.78752353535673</v>
      </c>
      <c r="I99" s="83" t="n">
        <f aca="false">I40+I76+I85</f>
        <v>3630.06347008467</v>
      </c>
      <c r="J99" s="55"/>
      <c r="L99" s="55"/>
    </row>
    <row r="100" s="88" customFormat="true" ht="4.5" hidden="false" customHeight="true" outlineLevel="0" collapsed="false">
      <c r="A100" s="84"/>
      <c r="B100" s="84"/>
      <c r="C100" s="84"/>
      <c r="D100" s="84"/>
      <c r="E100" s="84"/>
      <c r="F100" s="84"/>
      <c r="G100" s="84"/>
      <c r="H100" s="85"/>
      <c r="I100" s="86"/>
      <c r="J100" s="87"/>
      <c r="L100" s="87"/>
    </row>
    <row r="101" customFormat="false" ht="11.25" hidden="false" customHeight="true" outlineLevel="0" collapsed="false">
      <c r="A101" s="33" t="s">
        <v>113</v>
      </c>
      <c r="B101" s="33"/>
      <c r="C101" s="33"/>
      <c r="D101" s="33"/>
      <c r="E101" s="33"/>
      <c r="F101" s="33"/>
      <c r="G101" s="33"/>
      <c r="H101" s="33"/>
      <c r="I101" s="33"/>
    </row>
    <row r="102" customFormat="false" ht="33.75" hidden="false" customHeight="true" outlineLevel="0" collapsed="false">
      <c r="A102" s="34" t="s">
        <v>39</v>
      </c>
      <c r="B102" s="35" t="s">
        <v>114</v>
      </c>
      <c r="C102" s="35"/>
      <c r="D102" s="35"/>
      <c r="E102" s="35"/>
      <c r="F102" s="35"/>
      <c r="G102" s="35"/>
      <c r="H102" s="34" t="s">
        <v>41</v>
      </c>
      <c r="I102" s="34" t="s">
        <v>42</v>
      </c>
    </row>
    <row r="103" customFormat="false" ht="15" hidden="false" customHeight="true" outlineLevel="0" collapsed="false">
      <c r="A103" s="36" t="n">
        <v>1</v>
      </c>
      <c r="B103" s="14" t="s">
        <v>115</v>
      </c>
      <c r="C103" s="14"/>
      <c r="D103" s="14"/>
      <c r="E103" s="14"/>
      <c r="F103" s="14"/>
      <c r="G103" s="14"/>
      <c r="H103" s="37" t="n">
        <f aca="false">I103/$I$114</f>
        <v>0</v>
      </c>
      <c r="I103" s="38" t="n">
        <v>0</v>
      </c>
    </row>
    <row r="104" customFormat="false" ht="15" hidden="false" customHeight="true" outlineLevel="0" collapsed="false">
      <c r="A104" s="36" t="n">
        <v>2</v>
      </c>
      <c r="B104" s="10" t="s">
        <v>116</v>
      </c>
      <c r="C104" s="10"/>
      <c r="D104" s="10"/>
      <c r="E104" s="10"/>
      <c r="F104" s="10"/>
      <c r="G104" s="10"/>
      <c r="H104" s="37" t="n">
        <f aca="false">I104/$I$114</f>
        <v>0</v>
      </c>
      <c r="I104" s="38" t="n">
        <v>0</v>
      </c>
    </row>
    <row r="105" customFormat="false" ht="15" hidden="false" customHeight="true" outlineLevel="0" collapsed="false">
      <c r="A105" s="36" t="n">
        <v>3</v>
      </c>
      <c r="B105" s="14" t="s">
        <v>117</v>
      </c>
      <c r="C105" s="14"/>
      <c r="D105" s="14"/>
      <c r="E105" s="14"/>
      <c r="F105" s="14"/>
      <c r="G105" s="14"/>
      <c r="H105" s="37" t="n">
        <f aca="false">I105/$I$114</f>
        <v>0</v>
      </c>
      <c r="I105" s="38" t="n">
        <v>0</v>
      </c>
    </row>
    <row r="106" customFormat="false" ht="15" hidden="false" customHeight="true" outlineLevel="0" collapsed="false">
      <c r="A106" s="36" t="n">
        <v>4</v>
      </c>
      <c r="B106" s="10" t="s">
        <v>118</v>
      </c>
      <c r="C106" s="10"/>
      <c r="D106" s="10"/>
      <c r="E106" s="10"/>
      <c r="F106" s="10"/>
      <c r="G106" s="10"/>
      <c r="H106" s="37" t="n">
        <f aca="false">I106/$I$114</f>
        <v>0</v>
      </c>
      <c r="I106" s="38" t="n">
        <v>0</v>
      </c>
    </row>
    <row r="107" customFormat="false" ht="15" hidden="false" customHeight="true" outlineLevel="0" collapsed="false">
      <c r="A107" s="36" t="n">
        <v>5</v>
      </c>
      <c r="B107" s="14" t="s">
        <v>119</v>
      </c>
      <c r="C107" s="14"/>
      <c r="D107" s="14"/>
      <c r="E107" s="14"/>
      <c r="F107" s="14"/>
      <c r="G107" s="14"/>
      <c r="H107" s="37" t="n">
        <f aca="false">I107/$I$114</f>
        <v>0</v>
      </c>
      <c r="I107" s="38" t="n">
        <v>0</v>
      </c>
    </row>
    <row r="108" customFormat="false" ht="15" hidden="false" customHeight="true" outlineLevel="0" collapsed="false">
      <c r="A108" s="36" t="n">
        <v>6</v>
      </c>
      <c r="B108" s="14" t="s">
        <v>120</v>
      </c>
      <c r="C108" s="14"/>
      <c r="D108" s="14"/>
      <c r="E108" s="14"/>
      <c r="F108" s="14"/>
      <c r="G108" s="14"/>
      <c r="H108" s="37" t="n">
        <f aca="false">I108/$I$114</f>
        <v>0</v>
      </c>
      <c r="I108" s="38" t="n">
        <v>0</v>
      </c>
    </row>
    <row r="109" customFormat="false" ht="15" hidden="false" customHeight="true" outlineLevel="0" collapsed="false">
      <c r="A109" s="40" t="s">
        <v>121</v>
      </c>
      <c r="B109" s="40"/>
      <c r="C109" s="40"/>
      <c r="D109" s="40"/>
      <c r="E109" s="40"/>
      <c r="F109" s="40"/>
      <c r="G109" s="40"/>
      <c r="H109" s="41" t="n">
        <f aca="false">H103+H104+H105+H106+H107+H108</f>
        <v>0</v>
      </c>
      <c r="I109" s="89" t="n">
        <f aca="false">SUM(I103:I108)</f>
        <v>0</v>
      </c>
      <c r="J109" s="55"/>
    </row>
    <row r="110" customFormat="false" ht="30" hidden="false" customHeight="true" outlineLevel="0" collapsed="false">
      <c r="B110" s="48" t="s">
        <v>122</v>
      </c>
      <c r="C110" s="48"/>
      <c r="D110" s="48"/>
      <c r="E110" s="48"/>
      <c r="F110" s="48"/>
      <c r="G110" s="48"/>
      <c r="H110" s="48"/>
      <c r="I110" s="48"/>
    </row>
    <row r="111" customFormat="false" ht="5.25" hidden="false" customHeight="true" outlineLevel="0" collapsed="false"/>
    <row r="112" customFormat="false" ht="48.75" hidden="false" customHeight="true" outlineLevel="0" collapsed="false">
      <c r="A112" s="90" t="s">
        <v>123</v>
      </c>
      <c r="B112" s="90"/>
      <c r="C112" s="90"/>
      <c r="D112" s="90"/>
      <c r="E112" s="90"/>
      <c r="F112" s="91" t="n">
        <f aca="false">I27</f>
        <v>0.2</v>
      </c>
      <c r="G112" s="92" t="n">
        <f aca="false">I114*F112</f>
        <v>711.404694016935</v>
      </c>
      <c r="H112" s="93" t="s">
        <v>124</v>
      </c>
      <c r="I112" s="94" t="n">
        <f aca="false">I82</f>
        <v>73.04</v>
      </c>
    </row>
    <row r="113" s="97" customFormat="true" ht="16.5" hidden="false" customHeight="true" outlineLevel="0" collapsed="false">
      <c r="A113" s="93" t="s">
        <v>125</v>
      </c>
      <c r="B113" s="93"/>
      <c r="C113" s="93" t="s">
        <v>126</v>
      </c>
      <c r="D113" s="93" t="s">
        <v>127</v>
      </c>
      <c r="E113" s="93" t="s">
        <v>128</v>
      </c>
      <c r="F113" s="93" t="s">
        <v>129</v>
      </c>
      <c r="G113" s="93" t="s">
        <v>130</v>
      </c>
      <c r="H113" s="93" t="s">
        <v>131</v>
      </c>
      <c r="I113" s="95" t="s">
        <v>132</v>
      </c>
      <c r="J113" s="96"/>
    </row>
    <row r="114" customFormat="false" ht="16.5" hidden="false" customHeight="true" outlineLevel="0" collapsed="false">
      <c r="A114" s="98" t="n">
        <f aca="false">I40</f>
        <v>2030.778</v>
      </c>
      <c r="B114" s="98"/>
      <c r="C114" s="98" t="n">
        <f aca="false">I51</f>
        <v>747.326304</v>
      </c>
      <c r="D114" s="98" t="n">
        <f aca="false">I63</f>
        <v>517.732635654</v>
      </c>
      <c r="E114" s="98" t="n">
        <f aca="false">I70</f>
        <v>70.66092051</v>
      </c>
      <c r="F114" s="98" t="n">
        <f aca="false">I74</f>
        <v>190.525609920672</v>
      </c>
      <c r="G114" s="98" t="n">
        <f aca="false">I85</f>
        <v>73.04</v>
      </c>
      <c r="H114" s="98" t="n">
        <f aca="false">A114+C114+D114+E114+F114+G114</f>
        <v>3630.06347008467</v>
      </c>
      <c r="I114" s="98" t="n">
        <f aca="false">H114-I112</f>
        <v>3557.02347008467</v>
      </c>
      <c r="J114" s="55"/>
    </row>
    <row r="115" customFormat="false" ht="4.5" hidden="false" customHeight="true" outlineLevel="0" collapsed="false">
      <c r="A115" s="47"/>
      <c r="B115" s="99"/>
      <c r="C115" s="99"/>
      <c r="D115" s="99"/>
      <c r="E115" s="99"/>
      <c r="F115" s="99"/>
      <c r="G115" s="99"/>
      <c r="H115" s="99"/>
      <c r="I115" s="99"/>
    </row>
    <row r="116" customFormat="false" ht="33.75" hidden="false" customHeight="true" outlineLevel="0" collapsed="false">
      <c r="A116" s="34" t="s">
        <v>52</v>
      </c>
      <c r="B116" s="35" t="s">
        <v>133</v>
      </c>
      <c r="C116" s="35"/>
      <c r="D116" s="35"/>
      <c r="E116" s="35"/>
      <c r="F116" s="35"/>
      <c r="G116" s="35"/>
      <c r="H116" s="34" t="s">
        <v>41</v>
      </c>
      <c r="I116" s="34" t="s">
        <v>42</v>
      </c>
    </row>
    <row r="117" customFormat="false" ht="15" hidden="false" customHeight="true" outlineLevel="0" collapsed="false">
      <c r="A117" s="36" t="n">
        <v>1</v>
      </c>
      <c r="B117" s="14" t="s">
        <v>134</v>
      </c>
      <c r="C117" s="14"/>
      <c r="D117" s="14"/>
      <c r="E117" s="14"/>
      <c r="F117" s="14"/>
      <c r="G117" s="14"/>
      <c r="H117" s="37" t="n">
        <f aca="false">I117/$I$127</f>
        <v>0</v>
      </c>
      <c r="I117" s="38" t="n">
        <v>0</v>
      </c>
    </row>
    <row r="118" customFormat="false" ht="15" hidden="false" customHeight="true" outlineLevel="0" collapsed="false">
      <c r="A118" s="36" t="n">
        <v>2</v>
      </c>
      <c r="B118" s="14" t="s">
        <v>135</v>
      </c>
      <c r="C118" s="14"/>
      <c r="D118" s="14"/>
      <c r="E118" s="14"/>
      <c r="F118" s="14"/>
      <c r="G118" s="14"/>
      <c r="H118" s="37" t="n">
        <f aca="false">I118/$I$127</f>
        <v>0</v>
      </c>
      <c r="I118" s="38" t="n">
        <v>0</v>
      </c>
    </row>
    <row r="119" customFormat="false" ht="35.25" hidden="false" customHeight="true" outlineLevel="0" collapsed="false">
      <c r="A119" s="40" t="s">
        <v>136</v>
      </c>
      <c r="B119" s="40"/>
      <c r="C119" s="40"/>
      <c r="D119" s="40"/>
      <c r="E119" s="40"/>
      <c r="F119" s="40"/>
      <c r="G119" s="40"/>
      <c r="H119" s="41" t="n">
        <f aca="false">H117+H118</f>
        <v>0</v>
      </c>
      <c r="I119" s="42" t="n">
        <f aca="false">SUM(I117:I118)</f>
        <v>0</v>
      </c>
    </row>
    <row r="120" customFormat="false" ht="4.5" hidden="false" customHeight="true" outlineLevel="0" collapsed="false"/>
    <row r="121" customFormat="false" ht="33.75" hidden="false" customHeight="true" outlineLevel="0" collapsed="false">
      <c r="A121" s="34" t="s">
        <v>65</v>
      </c>
      <c r="B121" s="35" t="s">
        <v>137</v>
      </c>
      <c r="C121" s="35"/>
      <c r="D121" s="35"/>
      <c r="E121" s="35"/>
      <c r="F121" s="35"/>
      <c r="G121" s="35"/>
      <c r="H121" s="34" t="s">
        <v>41</v>
      </c>
      <c r="I121" s="34" t="s">
        <v>42</v>
      </c>
    </row>
    <row r="122" customFormat="false" ht="15" hidden="false" customHeight="true" outlineLevel="0" collapsed="false">
      <c r="A122" s="36" t="n">
        <v>1</v>
      </c>
      <c r="B122" s="14" t="s">
        <v>137</v>
      </c>
      <c r="C122" s="14"/>
      <c r="D122" s="14"/>
      <c r="E122" s="14"/>
      <c r="F122" s="14"/>
      <c r="G122" s="14"/>
      <c r="H122" s="37" t="n">
        <f aca="false">I122/I127</f>
        <v>0</v>
      </c>
      <c r="I122" s="38" t="n">
        <v>0</v>
      </c>
    </row>
    <row r="123" customFormat="false" ht="36" hidden="false" customHeight="true" outlineLevel="0" collapsed="false">
      <c r="A123" s="40" t="s">
        <v>138</v>
      </c>
      <c r="B123" s="40"/>
      <c r="C123" s="40"/>
      <c r="D123" s="40"/>
      <c r="E123" s="40"/>
      <c r="F123" s="40"/>
      <c r="G123" s="40"/>
      <c r="H123" s="41" t="n">
        <f aca="false">H122</f>
        <v>0</v>
      </c>
      <c r="I123" s="42" t="n">
        <f aca="false">I122</f>
        <v>0</v>
      </c>
      <c r="J123" s="55"/>
      <c r="K123" s="55"/>
      <c r="L123" s="2"/>
    </row>
    <row r="124" customFormat="false" ht="4.5" hidden="false" customHeight="true" outlineLevel="0" collapsed="false">
      <c r="A124" s="100"/>
      <c r="B124" s="100"/>
      <c r="C124" s="100"/>
      <c r="D124" s="100"/>
      <c r="E124" s="100"/>
      <c r="F124" s="100"/>
      <c r="G124" s="100"/>
      <c r="H124" s="57"/>
      <c r="I124" s="58"/>
    </row>
    <row r="125" customFormat="false" ht="39" hidden="false" customHeight="true" outlineLevel="0" collapsed="false">
      <c r="A125" s="101" t="s">
        <v>139</v>
      </c>
      <c r="B125" s="101"/>
      <c r="C125" s="101"/>
      <c r="D125" s="101"/>
      <c r="E125" s="101"/>
      <c r="F125" s="91" t="n">
        <v>0.18</v>
      </c>
      <c r="G125" s="92" t="n">
        <f aca="false">I127*F125</f>
        <v>640.264224615241</v>
      </c>
      <c r="H125" s="93" t="s">
        <v>124</v>
      </c>
      <c r="I125" s="94" t="n">
        <f aca="false">I82</f>
        <v>73.04</v>
      </c>
      <c r="L125" s="2"/>
    </row>
    <row r="126" s="97" customFormat="true" ht="16.5" hidden="false" customHeight="true" outlineLevel="0" collapsed="false">
      <c r="A126" s="93" t="s">
        <v>125</v>
      </c>
      <c r="B126" s="93"/>
      <c r="C126" s="93" t="s">
        <v>126</v>
      </c>
      <c r="D126" s="93" t="s">
        <v>127</v>
      </c>
      <c r="E126" s="93" t="s">
        <v>128</v>
      </c>
      <c r="F126" s="93" t="s">
        <v>129</v>
      </c>
      <c r="G126" s="93" t="s">
        <v>130</v>
      </c>
      <c r="H126" s="93" t="s">
        <v>131</v>
      </c>
      <c r="I126" s="95" t="s">
        <v>132</v>
      </c>
      <c r="J126" s="96"/>
      <c r="L126" s="96"/>
    </row>
    <row r="127" customFormat="false" ht="16.5" hidden="false" customHeight="true" outlineLevel="0" collapsed="false">
      <c r="A127" s="98" t="n">
        <f aca="false">I40</f>
        <v>2030.778</v>
      </c>
      <c r="B127" s="98"/>
      <c r="C127" s="98" t="n">
        <f aca="false">I51</f>
        <v>747.326304</v>
      </c>
      <c r="D127" s="98" t="n">
        <f aca="false">I63</f>
        <v>517.732635654</v>
      </c>
      <c r="E127" s="98" t="n">
        <f aca="false">I70</f>
        <v>70.66092051</v>
      </c>
      <c r="F127" s="98" t="n">
        <f aca="false">I74</f>
        <v>190.525609920672</v>
      </c>
      <c r="G127" s="98" t="n">
        <f aca="false">I85</f>
        <v>73.04</v>
      </c>
      <c r="H127" s="98" t="n">
        <f aca="false">A127+C127+D127+E127+F127+G127</f>
        <v>3630.06347008467</v>
      </c>
      <c r="I127" s="98" t="n">
        <f aca="false">H127-I125</f>
        <v>3557.02347008467</v>
      </c>
      <c r="J127" s="55"/>
      <c r="L127" s="2"/>
    </row>
    <row r="128" customFormat="false" ht="4.5" hidden="false" customHeight="true" outlineLevel="0" collapsed="false"/>
    <row r="129" customFormat="false" ht="12" hidden="false" customHeight="true" outlineLevel="0" collapsed="false">
      <c r="A129" s="81" t="s">
        <v>140</v>
      </c>
      <c r="B129" s="81"/>
      <c r="C129" s="81"/>
      <c r="D129" s="81"/>
      <c r="E129" s="81"/>
      <c r="F129" s="81"/>
      <c r="G129" s="81"/>
      <c r="H129" s="82" t="n">
        <f aca="false">H109+H119+H123</f>
        <v>0</v>
      </c>
      <c r="I129" s="83" t="n">
        <f aca="false">I109+I119+I123</f>
        <v>0</v>
      </c>
    </row>
    <row r="130" customFormat="false" ht="4.5" hidden="false" customHeight="true" outlineLevel="0" collapsed="false"/>
    <row r="131" customFormat="false" ht="11.25" hidden="false" customHeight="true" outlineLevel="0" collapsed="false">
      <c r="A131" s="33" t="s">
        <v>141</v>
      </c>
      <c r="B131" s="33"/>
      <c r="C131" s="33"/>
      <c r="D131" s="33"/>
      <c r="E131" s="33"/>
      <c r="F131" s="33"/>
      <c r="G131" s="33"/>
      <c r="H131" s="33"/>
      <c r="I131" s="33"/>
    </row>
    <row r="132" customFormat="false" ht="33.75" hidden="false" customHeight="true" outlineLevel="0" collapsed="false">
      <c r="A132" s="34" t="s">
        <v>39</v>
      </c>
      <c r="B132" s="35" t="s">
        <v>142</v>
      </c>
      <c r="C132" s="35"/>
      <c r="D132" s="35"/>
      <c r="E132" s="35"/>
      <c r="F132" s="35"/>
      <c r="G132" s="35"/>
      <c r="H132" s="34" t="s">
        <v>41</v>
      </c>
      <c r="I132" s="34" t="s">
        <v>42</v>
      </c>
    </row>
    <row r="133" customFormat="false" ht="15" hidden="false" customHeight="true" outlineLevel="0" collapsed="false">
      <c r="A133" s="36" t="n">
        <v>1</v>
      </c>
      <c r="B133" s="14" t="s">
        <v>143</v>
      </c>
      <c r="C133" s="14"/>
      <c r="D133" s="14"/>
      <c r="E133" s="14"/>
      <c r="F133" s="14"/>
      <c r="G133" s="14"/>
      <c r="H133" s="37" t="n">
        <f aca="false">I133/$I$99</f>
        <v>0.0185915492957747</v>
      </c>
      <c r="I133" s="38" t="n">
        <f aca="false">($D$143/$E$144)*G143</f>
        <v>67.48850395087</v>
      </c>
    </row>
    <row r="134" customFormat="false" ht="15" hidden="false" customHeight="true" outlineLevel="0" collapsed="false">
      <c r="A134" s="36" t="n">
        <v>2</v>
      </c>
      <c r="B134" s="14" t="s">
        <v>144</v>
      </c>
      <c r="C134" s="14"/>
      <c r="D134" s="14"/>
      <c r="E134" s="14"/>
      <c r="F134" s="14"/>
      <c r="G134" s="14"/>
      <c r="H134" s="37" t="n">
        <f aca="false">I134/$I$99</f>
        <v>0.0856338028169014</v>
      </c>
      <c r="I134" s="38" t="n">
        <f aca="false">($D$143/$E$144)*G144</f>
        <v>310.856139410068</v>
      </c>
    </row>
    <row r="135" customFormat="false" ht="15" hidden="false" customHeight="true" outlineLevel="0" collapsed="false">
      <c r="A135" s="36" t="n">
        <v>3</v>
      </c>
      <c r="B135" s="14" t="s">
        <v>19</v>
      </c>
      <c r="C135" s="14"/>
      <c r="D135" s="14"/>
      <c r="E135" s="14"/>
      <c r="F135" s="14"/>
      <c r="G135" s="14"/>
      <c r="H135" s="37" t="n">
        <f aca="false">I135/$I$99</f>
        <v>0.0225352112676056</v>
      </c>
      <c r="I135" s="38" t="n">
        <f aca="false">($D$143/$E$144)*G145</f>
        <v>81.8042472131757</v>
      </c>
    </row>
    <row r="136" customFormat="false" ht="15" hidden="false" customHeight="true" outlineLevel="0" collapsed="false">
      <c r="A136" s="36" t="n">
        <v>4</v>
      </c>
      <c r="B136" s="14" t="s">
        <v>145</v>
      </c>
      <c r="C136" s="14"/>
      <c r="D136" s="14"/>
      <c r="E136" s="14"/>
      <c r="F136" s="14"/>
      <c r="G136" s="14"/>
      <c r="H136" s="37" t="n">
        <f aca="false">I136/$I$99</f>
        <v>0</v>
      </c>
      <c r="I136" s="38" t="n">
        <f aca="false">($D$143/$E$144)*G146</f>
        <v>0</v>
      </c>
    </row>
    <row r="137" customFormat="false" ht="15" hidden="false" customHeight="true" outlineLevel="0" collapsed="false">
      <c r="A137" s="36" t="n">
        <v>5</v>
      </c>
      <c r="B137" s="14" t="s">
        <v>146</v>
      </c>
      <c r="C137" s="14"/>
      <c r="D137" s="14"/>
      <c r="E137" s="14"/>
      <c r="F137" s="14"/>
      <c r="G137" s="14"/>
      <c r="H137" s="37" t="n">
        <f aca="false">I137/$I$99</f>
        <v>0</v>
      </c>
      <c r="I137" s="38" t="n">
        <f aca="false">($D$143/$E$144)*G147</f>
        <v>0</v>
      </c>
    </row>
    <row r="138" customFormat="false" ht="15" hidden="false" customHeight="true" outlineLevel="0" collapsed="false">
      <c r="A138" s="40" t="s">
        <v>147</v>
      </c>
      <c r="B138" s="40"/>
      <c r="C138" s="40"/>
      <c r="D138" s="40"/>
      <c r="E138" s="40"/>
      <c r="F138" s="40"/>
      <c r="G138" s="40"/>
      <c r="H138" s="41" t="n">
        <f aca="false">H133+H134+H135+H136+H137</f>
        <v>0.126760563380282</v>
      </c>
      <c r="I138" s="42" t="n">
        <f aca="false">SUM(I133:I137)</f>
        <v>460.148890574113</v>
      </c>
    </row>
    <row r="139" customFormat="false" ht="11.25" hidden="false" customHeight="true" outlineLevel="0" collapsed="false">
      <c r="A139" s="47" t="s">
        <v>148</v>
      </c>
      <c r="B139" s="48" t="s">
        <v>149</v>
      </c>
      <c r="C139" s="48"/>
      <c r="D139" s="48"/>
      <c r="E139" s="48"/>
      <c r="F139" s="48"/>
      <c r="G139" s="48"/>
      <c r="H139" s="48"/>
      <c r="I139" s="48"/>
    </row>
    <row r="140" customFormat="false" ht="18.75" hidden="false" customHeight="true" outlineLevel="0" collapsed="false">
      <c r="A140" s="47" t="s">
        <v>150</v>
      </c>
      <c r="B140" s="102" t="s">
        <v>151</v>
      </c>
      <c r="C140" s="102"/>
      <c r="D140" s="102"/>
      <c r="E140" s="102"/>
      <c r="F140" s="102"/>
      <c r="G140" s="102"/>
      <c r="H140" s="102"/>
      <c r="I140" s="102"/>
    </row>
    <row r="141" customFormat="false" ht="13.5" hidden="false" customHeight="true" outlineLevel="0" collapsed="false">
      <c r="A141" s="59" t="s">
        <v>152</v>
      </c>
      <c r="B141" s="59"/>
      <c r="C141" s="59"/>
      <c r="D141" s="59"/>
      <c r="E141" s="59"/>
      <c r="F141" s="59"/>
      <c r="G141" s="59"/>
      <c r="H141" s="59"/>
      <c r="I141" s="59"/>
    </row>
    <row r="142" customFormat="false" ht="13.5" hidden="false" customHeight="true" outlineLevel="0" collapsed="false">
      <c r="A142" s="28" t="s">
        <v>153</v>
      </c>
      <c r="B142" s="28"/>
      <c r="C142" s="28" t="s">
        <v>154</v>
      </c>
      <c r="D142" s="21" t="s">
        <v>155</v>
      </c>
      <c r="E142" s="21"/>
      <c r="F142" s="28" t="s">
        <v>156</v>
      </c>
      <c r="G142" s="103" t="s">
        <v>157</v>
      </c>
      <c r="H142" s="28" t="s">
        <v>158</v>
      </c>
      <c r="I142" s="28"/>
    </row>
    <row r="143" customFormat="false" ht="13.5" hidden="false" customHeight="true" outlineLevel="0" collapsed="false">
      <c r="A143" s="38" t="n">
        <f aca="false">I99</f>
        <v>3630.06347008467</v>
      </c>
      <c r="B143" s="38"/>
      <c r="C143" s="38" t="n">
        <f aca="false">I129</f>
        <v>0</v>
      </c>
      <c r="D143" s="104" t="n">
        <f aca="false">A143+C143</f>
        <v>3630.06347008467</v>
      </c>
      <c r="E143" s="104"/>
      <c r="F143" s="36" t="str">
        <f aca="false">B133</f>
        <v>PIS</v>
      </c>
      <c r="G143" s="105" t="n">
        <v>0.0165</v>
      </c>
      <c r="H143" s="71" t="n">
        <v>0.0065</v>
      </c>
      <c r="I143" s="71"/>
      <c r="J143" s="55"/>
    </row>
    <row r="144" customFormat="false" ht="13.5" hidden="false" customHeight="true" outlineLevel="0" collapsed="false">
      <c r="A144" s="106" t="s">
        <v>159</v>
      </c>
      <c r="B144" s="106"/>
      <c r="C144" s="103" t="n">
        <v>1</v>
      </c>
      <c r="D144" s="107" t="n">
        <f aca="false">G148/1</f>
        <v>0.1125</v>
      </c>
      <c r="E144" s="108" t="n">
        <f aca="false">C144-D144</f>
        <v>0.8875</v>
      </c>
      <c r="F144" s="36" t="str">
        <f aca="false">B134</f>
        <v>COFINS</v>
      </c>
      <c r="G144" s="105" t="n">
        <v>0.076</v>
      </c>
      <c r="H144" s="71" t="n">
        <v>0.03</v>
      </c>
      <c r="I144" s="71"/>
    </row>
    <row r="145" customFormat="false" ht="13.5" hidden="false" customHeight="true" outlineLevel="0" collapsed="false">
      <c r="A145" s="109" t="s">
        <v>160</v>
      </c>
      <c r="B145" s="109"/>
      <c r="C145" s="36" t="n">
        <v>1</v>
      </c>
      <c r="D145" s="110" t="n">
        <f aca="false">H148</f>
        <v>0.0565</v>
      </c>
      <c r="E145" s="111" t="n">
        <f aca="false">C145-D145</f>
        <v>0.9435</v>
      </c>
      <c r="F145" s="36" t="str">
        <f aca="false">B135</f>
        <v>ISS</v>
      </c>
      <c r="G145" s="105" t="n">
        <f aca="false">I11</f>
        <v>0.02</v>
      </c>
      <c r="H145" s="71" t="n">
        <f aca="false">I11</f>
        <v>0.02</v>
      </c>
      <c r="I145" s="71"/>
    </row>
    <row r="146" customFormat="false" ht="13.5" hidden="false" customHeight="true" outlineLevel="0" collapsed="false">
      <c r="A146" s="112" t="s">
        <v>161</v>
      </c>
      <c r="B146" s="112"/>
      <c r="C146" s="36" t="n">
        <v>1</v>
      </c>
      <c r="D146" s="113" t="n">
        <v>0.09</v>
      </c>
      <c r="E146" s="114" t="n">
        <f aca="false">C146-D146</f>
        <v>0.91</v>
      </c>
      <c r="F146" s="28" t="s">
        <v>162</v>
      </c>
      <c r="G146" s="105" t="n">
        <v>0</v>
      </c>
      <c r="H146" s="71" t="n">
        <v>0</v>
      </c>
      <c r="I146" s="71"/>
    </row>
    <row r="147" customFormat="false" ht="13.5" hidden="false" customHeight="true" outlineLevel="0" collapsed="false">
      <c r="A147" s="115" t="s">
        <v>163</v>
      </c>
      <c r="B147" s="115" t="s">
        <v>164</v>
      </c>
      <c r="C147" s="115"/>
      <c r="D147" s="115"/>
      <c r="E147" s="115"/>
      <c r="F147" s="21" t="s">
        <v>165</v>
      </c>
      <c r="G147" s="105" t="n">
        <v>0</v>
      </c>
      <c r="H147" s="71" t="n">
        <v>0</v>
      </c>
      <c r="I147" s="71"/>
    </row>
    <row r="148" customFormat="false" ht="18" hidden="false" customHeight="true" outlineLevel="0" collapsed="false">
      <c r="A148" s="115"/>
      <c r="B148" s="115"/>
      <c r="C148" s="115"/>
      <c r="D148" s="115"/>
      <c r="E148" s="115"/>
      <c r="F148" s="3" t="s">
        <v>166</v>
      </c>
      <c r="G148" s="116" t="n">
        <f aca="false">SUM(G143:G147)</f>
        <v>0.1125</v>
      </c>
      <c r="H148" s="117" t="n">
        <f aca="false">SUM(H143:I147)</f>
        <v>0.0565</v>
      </c>
      <c r="I148" s="117"/>
    </row>
    <row r="149" customFormat="false" ht="18" hidden="false" customHeight="true" outlineLevel="0" collapsed="false">
      <c r="A149" s="47" t="s">
        <v>167</v>
      </c>
      <c r="B149" s="102" t="s">
        <v>168</v>
      </c>
      <c r="C149" s="102"/>
      <c r="D149" s="102"/>
      <c r="E149" s="102"/>
      <c r="F149" s="102"/>
      <c r="G149" s="102"/>
      <c r="H149" s="102"/>
      <c r="I149" s="102"/>
    </row>
    <row r="150" customFormat="false" ht="4.5" hidden="false" customHeight="true" outlineLevel="0" collapsed="false">
      <c r="A150" s="118"/>
      <c r="B150" s="119"/>
      <c r="C150" s="119"/>
      <c r="D150" s="119"/>
      <c r="E150" s="119"/>
      <c r="F150" s="119"/>
      <c r="G150" s="119"/>
      <c r="H150" s="119"/>
      <c r="I150" s="119"/>
    </row>
    <row r="151" customFormat="false" ht="12" hidden="false" customHeight="true" outlineLevel="0" collapsed="false">
      <c r="A151" s="81" t="s">
        <v>169</v>
      </c>
      <c r="B151" s="81"/>
      <c r="C151" s="81"/>
      <c r="D151" s="81"/>
      <c r="E151" s="81"/>
      <c r="F151" s="81"/>
      <c r="G151" s="81"/>
      <c r="H151" s="82" t="n">
        <f aca="false">H138</f>
        <v>0.126760563380282</v>
      </c>
      <c r="I151" s="83" t="n">
        <f aca="false">I138</f>
        <v>460.148890574113</v>
      </c>
    </row>
    <row r="152" customFormat="false" ht="4.5" hidden="false" customHeight="true" outlineLevel="0" collapsed="false"/>
    <row r="153" customFormat="false" ht="11.25" hidden="false" customHeight="true" outlineLevel="0" collapsed="false">
      <c r="A153" s="120" t="s">
        <v>170</v>
      </c>
      <c r="B153" s="120"/>
      <c r="C153" s="120"/>
      <c r="D153" s="120"/>
      <c r="E153" s="120"/>
      <c r="F153" s="120"/>
      <c r="G153" s="120"/>
      <c r="H153" s="120"/>
      <c r="I153" s="120"/>
    </row>
    <row r="154" customFormat="false" ht="11.25" hidden="false" customHeight="true" outlineLevel="0" collapsed="false">
      <c r="A154" s="33" t="s">
        <v>38</v>
      </c>
      <c r="B154" s="33"/>
      <c r="C154" s="33"/>
      <c r="D154" s="33"/>
      <c r="E154" s="33"/>
      <c r="F154" s="33"/>
      <c r="G154" s="33"/>
      <c r="H154" s="33"/>
      <c r="I154" s="33"/>
    </row>
    <row r="155" customFormat="false" ht="15" hidden="false" customHeight="true" outlineLevel="0" collapsed="false">
      <c r="A155" s="36" t="n">
        <v>1</v>
      </c>
      <c r="B155" s="14" t="s">
        <v>171</v>
      </c>
      <c r="C155" s="14"/>
      <c r="D155" s="14"/>
      <c r="E155" s="14"/>
      <c r="F155" s="14"/>
      <c r="G155" s="14"/>
      <c r="H155" s="37" t="n">
        <f aca="false">I155/$G$172</f>
        <v>0.49649695931018</v>
      </c>
      <c r="I155" s="121" t="n">
        <f aca="false">I40</f>
        <v>2030.778</v>
      </c>
    </row>
    <row r="156" customFormat="false" ht="15" hidden="false" customHeight="true" outlineLevel="0" collapsed="false">
      <c r="A156" s="36" t="n">
        <v>2</v>
      </c>
      <c r="B156" s="14" t="s">
        <v>172</v>
      </c>
      <c r="C156" s="14"/>
      <c r="D156" s="14"/>
      <c r="E156" s="14"/>
      <c r="F156" s="14"/>
      <c r="G156" s="14"/>
      <c r="H156" s="37" t="n">
        <f aca="false">I156/$G$172</f>
        <v>0.373145777164208</v>
      </c>
      <c r="I156" s="121" t="n">
        <f aca="false">I51+I63+I70+I74</f>
        <v>1526.24547008467</v>
      </c>
    </row>
    <row r="157" customFormat="false" ht="15" hidden="false" customHeight="true" outlineLevel="0" collapsed="false">
      <c r="A157" s="36" t="n">
        <v>3</v>
      </c>
      <c r="B157" s="14" t="s">
        <v>173</v>
      </c>
      <c r="C157" s="14"/>
      <c r="D157" s="14"/>
      <c r="E157" s="14"/>
      <c r="F157" s="14"/>
      <c r="G157" s="14"/>
      <c r="H157" s="37" t="n">
        <f aca="false">I157/$G$172</f>
        <v>0.0178572635256121</v>
      </c>
      <c r="I157" s="121" t="n">
        <f aca="false">I85</f>
        <v>73.04</v>
      </c>
    </row>
    <row r="158" s="44" customFormat="true" ht="15" hidden="false" customHeight="true" outlineLevel="0" collapsed="false">
      <c r="A158" s="81" t="s">
        <v>174</v>
      </c>
      <c r="B158" s="81"/>
      <c r="C158" s="81"/>
      <c r="D158" s="81"/>
      <c r="E158" s="81"/>
      <c r="F158" s="81"/>
      <c r="G158" s="81"/>
      <c r="H158" s="82" t="n">
        <f aca="false">H155+H156+H157</f>
        <v>0.8875</v>
      </c>
      <c r="I158" s="83" t="n">
        <f aca="false">SUM(I155:I157)</f>
        <v>3630.06347008467</v>
      </c>
      <c r="J158" s="122"/>
    </row>
    <row r="159" customFormat="false" ht="4.5" hidden="false" customHeight="true" outlineLevel="0" collapsed="false"/>
    <row r="160" customFormat="false" ht="11.25" hidden="false" customHeight="true" outlineLevel="0" collapsed="false">
      <c r="A160" s="33" t="s">
        <v>113</v>
      </c>
      <c r="B160" s="33"/>
      <c r="C160" s="33"/>
      <c r="D160" s="33"/>
      <c r="E160" s="33"/>
      <c r="F160" s="33"/>
      <c r="G160" s="33"/>
      <c r="H160" s="33"/>
      <c r="I160" s="33"/>
    </row>
    <row r="161" customFormat="false" ht="15" hidden="false" customHeight="true" outlineLevel="0" collapsed="false">
      <c r="A161" s="36" t="n">
        <v>1</v>
      </c>
      <c r="B161" s="14" t="s">
        <v>175</v>
      </c>
      <c r="C161" s="14"/>
      <c r="D161" s="14"/>
      <c r="E161" s="14"/>
      <c r="F161" s="14"/>
      <c r="G161" s="14"/>
      <c r="H161" s="37" t="n">
        <f aca="false">I161/$G$172</f>
        <v>0</v>
      </c>
      <c r="I161" s="38" t="n">
        <f aca="false">I109</f>
        <v>0</v>
      </c>
    </row>
    <row r="162" customFormat="false" ht="15" hidden="false" customHeight="true" outlineLevel="0" collapsed="false">
      <c r="A162" s="36" t="n">
        <v>2</v>
      </c>
      <c r="B162" s="14" t="s">
        <v>176</v>
      </c>
      <c r="C162" s="14"/>
      <c r="D162" s="14"/>
      <c r="E162" s="14"/>
      <c r="F162" s="14"/>
      <c r="G162" s="14"/>
      <c r="H162" s="37" t="n">
        <f aca="false">I162/$G$172</f>
        <v>0</v>
      </c>
      <c r="I162" s="38" t="n">
        <f aca="false">I119</f>
        <v>0</v>
      </c>
    </row>
    <row r="163" customFormat="false" ht="15" hidden="false" customHeight="true" outlineLevel="0" collapsed="false">
      <c r="A163" s="36" t="n">
        <v>3</v>
      </c>
      <c r="B163" s="14" t="s">
        <v>177</v>
      </c>
      <c r="C163" s="14"/>
      <c r="D163" s="14"/>
      <c r="E163" s="14"/>
      <c r="F163" s="14"/>
      <c r="G163" s="14"/>
      <c r="H163" s="37" t="n">
        <f aca="false">I163/$G$172</f>
        <v>0</v>
      </c>
      <c r="I163" s="38" t="n">
        <f aca="false">I123</f>
        <v>0</v>
      </c>
    </row>
    <row r="164" customFormat="false" ht="15" hidden="false" customHeight="true" outlineLevel="0" collapsed="false">
      <c r="A164" s="81" t="s">
        <v>178</v>
      </c>
      <c r="B164" s="81"/>
      <c r="C164" s="81"/>
      <c r="D164" s="81"/>
      <c r="E164" s="81"/>
      <c r="F164" s="81"/>
      <c r="G164" s="81"/>
      <c r="H164" s="82" t="n">
        <f aca="false">H161+H162+H163</f>
        <v>0</v>
      </c>
      <c r="I164" s="83" t="n">
        <f aca="false">I161+I162+I163</f>
        <v>0</v>
      </c>
    </row>
    <row r="165" customFormat="false" ht="4.5" hidden="false" customHeight="true" outlineLevel="0" collapsed="false"/>
    <row r="166" customFormat="false" ht="11.25" hidden="false" customHeight="true" outlineLevel="0" collapsed="false">
      <c r="A166" s="33" t="s">
        <v>141</v>
      </c>
      <c r="B166" s="33"/>
      <c r="C166" s="33"/>
      <c r="D166" s="33"/>
      <c r="E166" s="33"/>
      <c r="F166" s="33"/>
      <c r="G166" s="33"/>
      <c r="H166" s="33"/>
      <c r="I166" s="33"/>
    </row>
    <row r="167" customFormat="false" ht="15" hidden="false" customHeight="true" outlineLevel="0" collapsed="false">
      <c r="A167" s="36" t="n">
        <v>1</v>
      </c>
      <c r="B167" s="14" t="s">
        <v>179</v>
      </c>
      <c r="C167" s="14"/>
      <c r="D167" s="14"/>
      <c r="E167" s="14"/>
      <c r="F167" s="14"/>
      <c r="G167" s="14"/>
      <c r="H167" s="37" t="n">
        <f aca="false">I167/$G$172</f>
        <v>0.1125</v>
      </c>
      <c r="I167" s="38" t="n">
        <f aca="false">I138</f>
        <v>460.148890574113</v>
      </c>
    </row>
    <row r="168" customFormat="false" ht="15" hidden="false" customHeight="true" outlineLevel="0" collapsed="false">
      <c r="A168" s="81" t="s">
        <v>180</v>
      </c>
      <c r="B168" s="81"/>
      <c r="C168" s="81"/>
      <c r="D168" s="81"/>
      <c r="E168" s="81"/>
      <c r="F168" s="81"/>
      <c r="G168" s="81"/>
      <c r="H168" s="82" t="n">
        <f aca="false">H167</f>
        <v>0.1125</v>
      </c>
      <c r="I168" s="83" t="n">
        <f aca="false">I138</f>
        <v>460.148890574113</v>
      </c>
      <c r="K168" s="123"/>
    </row>
    <row r="169" customFormat="false" ht="4.5" hidden="false" customHeight="true" outlineLevel="0" collapsed="false"/>
    <row r="170" customFormat="false" ht="11.25" hidden="false" customHeight="true" outlineLevel="0" collapsed="false">
      <c r="A170" s="124" t="s">
        <v>170</v>
      </c>
      <c r="B170" s="124"/>
      <c r="C170" s="124"/>
      <c r="D170" s="124"/>
      <c r="E170" s="124"/>
      <c r="F170" s="124"/>
      <c r="G170" s="124"/>
      <c r="H170" s="124"/>
      <c r="I170" s="124"/>
    </row>
    <row r="171" customFormat="false" ht="45" hidden="false" customHeight="true" outlineLevel="0" collapsed="false">
      <c r="A171" s="125" t="s">
        <v>181</v>
      </c>
      <c r="B171" s="125"/>
      <c r="C171" s="125"/>
      <c r="D171" s="125"/>
      <c r="E171" s="125"/>
      <c r="F171" s="125"/>
      <c r="G171" s="124" t="s">
        <v>182</v>
      </c>
      <c r="H171" s="124" t="s">
        <v>183</v>
      </c>
      <c r="I171" s="124" t="s">
        <v>184</v>
      </c>
    </row>
    <row r="172" customFormat="false" ht="11.25" hidden="false" customHeight="true" outlineLevel="0" collapsed="false">
      <c r="A172" s="126" t="str">
        <f aca="false">D5</f>
        <v>Soldador</v>
      </c>
      <c r="B172" s="126"/>
      <c r="C172" s="126"/>
      <c r="D172" s="126"/>
      <c r="E172" s="126"/>
      <c r="F172" s="126"/>
      <c r="G172" s="127" t="n">
        <f aca="false">I158+I164+I168</f>
        <v>4090.21236065879</v>
      </c>
      <c r="H172" s="124" t="n">
        <f aca="false">IF(D6="12x36",2,1)</f>
        <v>1</v>
      </c>
      <c r="I172" s="127" t="n">
        <f aca="false">G172*H172</f>
        <v>4090.21236065879</v>
      </c>
    </row>
    <row r="173" customFormat="false" ht="11.25" hidden="false" customHeight="false" outlineLevel="0" collapsed="false">
      <c r="A173" s="126"/>
      <c r="B173" s="126"/>
      <c r="C173" s="126"/>
      <c r="D173" s="126"/>
      <c r="E173" s="126"/>
      <c r="F173" s="126"/>
      <c r="G173" s="124"/>
      <c r="H173" s="124"/>
      <c r="I173" s="127"/>
    </row>
    <row r="174" s="44" customFormat="true" ht="12" hidden="false" customHeight="true" outlineLevel="0" collapsed="false">
      <c r="A174" s="128" t="s">
        <v>185</v>
      </c>
      <c r="B174" s="128"/>
      <c r="C174" s="128"/>
      <c r="D174" s="128"/>
      <c r="E174" s="128"/>
      <c r="F174" s="128"/>
      <c r="G174" s="128"/>
      <c r="H174" s="128"/>
      <c r="I174" s="129" t="n">
        <f aca="false">I172</f>
        <v>4090.21236065879</v>
      </c>
      <c r="J174" s="122"/>
    </row>
  </sheetData>
  <mergeCells count="173">
    <mergeCell ref="A1:I1"/>
    <mergeCell ref="A2:B2"/>
    <mergeCell ref="C2:D2"/>
    <mergeCell ref="E2:I2"/>
    <mergeCell ref="A3:B3"/>
    <mergeCell ref="A5:C5"/>
    <mergeCell ref="D5:F5"/>
    <mergeCell ref="G5:H6"/>
    <mergeCell ref="I5:I6"/>
    <mergeCell ref="A6:C6"/>
    <mergeCell ref="D6:F6"/>
    <mergeCell ref="A7:C7"/>
    <mergeCell ref="D7:F7"/>
    <mergeCell ref="G7:H8"/>
    <mergeCell ref="I7:I8"/>
    <mergeCell ref="A8:C8"/>
    <mergeCell ref="D8:F8"/>
    <mergeCell ref="A9:C9"/>
    <mergeCell ref="D9:F9"/>
    <mergeCell ref="G9:H9"/>
    <mergeCell ref="A10:F10"/>
    <mergeCell ref="A11:F11"/>
    <mergeCell ref="A12:F14"/>
    <mergeCell ref="G12:G14"/>
    <mergeCell ref="A15:F17"/>
    <mergeCell ref="G15:G17"/>
    <mergeCell ref="A18:F20"/>
    <mergeCell ref="G18:G20"/>
    <mergeCell ref="A21:F21"/>
    <mergeCell ref="A22:F22"/>
    <mergeCell ref="A23:F23"/>
    <mergeCell ref="A24:F25"/>
    <mergeCell ref="A26:F26"/>
    <mergeCell ref="A27:F27"/>
    <mergeCell ref="A29:I29"/>
    <mergeCell ref="B30:G30"/>
    <mergeCell ref="B31:G31"/>
    <mergeCell ref="B32:G32"/>
    <mergeCell ref="B33:G33"/>
    <mergeCell ref="B34:G34"/>
    <mergeCell ref="B35:G35"/>
    <mergeCell ref="B36:G36"/>
    <mergeCell ref="B37:G37"/>
    <mergeCell ref="B38:G38"/>
    <mergeCell ref="B39:G39"/>
    <mergeCell ref="A40:G40"/>
    <mergeCell ref="B42:G42"/>
    <mergeCell ref="B43:G43"/>
    <mergeCell ref="B44:G44"/>
    <mergeCell ref="B45:G45"/>
    <mergeCell ref="B46:G46"/>
    <mergeCell ref="B47:G47"/>
    <mergeCell ref="B48:G48"/>
    <mergeCell ref="B49:G49"/>
    <mergeCell ref="B50:G50"/>
    <mergeCell ref="A51:G51"/>
    <mergeCell ref="A52:I52"/>
    <mergeCell ref="A53:I53"/>
    <mergeCell ref="B54:G54"/>
    <mergeCell ref="B55:G55"/>
    <mergeCell ref="B56:G56"/>
    <mergeCell ref="B57:G57"/>
    <mergeCell ref="B58:G58"/>
    <mergeCell ref="B59:G59"/>
    <mergeCell ref="B60:G60"/>
    <mergeCell ref="B61:G61"/>
    <mergeCell ref="B62:G62"/>
    <mergeCell ref="A63:G63"/>
    <mergeCell ref="B64:I64"/>
    <mergeCell ref="B65:I65"/>
    <mergeCell ref="B66:G66"/>
    <mergeCell ref="B67:G67"/>
    <mergeCell ref="B68:G68"/>
    <mergeCell ref="B69:G69"/>
    <mergeCell ref="A70:G70"/>
    <mergeCell ref="B72:G72"/>
    <mergeCell ref="B73:G73"/>
    <mergeCell ref="A74:G74"/>
    <mergeCell ref="A76:G76"/>
    <mergeCell ref="B78:G78"/>
    <mergeCell ref="B79:G79"/>
    <mergeCell ref="B80:G80"/>
    <mergeCell ref="B81:G81"/>
    <mergeCell ref="B82:G82"/>
    <mergeCell ref="B83:G83"/>
    <mergeCell ref="B84:G84"/>
    <mergeCell ref="A85:G85"/>
    <mergeCell ref="B86:G86"/>
    <mergeCell ref="A87:I87"/>
    <mergeCell ref="A88:B88"/>
    <mergeCell ref="A89:B89"/>
    <mergeCell ref="A91:I91"/>
    <mergeCell ref="A92:B92"/>
    <mergeCell ref="A93:B93"/>
    <mergeCell ref="A95:E95"/>
    <mergeCell ref="F95:I95"/>
    <mergeCell ref="A96:B96"/>
    <mergeCell ref="A97:B97"/>
    <mergeCell ref="A99:G99"/>
    <mergeCell ref="A101:I101"/>
    <mergeCell ref="B102:G102"/>
    <mergeCell ref="B103:G103"/>
    <mergeCell ref="B104:G104"/>
    <mergeCell ref="B105:G105"/>
    <mergeCell ref="B106:G106"/>
    <mergeCell ref="B107:G107"/>
    <mergeCell ref="B108:G108"/>
    <mergeCell ref="A109:G109"/>
    <mergeCell ref="B110:I110"/>
    <mergeCell ref="A112:E112"/>
    <mergeCell ref="A113:B113"/>
    <mergeCell ref="A114:B114"/>
    <mergeCell ref="B115:I115"/>
    <mergeCell ref="B116:G116"/>
    <mergeCell ref="B117:G117"/>
    <mergeCell ref="B118:G118"/>
    <mergeCell ref="A119:G119"/>
    <mergeCell ref="B121:G121"/>
    <mergeCell ref="B122:G122"/>
    <mergeCell ref="A123:G123"/>
    <mergeCell ref="A125:E125"/>
    <mergeCell ref="A126:B126"/>
    <mergeCell ref="A127:B127"/>
    <mergeCell ref="A129:G129"/>
    <mergeCell ref="A131:I131"/>
    <mergeCell ref="B132:G132"/>
    <mergeCell ref="B133:G133"/>
    <mergeCell ref="B134:G134"/>
    <mergeCell ref="B135:G135"/>
    <mergeCell ref="B136:G136"/>
    <mergeCell ref="B137:G137"/>
    <mergeCell ref="A138:G138"/>
    <mergeCell ref="B139:I139"/>
    <mergeCell ref="B140:I140"/>
    <mergeCell ref="A141:I141"/>
    <mergeCell ref="A142:B142"/>
    <mergeCell ref="D142:E142"/>
    <mergeCell ref="H142:I142"/>
    <mergeCell ref="A143:B143"/>
    <mergeCell ref="D143:E143"/>
    <mergeCell ref="H143:I143"/>
    <mergeCell ref="A144:B144"/>
    <mergeCell ref="H144:I144"/>
    <mergeCell ref="A145:B145"/>
    <mergeCell ref="H145:I145"/>
    <mergeCell ref="A146:B146"/>
    <mergeCell ref="H146:I146"/>
    <mergeCell ref="A147:A148"/>
    <mergeCell ref="B147:E148"/>
    <mergeCell ref="H147:I147"/>
    <mergeCell ref="H148:I148"/>
    <mergeCell ref="B149:I149"/>
    <mergeCell ref="B150:I150"/>
    <mergeCell ref="A151:G151"/>
    <mergeCell ref="A153:I153"/>
    <mergeCell ref="A154:I154"/>
    <mergeCell ref="B155:G155"/>
    <mergeCell ref="B156:G156"/>
    <mergeCell ref="B157:G157"/>
    <mergeCell ref="A158:G158"/>
    <mergeCell ref="A160:I160"/>
    <mergeCell ref="B161:G161"/>
    <mergeCell ref="B162:G162"/>
    <mergeCell ref="B163:G163"/>
    <mergeCell ref="A164:G164"/>
    <mergeCell ref="A166:I166"/>
    <mergeCell ref="B167:G167"/>
    <mergeCell ref="A168:G168"/>
    <mergeCell ref="A170:I170"/>
    <mergeCell ref="A171:F171"/>
    <mergeCell ref="A172:F172"/>
    <mergeCell ref="A173:F173"/>
    <mergeCell ref="A174:H174"/>
  </mergeCells>
  <printOptions headings="false" gridLines="false" gridLinesSet="true" horizontalCentered="true" verticalCentered="false"/>
  <pageMargins left="1.29583333333333" right="0.511805555555556" top="1.34722222222222" bottom="0.7875" header="0.511811023622047" footer="0.511811023622047"/>
  <pageSetup paperSize="9" scale="73" fitToWidth="1" fitToHeight="1" pageOrder="downThenOver" orientation="portrait" blackAndWhite="false" draft="false" cellComments="none" horizontalDpi="300" verticalDpi="300" copies="1"/>
  <headerFooter differentFirst="false" differentOddEven="false">
    <oddHeader/>
    <oddFooter/>
  </headerFooter>
</worksheet>
</file>

<file path=xl/worksheets/sheet1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false"/>
  </sheetPr>
  <dimension ref="A1:L174"/>
  <sheetViews>
    <sheetView showFormulas="false" showGridLines="true" showRowColHeaders="true" showZeros="true" rightToLeft="false" tabSelected="false" showOutlineSymbols="true" defaultGridColor="true" view="pageBreakPreview" topLeftCell="A85" colorId="64" zoomScale="130" zoomScaleNormal="130" zoomScalePageLayoutView="130" workbookViewId="0">
      <selection pane="topLeft" activeCell="G22" activeCellId="0" sqref="G22"/>
    </sheetView>
  </sheetViews>
  <sheetFormatPr defaultColWidth="9.1484375" defaultRowHeight="11.25" zeroHeight="false" outlineLevelRow="0" outlineLevelCol="0"/>
  <cols>
    <col collapsed="false" customWidth="true" hidden="false" outlineLevel="0" max="1" min="1" style="1" width="2.86"/>
    <col collapsed="false" customWidth="true" hidden="false" outlineLevel="0" max="4" min="2" style="1" width="11.29"/>
    <col collapsed="false" customWidth="true" hidden="false" outlineLevel="0" max="5" min="5" style="1" width="12.15"/>
    <col collapsed="false" customWidth="true" hidden="false" outlineLevel="0" max="7" min="6" style="1" width="11.29"/>
    <col collapsed="false" customWidth="true" hidden="false" outlineLevel="0" max="8" min="8" style="1" width="9.29"/>
    <col collapsed="false" customWidth="true" hidden="false" outlineLevel="0" max="9" min="9" style="1" width="11.71"/>
    <col collapsed="false" customWidth="true" hidden="false" outlineLevel="0" max="10" min="10" style="2" width="11.14"/>
    <col collapsed="false" customWidth="true" hidden="false" outlineLevel="0" max="11" min="11" style="1" width="10"/>
    <col collapsed="false" customWidth="false" hidden="false" outlineLevel="0" max="12" min="12" style="1" width="9.14"/>
    <col collapsed="false" customWidth="true" hidden="false" outlineLevel="0" max="15" min="13" style="1" width="22.29"/>
    <col collapsed="false" customWidth="false" hidden="false" outlineLevel="0" max="16384" min="16" style="1" width="9.14"/>
  </cols>
  <sheetData>
    <row r="1" customFormat="false" ht="27.75" hidden="false" customHeight="true" outlineLevel="0" collapsed="false">
      <c r="A1" s="3" t="s">
        <v>0</v>
      </c>
      <c r="B1" s="3"/>
      <c r="C1" s="3"/>
      <c r="D1" s="3"/>
      <c r="E1" s="3"/>
      <c r="F1" s="3"/>
      <c r="G1" s="3"/>
      <c r="H1" s="3"/>
      <c r="I1" s="3"/>
      <c r="K1" s="4"/>
    </row>
    <row r="2" customFormat="false" ht="22.5" hidden="false" customHeight="true" outlineLevel="0" collapsed="false">
      <c r="A2" s="3" t="s">
        <v>1</v>
      </c>
      <c r="B2" s="3"/>
      <c r="C2" s="5" t="s">
        <v>2</v>
      </c>
      <c r="D2" s="5"/>
      <c r="E2" s="6" t="s">
        <v>3</v>
      </c>
      <c r="F2" s="6"/>
      <c r="G2" s="6"/>
      <c r="H2" s="6"/>
      <c r="I2" s="6"/>
    </row>
    <row r="3" customFormat="false" ht="11.25" hidden="false" customHeight="true" outlineLevel="0" collapsed="false">
      <c r="A3" s="3" t="s">
        <v>4</v>
      </c>
      <c r="B3" s="3"/>
      <c r="C3" s="7"/>
      <c r="D3" s="8"/>
      <c r="E3" s="9" t="s">
        <v>5</v>
      </c>
      <c r="F3" s="7"/>
      <c r="G3" s="8"/>
      <c r="H3" s="8"/>
      <c r="I3" s="8"/>
    </row>
    <row r="4" customFormat="false" ht="4.5" hidden="false" customHeight="true" outlineLevel="0" collapsed="false"/>
    <row r="5" customFormat="false" ht="18.75" hidden="false" customHeight="true" outlineLevel="0" collapsed="false">
      <c r="A5" s="10" t="s">
        <v>6</v>
      </c>
      <c r="B5" s="10"/>
      <c r="C5" s="10"/>
      <c r="D5" s="11" t="s">
        <v>202</v>
      </c>
      <c r="E5" s="11"/>
      <c r="F5" s="11"/>
      <c r="G5" s="12" t="str">
        <f aca="false">IF(D6="12x36","Regime de trabalho:","Quantidade de HORAS/MÊS")</f>
        <v>Quantidade de HORAS/MÊS</v>
      </c>
      <c r="H5" s="12"/>
      <c r="I5" s="13" t="n">
        <f aca="false">IF(D6="12x36",D6,5*D6)</f>
        <v>200</v>
      </c>
    </row>
    <row r="6" customFormat="false" ht="18.75" hidden="false" customHeight="true" outlineLevel="0" collapsed="false">
      <c r="A6" s="10" t="str">
        <f aca="false">IF(D6="12x36","Regime de trabalho:","Regime de trabalho (horas semanais):")</f>
        <v>Regime de trabalho (horas semanais):</v>
      </c>
      <c r="B6" s="10"/>
      <c r="C6" s="10"/>
      <c r="D6" s="10" t="n">
        <v>40</v>
      </c>
      <c r="E6" s="10"/>
      <c r="F6" s="10"/>
      <c r="G6" s="12"/>
      <c r="H6" s="12"/>
      <c r="I6" s="13"/>
    </row>
    <row r="7" customFormat="false" ht="22.5" hidden="false" customHeight="true" outlineLevel="0" collapsed="false">
      <c r="A7" s="10" t="s">
        <v>8</v>
      </c>
      <c r="B7" s="10"/>
      <c r="C7" s="10"/>
      <c r="D7" s="14" t="s">
        <v>203</v>
      </c>
      <c r="E7" s="14"/>
      <c r="F7" s="14"/>
      <c r="G7" s="15" t="s">
        <v>10</v>
      </c>
      <c r="H7" s="15"/>
      <c r="I7" s="17" t="s">
        <v>16</v>
      </c>
    </row>
    <row r="8" customFormat="false" ht="22.5" hidden="false" customHeight="true" outlineLevel="0" collapsed="false">
      <c r="A8" s="10" t="s">
        <v>11</v>
      </c>
      <c r="B8" s="10"/>
      <c r="C8" s="10"/>
      <c r="D8" s="14" t="s">
        <v>12</v>
      </c>
      <c r="E8" s="14"/>
      <c r="F8" s="14"/>
      <c r="G8" s="15"/>
      <c r="H8" s="15"/>
      <c r="I8" s="17"/>
    </row>
    <row r="9" customFormat="false" ht="24.75" hidden="false" customHeight="true" outlineLevel="0" collapsed="false">
      <c r="A9" s="10" t="s">
        <v>13</v>
      </c>
      <c r="B9" s="10"/>
      <c r="C9" s="10"/>
      <c r="D9" s="10" t="s">
        <v>14</v>
      </c>
      <c r="E9" s="10"/>
      <c r="F9" s="10"/>
      <c r="G9" s="15" t="s">
        <v>15</v>
      </c>
      <c r="H9" s="15"/>
      <c r="I9" s="17" t="s">
        <v>16</v>
      </c>
    </row>
    <row r="10" customFormat="false" ht="32.25" hidden="false" customHeight="true" outlineLevel="0" collapsed="false">
      <c r="A10" s="18" t="s">
        <v>17</v>
      </c>
      <c r="B10" s="18"/>
      <c r="C10" s="18"/>
      <c r="D10" s="18"/>
      <c r="E10" s="18"/>
      <c r="F10" s="18"/>
      <c r="G10" s="15" t="s">
        <v>18</v>
      </c>
      <c r="H10" s="19" t="n">
        <v>220</v>
      </c>
      <c r="I10" s="20" t="n">
        <v>2621.76</v>
      </c>
    </row>
    <row r="11" customFormat="false" ht="11.25" hidden="false" customHeight="true" outlineLevel="0" collapsed="false">
      <c r="A11" s="21" t="s">
        <v>19</v>
      </c>
      <c r="B11" s="21"/>
      <c r="C11" s="21"/>
      <c r="D11" s="21"/>
      <c r="E11" s="21"/>
      <c r="F11" s="21"/>
      <c r="G11" s="19" t="str">
        <f aca="false">D9</f>
        <v>Esteio/RS</v>
      </c>
      <c r="H11" s="22" t="s">
        <v>20</v>
      </c>
      <c r="I11" s="23" t="n">
        <v>0.02</v>
      </c>
    </row>
    <row r="12" customFormat="false" ht="15" hidden="false" customHeight="true" outlineLevel="0" collapsed="false">
      <c r="A12" s="21" t="s">
        <v>21</v>
      </c>
      <c r="B12" s="21"/>
      <c r="C12" s="21"/>
      <c r="D12" s="21"/>
      <c r="E12" s="21"/>
      <c r="F12" s="21"/>
      <c r="G12" s="22" t="s">
        <v>12</v>
      </c>
      <c r="H12" s="22" t="s">
        <v>22</v>
      </c>
      <c r="I12" s="20" t="n">
        <v>4</v>
      </c>
    </row>
    <row r="13" customFormat="false" ht="11.25" hidden="false" customHeight="false" outlineLevel="0" collapsed="false">
      <c r="A13" s="21"/>
      <c r="B13" s="21"/>
      <c r="C13" s="21"/>
      <c r="D13" s="21"/>
      <c r="E13" s="21"/>
      <c r="F13" s="21"/>
      <c r="G13" s="22"/>
      <c r="H13" s="22" t="s">
        <v>23</v>
      </c>
      <c r="I13" s="24" t="n">
        <v>22</v>
      </c>
    </row>
    <row r="14" customFormat="false" ht="11.25" hidden="false" customHeight="false" outlineLevel="0" collapsed="false">
      <c r="A14" s="21"/>
      <c r="B14" s="21"/>
      <c r="C14" s="21"/>
      <c r="D14" s="21"/>
      <c r="E14" s="21"/>
      <c r="F14" s="21"/>
      <c r="G14" s="22"/>
      <c r="H14" s="22" t="s">
        <v>24</v>
      </c>
      <c r="I14" s="17" t="n">
        <v>0.06</v>
      </c>
    </row>
    <row r="15" customFormat="false" ht="11.25" hidden="false" customHeight="true" outlineLevel="0" collapsed="false">
      <c r="A15" s="21" t="s">
        <v>25</v>
      </c>
      <c r="B15" s="21"/>
      <c r="C15" s="21"/>
      <c r="D15" s="21"/>
      <c r="E15" s="21"/>
      <c r="F15" s="21"/>
      <c r="G15" s="22" t="s">
        <v>12</v>
      </c>
      <c r="H15" s="22" t="s">
        <v>22</v>
      </c>
      <c r="I15" s="20" t="n">
        <v>31.5</v>
      </c>
    </row>
    <row r="16" customFormat="false" ht="11.25" hidden="false" customHeight="true" outlineLevel="0" collapsed="false">
      <c r="A16" s="21"/>
      <c r="B16" s="21"/>
      <c r="C16" s="21"/>
      <c r="D16" s="21"/>
      <c r="E16" s="21"/>
      <c r="F16" s="21"/>
      <c r="G16" s="22"/>
      <c r="H16" s="22" t="s">
        <v>23</v>
      </c>
      <c r="I16" s="24" t="n">
        <v>22</v>
      </c>
    </row>
    <row r="17" customFormat="false" ht="11.25" hidden="false" customHeight="false" outlineLevel="0" collapsed="false">
      <c r="A17" s="21"/>
      <c r="B17" s="21"/>
      <c r="C17" s="21"/>
      <c r="D17" s="21"/>
      <c r="E17" s="21"/>
      <c r="F17" s="21"/>
      <c r="G17" s="22"/>
      <c r="H17" s="22" t="s">
        <v>24</v>
      </c>
      <c r="I17" s="17" t="n">
        <v>0</v>
      </c>
    </row>
    <row r="18" customFormat="false" ht="11.25" hidden="false" customHeight="true" outlineLevel="0" collapsed="false">
      <c r="A18" s="21" t="s">
        <v>26</v>
      </c>
      <c r="B18" s="21"/>
      <c r="C18" s="21"/>
      <c r="D18" s="21"/>
      <c r="E18" s="21"/>
      <c r="F18" s="21"/>
      <c r="G18" s="22" t="s">
        <v>12</v>
      </c>
      <c r="H18" s="22" t="s">
        <v>22</v>
      </c>
      <c r="I18" s="20" t="n">
        <v>0</v>
      </c>
    </row>
    <row r="19" customFormat="false" ht="11.25" hidden="false" customHeight="false" outlineLevel="0" collapsed="false">
      <c r="A19" s="21"/>
      <c r="B19" s="21"/>
      <c r="C19" s="21"/>
      <c r="D19" s="21"/>
      <c r="E19" s="21"/>
      <c r="F19" s="21"/>
      <c r="G19" s="22"/>
      <c r="H19" s="22" t="s">
        <v>23</v>
      </c>
      <c r="I19" s="24" t="n">
        <v>0</v>
      </c>
    </row>
    <row r="20" customFormat="false" ht="11.25" hidden="false" customHeight="false" outlineLevel="0" collapsed="false">
      <c r="A20" s="21"/>
      <c r="B20" s="21"/>
      <c r="C20" s="21"/>
      <c r="D20" s="21"/>
      <c r="E20" s="21"/>
      <c r="F20" s="21"/>
      <c r="G20" s="22"/>
      <c r="H20" s="22" t="s">
        <v>24</v>
      </c>
      <c r="I20" s="17" t="n">
        <v>0</v>
      </c>
    </row>
    <row r="21" customFormat="false" ht="36" hidden="false" customHeight="true" outlineLevel="0" collapsed="false">
      <c r="A21" s="25" t="s">
        <v>27</v>
      </c>
      <c r="B21" s="25"/>
      <c r="C21" s="25"/>
      <c r="D21" s="25"/>
      <c r="E21" s="25"/>
      <c r="F21" s="25"/>
      <c r="G21" s="26" t="s">
        <v>12</v>
      </c>
      <c r="H21" s="26" t="s">
        <v>28</v>
      </c>
      <c r="I21" s="131" t="s">
        <v>16</v>
      </c>
    </row>
    <row r="22" customFormat="false" ht="22.5" hidden="false" customHeight="true" outlineLevel="0" collapsed="false">
      <c r="A22" s="28" t="s">
        <v>29</v>
      </c>
      <c r="B22" s="28"/>
      <c r="C22" s="28"/>
      <c r="D22" s="28"/>
      <c r="E22" s="28"/>
      <c r="F22" s="28"/>
      <c r="G22" s="26"/>
      <c r="H22" s="26" t="s">
        <v>30</v>
      </c>
      <c r="I22" s="29" t="s">
        <v>16</v>
      </c>
    </row>
    <row r="23" customFormat="false" ht="34.5" hidden="false" customHeight="true" outlineLevel="0" collapsed="false">
      <c r="A23" s="28" t="s">
        <v>31</v>
      </c>
      <c r="B23" s="28"/>
      <c r="C23" s="28"/>
      <c r="D23" s="28"/>
      <c r="E23" s="28"/>
      <c r="F23" s="28"/>
      <c r="G23" s="19"/>
      <c r="H23" s="22" t="s">
        <v>32</v>
      </c>
      <c r="I23" s="130" t="s">
        <v>16</v>
      </c>
    </row>
    <row r="24" customFormat="false" ht="15" hidden="false" customHeight="true" outlineLevel="0" collapsed="false">
      <c r="A24" s="28" t="s">
        <v>33</v>
      </c>
      <c r="B24" s="28"/>
      <c r="C24" s="28"/>
      <c r="D24" s="28"/>
      <c r="E24" s="28"/>
      <c r="F24" s="28"/>
      <c r="G24" s="26"/>
      <c r="H24" s="30" t="s">
        <v>34</v>
      </c>
      <c r="I24" s="31" t="s">
        <v>16</v>
      </c>
    </row>
    <row r="25" customFormat="false" ht="15" hidden="false" customHeight="true" outlineLevel="0" collapsed="false">
      <c r="A25" s="28"/>
      <c r="B25" s="28"/>
      <c r="C25" s="28"/>
      <c r="D25" s="28"/>
      <c r="E25" s="28"/>
      <c r="F25" s="28"/>
      <c r="G25" s="26"/>
      <c r="H25" s="32" t="s">
        <v>35</v>
      </c>
      <c r="I25" s="17" t="s">
        <v>16</v>
      </c>
    </row>
    <row r="26" customFormat="false" ht="26.25" hidden="false" customHeight="true" outlineLevel="0" collapsed="false">
      <c r="A26" s="28" t="s">
        <v>36</v>
      </c>
      <c r="B26" s="28"/>
      <c r="C26" s="28"/>
      <c r="D26" s="28"/>
      <c r="E26" s="28"/>
      <c r="F26" s="28"/>
      <c r="G26" s="26"/>
      <c r="H26" s="22" t="s">
        <v>34</v>
      </c>
      <c r="I26" s="31" t="s">
        <v>16</v>
      </c>
    </row>
    <row r="27" customFormat="false" ht="35.25" hidden="false" customHeight="true" outlineLevel="0" collapsed="false">
      <c r="A27" s="28" t="s">
        <v>37</v>
      </c>
      <c r="B27" s="28"/>
      <c r="C27" s="28"/>
      <c r="D27" s="28"/>
      <c r="E27" s="28"/>
      <c r="F27" s="28"/>
      <c r="G27" s="19"/>
      <c r="H27" s="15" t="s">
        <v>30</v>
      </c>
      <c r="I27" s="17" t="n">
        <v>0.1</v>
      </c>
    </row>
    <row r="28" customFormat="false" ht="4.5" hidden="false" customHeight="true" outlineLevel="0" collapsed="false"/>
    <row r="29" customFormat="false" ht="17.25" hidden="false" customHeight="true" outlineLevel="0" collapsed="false">
      <c r="A29" s="33" t="s">
        <v>38</v>
      </c>
      <c r="B29" s="33"/>
      <c r="C29" s="33"/>
      <c r="D29" s="33"/>
      <c r="E29" s="33"/>
      <c r="F29" s="33"/>
      <c r="G29" s="33"/>
      <c r="H29" s="33"/>
      <c r="I29" s="33"/>
    </row>
    <row r="30" customFormat="false" ht="33.75" hidden="false" customHeight="true" outlineLevel="0" collapsed="false">
      <c r="A30" s="34" t="s">
        <v>39</v>
      </c>
      <c r="B30" s="35" t="s">
        <v>40</v>
      </c>
      <c r="C30" s="35"/>
      <c r="D30" s="35"/>
      <c r="E30" s="35"/>
      <c r="F30" s="35"/>
      <c r="G30" s="35"/>
      <c r="H30" s="34" t="s">
        <v>41</v>
      </c>
      <c r="I30" s="34" t="s">
        <v>42</v>
      </c>
    </row>
    <row r="31" customFormat="false" ht="15" hidden="false" customHeight="true" outlineLevel="0" collapsed="false">
      <c r="A31" s="36" t="n">
        <v>1</v>
      </c>
      <c r="B31" s="14" t="s">
        <v>43</v>
      </c>
      <c r="C31" s="14"/>
      <c r="D31" s="14"/>
      <c r="E31" s="14"/>
      <c r="F31" s="14"/>
      <c r="G31" s="14"/>
      <c r="H31" s="37" t="n">
        <f aca="false">I31/$I$40</f>
        <v>1</v>
      </c>
      <c r="I31" s="38" t="n">
        <f aca="false">IF(D6="12x36",I10,I10/H10*I5)</f>
        <v>2383.41818181818</v>
      </c>
    </row>
    <row r="32" customFormat="false" ht="15" hidden="false" customHeight="true" outlineLevel="0" collapsed="false">
      <c r="A32" s="36" t="n">
        <f aca="false">A31+1</f>
        <v>2</v>
      </c>
      <c r="B32" s="14" t="s">
        <v>44</v>
      </c>
      <c r="C32" s="14"/>
      <c r="D32" s="14"/>
      <c r="E32" s="14"/>
      <c r="F32" s="14"/>
      <c r="G32" s="14"/>
      <c r="H32" s="37" t="n">
        <f aca="false">I32/$I$40</f>
        <v>0</v>
      </c>
      <c r="I32" s="38" t="n">
        <f aca="false">IF(I9=30%,I31*I9,0)</f>
        <v>0</v>
      </c>
    </row>
    <row r="33" customFormat="false" ht="15" hidden="false" customHeight="true" outlineLevel="0" collapsed="false">
      <c r="A33" s="36" t="n">
        <f aca="false">A32+1</f>
        <v>3</v>
      </c>
      <c r="B33" s="14" t="s">
        <v>45</v>
      </c>
      <c r="C33" s="14"/>
      <c r="D33" s="14"/>
      <c r="E33" s="14"/>
      <c r="F33" s="14"/>
      <c r="G33" s="14"/>
      <c r="H33" s="37" t="n">
        <f aca="false">I33/$I$40</f>
        <v>0</v>
      </c>
      <c r="I33" s="38" t="n">
        <f aca="false">IF(I7=10%,I23*I7,0)</f>
        <v>0</v>
      </c>
    </row>
    <row r="34" customFormat="false" ht="15" hidden="false" customHeight="true" outlineLevel="0" collapsed="false">
      <c r="A34" s="36" t="n">
        <f aca="false">A33+1</f>
        <v>4</v>
      </c>
      <c r="B34" s="14" t="s">
        <v>46</v>
      </c>
      <c r="C34" s="14"/>
      <c r="D34" s="14"/>
      <c r="E34" s="14"/>
      <c r="F34" s="14"/>
      <c r="G34" s="14"/>
      <c r="H34" s="37" t="n">
        <f aca="false">I34/$I$40</f>
        <v>0</v>
      </c>
      <c r="I34" s="38" t="n">
        <f aca="false">IF(I7=20%,I23*I7,0)</f>
        <v>0</v>
      </c>
    </row>
    <row r="35" customFormat="false" ht="15" hidden="false" customHeight="true" outlineLevel="0" collapsed="false">
      <c r="A35" s="36" t="n">
        <f aca="false">A34+1</f>
        <v>5</v>
      </c>
      <c r="B35" s="14" t="s">
        <v>47</v>
      </c>
      <c r="C35" s="14"/>
      <c r="D35" s="14"/>
      <c r="E35" s="14"/>
      <c r="F35" s="14"/>
      <c r="G35" s="14"/>
      <c r="H35" s="37" t="n">
        <f aca="false">I35/$I$40</f>
        <v>0</v>
      </c>
      <c r="I35" s="38" t="n">
        <f aca="false">IF(I7=40%,I23*I7,0)</f>
        <v>0</v>
      </c>
    </row>
    <row r="36" customFormat="false" ht="15" hidden="false" customHeight="true" outlineLevel="0" collapsed="false">
      <c r="A36" s="36" t="n">
        <f aca="false">A35+1</f>
        <v>6</v>
      </c>
      <c r="B36" s="14" t="s">
        <v>48</v>
      </c>
      <c r="C36" s="14"/>
      <c r="D36" s="14"/>
      <c r="E36" s="14"/>
      <c r="F36" s="14"/>
      <c r="G36" s="14"/>
      <c r="H36" s="37" t="n">
        <f aca="false">I36/$I$40</f>
        <v>0</v>
      </c>
      <c r="I36" s="38" t="n">
        <f aca="false">IF(I22="Não aplicável",0,I31*I22)</f>
        <v>0</v>
      </c>
    </row>
    <row r="37" customFormat="false" ht="15" hidden="false" customHeight="true" outlineLevel="0" collapsed="false">
      <c r="A37" s="36" t="n">
        <f aca="false">A36+1</f>
        <v>7</v>
      </c>
      <c r="B37" s="14" t="s">
        <v>49</v>
      </c>
      <c r="C37" s="14"/>
      <c r="D37" s="14"/>
      <c r="E37" s="14"/>
      <c r="F37" s="14"/>
      <c r="G37" s="14"/>
      <c r="H37" s="37" t="n">
        <f aca="false">I37/$I$40</f>
        <v>0</v>
      </c>
      <c r="I37" s="38" t="n">
        <f aca="false">IF(I24="Não aplicável",0,(I31+I32+I33+I34+I35+I36+I39)/I5*I24*(1+I25))</f>
        <v>0</v>
      </c>
    </row>
    <row r="38" customFormat="false" ht="23.25" hidden="false" customHeight="true" outlineLevel="0" collapsed="false">
      <c r="A38" s="36" t="n">
        <f aca="false">A37+1</f>
        <v>8</v>
      </c>
      <c r="B38" s="14" t="s">
        <v>50</v>
      </c>
      <c r="C38" s="14"/>
      <c r="D38" s="14"/>
      <c r="E38" s="14"/>
      <c r="F38" s="14"/>
      <c r="G38" s="14"/>
      <c r="H38" s="37" t="n">
        <f aca="false">I38/$I$40</f>
        <v>0</v>
      </c>
      <c r="I38" s="38" t="n">
        <f aca="false">IF(I24="Não aplicável",0,I24/I13*5*(I10/H10*(1+I25)))</f>
        <v>0</v>
      </c>
    </row>
    <row r="39" customFormat="false" ht="15" hidden="false" customHeight="true" outlineLevel="0" collapsed="false">
      <c r="A39" s="36" t="n">
        <f aca="false">A38+1</f>
        <v>9</v>
      </c>
      <c r="B39" s="39" t="str">
        <f aca="false">IF(D6="12x36","Para postos 12x36 os feriados são considerados compensados, conforme parágrafo único, Art. 59-A da CLT","Outros")</f>
        <v>Outros</v>
      </c>
      <c r="C39" s="39"/>
      <c r="D39" s="39"/>
      <c r="E39" s="39"/>
      <c r="F39" s="39"/>
      <c r="G39" s="39"/>
      <c r="H39" s="37" t="n">
        <f aca="false">I39/$I$40</f>
        <v>0</v>
      </c>
      <c r="I39" s="38" t="n">
        <v>0</v>
      </c>
    </row>
    <row r="40" s="44" customFormat="true" ht="15" hidden="false" customHeight="true" outlineLevel="0" collapsed="false">
      <c r="A40" s="40" t="s">
        <v>51</v>
      </c>
      <c r="B40" s="40"/>
      <c r="C40" s="40"/>
      <c r="D40" s="40"/>
      <c r="E40" s="40"/>
      <c r="F40" s="40"/>
      <c r="G40" s="40"/>
      <c r="H40" s="41" t="n">
        <f aca="false">SUM(H31:H39)</f>
        <v>1</v>
      </c>
      <c r="I40" s="42" t="n">
        <f aca="false">SUM(I31:I39)</f>
        <v>2383.41818181818</v>
      </c>
      <c r="J40" s="43"/>
    </row>
    <row r="41" customFormat="false" ht="4.5" hidden="false" customHeight="true" outlineLevel="0" collapsed="false"/>
    <row r="42" customFormat="false" ht="33.75" hidden="false" customHeight="true" outlineLevel="0" collapsed="false">
      <c r="A42" s="34" t="s">
        <v>52</v>
      </c>
      <c r="B42" s="35" t="s">
        <v>53</v>
      </c>
      <c r="C42" s="35"/>
      <c r="D42" s="35"/>
      <c r="E42" s="35"/>
      <c r="F42" s="35"/>
      <c r="G42" s="35"/>
      <c r="H42" s="34" t="s">
        <v>41</v>
      </c>
      <c r="I42" s="34" t="s">
        <v>42</v>
      </c>
    </row>
    <row r="43" customFormat="false" ht="15" hidden="false" customHeight="true" outlineLevel="0" collapsed="false">
      <c r="A43" s="36" t="n">
        <v>1</v>
      </c>
      <c r="B43" s="14" t="s">
        <v>54</v>
      </c>
      <c r="C43" s="14"/>
      <c r="D43" s="14"/>
      <c r="E43" s="14"/>
      <c r="F43" s="14"/>
      <c r="G43" s="14"/>
      <c r="H43" s="37" t="n">
        <v>0.2</v>
      </c>
      <c r="I43" s="38" t="n">
        <f aca="false">$I$40*H43</f>
        <v>476.683636363637</v>
      </c>
    </row>
    <row r="44" customFormat="false" ht="15" hidden="false" customHeight="true" outlineLevel="0" collapsed="false">
      <c r="A44" s="36" t="n">
        <v>2</v>
      </c>
      <c r="B44" s="14" t="s">
        <v>55</v>
      </c>
      <c r="C44" s="14"/>
      <c r="D44" s="14"/>
      <c r="E44" s="14"/>
      <c r="F44" s="14"/>
      <c r="G44" s="14"/>
      <c r="H44" s="37" t="n">
        <v>0.015</v>
      </c>
      <c r="I44" s="38" t="n">
        <f aca="false">$I$40*H44</f>
        <v>35.7512727272727</v>
      </c>
    </row>
    <row r="45" customFormat="false" ht="15" hidden="false" customHeight="true" outlineLevel="0" collapsed="false">
      <c r="A45" s="36" t="n">
        <v>3</v>
      </c>
      <c r="B45" s="14" t="s">
        <v>56</v>
      </c>
      <c r="C45" s="14"/>
      <c r="D45" s="14"/>
      <c r="E45" s="14"/>
      <c r="F45" s="14"/>
      <c r="G45" s="14"/>
      <c r="H45" s="37" t="n">
        <v>0.01</v>
      </c>
      <c r="I45" s="38" t="n">
        <f aca="false">$I$40*H45</f>
        <v>23.8341818181818</v>
      </c>
    </row>
    <row r="46" customFormat="false" ht="15" hidden="false" customHeight="true" outlineLevel="0" collapsed="false">
      <c r="A46" s="36" t="n">
        <v>4</v>
      </c>
      <c r="B46" s="14" t="s">
        <v>57</v>
      </c>
      <c r="C46" s="14"/>
      <c r="D46" s="14"/>
      <c r="E46" s="14"/>
      <c r="F46" s="14"/>
      <c r="G46" s="14"/>
      <c r="H46" s="37" t="n">
        <v>0.002</v>
      </c>
      <c r="I46" s="38" t="n">
        <f aca="false">$I$40*H46</f>
        <v>4.76683636363637</v>
      </c>
    </row>
    <row r="47" customFormat="false" ht="15" hidden="false" customHeight="true" outlineLevel="0" collapsed="false">
      <c r="A47" s="36" t="n">
        <v>5</v>
      </c>
      <c r="B47" s="14" t="s">
        <v>58</v>
      </c>
      <c r="C47" s="14"/>
      <c r="D47" s="14"/>
      <c r="E47" s="14"/>
      <c r="F47" s="14"/>
      <c r="G47" s="14"/>
      <c r="H47" s="37" t="n">
        <v>0.025</v>
      </c>
      <c r="I47" s="38" t="n">
        <f aca="false">$I$40*H47</f>
        <v>59.5854545454546</v>
      </c>
    </row>
    <row r="48" customFormat="false" ht="15" hidden="false" customHeight="true" outlineLevel="0" collapsed="false">
      <c r="A48" s="36" t="n">
        <v>6</v>
      </c>
      <c r="B48" s="14" t="s">
        <v>59</v>
      </c>
      <c r="C48" s="14"/>
      <c r="D48" s="14"/>
      <c r="E48" s="14"/>
      <c r="F48" s="14"/>
      <c r="G48" s="14"/>
      <c r="H48" s="37" t="n">
        <v>0.08</v>
      </c>
      <c r="I48" s="38" t="n">
        <f aca="false">$I$40*H48</f>
        <v>190.673454545455</v>
      </c>
    </row>
    <row r="49" customFormat="false" ht="15" hidden="false" customHeight="true" outlineLevel="0" collapsed="false">
      <c r="A49" s="36" t="n">
        <v>7</v>
      </c>
      <c r="B49" s="14" t="s">
        <v>60</v>
      </c>
      <c r="C49" s="14"/>
      <c r="D49" s="14"/>
      <c r="E49" s="14"/>
      <c r="F49" s="14"/>
      <c r="G49" s="14"/>
      <c r="H49" s="37" t="n">
        <v>0.03</v>
      </c>
      <c r="I49" s="38" t="n">
        <f aca="false">$I$40*H49</f>
        <v>71.5025454545455</v>
      </c>
    </row>
    <row r="50" customFormat="false" ht="15" hidden="false" customHeight="true" outlineLevel="0" collapsed="false">
      <c r="A50" s="36" t="n">
        <v>8</v>
      </c>
      <c r="B50" s="14" t="s">
        <v>61</v>
      </c>
      <c r="C50" s="14"/>
      <c r="D50" s="14"/>
      <c r="E50" s="14"/>
      <c r="F50" s="14"/>
      <c r="G50" s="14"/>
      <c r="H50" s="37" t="n">
        <v>0.006</v>
      </c>
      <c r="I50" s="38" t="n">
        <f aca="false">$I$40*H50</f>
        <v>14.3005090909091</v>
      </c>
    </row>
    <row r="51" s="44" customFormat="true" ht="15" hidden="false" customHeight="true" outlineLevel="0" collapsed="false">
      <c r="A51" s="40" t="s">
        <v>62</v>
      </c>
      <c r="B51" s="40"/>
      <c r="C51" s="40"/>
      <c r="D51" s="40"/>
      <c r="E51" s="40"/>
      <c r="F51" s="40"/>
      <c r="G51" s="40"/>
      <c r="H51" s="41" t="n">
        <f aca="false">SUM(H43:H50)</f>
        <v>0.368</v>
      </c>
      <c r="I51" s="42" t="n">
        <f aca="false">SUM(I43:I50)</f>
        <v>877.097890909091</v>
      </c>
      <c r="J51" s="43"/>
    </row>
    <row r="52" customFormat="false" ht="15" hidden="false" customHeight="true" outlineLevel="0" collapsed="false">
      <c r="A52" s="45" t="s">
        <v>63</v>
      </c>
      <c r="B52" s="45"/>
      <c r="C52" s="45"/>
      <c r="D52" s="45"/>
      <c r="E52" s="45"/>
      <c r="F52" s="45"/>
      <c r="G52" s="45"/>
      <c r="H52" s="45"/>
      <c r="I52" s="45"/>
    </row>
    <row r="53" customFormat="false" ht="30.75" hidden="false" customHeight="true" outlineLevel="0" collapsed="false">
      <c r="A53" s="46" t="s">
        <v>64</v>
      </c>
      <c r="B53" s="46"/>
      <c r="C53" s="46"/>
      <c r="D53" s="46"/>
      <c r="E53" s="46"/>
      <c r="F53" s="46"/>
      <c r="G53" s="46"/>
      <c r="H53" s="46"/>
      <c r="I53" s="46"/>
    </row>
    <row r="54" customFormat="false" ht="33.75" hidden="false" customHeight="true" outlineLevel="0" collapsed="false">
      <c r="A54" s="34" t="s">
        <v>65</v>
      </c>
      <c r="B54" s="35" t="s">
        <v>66</v>
      </c>
      <c r="C54" s="35"/>
      <c r="D54" s="35"/>
      <c r="E54" s="35"/>
      <c r="F54" s="35"/>
      <c r="G54" s="35"/>
      <c r="H54" s="34" t="s">
        <v>41</v>
      </c>
      <c r="I54" s="34" t="s">
        <v>42</v>
      </c>
    </row>
    <row r="55" customFormat="false" ht="15" hidden="false" customHeight="true" outlineLevel="0" collapsed="false">
      <c r="A55" s="36" t="n">
        <v>1</v>
      </c>
      <c r="B55" s="14" t="s">
        <v>67</v>
      </c>
      <c r="C55" s="14"/>
      <c r="D55" s="14"/>
      <c r="E55" s="14"/>
      <c r="F55" s="14"/>
      <c r="G55" s="14"/>
      <c r="H55" s="37" t="n">
        <v>0.119314</v>
      </c>
      <c r="I55" s="38" t="n">
        <f aca="false">$I$40*H55</f>
        <v>284.375156945455</v>
      </c>
    </row>
    <row r="56" customFormat="false" ht="15" hidden="false" customHeight="true" outlineLevel="0" collapsed="false">
      <c r="A56" s="36" t="n">
        <v>2</v>
      </c>
      <c r="B56" s="14" t="s">
        <v>68</v>
      </c>
      <c r="C56" s="14"/>
      <c r="D56" s="14"/>
      <c r="E56" s="14"/>
      <c r="F56" s="14"/>
      <c r="G56" s="14"/>
      <c r="H56" s="37" t="n">
        <v>0.020479</v>
      </c>
      <c r="I56" s="38" t="n">
        <f aca="false">$I$40*H56</f>
        <v>48.8100209454546</v>
      </c>
    </row>
    <row r="57" customFormat="false" ht="15" hidden="false" customHeight="true" outlineLevel="0" collapsed="false">
      <c r="A57" s="36" t="n">
        <v>3</v>
      </c>
      <c r="B57" s="14" t="s">
        <v>69</v>
      </c>
      <c r="C57" s="14"/>
      <c r="D57" s="14"/>
      <c r="E57" s="14"/>
      <c r="F57" s="14"/>
      <c r="G57" s="14"/>
      <c r="H57" s="37" t="n">
        <v>0.012123</v>
      </c>
      <c r="I57" s="38" t="n">
        <f aca="false">$I$40*H57</f>
        <v>28.8941786181818</v>
      </c>
    </row>
    <row r="58" customFormat="false" ht="15" hidden="false" customHeight="true" outlineLevel="0" collapsed="false">
      <c r="A58" s="36" t="n">
        <v>4</v>
      </c>
      <c r="B58" s="14" t="s">
        <v>70</v>
      </c>
      <c r="C58" s="14"/>
      <c r="D58" s="14"/>
      <c r="E58" s="14"/>
      <c r="F58" s="14"/>
      <c r="G58" s="14"/>
      <c r="H58" s="37" t="n">
        <v>0.011436</v>
      </c>
      <c r="I58" s="38" t="n">
        <f aca="false">$I$40*H58</f>
        <v>27.2567703272727</v>
      </c>
    </row>
    <row r="59" customFormat="false" ht="15" hidden="false" customHeight="true" outlineLevel="0" collapsed="false">
      <c r="A59" s="36" t="n">
        <v>5</v>
      </c>
      <c r="B59" s="14" t="s">
        <v>71</v>
      </c>
      <c r="C59" s="14"/>
      <c r="D59" s="14"/>
      <c r="E59" s="14"/>
      <c r="F59" s="14"/>
      <c r="G59" s="14"/>
      <c r="H59" s="37" t="n">
        <v>0.000174</v>
      </c>
      <c r="I59" s="38" t="n">
        <f aca="false">$I$40*H59</f>
        <v>0.414714763636364</v>
      </c>
    </row>
    <row r="60" customFormat="false" ht="15" hidden="false" customHeight="true" outlineLevel="0" collapsed="false">
      <c r="A60" s="36" t="n">
        <v>6</v>
      </c>
      <c r="B60" s="14" t="s">
        <v>72</v>
      </c>
      <c r="C60" s="14"/>
      <c r="D60" s="14"/>
      <c r="E60" s="14"/>
      <c r="F60" s="14"/>
      <c r="G60" s="14"/>
      <c r="H60" s="37" t="n">
        <v>0.000442</v>
      </c>
      <c r="I60" s="38" t="n">
        <f aca="false">$I$40*H60</f>
        <v>1.05347083636364</v>
      </c>
    </row>
    <row r="61" customFormat="false" ht="15" hidden="false" customHeight="true" outlineLevel="0" collapsed="false">
      <c r="A61" s="36" t="n">
        <v>7</v>
      </c>
      <c r="B61" s="14" t="s">
        <v>73</v>
      </c>
      <c r="C61" s="14"/>
      <c r="D61" s="14"/>
      <c r="E61" s="14"/>
      <c r="F61" s="14"/>
      <c r="G61" s="14"/>
      <c r="H61" s="37" t="n">
        <v>0.000185</v>
      </c>
      <c r="I61" s="38" t="n">
        <f aca="false">$I$40*H61</f>
        <v>0.440932363636364</v>
      </c>
    </row>
    <row r="62" customFormat="false" ht="15" hidden="false" customHeight="true" outlineLevel="0" collapsed="false">
      <c r="A62" s="36" t="n">
        <v>8</v>
      </c>
      <c r="B62" s="14" t="s">
        <v>74</v>
      </c>
      <c r="C62" s="14"/>
      <c r="D62" s="14"/>
      <c r="E62" s="14"/>
      <c r="F62" s="14"/>
      <c r="G62" s="14"/>
      <c r="H62" s="37" t="n">
        <v>0.09079</v>
      </c>
      <c r="I62" s="38" t="n">
        <f aca="false">$I$40*H62</f>
        <v>216.390536727273</v>
      </c>
    </row>
    <row r="63" s="44" customFormat="true" ht="15" hidden="false" customHeight="true" outlineLevel="0" collapsed="false">
      <c r="A63" s="40" t="s">
        <v>75</v>
      </c>
      <c r="B63" s="40"/>
      <c r="C63" s="40"/>
      <c r="D63" s="40"/>
      <c r="E63" s="40"/>
      <c r="F63" s="40"/>
      <c r="G63" s="40"/>
      <c r="H63" s="41" t="n">
        <f aca="false">SUM(H55:H62)</f>
        <v>0.254943</v>
      </c>
      <c r="I63" s="42" t="n">
        <f aca="false">SUM(I55:I62)</f>
        <v>607.635781527273</v>
      </c>
      <c r="J63" s="43"/>
    </row>
    <row r="64" customFormat="false" ht="11.25" hidden="false" customHeight="true" outlineLevel="0" collapsed="false">
      <c r="A64" s="47" t="s">
        <v>76</v>
      </c>
      <c r="B64" s="48" t="s">
        <v>77</v>
      </c>
      <c r="C64" s="48"/>
      <c r="D64" s="48"/>
      <c r="E64" s="48"/>
      <c r="F64" s="48"/>
      <c r="G64" s="48"/>
      <c r="H64" s="48"/>
      <c r="I64" s="48"/>
    </row>
    <row r="65" customFormat="false" ht="15" hidden="false" customHeight="true" outlineLevel="0" collapsed="false">
      <c r="A65" s="47" t="s">
        <v>78</v>
      </c>
      <c r="B65" s="49" t="s">
        <v>79</v>
      </c>
      <c r="C65" s="49"/>
      <c r="D65" s="49"/>
      <c r="E65" s="49"/>
      <c r="F65" s="49"/>
      <c r="G65" s="49"/>
      <c r="H65" s="49"/>
      <c r="I65" s="49"/>
    </row>
    <row r="66" customFormat="false" ht="33.75" hidden="false" customHeight="true" outlineLevel="0" collapsed="false">
      <c r="A66" s="34" t="s">
        <v>80</v>
      </c>
      <c r="B66" s="35" t="s">
        <v>81</v>
      </c>
      <c r="C66" s="35"/>
      <c r="D66" s="35"/>
      <c r="E66" s="35"/>
      <c r="F66" s="35"/>
      <c r="G66" s="35"/>
      <c r="H66" s="34" t="s">
        <v>41</v>
      </c>
      <c r="I66" s="34" t="s">
        <v>42</v>
      </c>
    </row>
    <row r="67" customFormat="false" ht="15" hidden="false" customHeight="true" outlineLevel="0" collapsed="false">
      <c r="A67" s="36" t="n">
        <v>1</v>
      </c>
      <c r="B67" s="14" t="s">
        <v>82</v>
      </c>
      <c r="C67" s="14"/>
      <c r="D67" s="14"/>
      <c r="E67" s="14"/>
      <c r="F67" s="14"/>
      <c r="G67" s="14"/>
      <c r="H67" s="37" t="n">
        <v>0.023627</v>
      </c>
      <c r="I67" s="38" t="n">
        <f aca="false">$I$40*H67</f>
        <v>56.3130213818182</v>
      </c>
    </row>
    <row r="68" customFormat="false" ht="15" hidden="false" customHeight="true" outlineLevel="0" collapsed="false">
      <c r="A68" s="36" t="n">
        <v>2</v>
      </c>
      <c r="B68" s="14" t="s">
        <v>83</v>
      </c>
      <c r="C68" s="14"/>
      <c r="D68" s="14"/>
      <c r="E68" s="14"/>
      <c r="F68" s="14"/>
      <c r="G68" s="14"/>
      <c r="H68" s="37" t="n">
        <v>0.001717</v>
      </c>
      <c r="I68" s="38" t="n">
        <f aca="false">$I$40*H68</f>
        <v>4.09232901818182</v>
      </c>
    </row>
    <row r="69" customFormat="false" ht="15" hidden="false" customHeight="true" outlineLevel="0" collapsed="false">
      <c r="A69" s="36" t="n">
        <v>3</v>
      </c>
      <c r="B69" s="14" t="s">
        <v>84</v>
      </c>
      <c r="C69" s="14"/>
      <c r="D69" s="14"/>
      <c r="E69" s="14"/>
      <c r="F69" s="14"/>
      <c r="G69" s="14"/>
      <c r="H69" s="37" t="n">
        <v>0.009451</v>
      </c>
      <c r="I69" s="38" t="n">
        <f aca="false">$I$40*H69</f>
        <v>22.5256852363636</v>
      </c>
    </row>
    <row r="70" s="44" customFormat="true" ht="15" hidden="false" customHeight="true" outlineLevel="0" collapsed="false">
      <c r="A70" s="40" t="s">
        <v>85</v>
      </c>
      <c r="B70" s="40"/>
      <c r="C70" s="40"/>
      <c r="D70" s="40"/>
      <c r="E70" s="40"/>
      <c r="F70" s="40"/>
      <c r="G70" s="40"/>
      <c r="H70" s="41" t="n">
        <f aca="false">SUM(H67:H69)</f>
        <v>0.034795</v>
      </c>
      <c r="I70" s="42" t="n">
        <f aca="false">SUM(I67:I69)</f>
        <v>82.9310356363637</v>
      </c>
      <c r="J70" s="43"/>
    </row>
    <row r="71" customFormat="false" ht="4.5" hidden="false" customHeight="true" outlineLevel="0" collapsed="false"/>
    <row r="72" customFormat="false" ht="33.75" hidden="false" customHeight="true" outlineLevel="0" collapsed="false">
      <c r="A72" s="34" t="s">
        <v>86</v>
      </c>
      <c r="B72" s="35" t="s">
        <v>87</v>
      </c>
      <c r="C72" s="35"/>
      <c r="D72" s="35"/>
      <c r="E72" s="35"/>
      <c r="F72" s="35"/>
      <c r="G72" s="35"/>
      <c r="H72" s="34" t="s">
        <v>41</v>
      </c>
      <c r="I72" s="34" t="s">
        <v>42</v>
      </c>
    </row>
    <row r="73" customFormat="false" ht="15" hidden="false" customHeight="true" outlineLevel="0" collapsed="false">
      <c r="A73" s="36" t="n">
        <v>1</v>
      </c>
      <c r="B73" s="14" t="s">
        <v>88</v>
      </c>
      <c r="C73" s="14"/>
      <c r="D73" s="14"/>
      <c r="E73" s="14"/>
      <c r="F73" s="14"/>
      <c r="G73" s="14"/>
      <c r="H73" s="37" t="n">
        <f aca="false">(H51*H63)</f>
        <v>0.093819024</v>
      </c>
      <c r="I73" s="38" t="n">
        <f aca="false">$I$40*H73</f>
        <v>223.609967602036</v>
      </c>
    </row>
    <row r="74" s="44" customFormat="true" ht="15" hidden="false" customHeight="true" outlineLevel="0" collapsed="false">
      <c r="A74" s="40" t="s">
        <v>89</v>
      </c>
      <c r="B74" s="40"/>
      <c r="C74" s="40"/>
      <c r="D74" s="40"/>
      <c r="E74" s="40"/>
      <c r="F74" s="40"/>
      <c r="G74" s="40"/>
      <c r="H74" s="41" t="n">
        <f aca="false">SUM(H73:H73)</f>
        <v>0.093819024</v>
      </c>
      <c r="I74" s="42" t="n">
        <f aca="false">I73</f>
        <v>223.609967602036</v>
      </c>
      <c r="J74" s="43"/>
      <c r="K74" s="50"/>
    </row>
    <row r="75" customFormat="false" ht="4.5" hidden="false" customHeight="true" outlineLevel="0" collapsed="false">
      <c r="J75" s="51"/>
    </row>
    <row r="76" s="44" customFormat="true" ht="12" hidden="false" customHeight="true" outlineLevel="0" collapsed="false">
      <c r="A76" s="52" t="s">
        <v>90</v>
      </c>
      <c r="B76" s="52"/>
      <c r="C76" s="52"/>
      <c r="D76" s="52"/>
      <c r="E76" s="52"/>
      <c r="F76" s="52"/>
      <c r="G76" s="52"/>
      <c r="H76" s="53" t="n">
        <f aca="false">H51+H63+H70+H74</f>
        <v>0.751557024</v>
      </c>
      <c r="I76" s="54" t="n">
        <f aca="false">I51+I63+I70+I74</f>
        <v>1791.27467567476</v>
      </c>
      <c r="J76" s="43"/>
    </row>
    <row r="77" customFormat="false" ht="4.5" hidden="false" customHeight="true" outlineLevel="0" collapsed="false"/>
    <row r="78" customFormat="false" ht="33.75" hidden="false" customHeight="true" outlineLevel="0" collapsed="false">
      <c r="A78" s="34" t="s">
        <v>91</v>
      </c>
      <c r="B78" s="35" t="s">
        <v>92</v>
      </c>
      <c r="C78" s="35"/>
      <c r="D78" s="35"/>
      <c r="E78" s="35"/>
      <c r="F78" s="35"/>
      <c r="G78" s="35"/>
      <c r="H78" s="34" t="s">
        <v>41</v>
      </c>
      <c r="I78" s="34" t="s">
        <v>42</v>
      </c>
    </row>
    <row r="79" customFormat="false" ht="15" hidden="false" customHeight="true" outlineLevel="0" collapsed="false">
      <c r="A79" s="36" t="n">
        <v>1</v>
      </c>
      <c r="B79" s="14" t="s">
        <v>25</v>
      </c>
      <c r="C79" s="14"/>
      <c r="D79" s="14"/>
      <c r="E79" s="14"/>
      <c r="F79" s="14"/>
      <c r="G79" s="14"/>
      <c r="H79" s="37" t="n">
        <f aca="false">I79/$I$40</f>
        <v>0.290758879531307</v>
      </c>
      <c r="I79" s="38" t="n">
        <f aca="false">I97</f>
        <v>693</v>
      </c>
    </row>
    <row r="80" customFormat="false" ht="15" hidden="false" customHeight="true" outlineLevel="0" collapsed="false">
      <c r="A80" s="36" t="n">
        <f aca="false">A79+1</f>
        <v>2</v>
      </c>
      <c r="B80" s="14" t="s">
        <v>26</v>
      </c>
      <c r="C80" s="14"/>
      <c r="D80" s="14"/>
      <c r="E80" s="14"/>
      <c r="F80" s="14"/>
      <c r="G80" s="14"/>
      <c r="H80" s="37" t="n">
        <f aca="false">I80/$I$40</f>
        <v>0</v>
      </c>
      <c r="I80" s="38" t="n">
        <f aca="false">I93</f>
        <v>0</v>
      </c>
    </row>
    <row r="81" customFormat="false" ht="15" hidden="false" customHeight="true" outlineLevel="0" collapsed="false">
      <c r="A81" s="36" t="n">
        <f aca="false">A80+1</f>
        <v>3</v>
      </c>
      <c r="B81" s="14" t="s">
        <v>93</v>
      </c>
      <c r="C81" s="14"/>
      <c r="D81" s="14"/>
      <c r="E81" s="14"/>
      <c r="F81" s="14"/>
      <c r="G81" s="14"/>
      <c r="H81" s="37" t="n">
        <f aca="false">I81/$I$40</f>
        <v>0</v>
      </c>
      <c r="I81" s="38" t="n">
        <v>0</v>
      </c>
    </row>
    <row r="82" customFormat="false" ht="15" hidden="false" customHeight="true" outlineLevel="0" collapsed="false">
      <c r="A82" s="36" t="n">
        <f aca="false">A81+1</f>
        <v>4</v>
      </c>
      <c r="B82" s="14" t="s">
        <v>94</v>
      </c>
      <c r="C82" s="14"/>
      <c r="D82" s="14"/>
      <c r="E82" s="14"/>
      <c r="F82" s="14"/>
      <c r="G82" s="14"/>
      <c r="H82" s="37" t="n">
        <f aca="false">I82/$I$40</f>
        <v>0.013843524960332</v>
      </c>
      <c r="I82" s="38" t="n">
        <f aca="false">I89</f>
        <v>32.9949090909091</v>
      </c>
    </row>
    <row r="83" customFormat="false" ht="15" hidden="false" customHeight="true" outlineLevel="0" collapsed="false">
      <c r="A83" s="36" t="n">
        <f aca="false">A82+1</f>
        <v>5</v>
      </c>
      <c r="B83" s="14" t="s">
        <v>95</v>
      </c>
      <c r="C83" s="14"/>
      <c r="D83" s="14"/>
      <c r="E83" s="14"/>
      <c r="F83" s="14"/>
      <c r="G83" s="14"/>
      <c r="H83" s="37" t="n">
        <f aca="false">I83/$I$40</f>
        <v>0</v>
      </c>
      <c r="I83" s="38" t="n">
        <f aca="false">IF(I26="Não aplicável",0,((I10/H10)*1.5*I26))</f>
        <v>0</v>
      </c>
    </row>
    <row r="84" customFormat="false" ht="15" hidden="false" customHeight="true" outlineLevel="0" collapsed="false">
      <c r="A84" s="36" t="n">
        <f aca="false">A83+1</f>
        <v>6</v>
      </c>
      <c r="B84" s="14" t="s">
        <v>96</v>
      </c>
      <c r="C84" s="14"/>
      <c r="D84" s="14"/>
      <c r="E84" s="14"/>
      <c r="F84" s="14"/>
      <c r="G84" s="14"/>
      <c r="H84" s="37" t="n">
        <f aca="false">I84/$I$40</f>
        <v>0</v>
      </c>
      <c r="I84" s="38" t="n">
        <f aca="false">IF(I21="Não aplicável",0,I21)</f>
        <v>0</v>
      </c>
    </row>
    <row r="85" customFormat="false" ht="15" hidden="false" customHeight="true" outlineLevel="0" collapsed="false">
      <c r="A85" s="40" t="s">
        <v>97</v>
      </c>
      <c r="B85" s="40"/>
      <c r="C85" s="40"/>
      <c r="D85" s="40"/>
      <c r="E85" s="40"/>
      <c r="F85" s="40"/>
      <c r="G85" s="40"/>
      <c r="H85" s="41" t="n">
        <f aca="false">SUM(H79:H84)</f>
        <v>0.304602404491639</v>
      </c>
      <c r="I85" s="42" t="n">
        <f aca="false">SUM(I79:I84)</f>
        <v>725.994909090909</v>
      </c>
      <c r="J85" s="55"/>
    </row>
    <row r="86" customFormat="false" ht="18" hidden="false" customHeight="true" outlineLevel="0" collapsed="false">
      <c r="A86" s="56" t="s">
        <v>98</v>
      </c>
      <c r="B86" s="45" t="s">
        <v>99</v>
      </c>
      <c r="C86" s="45"/>
      <c r="D86" s="45"/>
      <c r="E86" s="45"/>
      <c r="F86" s="45"/>
      <c r="G86" s="45"/>
      <c r="H86" s="57"/>
      <c r="I86" s="58"/>
    </row>
    <row r="87" customFormat="false" ht="15" hidden="false" customHeight="true" outlineLevel="0" collapsed="false">
      <c r="A87" s="59" t="s">
        <v>100</v>
      </c>
      <c r="B87" s="59"/>
      <c r="C87" s="59"/>
      <c r="D87" s="59"/>
      <c r="E87" s="59"/>
      <c r="F87" s="59"/>
      <c r="G87" s="59"/>
      <c r="H87" s="59"/>
      <c r="I87" s="59"/>
    </row>
    <row r="88" customFormat="false" ht="24" hidden="false" customHeight="true" outlineLevel="0" collapsed="false">
      <c r="A88" s="28" t="s">
        <v>101</v>
      </c>
      <c r="B88" s="28"/>
      <c r="C88" s="28" t="s">
        <v>102</v>
      </c>
      <c r="D88" s="28" t="s">
        <v>103</v>
      </c>
      <c r="E88" s="28" t="s">
        <v>104</v>
      </c>
      <c r="F88" s="28" t="s">
        <v>105</v>
      </c>
      <c r="G88" s="28" t="s">
        <v>106</v>
      </c>
      <c r="H88" s="60" t="s">
        <v>107</v>
      </c>
      <c r="I88" s="61" t="s">
        <v>108</v>
      </c>
    </row>
    <row r="89" customFormat="false" ht="15" hidden="false" customHeight="true" outlineLevel="0" collapsed="false">
      <c r="A89" s="62" t="n">
        <f aca="false">I12</f>
        <v>4</v>
      </c>
      <c r="B89" s="62"/>
      <c r="C89" s="36" t="n">
        <f aca="false">I13</f>
        <v>22</v>
      </c>
      <c r="D89" s="36" t="n">
        <v>2</v>
      </c>
      <c r="E89" s="63" t="n">
        <f aca="false">A89*C89*D89</f>
        <v>176</v>
      </c>
      <c r="F89" s="63" t="n">
        <f aca="false">I31</f>
        <v>2383.41818181818</v>
      </c>
      <c r="G89" s="64" t="n">
        <f aca="false">I14</f>
        <v>0.06</v>
      </c>
      <c r="H89" s="63" t="n">
        <f aca="false">F89*G89</f>
        <v>143.005090909091</v>
      </c>
      <c r="I89" s="38" t="n">
        <f aca="false">IF((E89-H89)&gt;0,E89-H89,0)</f>
        <v>32.9949090909091</v>
      </c>
    </row>
    <row r="90" customFormat="false" ht="3.75" hidden="false" customHeight="true" outlineLevel="0" collapsed="false">
      <c r="A90" s="65"/>
      <c r="B90" s="66"/>
      <c r="C90" s="66"/>
      <c r="D90" s="66"/>
      <c r="E90" s="67"/>
      <c r="F90" s="67"/>
      <c r="G90" s="68"/>
      <c r="H90" s="67"/>
      <c r="I90" s="69"/>
    </row>
    <row r="91" customFormat="false" ht="15" hidden="false" customHeight="true" outlineLevel="0" collapsed="false">
      <c r="A91" s="59" t="s">
        <v>109</v>
      </c>
      <c r="B91" s="59"/>
      <c r="C91" s="59"/>
      <c r="D91" s="59"/>
      <c r="E91" s="59"/>
      <c r="F91" s="59"/>
      <c r="G91" s="59"/>
      <c r="H91" s="59"/>
      <c r="I91" s="59"/>
    </row>
    <row r="92" customFormat="false" ht="23.25" hidden="false" customHeight="true" outlineLevel="0" collapsed="false">
      <c r="A92" s="28" t="s">
        <v>101</v>
      </c>
      <c r="B92" s="28"/>
      <c r="C92" s="28" t="s">
        <v>110</v>
      </c>
      <c r="D92" s="28" t="s">
        <v>103</v>
      </c>
      <c r="E92" s="28" t="s">
        <v>104</v>
      </c>
      <c r="F92" s="28" t="s">
        <v>105</v>
      </c>
      <c r="G92" s="28" t="s">
        <v>106</v>
      </c>
      <c r="H92" s="60" t="s">
        <v>107</v>
      </c>
      <c r="I92" s="61" t="s">
        <v>108</v>
      </c>
    </row>
    <row r="93" customFormat="false" ht="15" hidden="false" customHeight="true" outlineLevel="0" collapsed="false">
      <c r="A93" s="63" t="n">
        <f aca="false">I18</f>
        <v>0</v>
      </c>
      <c r="B93" s="63"/>
      <c r="C93" s="70" t="n">
        <f aca="false">I19</f>
        <v>0</v>
      </c>
      <c r="D93" s="36" t="n">
        <v>1</v>
      </c>
      <c r="E93" s="63" t="n">
        <f aca="false">A93*C93*D93</f>
        <v>0</v>
      </c>
      <c r="F93" s="63" t="n">
        <f aca="false">E93</f>
        <v>0</v>
      </c>
      <c r="G93" s="71" t="n">
        <f aca="false">I20</f>
        <v>0</v>
      </c>
      <c r="H93" s="63" t="n">
        <f aca="false">F93*G93</f>
        <v>0</v>
      </c>
      <c r="I93" s="38" t="n">
        <f aca="false">E93-H93</f>
        <v>0</v>
      </c>
    </row>
    <row r="94" customFormat="false" ht="4.5" hidden="false" customHeight="true" outlineLevel="0" collapsed="false">
      <c r="A94" s="72"/>
      <c r="B94" s="72"/>
      <c r="C94" s="72"/>
      <c r="D94" s="72"/>
      <c r="E94" s="73"/>
      <c r="F94" s="73"/>
      <c r="G94" s="74"/>
      <c r="H94" s="73"/>
      <c r="I94" s="75"/>
    </row>
    <row r="95" customFormat="false" ht="15" hidden="false" customHeight="true" outlineLevel="0" collapsed="false">
      <c r="A95" s="76" t="s">
        <v>111</v>
      </c>
      <c r="B95" s="76"/>
      <c r="C95" s="76"/>
      <c r="D95" s="76"/>
      <c r="E95" s="76"/>
      <c r="F95" s="77" t="str">
        <f aca="false">A15</f>
        <v>Auxílio Alimentação</v>
      </c>
      <c r="G95" s="77"/>
      <c r="H95" s="77"/>
      <c r="I95" s="77"/>
    </row>
    <row r="96" customFormat="false" ht="23.25" hidden="false" customHeight="true" outlineLevel="0" collapsed="false">
      <c r="A96" s="78" t="s">
        <v>101</v>
      </c>
      <c r="B96" s="78"/>
      <c r="C96" s="78" t="s">
        <v>110</v>
      </c>
      <c r="D96" s="78" t="s">
        <v>103</v>
      </c>
      <c r="E96" s="78" t="s">
        <v>104</v>
      </c>
      <c r="F96" s="78" t="s">
        <v>105</v>
      </c>
      <c r="G96" s="78" t="s">
        <v>106</v>
      </c>
      <c r="H96" s="79" t="str">
        <f aca="false">H88</f>
        <v>Valor desconto</v>
      </c>
      <c r="I96" s="80" t="s">
        <v>108</v>
      </c>
    </row>
    <row r="97" customFormat="false" ht="15" hidden="false" customHeight="true" outlineLevel="0" collapsed="false">
      <c r="A97" s="63" t="n">
        <f aca="false">I15</f>
        <v>31.5</v>
      </c>
      <c r="B97" s="63"/>
      <c r="C97" s="70" t="n">
        <f aca="false">I16</f>
        <v>22</v>
      </c>
      <c r="D97" s="36" t="n">
        <v>1</v>
      </c>
      <c r="E97" s="63" t="n">
        <f aca="false">A97*C97*D97</f>
        <v>693</v>
      </c>
      <c r="F97" s="63" t="n">
        <f aca="false">E97</f>
        <v>693</v>
      </c>
      <c r="G97" s="71" t="n">
        <f aca="false">I17</f>
        <v>0</v>
      </c>
      <c r="H97" s="63" t="n">
        <f aca="false">F97*G97</f>
        <v>0</v>
      </c>
      <c r="I97" s="38" t="n">
        <f aca="false">E97-H97</f>
        <v>693</v>
      </c>
    </row>
    <row r="98" customFormat="false" ht="4.5" hidden="false" customHeight="true" outlineLevel="0" collapsed="false"/>
    <row r="99" customFormat="false" ht="12" hidden="false" customHeight="true" outlineLevel="0" collapsed="false">
      <c r="A99" s="81" t="s">
        <v>112</v>
      </c>
      <c r="B99" s="81"/>
      <c r="C99" s="81"/>
      <c r="D99" s="81"/>
      <c r="E99" s="81"/>
      <c r="F99" s="81"/>
      <c r="G99" s="81"/>
      <c r="H99" s="82" t="n">
        <f aca="false">H40+H76+H85</f>
        <v>2.05615942849164</v>
      </c>
      <c r="I99" s="83" t="n">
        <f aca="false">I40+I76+I85</f>
        <v>4900.68776658386</v>
      </c>
      <c r="J99" s="55"/>
      <c r="L99" s="55"/>
    </row>
    <row r="100" s="88" customFormat="true" ht="4.5" hidden="false" customHeight="true" outlineLevel="0" collapsed="false">
      <c r="A100" s="84"/>
      <c r="B100" s="84"/>
      <c r="C100" s="84"/>
      <c r="D100" s="84"/>
      <c r="E100" s="84"/>
      <c r="F100" s="84"/>
      <c r="G100" s="84"/>
      <c r="H100" s="85"/>
      <c r="I100" s="86"/>
      <c r="J100" s="87"/>
      <c r="L100" s="87"/>
    </row>
    <row r="101" customFormat="false" ht="11.25" hidden="false" customHeight="true" outlineLevel="0" collapsed="false">
      <c r="A101" s="33" t="s">
        <v>113</v>
      </c>
      <c r="B101" s="33"/>
      <c r="C101" s="33"/>
      <c r="D101" s="33"/>
      <c r="E101" s="33"/>
      <c r="F101" s="33"/>
      <c r="G101" s="33"/>
      <c r="H101" s="33"/>
      <c r="I101" s="33"/>
    </row>
    <row r="102" customFormat="false" ht="33.75" hidden="false" customHeight="true" outlineLevel="0" collapsed="false">
      <c r="A102" s="34" t="s">
        <v>39</v>
      </c>
      <c r="B102" s="35" t="s">
        <v>114</v>
      </c>
      <c r="C102" s="35"/>
      <c r="D102" s="35"/>
      <c r="E102" s="35"/>
      <c r="F102" s="35"/>
      <c r="G102" s="35"/>
      <c r="H102" s="34" t="s">
        <v>41</v>
      </c>
      <c r="I102" s="34" t="s">
        <v>42</v>
      </c>
    </row>
    <row r="103" customFormat="false" ht="15" hidden="false" customHeight="true" outlineLevel="0" collapsed="false">
      <c r="A103" s="36" t="n">
        <v>1</v>
      </c>
      <c r="B103" s="14" t="s">
        <v>115</v>
      </c>
      <c r="C103" s="14"/>
      <c r="D103" s="14"/>
      <c r="E103" s="14"/>
      <c r="F103" s="14"/>
      <c r="G103" s="14"/>
      <c r="H103" s="37" t="n">
        <f aca="false">I103/$I$114</f>
        <v>0</v>
      </c>
      <c r="I103" s="38" t="n">
        <v>0</v>
      </c>
    </row>
    <row r="104" customFormat="false" ht="15" hidden="false" customHeight="true" outlineLevel="0" collapsed="false">
      <c r="A104" s="36" t="n">
        <v>2</v>
      </c>
      <c r="B104" s="10" t="s">
        <v>116</v>
      </c>
      <c r="C104" s="10"/>
      <c r="D104" s="10"/>
      <c r="E104" s="10"/>
      <c r="F104" s="10"/>
      <c r="G104" s="10"/>
      <c r="H104" s="37" t="n">
        <f aca="false">I104/$I$114</f>
        <v>0</v>
      </c>
      <c r="I104" s="38" t="n">
        <v>0</v>
      </c>
    </row>
    <row r="105" customFormat="false" ht="15" hidden="false" customHeight="true" outlineLevel="0" collapsed="false">
      <c r="A105" s="36" t="n">
        <v>3</v>
      </c>
      <c r="B105" s="14" t="s">
        <v>117</v>
      </c>
      <c r="C105" s="14"/>
      <c r="D105" s="14"/>
      <c r="E105" s="14"/>
      <c r="F105" s="14"/>
      <c r="G105" s="14"/>
      <c r="H105" s="37" t="n">
        <f aca="false">I105/$I$114</f>
        <v>0</v>
      </c>
      <c r="I105" s="38" t="n">
        <v>0</v>
      </c>
    </row>
    <row r="106" customFormat="false" ht="15" hidden="false" customHeight="true" outlineLevel="0" collapsed="false">
      <c r="A106" s="36" t="n">
        <v>4</v>
      </c>
      <c r="B106" s="10" t="s">
        <v>118</v>
      </c>
      <c r="C106" s="10"/>
      <c r="D106" s="10"/>
      <c r="E106" s="10"/>
      <c r="F106" s="10"/>
      <c r="G106" s="10"/>
      <c r="H106" s="37" t="n">
        <f aca="false">I106/$I$114</f>
        <v>0</v>
      </c>
      <c r="I106" s="38" t="n">
        <v>0</v>
      </c>
    </row>
    <row r="107" customFormat="false" ht="15" hidden="false" customHeight="true" outlineLevel="0" collapsed="false">
      <c r="A107" s="36" t="n">
        <v>5</v>
      </c>
      <c r="B107" s="14" t="s">
        <v>119</v>
      </c>
      <c r="C107" s="14"/>
      <c r="D107" s="14"/>
      <c r="E107" s="14"/>
      <c r="F107" s="14"/>
      <c r="G107" s="14"/>
      <c r="H107" s="37" t="n">
        <f aca="false">I107/$I$114</f>
        <v>0</v>
      </c>
      <c r="I107" s="38" t="n">
        <v>0</v>
      </c>
    </row>
    <row r="108" customFormat="false" ht="15" hidden="false" customHeight="true" outlineLevel="0" collapsed="false">
      <c r="A108" s="36" t="n">
        <v>6</v>
      </c>
      <c r="B108" s="14" t="s">
        <v>120</v>
      </c>
      <c r="C108" s="14"/>
      <c r="D108" s="14"/>
      <c r="E108" s="14"/>
      <c r="F108" s="14"/>
      <c r="G108" s="14"/>
      <c r="H108" s="37" t="n">
        <f aca="false">I108/$I$114</f>
        <v>0</v>
      </c>
      <c r="I108" s="38" t="n">
        <v>0</v>
      </c>
    </row>
    <row r="109" customFormat="false" ht="15" hidden="false" customHeight="true" outlineLevel="0" collapsed="false">
      <c r="A109" s="40" t="s">
        <v>121</v>
      </c>
      <c r="B109" s="40"/>
      <c r="C109" s="40"/>
      <c r="D109" s="40"/>
      <c r="E109" s="40"/>
      <c r="F109" s="40"/>
      <c r="G109" s="40"/>
      <c r="H109" s="41" t="n">
        <f aca="false">H103+H104+H105+H106+H107+H108</f>
        <v>0</v>
      </c>
      <c r="I109" s="89" t="n">
        <f aca="false">SUM(I103:I108)</f>
        <v>0</v>
      </c>
      <c r="J109" s="55"/>
    </row>
    <row r="110" customFormat="false" ht="30" hidden="false" customHeight="true" outlineLevel="0" collapsed="false">
      <c r="B110" s="48" t="s">
        <v>122</v>
      </c>
      <c r="C110" s="48"/>
      <c r="D110" s="48"/>
      <c r="E110" s="48"/>
      <c r="F110" s="48"/>
      <c r="G110" s="48"/>
      <c r="H110" s="48"/>
      <c r="I110" s="48"/>
    </row>
    <row r="111" customFormat="false" ht="5.25" hidden="false" customHeight="true" outlineLevel="0" collapsed="false"/>
    <row r="112" customFormat="false" ht="48.75" hidden="false" customHeight="true" outlineLevel="0" collapsed="false">
      <c r="A112" s="90" t="s">
        <v>123</v>
      </c>
      <c r="B112" s="90"/>
      <c r="C112" s="90"/>
      <c r="D112" s="90"/>
      <c r="E112" s="90"/>
      <c r="F112" s="91" t="n">
        <f aca="false">I27</f>
        <v>0.1</v>
      </c>
      <c r="G112" s="92" t="n">
        <f aca="false">I114*F112</f>
        <v>486.769285749295</v>
      </c>
      <c r="H112" s="93" t="s">
        <v>124</v>
      </c>
      <c r="I112" s="94" t="n">
        <f aca="false">I82</f>
        <v>32.9949090909091</v>
      </c>
    </row>
    <row r="113" s="97" customFormat="true" ht="16.5" hidden="false" customHeight="true" outlineLevel="0" collapsed="false">
      <c r="A113" s="93" t="s">
        <v>125</v>
      </c>
      <c r="B113" s="93"/>
      <c r="C113" s="93" t="s">
        <v>126</v>
      </c>
      <c r="D113" s="93" t="s">
        <v>127</v>
      </c>
      <c r="E113" s="93" t="s">
        <v>128</v>
      </c>
      <c r="F113" s="93" t="s">
        <v>129</v>
      </c>
      <c r="G113" s="93" t="s">
        <v>130</v>
      </c>
      <c r="H113" s="93" t="s">
        <v>131</v>
      </c>
      <c r="I113" s="95" t="s">
        <v>132</v>
      </c>
      <c r="J113" s="96"/>
    </row>
    <row r="114" customFormat="false" ht="16.5" hidden="false" customHeight="true" outlineLevel="0" collapsed="false">
      <c r="A114" s="98" t="n">
        <f aca="false">I40</f>
        <v>2383.41818181818</v>
      </c>
      <c r="B114" s="98"/>
      <c r="C114" s="98" t="n">
        <f aca="false">I51</f>
        <v>877.097890909091</v>
      </c>
      <c r="D114" s="98" t="n">
        <f aca="false">I63</f>
        <v>607.635781527273</v>
      </c>
      <c r="E114" s="98" t="n">
        <f aca="false">I70</f>
        <v>82.9310356363637</v>
      </c>
      <c r="F114" s="98" t="n">
        <f aca="false">I74</f>
        <v>223.609967602036</v>
      </c>
      <c r="G114" s="98" t="n">
        <f aca="false">I85</f>
        <v>725.994909090909</v>
      </c>
      <c r="H114" s="98" t="n">
        <f aca="false">A114+C114+D114+E114+F114+G114</f>
        <v>4900.68776658386</v>
      </c>
      <c r="I114" s="98" t="n">
        <f aca="false">H114-I112</f>
        <v>4867.69285749295</v>
      </c>
      <c r="J114" s="55"/>
    </row>
    <row r="115" customFormat="false" ht="4.5" hidden="false" customHeight="true" outlineLevel="0" collapsed="false">
      <c r="A115" s="47"/>
      <c r="B115" s="99"/>
      <c r="C115" s="99"/>
      <c r="D115" s="99"/>
      <c r="E115" s="99"/>
      <c r="F115" s="99"/>
      <c r="G115" s="99"/>
      <c r="H115" s="99"/>
      <c r="I115" s="99"/>
    </row>
    <row r="116" customFormat="false" ht="33.75" hidden="false" customHeight="true" outlineLevel="0" collapsed="false">
      <c r="A116" s="34" t="s">
        <v>52</v>
      </c>
      <c r="B116" s="35" t="s">
        <v>133</v>
      </c>
      <c r="C116" s="35"/>
      <c r="D116" s="35"/>
      <c r="E116" s="35"/>
      <c r="F116" s="35"/>
      <c r="G116" s="35"/>
      <c r="H116" s="34" t="s">
        <v>41</v>
      </c>
      <c r="I116" s="34" t="s">
        <v>42</v>
      </c>
    </row>
    <row r="117" customFormat="false" ht="15" hidden="false" customHeight="true" outlineLevel="0" collapsed="false">
      <c r="A117" s="36" t="n">
        <v>1</v>
      </c>
      <c r="B117" s="14" t="s">
        <v>134</v>
      </c>
      <c r="C117" s="14"/>
      <c r="D117" s="14"/>
      <c r="E117" s="14"/>
      <c r="F117" s="14"/>
      <c r="G117" s="14"/>
      <c r="H117" s="37" t="n">
        <f aca="false">I117/$I$127</f>
        <v>0</v>
      </c>
      <c r="I117" s="38" t="n">
        <v>0</v>
      </c>
    </row>
    <row r="118" customFormat="false" ht="15" hidden="false" customHeight="true" outlineLevel="0" collapsed="false">
      <c r="A118" s="36" t="n">
        <v>2</v>
      </c>
      <c r="B118" s="14" t="s">
        <v>135</v>
      </c>
      <c r="C118" s="14"/>
      <c r="D118" s="14"/>
      <c r="E118" s="14"/>
      <c r="F118" s="14"/>
      <c r="G118" s="14"/>
      <c r="H118" s="37" t="n">
        <f aca="false">I118/$I$127</f>
        <v>0</v>
      </c>
      <c r="I118" s="38" t="n">
        <v>0</v>
      </c>
    </row>
    <row r="119" customFormat="false" ht="35.25" hidden="false" customHeight="true" outlineLevel="0" collapsed="false">
      <c r="A119" s="40" t="s">
        <v>136</v>
      </c>
      <c r="B119" s="40"/>
      <c r="C119" s="40"/>
      <c r="D119" s="40"/>
      <c r="E119" s="40"/>
      <c r="F119" s="40"/>
      <c r="G119" s="40"/>
      <c r="H119" s="41" t="n">
        <f aca="false">H117+H118</f>
        <v>0</v>
      </c>
      <c r="I119" s="42" t="n">
        <f aca="false">SUM(I117:I118)</f>
        <v>0</v>
      </c>
    </row>
    <row r="120" customFormat="false" ht="4.5" hidden="false" customHeight="true" outlineLevel="0" collapsed="false"/>
    <row r="121" customFormat="false" ht="33.75" hidden="false" customHeight="true" outlineLevel="0" collapsed="false">
      <c r="A121" s="34" t="s">
        <v>65</v>
      </c>
      <c r="B121" s="35" t="s">
        <v>137</v>
      </c>
      <c r="C121" s="35"/>
      <c r="D121" s="35"/>
      <c r="E121" s="35"/>
      <c r="F121" s="35"/>
      <c r="G121" s="35"/>
      <c r="H121" s="34" t="s">
        <v>41</v>
      </c>
      <c r="I121" s="34" t="s">
        <v>42</v>
      </c>
    </row>
    <row r="122" customFormat="false" ht="15" hidden="false" customHeight="true" outlineLevel="0" collapsed="false">
      <c r="A122" s="36" t="n">
        <v>1</v>
      </c>
      <c r="B122" s="14" t="s">
        <v>137</v>
      </c>
      <c r="C122" s="14"/>
      <c r="D122" s="14"/>
      <c r="E122" s="14"/>
      <c r="F122" s="14"/>
      <c r="G122" s="14"/>
      <c r="H122" s="37" t="n">
        <f aca="false">I122/I127</f>
        <v>0</v>
      </c>
      <c r="I122" s="38" t="n">
        <v>0</v>
      </c>
    </row>
    <row r="123" customFormat="false" ht="36" hidden="false" customHeight="true" outlineLevel="0" collapsed="false">
      <c r="A123" s="40" t="s">
        <v>138</v>
      </c>
      <c r="B123" s="40"/>
      <c r="C123" s="40"/>
      <c r="D123" s="40"/>
      <c r="E123" s="40"/>
      <c r="F123" s="40"/>
      <c r="G123" s="40"/>
      <c r="H123" s="41" t="n">
        <f aca="false">H122</f>
        <v>0</v>
      </c>
      <c r="I123" s="42" t="n">
        <f aca="false">I122</f>
        <v>0</v>
      </c>
      <c r="J123" s="55"/>
      <c r="K123" s="55"/>
      <c r="L123" s="2"/>
    </row>
    <row r="124" customFormat="false" ht="4.5" hidden="false" customHeight="true" outlineLevel="0" collapsed="false">
      <c r="A124" s="100"/>
      <c r="B124" s="100"/>
      <c r="C124" s="100"/>
      <c r="D124" s="100"/>
      <c r="E124" s="100"/>
      <c r="F124" s="100"/>
      <c r="G124" s="100"/>
      <c r="H124" s="57"/>
      <c r="I124" s="58"/>
    </row>
    <row r="125" customFormat="false" ht="39" hidden="false" customHeight="true" outlineLevel="0" collapsed="false">
      <c r="A125" s="101" t="s">
        <v>139</v>
      </c>
      <c r="B125" s="101"/>
      <c r="C125" s="101"/>
      <c r="D125" s="101"/>
      <c r="E125" s="101"/>
      <c r="F125" s="91" t="n">
        <v>0.18</v>
      </c>
      <c r="G125" s="92" t="n">
        <f aca="false">I127*F125</f>
        <v>876.18471434873</v>
      </c>
      <c r="H125" s="93" t="s">
        <v>124</v>
      </c>
      <c r="I125" s="94" t="n">
        <f aca="false">I82</f>
        <v>32.9949090909091</v>
      </c>
      <c r="L125" s="2"/>
    </row>
    <row r="126" s="97" customFormat="true" ht="16.5" hidden="false" customHeight="true" outlineLevel="0" collapsed="false">
      <c r="A126" s="93" t="s">
        <v>125</v>
      </c>
      <c r="B126" s="93"/>
      <c r="C126" s="93" t="s">
        <v>126</v>
      </c>
      <c r="D126" s="93" t="s">
        <v>127</v>
      </c>
      <c r="E126" s="93" t="s">
        <v>128</v>
      </c>
      <c r="F126" s="93" t="s">
        <v>129</v>
      </c>
      <c r="G126" s="93" t="s">
        <v>130</v>
      </c>
      <c r="H126" s="93" t="s">
        <v>131</v>
      </c>
      <c r="I126" s="95" t="s">
        <v>132</v>
      </c>
      <c r="J126" s="96"/>
      <c r="L126" s="96"/>
    </row>
    <row r="127" customFormat="false" ht="16.5" hidden="false" customHeight="true" outlineLevel="0" collapsed="false">
      <c r="A127" s="98" t="n">
        <f aca="false">I40</f>
        <v>2383.41818181818</v>
      </c>
      <c r="B127" s="98"/>
      <c r="C127" s="98" t="n">
        <f aca="false">I51</f>
        <v>877.097890909091</v>
      </c>
      <c r="D127" s="98" t="n">
        <f aca="false">I63</f>
        <v>607.635781527273</v>
      </c>
      <c r="E127" s="98" t="n">
        <f aca="false">I70</f>
        <v>82.9310356363637</v>
      </c>
      <c r="F127" s="98" t="n">
        <f aca="false">I74</f>
        <v>223.609967602036</v>
      </c>
      <c r="G127" s="98" t="n">
        <f aca="false">I85</f>
        <v>725.994909090909</v>
      </c>
      <c r="H127" s="98" t="n">
        <f aca="false">A127+C127+D127+E127+F127+G127</f>
        <v>4900.68776658386</v>
      </c>
      <c r="I127" s="98" t="n">
        <f aca="false">H127-I125</f>
        <v>4867.69285749295</v>
      </c>
      <c r="J127" s="55"/>
      <c r="L127" s="2"/>
    </row>
    <row r="128" customFormat="false" ht="4.5" hidden="false" customHeight="true" outlineLevel="0" collapsed="false"/>
    <row r="129" customFormat="false" ht="12" hidden="false" customHeight="true" outlineLevel="0" collapsed="false">
      <c r="A129" s="81" t="s">
        <v>140</v>
      </c>
      <c r="B129" s="81"/>
      <c r="C129" s="81"/>
      <c r="D129" s="81"/>
      <c r="E129" s="81"/>
      <c r="F129" s="81"/>
      <c r="G129" s="81"/>
      <c r="H129" s="82" t="n">
        <f aca="false">H109+H119+H123</f>
        <v>0</v>
      </c>
      <c r="I129" s="83" t="n">
        <f aca="false">I109+I119+I123</f>
        <v>0</v>
      </c>
    </row>
    <row r="130" customFormat="false" ht="4.5" hidden="false" customHeight="true" outlineLevel="0" collapsed="false"/>
    <row r="131" customFormat="false" ht="11.25" hidden="false" customHeight="true" outlineLevel="0" collapsed="false">
      <c r="A131" s="33" t="s">
        <v>141</v>
      </c>
      <c r="B131" s="33"/>
      <c r="C131" s="33"/>
      <c r="D131" s="33"/>
      <c r="E131" s="33"/>
      <c r="F131" s="33"/>
      <c r="G131" s="33"/>
      <c r="H131" s="33"/>
      <c r="I131" s="33"/>
    </row>
    <row r="132" customFormat="false" ht="33.75" hidden="false" customHeight="true" outlineLevel="0" collapsed="false">
      <c r="A132" s="34" t="s">
        <v>39</v>
      </c>
      <c r="B132" s="35" t="s">
        <v>142</v>
      </c>
      <c r="C132" s="35"/>
      <c r="D132" s="35"/>
      <c r="E132" s="35"/>
      <c r="F132" s="35"/>
      <c r="G132" s="35"/>
      <c r="H132" s="34" t="s">
        <v>41</v>
      </c>
      <c r="I132" s="34" t="s">
        <v>42</v>
      </c>
    </row>
    <row r="133" customFormat="false" ht="15" hidden="false" customHeight="true" outlineLevel="0" collapsed="false">
      <c r="A133" s="36" t="n">
        <v>1</v>
      </c>
      <c r="B133" s="14" t="s">
        <v>143</v>
      </c>
      <c r="C133" s="14"/>
      <c r="D133" s="14"/>
      <c r="E133" s="14"/>
      <c r="F133" s="14"/>
      <c r="G133" s="14"/>
      <c r="H133" s="37" t="n">
        <f aca="false">I133/$I$99</f>
        <v>0.0185915492957746</v>
      </c>
      <c r="I133" s="38" t="n">
        <f aca="false">($D$143/$E$144)*G143</f>
        <v>91.1113781956435</v>
      </c>
    </row>
    <row r="134" customFormat="false" ht="15" hidden="false" customHeight="true" outlineLevel="0" collapsed="false">
      <c r="A134" s="36" t="n">
        <v>2</v>
      </c>
      <c r="B134" s="14" t="s">
        <v>144</v>
      </c>
      <c r="C134" s="14"/>
      <c r="D134" s="14"/>
      <c r="E134" s="14"/>
      <c r="F134" s="14"/>
      <c r="G134" s="14"/>
      <c r="H134" s="37" t="n">
        <f aca="false">I134/$I$99</f>
        <v>0.0856338028169014</v>
      </c>
      <c r="I134" s="38" t="n">
        <f aca="false">($D$143/$E$144)*G144</f>
        <v>419.664529870843</v>
      </c>
    </row>
    <row r="135" customFormat="false" ht="15" hidden="false" customHeight="true" outlineLevel="0" collapsed="false">
      <c r="A135" s="36" t="n">
        <v>3</v>
      </c>
      <c r="B135" s="14" t="s">
        <v>19</v>
      </c>
      <c r="C135" s="14"/>
      <c r="D135" s="14"/>
      <c r="E135" s="14"/>
      <c r="F135" s="14"/>
      <c r="G135" s="14"/>
      <c r="H135" s="37" t="n">
        <f aca="false">I135/$I$99</f>
        <v>0.0225352112676056</v>
      </c>
      <c r="I135" s="38" t="n">
        <f aca="false">($D$143/$E$144)*G145</f>
        <v>110.438034176538</v>
      </c>
    </row>
    <row r="136" customFormat="false" ht="15" hidden="false" customHeight="true" outlineLevel="0" collapsed="false">
      <c r="A136" s="36" t="n">
        <v>4</v>
      </c>
      <c r="B136" s="14" t="s">
        <v>145</v>
      </c>
      <c r="C136" s="14"/>
      <c r="D136" s="14"/>
      <c r="E136" s="14"/>
      <c r="F136" s="14"/>
      <c r="G136" s="14"/>
      <c r="H136" s="37" t="n">
        <f aca="false">I136/$I$99</f>
        <v>0</v>
      </c>
      <c r="I136" s="38" t="n">
        <f aca="false">($D$143/$E$144)*G146</f>
        <v>0</v>
      </c>
    </row>
    <row r="137" customFormat="false" ht="15" hidden="false" customHeight="true" outlineLevel="0" collapsed="false">
      <c r="A137" s="36" t="n">
        <v>5</v>
      </c>
      <c r="B137" s="14" t="s">
        <v>146</v>
      </c>
      <c r="C137" s="14"/>
      <c r="D137" s="14"/>
      <c r="E137" s="14"/>
      <c r="F137" s="14"/>
      <c r="G137" s="14"/>
      <c r="H137" s="37" t="n">
        <f aca="false">I137/$I$99</f>
        <v>0</v>
      </c>
      <c r="I137" s="38" t="n">
        <f aca="false">($D$143/$E$144)*G147</f>
        <v>0</v>
      </c>
    </row>
    <row r="138" customFormat="false" ht="15" hidden="false" customHeight="true" outlineLevel="0" collapsed="false">
      <c r="A138" s="40" t="s">
        <v>147</v>
      </c>
      <c r="B138" s="40"/>
      <c r="C138" s="40"/>
      <c r="D138" s="40"/>
      <c r="E138" s="40"/>
      <c r="F138" s="40"/>
      <c r="G138" s="40"/>
      <c r="H138" s="41" t="n">
        <f aca="false">H133+H134+H135+H136+H137</f>
        <v>0.126760563380282</v>
      </c>
      <c r="I138" s="42" t="n">
        <f aca="false">SUM(I133:I137)</f>
        <v>621.213942243024</v>
      </c>
    </row>
    <row r="139" customFormat="false" ht="11.25" hidden="false" customHeight="true" outlineLevel="0" collapsed="false">
      <c r="A139" s="47" t="s">
        <v>148</v>
      </c>
      <c r="B139" s="48" t="s">
        <v>149</v>
      </c>
      <c r="C139" s="48"/>
      <c r="D139" s="48"/>
      <c r="E139" s="48"/>
      <c r="F139" s="48"/>
      <c r="G139" s="48"/>
      <c r="H139" s="48"/>
      <c r="I139" s="48"/>
    </row>
    <row r="140" customFormat="false" ht="18.75" hidden="false" customHeight="true" outlineLevel="0" collapsed="false">
      <c r="A140" s="47" t="s">
        <v>150</v>
      </c>
      <c r="B140" s="102" t="s">
        <v>151</v>
      </c>
      <c r="C140" s="102"/>
      <c r="D140" s="102"/>
      <c r="E140" s="102"/>
      <c r="F140" s="102"/>
      <c r="G140" s="102"/>
      <c r="H140" s="102"/>
      <c r="I140" s="102"/>
    </row>
    <row r="141" customFormat="false" ht="13.5" hidden="false" customHeight="true" outlineLevel="0" collapsed="false">
      <c r="A141" s="59" t="s">
        <v>152</v>
      </c>
      <c r="B141" s="59"/>
      <c r="C141" s="59"/>
      <c r="D141" s="59"/>
      <c r="E141" s="59"/>
      <c r="F141" s="59"/>
      <c r="G141" s="59"/>
      <c r="H141" s="59"/>
      <c r="I141" s="59"/>
    </row>
    <row r="142" customFormat="false" ht="13.5" hidden="false" customHeight="true" outlineLevel="0" collapsed="false">
      <c r="A142" s="28" t="s">
        <v>153</v>
      </c>
      <c r="B142" s="28"/>
      <c r="C142" s="28" t="s">
        <v>154</v>
      </c>
      <c r="D142" s="21" t="s">
        <v>155</v>
      </c>
      <c r="E142" s="21"/>
      <c r="F142" s="28" t="s">
        <v>156</v>
      </c>
      <c r="G142" s="103" t="s">
        <v>157</v>
      </c>
      <c r="H142" s="28" t="s">
        <v>158</v>
      </c>
      <c r="I142" s="28"/>
    </row>
    <row r="143" customFormat="false" ht="13.5" hidden="false" customHeight="true" outlineLevel="0" collapsed="false">
      <c r="A143" s="38" t="n">
        <f aca="false">I99</f>
        <v>4900.68776658386</v>
      </c>
      <c r="B143" s="38"/>
      <c r="C143" s="38" t="n">
        <f aca="false">I129</f>
        <v>0</v>
      </c>
      <c r="D143" s="104" t="n">
        <f aca="false">A143+C143</f>
        <v>4900.68776658386</v>
      </c>
      <c r="E143" s="104"/>
      <c r="F143" s="36" t="str">
        <f aca="false">B133</f>
        <v>PIS</v>
      </c>
      <c r="G143" s="105" t="n">
        <v>0.0165</v>
      </c>
      <c r="H143" s="71" t="n">
        <v>0.0065</v>
      </c>
      <c r="I143" s="71"/>
      <c r="J143" s="55"/>
    </row>
    <row r="144" customFormat="false" ht="13.5" hidden="false" customHeight="true" outlineLevel="0" collapsed="false">
      <c r="A144" s="106" t="s">
        <v>159</v>
      </c>
      <c r="B144" s="106"/>
      <c r="C144" s="103" t="n">
        <v>1</v>
      </c>
      <c r="D144" s="107" t="n">
        <f aca="false">G148/1</f>
        <v>0.1125</v>
      </c>
      <c r="E144" s="108" t="n">
        <f aca="false">C144-D144</f>
        <v>0.8875</v>
      </c>
      <c r="F144" s="36" t="str">
        <f aca="false">B134</f>
        <v>COFINS</v>
      </c>
      <c r="G144" s="105" t="n">
        <v>0.076</v>
      </c>
      <c r="H144" s="71" t="n">
        <v>0.03</v>
      </c>
      <c r="I144" s="71"/>
    </row>
    <row r="145" customFormat="false" ht="13.5" hidden="false" customHeight="true" outlineLevel="0" collapsed="false">
      <c r="A145" s="109" t="s">
        <v>160</v>
      </c>
      <c r="B145" s="109"/>
      <c r="C145" s="36" t="n">
        <v>1</v>
      </c>
      <c r="D145" s="110" t="n">
        <f aca="false">H148</f>
        <v>0.0565</v>
      </c>
      <c r="E145" s="111" t="n">
        <f aca="false">C145-D145</f>
        <v>0.9435</v>
      </c>
      <c r="F145" s="36" t="str">
        <f aca="false">B135</f>
        <v>ISS</v>
      </c>
      <c r="G145" s="105" t="n">
        <f aca="false">I11</f>
        <v>0.02</v>
      </c>
      <c r="H145" s="71" t="n">
        <f aca="false">I11</f>
        <v>0.02</v>
      </c>
      <c r="I145" s="71"/>
    </row>
    <row r="146" customFormat="false" ht="13.5" hidden="false" customHeight="true" outlineLevel="0" collapsed="false">
      <c r="A146" s="112" t="s">
        <v>161</v>
      </c>
      <c r="B146" s="112"/>
      <c r="C146" s="36" t="n">
        <v>1</v>
      </c>
      <c r="D146" s="113" t="n">
        <v>0.09</v>
      </c>
      <c r="E146" s="114" t="n">
        <f aca="false">C146-D146</f>
        <v>0.91</v>
      </c>
      <c r="F146" s="28" t="s">
        <v>162</v>
      </c>
      <c r="G146" s="105" t="n">
        <v>0</v>
      </c>
      <c r="H146" s="71" t="n">
        <v>0</v>
      </c>
      <c r="I146" s="71"/>
    </row>
    <row r="147" customFormat="false" ht="13.5" hidden="false" customHeight="true" outlineLevel="0" collapsed="false">
      <c r="A147" s="115" t="s">
        <v>163</v>
      </c>
      <c r="B147" s="115" t="s">
        <v>164</v>
      </c>
      <c r="C147" s="115"/>
      <c r="D147" s="115"/>
      <c r="E147" s="115"/>
      <c r="F147" s="21" t="s">
        <v>165</v>
      </c>
      <c r="G147" s="105" t="n">
        <v>0</v>
      </c>
      <c r="H147" s="71" t="n">
        <v>0</v>
      </c>
      <c r="I147" s="71"/>
    </row>
    <row r="148" customFormat="false" ht="18" hidden="false" customHeight="true" outlineLevel="0" collapsed="false">
      <c r="A148" s="115"/>
      <c r="B148" s="115"/>
      <c r="C148" s="115"/>
      <c r="D148" s="115"/>
      <c r="E148" s="115"/>
      <c r="F148" s="3" t="s">
        <v>166</v>
      </c>
      <c r="G148" s="116" t="n">
        <f aca="false">SUM(G143:G147)</f>
        <v>0.1125</v>
      </c>
      <c r="H148" s="117" t="n">
        <f aca="false">SUM(H143:I147)</f>
        <v>0.0565</v>
      </c>
      <c r="I148" s="117"/>
    </row>
    <row r="149" customFormat="false" ht="18" hidden="false" customHeight="true" outlineLevel="0" collapsed="false">
      <c r="A149" s="47" t="s">
        <v>167</v>
      </c>
      <c r="B149" s="102" t="s">
        <v>168</v>
      </c>
      <c r="C149" s="102"/>
      <c r="D149" s="102"/>
      <c r="E149" s="102"/>
      <c r="F149" s="102"/>
      <c r="G149" s="102"/>
      <c r="H149" s="102"/>
      <c r="I149" s="102"/>
    </row>
    <row r="150" customFormat="false" ht="4.5" hidden="false" customHeight="true" outlineLevel="0" collapsed="false">
      <c r="A150" s="118"/>
      <c r="B150" s="119"/>
      <c r="C150" s="119"/>
      <c r="D150" s="119"/>
      <c r="E150" s="119"/>
      <c r="F150" s="119"/>
      <c r="G150" s="119"/>
      <c r="H150" s="119"/>
      <c r="I150" s="119"/>
    </row>
    <row r="151" customFormat="false" ht="12" hidden="false" customHeight="true" outlineLevel="0" collapsed="false">
      <c r="A151" s="81" t="s">
        <v>169</v>
      </c>
      <c r="B151" s="81"/>
      <c r="C151" s="81"/>
      <c r="D151" s="81"/>
      <c r="E151" s="81"/>
      <c r="F151" s="81"/>
      <c r="G151" s="81"/>
      <c r="H151" s="82" t="n">
        <f aca="false">H138</f>
        <v>0.126760563380282</v>
      </c>
      <c r="I151" s="83" t="n">
        <f aca="false">I138</f>
        <v>621.213942243024</v>
      </c>
    </row>
    <row r="152" customFormat="false" ht="4.5" hidden="false" customHeight="true" outlineLevel="0" collapsed="false"/>
    <row r="153" customFormat="false" ht="11.25" hidden="false" customHeight="true" outlineLevel="0" collapsed="false">
      <c r="A153" s="120" t="s">
        <v>170</v>
      </c>
      <c r="B153" s="120"/>
      <c r="C153" s="120"/>
      <c r="D153" s="120"/>
      <c r="E153" s="120"/>
      <c r="F153" s="120"/>
      <c r="G153" s="120"/>
      <c r="H153" s="120"/>
      <c r="I153" s="120"/>
    </row>
    <row r="154" customFormat="false" ht="11.25" hidden="false" customHeight="true" outlineLevel="0" collapsed="false">
      <c r="A154" s="33" t="s">
        <v>38</v>
      </c>
      <c r="B154" s="33"/>
      <c r="C154" s="33"/>
      <c r="D154" s="33"/>
      <c r="E154" s="33"/>
      <c r="F154" s="33"/>
      <c r="G154" s="33"/>
      <c r="H154" s="33"/>
      <c r="I154" s="33"/>
    </row>
    <row r="155" customFormat="false" ht="15" hidden="false" customHeight="true" outlineLevel="0" collapsed="false">
      <c r="A155" s="36" t="n">
        <v>1</v>
      </c>
      <c r="B155" s="14" t="s">
        <v>171</v>
      </c>
      <c r="C155" s="14"/>
      <c r="D155" s="14"/>
      <c r="E155" s="14"/>
      <c r="F155" s="14"/>
      <c r="G155" s="14"/>
      <c r="H155" s="37" t="n">
        <f aca="false">I155/$G$172</f>
        <v>0.431629954225414</v>
      </c>
      <c r="I155" s="121" t="n">
        <f aca="false">I40</f>
        <v>2383.41818181818</v>
      </c>
    </row>
    <row r="156" customFormat="false" ht="15" hidden="false" customHeight="true" outlineLevel="0" collapsed="false">
      <c r="A156" s="36" t="n">
        <v>2</v>
      </c>
      <c r="B156" s="14" t="s">
        <v>172</v>
      </c>
      <c r="C156" s="14"/>
      <c r="D156" s="14"/>
      <c r="E156" s="14"/>
      <c r="F156" s="14"/>
      <c r="G156" s="14"/>
      <c r="H156" s="37" t="n">
        <f aca="false">I156/$G$172</f>
        <v>0.324394523866909</v>
      </c>
      <c r="I156" s="121" t="n">
        <f aca="false">I51+I63+I70+I74</f>
        <v>1791.27467567476</v>
      </c>
    </row>
    <row r="157" customFormat="false" ht="15" hidden="false" customHeight="true" outlineLevel="0" collapsed="false">
      <c r="A157" s="36" t="n">
        <v>3</v>
      </c>
      <c r="B157" s="14" t="s">
        <v>173</v>
      </c>
      <c r="C157" s="14"/>
      <c r="D157" s="14"/>
      <c r="E157" s="14"/>
      <c r="F157" s="14"/>
      <c r="G157" s="14"/>
      <c r="H157" s="37" t="n">
        <f aca="false">I157/$G$172</f>
        <v>0.131475521907677</v>
      </c>
      <c r="I157" s="121" t="n">
        <f aca="false">I85</f>
        <v>725.994909090909</v>
      </c>
    </row>
    <row r="158" s="44" customFormat="true" ht="15" hidden="false" customHeight="true" outlineLevel="0" collapsed="false">
      <c r="A158" s="81" t="s">
        <v>174</v>
      </c>
      <c r="B158" s="81"/>
      <c r="C158" s="81"/>
      <c r="D158" s="81"/>
      <c r="E158" s="81"/>
      <c r="F158" s="81"/>
      <c r="G158" s="81"/>
      <c r="H158" s="82" t="n">
        <f aca="false">H155+H156+H157</f>
        <v>0.8875</v>
      </c>
      <c r="I158" s="83" t="n">
        <f aca="false">SUM(I155:I157)</f>
        <v>4900.68776658386</v>
      </c>
      <c r="J158" s="122"/>
    </row>
    <row r="159" customFormat="false" ht="4.5" hidden="false" customHeight="true" outlineLevel="0" collapsed="false"/>
    <row r="160" customFormat="false" ht="11.25" hidden="false" customHeight="true" outlineLevel="0" collapsed="false">
      <c r="A160" s="33" t="s">
        <v>113</v>
      </c>
      <c r="B160" s="33"/>
      <c r="C160" s="33"/>
      <c r="D160" s="33"/>
      <c r="E160" s="33"/>
      <c r="F160" s="33"/>
      <c r="G160" s="33"/>
      <c r="H160" s="33"/>
      <c r="I160" s="33"/>
    </row>
    <row r="161" customFormat="false" ht="15" hidden="false" customHeight="true" outlineLevel="0" collapsed="false">
      <c r="A161" s="36" t="n">
        <v>1</v>
      </c>
      <c r="B161" s="14" t="s">
        <v>175</v>
      </c>
      <c r="C161" s="14"/>
      <c r="D161" s="14"/>
      <c r="E161" s="14"/>
      <c r="F161" s="14"/>
      <c r="G161" s="14"/>
      <c r="H161" s="37" t="n">
        <f aca="false">I161/$G$172</f>
        <v>0</v>
      </c>
      <c r="I161" s="38" t="n">
        <f aca="false">I109</f>
        <v>0</v>
      </c>
    </row>
    <row r="162" customFormat="false" ht="15" hidden="false" customHeight="true" outlineLevel="0" collapsed="false">
      <c r="A162" s="36" t="n">
        <v>2</v>
      </c>
      <c r="B162" s="14" t="s">
        <v>176</v>
      </c>
      <c r="C162" s="14"/>
      <c r="D162" s="14"/>
      <c r="E162" s="14"/>
      <c r="F162" s="14"/>
      <c r="G162" s="14"/>
      <c r="H162" s="37" t="n">
        <f aca="false">I162/$G$172</f>
        <v>0</v>
      </c>
      <c r="I162" s="38" t="n">
        <f aca="false">I119</f>
        <v>0</v>
      </c>
    </row>
    <row r="163" customFormat="false" ht="15" hidden="false" customHeight="true" outlineLevel="0" collapsed="false">
      <c r="A163" s="36" t="n">
        <v>3</v>
      </c>
      <c r="B163" s="14" t="s">
        <v>177</v>
      </c>
      <c r="C163" s="14"/>
      <c r="D163" s="14"/>
      <c r="E163" s="14"/>
      <c r="F163" s="14"/>
      <c r="G163" s="14"/>
      <c r="H163" s="37" t="n">
        <f aca="false">I163/$G$172</f>
        <v>0</v>
      </c>
      <c r="I163" s="38" t="n">
        <f aca="false">I123</f>
        <v>0</v>
      </c>
    </row>
    <row r="164" customFormat="false" ht="15" hidden="false" customHeight="true" outlineLevel="0" collapsed="false">
      <c r="A164" s="81" t="s">
        <v>178</v>
      </c>
      <c r="B164" s="81"/>
      <c r="C164" s="81"/>
      <c r="D164" s="81"/>
      <c r="E164" s="81"/>
      <c r="F164" s="81"/>
      <c r="G164" s="81"/>
      <c r="H164" s="82" t="n">
        <f aca="false">H161+H162+H163</f>
        <v>0</v>
      </c>
      <c r="I164" s="83" t="n">
        <f aca="false">I161+I162+I163</f>
        <v>0</v>
      </c>
    </row>
    <row r="165" customFormat="false" ht="4.5" hidden="false" customHeight="true" outlineLevel="0" collapsed="false"/>
    <row r="166" customFormat="false" ht="11.25" hidden="false" customHeight="true" outlineLevel="0" collapsed="false">
      <c r="A166" s="33" t="s">
        <v>141</v>
      </c>
      <c r="B166" s="33"/>
      <c r="C166" s="33"/>
      <c r="D166" s="33"/>
      <c r="E166" s="33"/>
      <c r="F166" s="33"/>
      <c r="G166" s="33"/>
      <c r="H166" s="33"/>
      <c r="I166" s="33"/>
    </row>
    <row r="167" customFormat="false" ht="15" hidden="false" customHeight="true" outlineLevel="0" collapsed="false">
      <c r="A167" s="36" t="n">
        <v>1</v>
      </c>
      <c r="B167" s="14" t="s">
        <v>179</v>
      </c>
      <c r="C167" s="14"/>
      <c r="D167" s="14"/>
      <c r="E167" s="14"/>
      <c r="F167" s="14"/>
      <c r="G167" s="14"/>
      <c r="H167" s="37" t="n">
        <f aca="false">I167/$G$172</f>
        <v>0.1125</v>
      </c>
      <c r="I167" s="38" t="n">
        <f aca="false">I138</f>
        <v>621.213942243024</v>
      </c>
    </row>
    <row r="168" customFormat="false" ht="15" hidden="false" customHeight="true" outlineLevel="0" collapsed="false">
      <c r="A168" s="81" t="s">
        <v>180</v>
      </c>
      <c r="B168" s="81"/>
      <c r="C168" s="81"/>
      <c r="D168" s="81"/>
      <c r="E168" s="81"/>
      <c r="F168" s="81"/>
      <c r="G168" s="81"/>
      <c r="H168" s="82" t="n">
        <f aca="false">H167</f>
        <v>0.1125</v>
      </c>
      <c r="I168" s="83" t="n">
        <f aca="false">I138</f>
        <v>621.213942243024</v>
      </c>
      <c r="K168" s="123"/>
    </row>
    <row r="169" customFormat="false" ht="4.5" hidden="false" customHeight="true" outlineLevel="0" collapsed="false"/>
    <row r="170" customFormat="false" ht="11.25" hidden="false" customHeight="true" outlineLevel="0" collapsed="false">
      <c r="A170" s="124" t="s">
        <v>170</v>
      </c>
      <c r="B170" s="124"/>
      <c r="C170" s="124"/>
      <c r="D170" s="124"/>
      <c r="E170" s="124"/>
      <c r="F170" s="124"/>
      <c r="G170" s="124"/>
      <c r="H170" s="124"/>
      <c r="I170" s="124"/>
    </row>
    <row r="171" customFormat="false" ht="45" hidden="false" customHeight="true" outlineLevel="0" collapsed="false">
      <c r="A171" s="125" t="s">
        <v>181</v>
      </c>
      <c r="B171" s="125"/>
      <c r="C171" s="125"/>
      <c r="D171" s="125"/>
      <c r="E171" s="125"/>
      <c r="F171" s="125"/>
      <c r="G171" s="124" t="s">
        <v>182</v>
      </c>
      <c r="H171" s="124" t="s">
        <v>183</v>
      </c>
      <c r="I171" s="124" t="s">
        <v>184</v>
      </c>
    </row>
    <row r="172" customFormat="false" ht="11.25" hidden="false" customHeight="true" outlineLevel="0" collapsed="false">
      <c r="A172" s="126" t="str">
        <f aca="false">D5</f>
        <v>Operador de Computador</v>
      </c>
      <c r="B172" s="126"/>
      <c r="C172" s="126"/>
      <c r="D172" s="126"/>
      <c r="E172" s="126"/>
      <c r="F172" s="126"/>
      <c r="G172" s="127" t="n">
        <f aca="false">I158+I164+I168</f>
        <v>5521.90170882688</v>
      </c>
      <c r="H172" s="124" t="n">
        <f aca="false">IF(D6="12x36",2,1)</f>
        <v>1</v>
      </c>
      <c r="I172" s="127" t="n">
        <f aca="false">G172*H172</f>
        <v>5521.90170882688</v>
      </c>
    </row>
    <row r="173" customFormat="false" ht="11.25" hidden="false" customHeight="false" outlineLevel="0" collapsed="false">
      <c r="A173" s="126"/>
      <c r="B173" s="126"/>
      <c r="C173" s="126"/>
      <c r="D173" s="126"/>
      <c r="E173" s="126"/>
      <c r="F173" s="126"/>
      <c r="G173" s="124"/>
      <c r="H173" s="124"/>
      <c r="I173" s="127"/>
    </row>
    <row r="174" s="44" customFormat="true" ht="12" hidden="false" customHeight="true" outlineLevel="0" collapsed="false">
      <c r="A174" s="128" t="s">
        <v>185</v>
      </c>
      <c r="B174" s="128"/>
      <c r="C174" s="128"/>
      <c r="D174" s="128"/>
      <c r="E174" s="128"/>
      <c r="F174" s="128"/>
      <c r="G174" s="128"/>
      <c r="H174" s="128"/>
      <c r="I174" s="129" t="n">
        <f aca="false">I172</f>
        <v>5521.90170882688</v>
      </c>
      <c r="J174" s="122"/>
    </row>
  </sheetData>
  <mergeCells count="173">
    <mergeCell ref="A1:I1"/>
    <mergeCell ref="A2:B2"/>
    <mergeCell ref="C2:D2"/>
    <mergeCell ref="E2:I2"/>
    <mergeCell ref="A3:B3"/>
    <mergeCell ref="A5:C5"/>
    <mergeCell ref="D5:F5"/>
    <mergeCell ref="G5:H6"/>
    <mergeCell ref="I5:I6"/>
    <mergeCell ref="A6:C6"/>
    <mergeCell ref="D6:F6"/>
    <mergeCell ref="A7:C7"/>
    <mergeCell ref="D7:F7"/>
    <mergeCell ref="G7:H8"/>
    <mergeCell ref="I7:I8"/>
    <mergeCell ref="A8:C8"/>
    <mergeCell ref="D8:F8"/>
    <mergeCell ref="A9:C9"/>
    <mergeCell ref="D9:F9"/>
    <mergeCell ref="G9:H9"/>
    <mergeCell ref="A10:F10"/>
    <mergeCell ref="A11:F11"/>
    <mergeCell ref="A12:F14"/>
    <mergeCell ref="G12:G14"/>
    <mergeCell ref="A15:F17"/>
    <mergeCell ref="G15:G17"/>
    <mergeCell ref="A18:F20"/>
    <mergeCell ref="G18:G20"/>
    <mergeCell ref="A21:F21"/>
    <mergeCell ref="A22:F22"/>
    <mergeCell ref="A23:F23"/>
    <mergeCell ref="A24:F25"/>
    <mergeCell ref="A26:F26"/>
    <mergeCell ref="A27:F27"/>
    <mergeCell ref="A29:I29"/>
    <mergeCell ref="B30:G30"/>
    <mergeCell ref="B31:G31"/>
    <mergeCell ref="B32:G32"/>
    <mergeCell ref="B33:G33"/>
    <mergeCell ref="B34:G34"/>
    <mergeCell ref="B35:G35"/>
    <mergeCell ref="B36:G36"/>
    <mergeCell ref="B37:G37"/>
    <mergeCell ref="B38:G38"/>
    <mergeCell ref="B39:G39"/>
    <mergeCell ref="A40:G40"/>
    <mergeCell ref="B42:G42"/>
    <mergeCell ref="B43:G43"/>
    <mergeCell ref="B44:G44"/>
    <mergeCell ref="B45:G45"/>
    <mergeCell ref="B46:G46"/>
    <mergeCell ref="B47:G47"/>
    <mergeCell ref="B48:G48"/>
    <mergeCell ref="B49:G49"/>
    <mergeCell ref="B50:G50"/>
    <mergeCell ref="A51:G51"/>
    <mergeCell ref="A52:I52"/>
    <mergeCell ref="A53:I53"/>
    <mergeCell ref="B54:G54"/>
    <mergeCell ref="B55:G55"/>
    <mergeCell ref="B56:G56"/>
    <mergeCell ref="B57:G57"/>
    <mergeCell ref="B58:G58"/>
    <mergeCell ref="B59:G59"/>
    <mergeCell ref="B60:G60"/>
    <mergeCell ref="B61:G61"/>
    <mergeCell ref="B62:G62"/>
    <mergeCell ref="A63:G63"/>
    <mergeCell ref="B64:I64"/>
    <mergeCell ref="B65:I65"/>
    <mergeCell ref="B66:G66"/>
    <mergeCell ref="B67:G67"/>
    <mergeCell ref="B68:G68"/>
    <mergeCell ref="B69:G69"/>
    <mergeCell ref="A70:G70"/>
    <mergeCell ref="B72:G72"/>
    <mergeCell ref="B73:G73"/>
    <mergeCell ref="A74:G74"/>
    <mergeCell ref="A76:G76"/>
    <mergeCell ref="B78:G78"/>
    <mergeCell ref="B79:G79"/>
    <mergeCell ref="B80:G80"/>
    <mergeCell ref="B81:G81"/>
    <mergeCell ref="B82:G82"/>
    <mergeCell ref="B83:G83"/>
    <mergeCell ref="B84:G84"/>
    <mergeCell ref="A85:G85"/>
    <mergeCell ref="B86:G86"/>
    <mergeCell ref="A87:I87"/>
    <mergeCell ref="A88:B88"/>
    <mergeCell ref="A89:B89"/>
    <mergeCell ref="A91:I91"/>
    <mergeCell ref="A92:B92"/>
    <mergeCell ref="A93:B93"/>
    <mergeCell ref="A95:E95"/>
    <mergeCell ref="F95:I95"/>
    <mergeCell ref="A96:B96"/>
    <mergeCell ref="A97:B97"/>
    <mergeCell ref="A99:G99"/>
    <mergeCell ref="A101:I101"/>
    <mergeCell ref="B102:G102"/>
    <mergeCell ref="B103:G103"/>
    <mergeCell ref="B104:G104"/>
    <mergeCell ref="B105:G105"/>
    <mergeCell ref="B106:G106"/>
    <mergeCell ref="B107:G107"/>
    <mergeCell ref="B108:G108"/>
    <mergeCell ref="A109:G109"/>
    <mergeCell ref="B110:I110"/>
    <mergeCell ref="A112:E112"/>
    <mergeCell ref="A113:B113"/>
    <mergeCell ref="A114:B114"/>
    <mergeCell ref="B115:I115"/>
    <mergeCell ref="B116:G116"/>
    <mergeCell ref="B117:G117"/>
    <mergeCell ref="B118:G118"/>
    <mergeCell ref="A119:G119"/>
    <mergeCell ref="B121:G121"/>
    <mergeCell ref="B122:G122"/>
    <mergeCell ref="A123:G123"/>
    <mergeCell ref="A125:E125"/>
    <mergeCell ref="A126:B126"/>
    <mergeCell ref="A127:B127"/>
    <mergeCell ref="A129:G129"/>
    <mergeCell ref="A131:I131"/>
    <mergeCell ref="B132:G132"/>
    <mergeCell ref="B133:G133"/>
    <mergeCell ref="B134:G134"/>
    <mergeCell ref="B135:G135"/>
    <mergeCell ref="B136:G136"/>
    <mergeCell ref="B137:G137"/>
    <mergeCell ref="A138:G138"/>
    <mergeCell ref="B139:I139"/>
    <mergeCell ref="B140:I140"/>
    <mergeCell ref="A141:I141"/>
    <mergeCell ref="A142:B142"/>
    <mergeCell ref="D142:E142"/>
    <mergeCell ref="H142:I142"/>
    <mergeCell ref="A143:B143"/>
    <mergeCell ref="D143:E143"/>
    <mergeCell ref="H143:I143"/>
    <mergeCell ref="A144:B144"/>
    <mergeCell ref="H144:I144"/>
    <mergeCell ref="A145:B145"/>
    <mergeCell ref="H145:I145"/>
    <mergeCell ref="A146:B146"/>
    <mergeCell ref="H146:I146"/>
    <mergeCell ref="A147:A148"/>
    <mergeCell ref="B147:E148"/>
    <mergeCell ref="H147:I147"/>
    <mergeCell ref="H148:I148"/>
    <mergeCell ref="B149:I149"/>
    <mergeCell ref="B150:I150"/>
    <mergeCell ref="A151:G151"/>
    <mergeCell ref="A153:I153"/>
    <mergeCell ref="A154:I154"/>
    <mergeCell ref="B155:G155"/>
    <mergeCell ref="B156:G156"/>
    <mergeCell ref="B157:G157"/>
    <mergeCell ref="A158:G158"/>
    <mergeCell ref="A160:I160"/>
    <mergeCell ref="B161:G161"/>
    <mergeCell ref="B162:G162"/>
    <mergeCell ref="B163:G163"/>
    <mergeCell ref="A164:G164"/>
    <mergeCell ref="A166:I166"/>
    <mergeCell ref="B167:G167"/>
    <mergeCell ref="A168:G168"/>
    <mergeCell ref="A170:I170"/>
    <mergeCell ref="A171:F171"/>
    <mergeCell ref="A172:F172"/>
    <mergeCell ref="A173:F173"/>
    <mergeCell ref="A174:H174"/>
  </mergeCells>
  <printOptions headings="false" gridLines="false" gridLinesSet="true" horizontalCentered="true" verticalCentered="false"/>
  <pageMargins left="1.29583333333333" right="0.511805555555556" top="1.34722222222222" bottom="0.7875" header="0.511811023622047" footer="0.511811023622047"/>
  <pageSetup paperSize="9" scale="73" fitToWidth="1" fitToHeight="1" pageOrder="downThenOver" orientation="portrait" blackAndWhite="false" draft="false" cellComments="none" horizontalDpi="300" verticalDpi="300" copies="1"/>
  <headerFooter differentFirst="false" differentOddEven="false">
    <oddHeader/>
    <oddFooter/>
  </headerFooter>
</worksheet>
</file>

<file path=xl/worksheets/sheet1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false"/>
  </sheetPr>
  <dimension ref="A1:L174"/>
  <sheetViews>
    <sheetView showFormulas="false" showGridLines="true" showRowColHeaders="true" showZeros="true" rightToLeft="false" tabSelected="false" showOutlineSymbols="true" defaultGridColor="true" view="pageBreakPreview" topLeftCell="A148" colorId="64" zoomScale="130" zoomScaleNormal="130" zoomScalePageLayoutView="130" workbookViewId="0">
      <selection pane="topLeft" activeCell="A18" activeCellId="0" sqref="A18"/>
    </sheetView>
  </sheetViews>
  <sheetFormatPr defaultColWidth="9.1484375" defaultRowHeight="11.25" zeroHeight="false" outlineLevelRow="0" outlineLevelCol="0"/>
  <cols>
    <col collapsed="false" customWidth="true" hidden="false" outlineLevel="0" max="1" min="1" style="1" width="2.86"/>
    <col collapsed="false" customWidth="true" hidden="false" outlineLevel="0" max="4" min="2" style="1" width="11.29"/>
    <col collapsed="false" customWidth="true" hidden="false" outlineLevel="0" max="5" min="5" style="1" width="12.15"/>
    <col collapsed="false" customWidth="true" hidden="false" outlineLevel="0" max="7" min="6" style="1" width="11.29"/>
    <col collapsed="false" customWidth="true" hidden="false" outlineLevel="0" max="8" min="8" style="1" width="9.29"/>
    <col collapsed="false" customWidth="true" hidden="false" outlineLevel="0" max="9" min="9" style="1" width="11.71"/>
    <col collapsed="false" customWidth="true" hidden="false" outlineLevel="0" max="10" min="10" style="2" width="11.14"/>
    <col collapsed="false" customWidth="true" hidden="false" outlineLevel="0" max="11" min="11" style="1" width="10"/>
    <col collapsed="false" customWidth="false" hidden="false" outlineLevel="0" max="12" min="12" style="1" width="9.14"/>
    <col collapsed="false" customWidth="true" hidden="false" outlineLevel="0" max="15" min="13" style="1" width="22.29"/>
    <col collapsed="false" customWidth="false" hidden="false" outlineLevel="0" max="16384" min="16" style="1" width="9.14"/>
  </cols>
  <sheetData>
    <row r="1" customFormat="false" ht="27.75" hidden="false" customHeight="true" outlineLevel="0" collapsed="false">
      <c r="A1" s="3" t="s">
        <v>0</v>
      </c>
      <c r="B1" s="3"/>
      <c r="C1" s="3"/>
      <c r="D1" s="3"/>
      <c r="E1" s="3"/>
      <c r="F1" s="3"/>
      <c r="G1" s="3"/>
      <c r="H1" s="3"/>
      <c r="I1" s="3"/>
      <c r="K1" s="4"/>
    </row>
    <row r="2" customFormat="false" ht="22.5" hidden="false" customHeight="true" outlineLevel="0" collapsed="false">
      <c r="A2" s="3" t="s">
        <v>1</v>
      </c>
      <c r="B2" s="3"/>
      <c r="C2" s="5" t="s">
        <v>2</v>
      </c>
      <c r="D2" s="5"/>
      <c r="E2" s="6" t="s">
        <v>3</v>
      </c>
      <c r="F2" s="6"/>
      <c r="G2" s="6"/>
      <c r="H2" s="6"/>
      <c r="I2" s="6"/>
    </row>
    <row r="3" customFormat="false" ht="11.25" hidden="false" customHeight="true" outlineLevel="0" collapsed="false">
      <c r="A3" s="3" t="s">
        <v>4</v>
      </c>
      <c r="B3" s="3"/>
      <c r="C3" s="7"/>
      <c r="D3" s="8"/>
      <c r="E3" s="9" t="s">
        <v>5</v>
      </c>
      <c r="F3" s="7"/>
      <c r="G3" s="8"/>
      <c r="H3" s="8"/>
      <c r="I3" s="8"/>
    </row>
    <row r="4" customFormat="false" ht="4.5" hidden="false" customHeight="true" outlineLevel="0" collapsed="false"/>
    <row r="5" customFormat="false" ht="18.75" hidden="false" customHeight="true" outlineLevel="0" collapsed="false">
      <c r="A5" s="10" t="s">
        <v>6</v>
      </c>
      <c r="B5" s="10"/>
      <c r="C5" s="10"/>
      <c r="D5" s="11" t="s">
        <v>204</v>
      </c>
      <c r="E5" s="11"/>
      <c r="F5" s="11"/>
      <c r="G5" s="12" t="str">
        <f aca="false">IF(D6="12x36","Regime de trabalho:","Quantidade de HORAS/MÊS")</f>
        <v>Quantidade de HORAS/MÊS</v>
      </c>
      <c r="H5" s="12"/>
      <c r="I5" s="13" t="n">
        <f aca="false">IF(D6="12x36",D6,5*D6)</f>
        <v>218.75</v>
      </c>
    </row>
    <row r="6" customFormat="false" ht="18.75" hidden="false" customHeight="true" outlineLevel="0" collapsed="false">
      <c r="A6" s="10" t="str">
        <f aca="false">IF(D6="12x36","Regime de trabalho:","Regime de trabalho (horas semanais):")</f>
        <v>Regime de trabalho (horas semanais):</v>
      </c>
      <c r="B6" s="10"/>
      <c r="C6" s="10"/>
      <c r="D6" s="10" t="n">
        <v>43.75</v>
      </c>
      <c r="E6" s="10"/>
      <c r="F6" s="10"/>
      <c r="G6" s="12"/>
      <c r="H6" s="12"/>
      <c r="I6" s="13"/>
    </row>
    <row r="7" customFormat="false" ht="22.5" hidden="false" customHeight="true" outlineLevel="0" collapsed="false">
      <c r="A7" s="10" t="s">
        <v>8</v>
      </c>
      <c r="B7" s="10"/>
      <c r="C7" s="10"/>
      <c r="D7" s="14" t="s">
        <v>9</v>
      </c>
      <c r="E7" s="14"/>
      <c r="F7" s="14"/>
      <c r="G7" s="15" t="s">
        <v>10</v>
      </c>
      <c r="H7" s="15"/>
      <c r="I7" s="17" t="s">
        <v>16</v>
      </c>
    </row>
    <row r="8" customFormat="false" ht="22.5" hidden="false" customHeight="true" outlineLevel="0" collapsed="false">
      <c r="A8" s="10" t="s">
        <v>11</v>
      </c>
      <c r="B8" s="10"/>
      <c r="C8" s="10"/>
      <c r="D8" s="14" t="s">
        <v>12</v>
      </c>
      <c r="E8" s="14"/>
      <c r="F8" s="14"/>
      <c r="G8" s="15"/>
      <c r="H8" s="15"/>
      <c r="I8" s="17"/>
    </row>
    <row r="9" customFormat="false" ht="24.75" hidden="false" customHeight="true" outlineLevel="0" collapsed="false">
      <c r="A9" s="10" t="s">
        <v>13</v>
      </c>
      <c r="B9" s="10"/>
      <c r="C9" s="10"/>
      <c r="D9" s="10" t="s">
        <v>14</v>
      </c>
      <c r="E9" s="10"/>
      <c r="F9" s="10"/>
      <c r="G9" s="15" t="s">
        <v>15</v>
      </c>
      <c r="H9" s="15"/>
      <c r="I9" s="17" t="s">
        <v>16</v>
      </c>
    </row>
    <row r="10" customFormat="false" ht="32.25" hidden="false" customHeight="true" outlineLevel="0" collapsed="false">
      <c r="A10" s="18" t="s">
        <v>17</v>
      </c>
      <c r="B10" s="18"/>
      <c r="C10" s="18"/>
      <c r="D10" s="18"/>
      <c r="E10" s="18"/>
      <c r="F10" s="18"/>
      <c r="G10" s="15" t="s">
        <v>18</v>
      </c>
      <c r="H10" s="19" t="n">
        <v>220</v>
      </c>
      <c r="I10" s="20" t="n">
        <v>2013.31</v>
      </c>
    </row>
    <row r="11" customFormat="false" ht="11.25" hidden="false" customHeight="true" outlineLevel="0" collapsed="false">
      <c r="A11" s="21" t="s">
        <v>19</v>
      </c>
      <c r="B11" s="21"/>
      <c r="C11" s="21"/>
      <c r="D11" s="21"/>
      <c r="E11" s="21"/>
      <c r="F11" s="21"/>
      <c r="G11" s="19" t="str">
        <f aca="false">D9</f>
        <v>Esteio/RS</v>
      </c>
      <c r="H11" s="22" t="s">
        <v>20</v>
      </c>
      <c r="I11" s="23" t="n">
        <v>0.02</v>
      </c>
    </row>
    <row r="12" customFormat="false" ht="15" hidden="false" customHeight="true" outlineLevel="0" collapsed="false">
      <c r="A12" s="21" t="s">
        <v>21</v>
      </c>
      <c r="B12" s="21"/>
      <c r="C12" s="21"/>
      <c r="D12" s="21"/>
      <c r="E12" s="21"/>
      <c r="F12" s="21"/>
      <c r="G12" s="22" t="s">
        <v>12</v>
      </c>
      <c r="H12" s="22" t="s">
        <v>22</v>
      </c>
      <c r="I12" s="20" t="n">
        <v>4</v>
      </c>
    </row>
    <row r="13" customFormat="false" ht="11.25" hidden="false" customHeight="false" outlineLevel="0" collapsed="false">
      <c r="A13" s="21"/>
      <c r="B13" s="21"/>
      <c r="C13" s="21"/>
      <c r="D13" s="21"/>
      <c r="E13" s="21"/>
      <c r="F13" s="21"/>
      <c r="G13" s="22"/>
      <c r="H13" s="22" t="s">
        <v>23</v>
      </c>
      <c r="I13" s="24" t="n">
        <v>22</v>
      </c>
    </row>
    <row r="14" customFormat="false" ht="11.25" hidden="false" customHeight="false" outlineLevel="0" collapsed="false">
      <c r="A14" s="21"/>
      <c r="B14" s="21"/>
      <c r="C14" s="21"/>
      <c r="D14" s="21"/>
      <c r="E14" s="21"/>
      <c r="F14" s="21"/>
      <c r="G14" s="22"/>
      <c r="H14" s="22" t="s">
        <v>24</v>
      </c>
      <c r="I14" s="17" t="n">
        <v>0.06</v>
      </c>
    </row>
    <row r="15" customFormat="false" ht="11.25" hidden="false" customHeight="true" outlineLevel="0" collapsed="false">
      <c r="A15" s="21" t="s">
        <v>25</v>
      </c>
      <c r="B15" s="21"/>
      <c r="C15" s="21"/>
      <c r="D15" s="21"/>
      <c r="E15" s="21"/>
      <c r="F15" s="21"/>
      <c r="G15" s="22" t="s">
        <v>12</v>
      </c>
      <c r="H15" s="22" t="s">
        <v>22</v>
      </c>
      <c r="I15" s="20" t="n">
        <v>23.68</v>
      </c>
    </row>
    <row r="16" customFormat="false" ht="11.25" hidden="false" customHeight="true" outlineLevel="0" collapsed="false">
      <c r="A16" s="21"/>
      <c r="B16" s="21"/>
      <c r="C16" s="21"/>
      <c r="D16" s="21"/>
      <c r="E16" s="21"/>
      <c r="F16" s="21"/>
      <c r="G16" s="22"/>
      <c r="H16" s="22" t="s">
        <v>23</v>
      </c>
      <c r="I16" s="24" t="n">
        <v>22</v>
      </c>
    </row>
    <row r="17" customFormat="false" ht="11.25" hidden="false" customHeight="false" outlineLevel="0" collapsed="false">
      <c r="A17" s="21"/>
      <c r="B17" s="21"/>
      <c r="C17" s="21"/>
      <c r="D17" s="21"/>
      <c r="E17" s="21"/>
      <c r="F17" s="21"/>
      <c r="G17" s="22"/>
      <c r="H17" s="22" t="s">
        <v>24</v>
      </c>
      <c r="I17" s="17" t="n">
        <v>0.19</v>
      </c>
    </row>
    <row r="18" customFormat="false" ht="11.25" hidden="false" customHeight="true" outlineLevel="0" collapsed="false">
      <c r="A18" s="21" t="s">
        <v>26</v>
      </c>
      <c r="B18" s="21"/>
      <c r="C18" s="21"/>
      <c r="D18" s="21"/>
      <c r="E18" s="21"/>
      <c r="F18" s="21"/>
      <c r="G18" s="22" t="s">
        <v>12</v>
      </c>
      <c r="H18" s="22" t="s">
        <v>22</v>
      </c>
      <c r="I18" s="20" t="n">
        <v>0</v>
      </c>
    </row>
    <row r="19" customFormat="false" ht="11.25" hidden="false" customHeight="false" outlineLevel="0" collapsed="false">
      <c r="A19" s="21"/>
      <c r="B19" s="21"/>
      <c r="C19" s="21"/>
      <c r="D19" s="21"/>
      <c r="E19" s="21"/>
      <c r="F19" s="21"/>
      <c r="G19" s="22"/>
      <c r="H19" s="22" t="s">
        <v>23</v>
      </c>
      <c r="I19" s="24" t="n">
        <v>0</v>
      </c>
    </row>
    <row r="20" customFormat="false" ht="11.25" hidden="false" customHeight="false" outlineLevel="0" collapsed="false">
      <c r="A20" s="21"/>
      <c r="B20" s="21"/>
      <c r="C20" s="21"/>
      <c r="D20" s="21"/>
      <c r="E20" s="21"/>
      <c r="F20" s="21"/>
      <c r="G20" s="22"/>
      <c r="H20" s="22" t="s">
        <v>24</v>
      </c>
      <c r="I20" s="17" t="n">
        <v>0</v>
      </c>
    </row>
    <row r="21" customFormat="false" ht="36" hidden="false" customHeight="true" outlineLevel="0" collapsed="false">
      <c r="A21" s="25" t="s">
        <v>27</v>
      </c>
      <c r="B21" s="25"/>
      <c r="C21" s="25"/>
      <c r="D21" s="25"/>
      <c r="E21" s="25"/>
      <c r="F21" s="25"/>
      <c r="G21" s="26" t="s">
        <v>12</v>
      </c>
      <c r="H21" s="26" t="s">
        <v>28</v>
      </c>
      <c r="I21" s="27" t="n">
        <v>19.42</v>
      </c>
    </row>
    <row r="22" customFormat="false" ht="22.5" hidden="false" customHeight="true" outlineLevel="0" collapsed="false">
      <c r="A22" s="28" t="s">
        <v>29</v>
      </c>
      <c r="B22" s="28"/>
      <c r="C22" s="28"/>
      <c r="D22" s="28"/>
      <c r="E22" s="28"/>
      <c r="F22" s="28"/>
      <c r="G22" s="26"/>
      <c r="H22" s="26" t="s">
        <v>30</v>
      </c>
      <c r="I22" s="29" t="n">
        <v>0.37</v>
      </c>
    </row>
    <row r="23" customFormat="false" ht="34.5" hidden="false" customHeight="true" outlineLevel="0" collapsed="false">
      <c r="A23" s="28" t="s">
        <v>31</v>
      </c>
      <c r="B23" s="28"/>
      <c r="C23" s="28"/>
      <c r="D23" s="28"/>
      <c r="E23" s="28"/>
      <c r="F23" s="28"/>
      <c r="G23" s="19"/>
      <c r="H23" s="22" t="s">
        <v>32</v>
      </c>
      <c r="I23" s="130" t="s">
        <v>16</v>
      </c>
    </row>
    <row r="24" customFormat="false" ht="15" hidden="false" customHeight="true" outlineLevel="0" collapsed="false">
      <c r="A24" s="28" t="s">
        <v>33</v>
      </c>
      <c r="B24" s="28"/>
      <c r="C24" s="28"/>
      <c r="D24" s="28"/>
      <c r="E24" s="28"/>
      <c r="F24" s="28"/>
      <c r="G24" s="26"/>
      <c r="H24" s="30" t="s">
        <v>34</v>
      </c>
      <c r="I24" s="31" t="s">
        <v>16</v>
      </c>
    </row>
    <row r="25" customFormat="false" ht="15" hidden="false" customHeight="true" outlineLevel="0" collapsed="false">
      <c r="A25" s="28"/>
      <c r="B25" s="28"/>
      <c r="C25" s="28"/>
      <c r="D25" s="28"/>
      <c r="E25" s="28"/>
      <c r="F25" s="28"/>
      <c r="G25" s="26"/>
      <c r="H25" s="32" t="s">
        <v>35</v>
      </c>
      <c r="I25" s="17" t="s">
        <v>16</v>
      </c>
    </row>
    <row r="26" customFormat="false" ht="26.25" hidden="false" customHeight="true" outlineLevel="0" collapsed="false">
      <c r="A26" s="28" t="s">
        <v>36</v>
      </c>
      <c r="B26" s="28"/>
      <c r="C26" s="28"/>
      <c r="D26" s="28"/>
      <c r="E26" s="28"/>
      <c r="F26" s="28"/>
      <c r="G26" s="26"/>
      <c r="H26" s="22" t="s">
        <v>34</v>
      </c>
      <c r="I26" s="31" t="s">
        <v>16</v>
      </c>
    </row>
    <row r="27" customFormat="false" ht="35.25" hidden="false" customHeight="true" outlineLevel="0" collapsed="false">
      <c r="A27" s="28" t="s">
        <v>37</v>
      </c>
      <c r="B27" s="28"/>
      <c r="C27" s="28"/>
      <c r="D27" s="28"/>
      <c r="E27" s="28"/>
      <c r="F27" s="28"/>
      <c r="G27" s="19"/>
      <c r="H27" s="15" t="s">
        <v>30</v>
      </c>
      <c r="I27" s="17" t="n">
        <v>0.1</v>
      </c>
    </row>
    <row r="28" customFormat="false" ht="4.5" hidden="false" customHeight="true" outlineLevel="0" collapsed="false"/>
    <row r="29" customFormat="false" ht="17.25" hidden="false" customHeight="true" outlineLevel="0" collapsed="false">
      <c r="A29" s="33" t="s">
        <v>38</v>
      </c>
      <c r="B29" s="33"/>
      <c r="C29" s="33"/>
      <c r="D29" s="33"/>
      <c r="E29" s="33"/>
      <c r="F29" s="33"/>
      <c r="G29" s="33"/>
      <c r="H29" s="33"/>
      <c r="I29" s="33"/>
    </row>
    <row r="30" customFormat="false" ht="33.75" hidden="false" customHeight="true" outlineLevel="0" collapsed="false">
      <c r="A30" s="34" t="s">
        <v>39</v>
      </c>
      <c r="B30" s="35" t="s">
        <v>40</v>
      </c>
      <c r="C30" s="35"/>
      <c r="D30" s="35"/>
      <c r="E30" s="35"/>
      <c r="F30" s="35"/>
      <c r="G30" s="35"/>
      <c r="H30" s="34" t="s">
        <v>41</v>
      </c>
      <c r="I30" s="34" t="s">
        <v>42</v>
      </c>
    </row>
    <row r="31" customFormat="false" ht="15" hidden="false" customHeight="true" outlineLevel="0" collapsed="false">
      <c r="A31" s="36" t="n">
        <v>1</v>
      </c>
      <c r="B31" s="14" t="s">
        <v>43</v>
      </c>
      <c r="C31" s="14"/>
      <c r="D31" s="14"/>
      <c r="E31" s="14"/>
      <c r="F31" s="14"/>
      <c r="G31" s="14"/>
      <c r="H31" s="37" t="n">
        <f aca="false">I31/$I$40</f>
        <v>0.72992700729927</v>
      </c>
      <c r="I31" s="38" t="n">
        <f aca="false">IF(D6="12x36",I10,I10/H10*I5)</f>
        <v>2001.87073863636</v>
      </c>
    </row>
    <row r="32" customFormat="false" ht="15" hidden="false" customHeight="true" outlineLevel="0" collapsed="false">
      <c r="A32" s="36" t="n">
        <f aca="false">A31+1</f>
        <v>2</v>
      </c>
      <c r="B32" s="14" t="s">
        <v>44</v>
      </c>
      <c r="C32" s="14"/>
      <c r="D32" s="14"/>
      <c r="E32" s="14"/>
      <c r="F32" s="14"/>
      <c r="G32" s="14"/>
      <c r="H32" s="37" t="n">
        <f aca="false">I32/$I$40</f>
        <v>0</v>
      </c>
      <c r="I32" s="38" t="n">
        <f aca="false">IF(I9=30%,I31*I9,0)</f>
        <v>0</v>
      </c>
    </row>
    <row r="33" customFormat="false" ht="15" hidden="false" customHeight="true" outlineLevel="0" collapsed="false">
      <c r="A33" s="36" t="n">
        <f aca="false">A32+1</f>
        <v>3</v>
      </c>
      <c r="B33" s="14" t="s">
        <v>45</v>
      </c>
      <c r="C33" s="14"/>
      <c r="D33" s="14"/>
      <c r="E33" s="14"/>
      <c r="F33" s="14"/>
      <c r="G33" s="14"/>
      <c r="H33" s="37" t="n">
        <f aca="false">I33/$I$40</f>
        <v>0</v>
      </c>
      <c r="I33" s="38" t="n">
        <f aca="false">IF(I7=10%,I23*I7,0)</f>
        <v>0</v>
      </c>
    </row>
    <row r="34" customFormat="false" ht="15" hidden="false" customHeight="true" outlineLevel="0" collapsed="false">
      <c r="A34" s="36" t="n">
        <f aca="false">A33+1</f>
        <v>4</v>
      </c>
      <c r="B34" s="14" t="s">
        <v>46</v>
      </c>
      <c r="C34" s="14"/>
      <c r="D34" s="14"/>
      <c r="E34" s="14"/>
      <c r="F34" s="14"/>
      <c r="G34" s="14"/>
      <c r="H34" s="37" t="n">
        <f aca="false">I34/$I$40</f>
        <v>0</v>
      </c>
      <c r="I34" s="38" t="n">
        <f aca="false">IF(I7=20%,I23*I7,0)</f>
        <v>0</v>
      </c>
    </row>
    <row r="35" customFormat="false" ht="15" hidden="false" customHeight="true" outlineLevel="0" collapsed="false">
      <c r="A35" s="36" t="n">
        <f aca="false">A34+1</f>
        <v>5</v>
      </c>
      <c r="B35" s="14" t="s">
        <v>47</v>
      </c>
      <c r="C35" s="14"/>
      <c r="D35" s="14"/>
      <c r="E35" s="14"/>
      <c r="F35" s="14"/>
      <c r="G35" s="14"/>
      <c r="H35" s="37" t="n">
        <f aca="false">I35/$I$40</f>
        <v>0</v>
      </c>
      <c r="I35" s="38" t="n">
        <f aca="false">IF(I7=40%,I23*I7,0)</f>
        <v>0</v>
      </c>
    </row>
    <row r="36" customFormat="false" ht="15" hidden="false" customHeight="true" outlineLevel="0" collapsed="false">
      <c r="A36" s="36" t="n">
        <f aca="false">A35+1</f>
        <v>6</v>
      </c>
      <c r="B36" s="14" t="s">
        <v>48</v>
      </c>
      <c r="C36" s="14"/>
      <c r="D36" s="14"/>
      <c r="E36" s="14"/>
      <c r="F36" s="14"/>
      <c r="G36" s="14"/>
      <c r="H36" s="37" t="n">
        <f aca="false">I36/$I$40</f>
        <v>0.27007299270073</v>
      </c>
      <c r="I36" s="38" t="n">
        <f aca="false">IF(I22="Não aplicável",0,I31*I22)</f>
        <v>740.692173295455</v>
      </c>
    </row>
    <row r="37" customFormat="false" ht="15" hidden="false" customHeight="true" outlineLevel="0" collapsed="false">
      <c r="A37" s="36" t="n">
        <f aca="false">A36+1</f>
        <v>7</v>
      </c>
      <c r="B37" s="14" t="s">
        <v>49</v>
      </c>
      <c r="C37" s="14"/>
      <c r="D37" s="14"/>
      <c r="E37" s="14"/>
      <c r="F37" s="14"/>
      <c r="G37" s="14"/>
      <c r="H37" s="37" t="n">
        <f aca="false">I37/$I$40</f>
        <v>0</v>
      </c>
      <c r="I37" s="38" t="n">
        <f aca="false">IF(I24="Não aplicável",0,(I31+I32+I33+I34+I35+I36+I39)/I5*I24*(1+I25))</f>
        <v>0</v>
      </c>
    </row>
    <row r="38" customFormat="false" ht="23.25" hidden="false" customHeight="true" outlineLevel="0" collapsed="false">
      <c r="A38" s="36" t="n">
        <f aca="false">A37+1</f>
        <v>8</v>
      </c>
      <c r="B38" s="14" t="s">
        <v>50</v>
      </c>
      <c r="C38" s="14"/>
      <c r="D38" s="14"/>
      <c r="E38" s="14"/>
      <c r="F38" s="14"/>
      <c r="G38" s="14"/>
      <c r="H38" s="37" t="n">
        <f aca="false">I38/$I$40</f>
        <v>0</v>
      </c>
      <c r="I38" s="38" t="n">
        <f aca="false">IF(I24="Não aplicável",0,I24/I13*5*(I10/H10*(1+I25)))</f>
        <v>0</v>
      </c>
    </row>
    <row r="39" customFormat="false" ht="15" hidden="false" customHeight="true" outlineLevel="0" collapsed="false">
      <c r="A39" s="36" t="n">
        <f aca="false">A38+1</f>
        <v>9</v>
      </c>
      <c r="B39" s="39" t="str">
        <f aca="false">IF(D6="12x36","Para postos 12x36 os feriados são considerados compensados, conforme parágrafo único, Art. 59-A da CLT","Outros")</f>
        <v>Outros</v>
      </c>
      <c r="C39" s="39"/>
      <c r="D39" s="39"/>
      <c r="E39" s="39"/>
      <c r="F39" s="39"/>
      <c r="G39" s="39"/>
      <c r="H39" s="37" t="n">
        <f aca="false">I39/$I$40</f>
        <v>0</v>
      </c>
      <c r="I39" s="38" t="n">
        <v>0</v>
      </c>
    </row>
    <row r="40" s="44" customFormat="true" ht="15" hidden="false" customHeight="true" outlineLevel="0" collapsed="false">
      <c r="A40" s="40" t="s">
        <v>51</v>
      </c>
      <c r="B40" s="40"/>
      <c r="C40" s="40"/>
      <c r="D40" s="40"/>
      <c r="E40" s="40"/>
      <c r="F40" s="40"/>
      <c r="G40" s="40"/>
      <c r="H40" s="41" t="n">
        <f aca="false">SUM(H31:H39)</f>
        <v>1</v>
      </c>
      <c r="I40" s="42" t="n">
        <f aca="false">SUM(I31:I39)</f>
        <v>2742.56291193182</v>
      </c>
      <c r="J40" s="43"/>
    </row>
    <row r="41" customFormat="false" ht="4.5" hidden="false" customHeight="true" outlineLevel="0" collapsed="false"/>
    <row r="42" customFormat="false" ht="33.75" hidden="false" customHeight="true" outlineLevel="0" collapsed="false">
      <c r="A42" s="34" t="s">
        <v>52</v>
      </c>
      <c r="B42" s="35" t="s">
        <v>53</v>
      </c>
      <c r="C42" s="35"/>
      <c r="D42" s="35"/>
      <c r="E42" s="35"/>
      <c r="F42" s="35"/>
      <c r="G42" s="35"/>
      <c r="H42" s="34" t="s">
        <v>41</v>
      </c>
      <c r="I42" s="34" t="s">
        <v>42</v>
      </c>
    </row>
    <row r="43" customFormat="false" ht="15" hidden="false" customHeight="true" outlineLevel="0" collapsed="false">
      <c r="A43" s="36" t="n">
        <v>1</v>
      </c>
      <c r="B43" s="14" t="s">
        <v>54</v>
      </c>
      <c r="C43" s="14"/>
      <c r="D43" s="14"/>
      <c r="E43" s="14"/>
      <c r="F43" s="14"/>
      <c r="G43" s="14"/>
      <c r="H43" s="37" t="n">
        <v>0.2</v>
      </c>
      <c r="I43" s="38" t="n">
        <f aca="false">$I$40*H43</f>
        <v>548.512582386364</v>
      </c>
    </row>
    <row r="44" customFormat="false" ht="15" hidden="false" customHeight="true" outlineLevel="0" collapsed="false">
      <c r="A44" s="36" t="n">
        <v>2</v>
      </c>
      <c r="B44" s="14" t="s">
        <v>55</v>
      </c>
      <c r="C44" s="14"/>
      <c r="D44" s="14"/>
      <c r="E44" s="14"/>
      <c r="F44" s="14"/>
      <c r="G44" s="14"/>
      <c r="H44" s="37" t="n">
        <v>0.015</v>
      </c>
      <c r="I44" s="38" t="n">
        <f aca="false">$I$40*H44</f>
        <v>41.1384436789773</v>
      </c>
    </row>
    <row r="45" customFormat="false" ht="15" hidden="false" customHeight="true" outlineLevel="0" collapsed="false">
      <c r="A45" s="36" t="n">
        <v>3</v>
      </c>
      <c r="B45" s="14" t="s">
        <v>56</v>
      </c>
      <c r="C45" s="14"/>
      <c r="D45" s="14"/>
      <c r="E45" s="14"/>
      <c r="F45" s="14"/>
      <c r="G45" s="14"/>
      <c r="H45" s="37" t="n">
        <v>0.01</v>
      </c>
      <c r="I45" s="38" t="n">
        <f aca="false">$I$40*H45</f>
        <v>27.4256291193182</v>
      </c>
    </row>
    <row r="46" customFormat="false" ht="15" hidden="false" customHeight="true" outlineLevel="0" collapsed="false">
      <c r="A46" s="36" t="n">
        <v>4</v>
      </c>
      <c r="B46" s="14" t="s">
        <v>57</v>
      </c>
      <c r="C46" s="14"/>
      <c r="D46" s="14"/>
      <c r="E46" s="14"/>
      <c r="F46" s="14"/>
      <c r="G46" s="14"/>
      <c r="H46" s="37" t="n">
        <v>0.002</v>
      </c>
      <c r="I46" s="38" t="n">
        <f aca="false">$I$40*H46</f>
        <v>5.48512582386364</v>
      </c>
    </row>
    <row r="47" customFormat="false" ht="15" hidden="false" customHeight="true" outlineLevel="0" collapsed="false">
      <c r="A47" s="36" t="n">
        <v>5</v>
      </c>
      <c r="B47" s="14" t="s">
        <v>58</v>
      </c>
      <c r="C47" s="14"/>
      <c r="D47" s="14"/>
      <c r="E47" s="14"/>
      <c r="F47" s="14"/>
      <c r="G47" s="14"/>
      <c r="H47" s="37" t="n">
        <v>0.025</v>
      </c>
      <c r="I47" s="38" t="n">
        <f aca="false">$I$40*H47</f>
        <v>68.5640727982955</v>
      </c>
    </row>
    <row r="48" customFormat="false" ht="15" hidden="false" customHeight="true" outlineLevel="0" collapsed="false">
      <c r="A48" s="36" t="n">
        <v>6</v>
      </c>
      <c r="B48" s="14" t="s">
        <v>59</v>
      </c>
      <c r="C48" s="14"/>
      <c r="D48" s="14"/>
      <c r="E48" s="14"/>
      <c r="F48" s="14"/>
      <c r="G48" s="14"/>
      <c r="H48" s="37" t="n">
        <v>0.08</v>
      </c>
      <c r="I48" s="38" t="n">
        <f aca="false">$I$40*H48</f>
        <v>219.405032954545</v>
      </c>
    </row>
    <row r="49" customFormat="false" ht="15" hidden="false" customHeight="true" outlineLevel="0" collapsed="false">
      <c r="A49" s="36" t="n">
        <v>7</v>
      </c>
      <c r="B49" s="14" t="s">
        <v>60</v>
      </c>
      <c r="C49" s="14"/>
      <c r="D49" s="14"/>
      <c r="E49" s="14"/>
      <c r="F49" s="14"/>
      <c r="G49" s="14"/>
      <c r="H49" s="37" t="n">
        <v>0.03</v>
      </c>
      <c r="I49" s="38" t="n">
        <f aca="false">$I$40*H49</f>
        <v>82.2768873579546</v>
      </c>
    </row>
    <row r="50" customFormat="false" ht="15" hidden="false" customHeight="true" outlineLevel="0" collapsed="false">
      <c r="A50" s="36" t="n">
        <v>8</v>
      </c>
      <c r="B50" s="14" t="s">
        <v>61</v>
      </c>
      <c r="C50" s="14"/>
      <c r="D50" s="14"/>
      <c r="E50" s="14"/>
      <c r="F50" s="14"/>
      <c r="G50" s="14"/>
      <c r="H50" s="37" t="n">
        <v>0.006</v>
      </c>
      <c r="I50" s="38" t="n">
        <f aca="false">$I$40*H50</f>
        <v>16.4553774715909</v>
      </c>
    </row>
    <row r="51" s="44" customFormat="true" ht="15" hidden="false" customHeight="true" outlineLevel="0" collapsed="false">
      <c r="A51" s="40" t="s">
        <v>62</v>
      </c>
      <c r="B51" s="40"/>
      <c r="C51" s="40"/>
      <c r="D51" s="40"/>
      <c r="E51" s="40"/>
      <c r="F51" s="40"/>
      <c r="G51" s="40"/>
      <c r="H51" s="41" t="n">
        <f aca="false">SUM(H43:H50)</f>
        <v>0.368</v>
      </c>
      <c r="I51" s="42" t="n">
        <f aca="false">SUM(I43:I50)</f>
        <v>1009.26315159091</v>
      </c>
      <c r="J51" s="43"/>
    </row>
    <row r="52" customFormat="false" ht="15" hidden="false" customHeight="true" outlineLevel="0" collapsed="false">
      <c r="A52" s="45" t="s">
        <v>63</v>
      </c>
      <c r="B52" s="45"/>
      <c r="C52" s="45"/>
      <c r="D52" s="45"/>
      <c r="E52" s="45"/>
      <c r="F52" s="45"/>
      <c r="G52" s="45"/>
      <c r="H52" s="45"/>
      <c r="I52" s="45"/>
    </row>
    <row r="53" customFormat="false" ht="30.75" hidden="false" customHeight="true" outlineLevel="0" collapsed="false">
      <c r="A53" s="46" t="s">
        <v>64</v>
      </c>
      <c r="B53" s="46"/>
      <c r="C53" s="46"/>
      <c r="D53" s="46"/>
      <c r="E53" s="46"/>
      <c r="F53" s="46"/>
      <c r="G53" s="46"/>
      <c r="H53" s="46"/>
      <c r="I53" s="46"/>
    </row>
    <row r="54" customFormat="false" ht="33.75" hidden="false" customHeight="true" outlineLevel="0" collapsed="false">
      <c r="A54" s="34" t="s">
        <v>65</v>
      </c>
      <c r="B54" s="35" t="s">
        <v>66</v>
      </c>
      <c r="C54" s="35"/>
      <c r="D54" s="35"/>
      <c r="E54" s="35"/>
      <c r="F54" s="35"/>
      <c r="G54" s="35"/>
      <c r="H54" s="34" t="s">
        <v>41</v>
      </c>
      <c r="I54" s="34" t="s">
        <v>42</v>
      </c>
    </row>
    <row r="55" customFormat="false" ht="15" hidden="false" customHeight="true" outlineLevel="0" collapsed="false">
      <c r="A55" s="36" t="n">
        <v>1</v>
      </c>
      <c r="B55" s="14" t="s">
        <v>67</v>
      </c>
      <c r="C55" s="14"/>
      <c r="D55" s="14"/>
      <c r="E55" s="14"/>
      <c r="F55" s="14"/>
      <c r="G55" s="14"/>
      <c r="H55" s="37" t="n">
        <v>0.119314</v>
      </c>
      <c r="I55" s="38" t="n">
        <f aca="false">$I$40*H55</f>
        <v>327.226151274233</v>
      </c>
    </row>
    <row r="56" customFormat="false" ht="15" hidden="false" customHeight="true" outlineLevel="0" collapsed="false">
      <c r="A56" s="36" t="n">
        <v>2</v>
      </c>
      <c r="B56" s="14" t="s">
        <v>68</v>
      </c>
      <c r="C56" s="14"/>
      <c r="D56" s="14"/>
      <c r="E56" s="14"/>
      <c r="F56" s="14"/>
      <c r="G56" s="14"/>
      <c r="H56" s="37" t="n">
        <v>0.020479</v>
      </c>
      <c r="I56" s="38" t="n">
        <f aca="false">$I$40*H56</f>
        <v>56.1649458734517</v>
      </c>
    </row>
    <row r="57" customFormat="false" ht="15" hidden="false" customHeight="true" outlineLevel="0" collapsed="false">
      <c r="A57" s="36" t="n">
        <v>3</v>
      </c>
      <c r="B57" s="14" t="s">
        <v>69</v>
      </c>
      <c r="C57" s="14"/>
      <c r="D57" s="14"/>
      <c r="E57" s="14"/>
      <c r="F57" s="14"/>
      <c r="G57" s="14"/>
      <c r="H57" s="37" t="n">
        <v>0.012123</v>
      </c>
      <c r="I57" s="38" t="n">
        <f aca="false">$I$40*H57</f>
        <v>33.2480901813494</v>
      </c>
    </row>
    <row r="58" customFormat="false" ht="15" hidden="false" customHeight="true" outlineLevel="0" collapsed="false">
      <c r="A58" s="36" t="n">
        <v>4</v>
      </c>
      <c r="B58" s="14" t="s">
        <v>70</v>
      </c>
      <c r="C58" s="14"/>
      <c r="D58" s="14"/>
      <c r="E58" s="14"/>
      <c r="F58" s="14"/>
      <c r="G58" s="14"/>
      <c r="H58" s="37" t="n">
        <v>0.011436</v>
      </c>
      <c r="I58" s="38" t="n">
        <f aca="false">$I$40*H58</f>
        <v>31.3639494608523</v>
      </c>
    </row>
    <row r="59" customFormat="false" ht="15" hidden="false" customHeight="true" outlineLevel="0" collapsed="false">
      <c r="A59" s="36" t="n">
        <v>5</v>
      </c>
      <c r="B59" s="14" t="s">
        <v>71</v>
      </c>
      <c r="C59" s="14"/>
      <c r="D59" s="14"/>
      <c r="E59" s="14"/>
      <c r="F59" s="14"/>
      <c r="G59" s="14"/>
      <c r="H59" s="37" t="n">
        <v>0.000174</v>
      </c>
      <c r="I59" s="38" t="n">
        <f aca="false">$I$40*H59</f>
        <v>0.477205946676136</v>
      </c>
    </row>
    <row r="60" customFormat="false" ht="15" hidden="false" customHeight="true" outlineLevel="0" collapsed="false">
      <c r="A60" s="36" t="n">
        <v>6</v>
      </c>
      <c r="B60" s="14" t="s">
        <v>72</v>
      </c>
      <c r="C60" s="14"/>
      <c r="D60" s="14"/>
      <c r="E60" s="14"/>
      <c r="F60" s="14"/>
      <c r="G60" s="14"/>
      <c r="H60" s="37" t="n">
        <v>0.000442</v>
      </c>
      <c r="I60" s="38" t="n">
        <f aca="false">$I$40*H60</f>
        <v>1.21221280707386</v>
      </c>
    </row>
    <row r="61" customFormat="false" ht="15" hidden="false" customHeight="true" outlineLevel="0" collapsed="false">
      <c r="A61" s="36" t="n">
        <v>7</v>
      </c>
      <c r="B61" s="14" t="s">
        <v>73</v>
      </c>
      <c r="C61" s="14"/>
      <c r="D61" s="14"/>
      <c r="E61" s="14"/>
      <c r="F61" s="14"/>
      <c r="G61" s="14"/>
      <c r="H61" s="37" t="n">
        <v>0.000185</v>
      </c>
      <c r="I61" s="38" t="n">
        <f aca="false">$I$40*H61</f>
        <v>0.507374138707386</v>
      </c>
    </row>
    <row r="62" customFormat="false" ht="15" hidden="false" customHeight="true" outlineLevel="0" collapsed="false">
      <c r="A62" s="36" t="n">
        <v>8</v>
      </c>
      <c r="B62" s="14" t="s">
        <v>74</v>
      </c>
      <c r="C62" s="14"/>
      <c r="D62" s="14"/>
      <c r="E62" s="14"/>
      <c r="F62" s="14"/>
      <c r="G62" s="14"/>
      <c r="H62" s="37" t="n">
        <v>0.09079</v>
      </c>
      <c r="I62" s="38" t="n">
        <f aca="false">$I$40*H62</f>
        <v>248.99728677429</v>
      </c>
    </row>
    <row r="63" s="44" customFormat="true" ht="15" hidden="false" customHeight="true" outlineLevel="0" collapsed="false">
      <c r="A63" s="40" t="s">
        <v>75</v>
      </c>
      <c r="B63" s="40"/>
      <c r="C63" s="40"/>
      <c r="D63" s="40"/>
      <c r="E63" s="40"/>
      <c r="F63" s="40"/>
      <c r="G63" s="40"/>
      <c r="H63" s="41" t="n">
        <f aca="false">SUM(H55:H62)</f>
        <v>0.254943</v>
      </c>
      <c r="I63" s="42" t="n">
        <f aca="false">SUM(I55:I62)</f>
        <v>699.197216456633</v>
      </c>
      <c r="J63" s="43"/>
    </row>
    <row r="64" customFormat="false" ht="11.25" hidden="false" customHeight="true" outlineLevel="0" collapsed="false">
      <c r="A64" s="47" t="s">
        <v>76</v>
      </c>
      <c r="B64" s="48" t="s">
        <v>77</v>
      </c>
      <c r="C64" s="48"/>
      <c r="D64" s="48"/>
      <c r="E64" s="48"/>
      <c r="F64" s="48"/>
      <c r="G64" s="48"/>
      <c r="H64" s="48"/>
      <c r="I64" s="48"/>
    </row>
    <row r="65" customFormat="false" ht="15" hidden="false" customHeight="true" outlineLevel="0" collapsed="false">
      <c r="A65" s="47" t="s">
        <v>78</v>
      </c>
      <c r="B65" s="49" t="s">
        <v>79</v>
      </c>
      <c r="C65" s="49"/>
      <c r="D65" s="49"/>
      <c r="E65" s="49"/>
      <c r="F65" s="49"/>
      <c r="G65" s="49"/>
      <c r="H65" s="49"/>
      <c r="I65" s="49"/>
    </row>
    <row r="66" customFormat="false" ht="33.75" hidden="false" customHeight="true" outlineLevel="0" collapsed="false">
      <c r="A66" s="34" t="s">
        <v>80</v>
      </c>
      <c r="B66" s="35" t="s">
        <v>81</v>
      </c>
      <c r="C66" s="35"/>
      <c r="D66" s="35"/>
      <c r="E66" s="35"/>
      <c r="F66" s="35"/>
      <c r="G66" s="35"/>
      <c r="H66" s="34" t="s">
        <v>41</v>
      </c>
      <c r="I66" s="34" t="s">
        <v>42</v>
      </c>
    </row>
    <row r="67" customFormat="false" ht="15" hidden="false" customHeight="true" outlineLevel="0" collapsed="false">
      <c r="A67" s="36" t="n">
        <v>1</v>
      </c>
      <c r="B67" s="14" t="s">
        <v>82</v>
      </c>
      <c r="C67" s="14"/>
      <c r="D67" s="14"/>
      <c r="E67" s="14"/>
      <c r="F67" s="14"/>
      <c r="G67" s="14"/>
      <c r="H67" s="37" t="n">
        <v>0.023627</v>
      </c>
      <c r="I67" s="38" t="n">
        <f aca="false">$I$40*H67</f>
        <v>64.7985339202131</v>
      </c>
    </row>
    <row r="68" customFormat="false" ht="15" hidden="false" customHeight="true" outlineLevel="0" collapsed="false">
      <c r="A68" s="36" t="n">
        <v>2</v>
      </c>
      <c r="B68" s="14" t="s">
        <v>83</v>
      </c>
      <c r="C68" s="14"/>
      <c r="D68" s="14"/>
      <c r="E68" s="14"/>
      <c r="F68" s="14"/>
      <c r="G68" s="14"/>
      <c r="H68" s="37" t="n">
        <v>0.001717</v>
      </c>
      <c r="I68" s="38" t="n">
        <f aca="false">$I$40*H68</f>
        <v>4.70898051978693</v>
      </c>
    </row>
    <row r="69" customFormat="false" ht="15" hidden="false" customHeight="true" outlineLevel="0" collapsed="false">
      <c r="A69" s="36" t="n">
        <v>3</v>
      </c>
      <c r="B69" s="14" t="s">
        <v>84</v>
      </c>
      <c r="C69" s="14"/>
      <c r="D69" s="14"/>
      <c r="E69" s="14"/>
      <c r="F69" s="14"/>
      <c r="G69" s="14"/>
      <c r="H69" s="37" t="n">
        <v>0.009451</v>
      </c>
      <c r="I69" s="38" t="n">
        <f aca="false">$I$40*H69</f>
        <v>25.9199620806676</v>
      </c>
    </row>
    <row r="70" s="44" customFormat="true" ht="15" hidden="false" customHeight="true" outlineLevel="0" collapsed="false">
      <c r="A70" s="40" t="s">
        <v>85</v>
      </c>
      <c r="B70" s="40"/>
      <c r="C70" s="40"/>
      <c r="D70" s="40"/>
      <c r="E70" s="40"/>
      <c r="F70" s="40"/>
      <c r="G70" s="40"/>
      <c r="H70" s="41" t="n">
        <f aca="false">SUM(H67:H69)</f>
        <v>0.034795</v>
      </c>
      <c r="I70" s="42" t="n">
        <f aca="false">SUM(I67:I69)</f>
        <v>95.4274765206676</v>
      </c>
      <c r="J70" s="43"/>
    </row>
    <row r="71" customFormat="false" ht="4.5" hidden="false" customHeight="true" outlineLevel="0" collapsed="false"/>
    <row r="72" customFormat="false" ht="33.75" hidden="false" customHeight="true" outlineLevel="0" collapsed="false">
      <c r="A72" s="34" t="s">
        <v>86</v>
      </c>
      <c r="B72" s="35" t="s">
        <v>87</v>
      </c>
      <c r="C72" s="35"/>
      <c r="D72" s="35"/>
      <c r="E72" s="35"/>
      <c r="F72" s="35"/>
      <c r="G72" s="35"/>
      <c r="H72" s="34" t="s">
        <v>41</v>
      </c>
      <c r="I72" s="34" t="s">
        <v>42</v>
      </c>
    </row>
    <row r="73" customFormat="false" ht="15" hidden="false" customHeight="true" outlineLevel="0" collapsed="false">
      <c r="A73" s="36" t="n">
        <v>1</v>
      </c>
      <c r="B73" s="14" t="s">
        <v>88</v>
      </c>
      <c r="C73" s="14"/>
      <c r="D73" s="14"/>
      <c r="E73" s="14"/>
      <c r="F73" s="14"/>
      <c r="G73" s="14"/>
      <c r="H73" s="37" t="n">
        <f aca="false">(H51*H63)</f>
        <v>0.093819024</v>
      </c>
      <c r="I73" s="38" t="n">
        <f aca="false">$I$40*H73</f>
        <v>257.304575656041</v>
      </c>
    </row>
    <row r="74" s="44" customFormat="true" ht="15" hidden="false" customHeight="true" outlineLevel="0" collapsed="false">
      <c r="A74" s="40" t="s">
        <v>89</v>
      </c>
      <c r="B74" s="40"/>
      <c r="C74" s="40"/>
      <c r="D74" s="40"/>
      <c r="E74" s="40"/>
      <c r="F74" s="40"/>
      <c r="G74" s="40"/>
      <c r="H74" s="41" t="n">
        <f aca="false">SUM(H73:H73)</f>
        <v>0.093819024</v>
      </c>
      <c r="I74" s="42" t="n">
        <f aca="false">I73</f>
        <v>257.304575656041</v>
      </c>
      <c r="J74" s="43"/>
      <c r="K74" s="50"/>
    </row>
    <row r="75" customFormat="false" ht="4.5" hidden="false" customHeight="true" outlineLevel="0" collapsed="false">
      <c r="J75" s="51"/>
    </row>
    <row r="76" s="44" customFormat="true" ht="12" hidden="false" customHeight="true" outlineLevel="0" collapsed="false">
      <c r="A76" s="52" t="s">
        <v>90</v>
      </c>
      <c r="B76" s="52"/>
      <c r="C76" s="52"/>
      <c r="D76" s="52"/>
      <c r="E76" s="52"/>
      <c r="F76" s="52"/>
      <c r="G76" s="52"/>
      <c r="H76" s="53" t="n">
        <f aca="false">H51+H63+H70+H74</f>
        <v>0.751557024</v>
      </c>
      <c r="I76" s="54" t="n">
        <f aca="false">I51+I63+I70+I74</f>
        <v>2061.19242022425</v>
      </c>
      <c r="J76" s="43"/>
    </row>
    <row r="77" customFormat="false" ht="4.5" hidden="false" customHeight="true" outlineLevel="0" collapsed="false"/>
    <row r="78" customFormat="false" ht="33.75" hidden="false" customHeight="true" outlineLevel="0" collapsed="false">
      <c r="A78" s="34" t="s">
        <v>91</v>
      </c>
      <c r="B78" s="35" t="s">
        <v>92</v>
      </c>
      <c r="C78" s="35"/>
      <c r="D78" s="35"/>
      <c r="E78" s="35"/>
      <c r="F78" s="35"/>
      <c r="G78" s="35"/>
      <c r="H78" s="34" t="s">
        <v>41</v>
      </c>
      <c r="I78" s="34" t="s">
        <v>42</v>
      </c>
    </row>
    <row r="79" customFormat="false" ht="15" hidden="false" customHeight="true" outlineLevel="0" collapsed="false">
      <c r="A79" s="36" t="n">
        <v>1</v>
      </c>
      <c r="B79" s="14" t="s">
        <v>25</v>
      </c>
      <c r="C79" s="14"/>
      <c r="D79" s="14"/>
      <c r="E79" s="14"/>
      <c r="F79" s="14"/>
      <c r="G79" s="14"/>
      <c r="H79" s="37" t="n">
        <f aca="false">I79/$I$40</f>
        <v>0.153862505091183</v>
      </c>
      <c r="I79" s="38" t="n">
        <f aca="false">I97</f>
        <v>421.9776</v>
      </c>
    </row>
    <row r="80" customFormat="false" ht="15" hidden="false" customHeight="true" outlineLevel="0" collapsed="false">
      <c r="A80" s="36" t="n">
        <f aca="false">A79+1</f>
        <v>2</v>
      </c>
      <c r="B80" s="14" t="s">
        <v>26</v>
      </c>
      <c r="C80" s="14"/>
      <c r="D80" s="14"/>
      <c r="E80" s="14"/>
      <c r="F80" s="14"/>
      <c r="G80" s="14"/>
      <c r="H80" s="37" t="n">
        <f aca="false">I80/$I$40</f>
        <v>0</v>
      </c>
      <c r="I80" s="38" t="n">
        <f aca="false">I93</f>
        <v>0</v>
      </c>
    </row>
    <row r="81" customFormat="false" ht="15" hidden="false" customHeight="true" outlineLevel="0" collapsed="false">
      <c r="A81" s="36" t="n">
        <f aca="false">A80+1</f>
        <v>3</v>
      </c>
      <c r="B81" s="14" t="s">
        <v>93</v>
      </c>
      <c r="C81" s="14"/>
      <c r="D81" s="14"/>
      <c r="E81" s="14"/>
      <c r="F81" s="14"/>
      <c r="G81" s="14"/>
      <c r="H81" s="37" t="n">
        <f aca="false">I81/$I$40</f>
        <v>0</v>
      </c>
      <c r="I81" s="38" t="n">
        <v>0</v>
      </c>
    </row>
    <row r="82" customFormat="false" ht="15" hidden="false" customHeight="true" outlineLevel="0" collapsed="false">
      <c r="A82" s="36" t="n">
        <f aca="false">A81+1</f>
        <v>4</v>
      </c>
      <c r="B82" s="14" t="s">
        <v>94</v>
      </c>
      <c r="C82" s="14"/>
      <c r="D82" s="14"/>
      <c r="E82" s="14"/>
      <c r="F82" s="14"/>
      <c r="G82" s="14"/>
      <c r="H82" s="37" t="n">
        <f aca="false">I82/$I$40</f>
        <v>0.0203779302340422</v>
      </c>
      <c r="I82" s="38" t="n">
        <f aca="false">I89</f>
        <v>55.8877556818182</v>
      </c>
    </row>
    <row r="83" customFormat="false" ht="15" hidden="false" customHeight="true" outlineLevel="0" collapsed="false">
      <c r="A83" s="36" t="n">
        <f aca="false">A82+1</f>
        <v>5</v>
      </c>
      <c r="B83" s="14" t="s">
        <v>95</v>
      </c>
      <c r="C83" s="14"/>
      <c r="D83" s="14"/>
      <c r="E83" s="14"/>
      <c r="F83" s="14"/>
      <c r="G83" s="14"/>
      <c r="H83" s="37" t="n">
        <f aca="false">I83/$I$40</f>
        <v>0</v>
      </c>
      <c r="I83" s="38" t="n">
        <f aca="false">IF(I26="Não aplicável",0,((I10/H10)*1.5*I26))</f>
        <v>0</v>
      </c>
    </row>
    <row r="84" customFormat="false" ht="15" hidden="false" customHeight="true" outlineLevel="0" collapsed="false">
      <c r="A84" s="36" t="n">
        <f aca="false">A83+1</f>
        <v>6</v>
      </c>
      <c r="B84" s="14" t="s">
        <v>96</v>
      </c>
      <c r="C84" s="14"/>
      <c r="D84" s="14"/>
      <c r="E84" s="14"/>
      <c r="F84" s="14"/>
      <c r="G84" s="14"/>
      <c r="H84" s="37" t="n">
        <f aca="false">I84/$I$40</f>
        <v>0.00708096792073982</v>
      </c>
      <c r="I84" s="38" t="n">
        <f aca="false">IF(I21="Não aplicável",0,I21)</f>
        <v>19.42</v>
      </c>
    </row>
    <row r="85" customFormat="false" ht="15" hidden="false" customHeight="true" outlineLevel="0" collapsed="false">
      <c r="A85" s="40" t="s">
        <v>97</v>
      </c>
      <c r="B85" s="40"/>
      <c r="C85" s="40"/>
      <c r="D85" s="40"/>
      <c r="E85" s="40"/>
      <c r="F85" s="40"/>
      <c r="G85" s="40"/>
      <c r="H85" s="41" t="n">
        <f aca="false">SUM(H79:H84)</f>
        <v>0.181321403245965</v>
      </c>
      <c r="I85" s="42" t="n">
        <f aca="false">SUM(I79:I84)</f>
        <v>497.285355681818</v>
      </c>
      <c r="J85" s="55"/>
    </row>
    <row r="86" customFormat="false" ht="18" hidden="false" customHeight="true" outlineLevel="0" collapsed="false">
      <c r="A86" s="56" t="s">
        <v>98</v>
      </c>
      <c r="B86" s="45" t="s">
        <v>99</v>
      </c>
      <c r="C86" s="45"/>
      <c r="D86" s="45"/>
      <c r="E86" s="45"/>
      <c r="F86" s="45"/>
      <c r="G86" s="45"/>
      <c r="H86" s="57"/>
      <c r="I86" s="58"/>
    </row>
    <row r="87" customFormat="false" ht="15" hidden="false" customHeight="true" outlineLevel="0" collapsed="false">
      <c r="A87" s="59" t="s">
        <v>100</v>
      </c>
      <c r="B87" s="59"/>
      <c r="C87" s="59"/>
      <c r="D87" s="59"/>
      <c r="E87" s="59"/>
      <c r="F87" s="59"/>
      <c r="G87" s="59"/>
      <c r="H87" s="59"/>
      <c r="I87" s="59"/>
    </row>
    <row r="88" customFormat="false" ht="24" hidden="false" customHeight="true" outlineLevel="0" collapsed="false">
      <c r="A88" s="28" t="s">
        <v>101</v>
      </c>
      <c r="B88" s="28"/>
      <c r="C88" s="28" t="s">
        <v>102</v>
      </c>
      <c r="D88" s="28" t="s">
        <v>103</v>
      </c>
      <c r="E88" s="28" t="s">
        <v>104</v>
      </c>
      <c r="F88" s="28" t="s">
        <v>105</v>
      </c>
      <c r="G88" s="28" t="s">
        <v>106</v>
      </c>
      <c r="H88" s="60" t="s">
        <v>107</v>
      </c>
      <c r="I88" s="61" t="s">
        <v>108</v>
      </c>
    </row>
    <row r="89" customFormat="false" ht="15" hidden="false" customHeight="true" outlineLevel="0" collapsed="false">
      <c r="A89" s="62" t="n">
        <f aca="false">I12</f>
        <v>4</v>
      </c>
      <c r="B89" s="62"/>
      <c r="C89" s="36" t="n">
        <f aca="false">I13</f>
        <v>22</v>
      </c>
      <c r="D89" s="36" t="n">
        <v>2</v>
      </c>
      <c r="E89" s="63" t="n">
        <f aca="false">A89*C89*D89</f>
        <v>176</v>
      </c>
      <c r="F89" s="63" t="n">
        <f aca="false">I31</f>
        <v>2001.87073863636</v>
      </c>
      <c r="G89" s="64" t="n">
        <f aca="false">I14</f>
        <v>0.06</v>
      </c>
      <c r="H89" s="63" t="n">
        <f aca="false">F89*G89</f>
        <v>120.112244318182</v>
      </c>
      <c r="I89" s="38" t="n">
        <f aca="false">IF((E89-H89)&gt;0,E89-H89,0)</f>
        <v>55.8877556818182</v>
      </c>
    </row>
    <row r="90" customFormat="false" ht="3.75" hidden="false" customHeight="true" outlineLevel="0" collapsed="false">
      <c r="A90" s="65"/>
      <c r="B90" s="66"/>
      <c r="C90" s="66"/>
      <c r="D90" s="66"/>
      <c r="E90" s="67"/>
      <c r="F90" s="67"/>
      <c r="G90" s="68"/>
      <c r="H90" s="67"/>
      <c r="I90" s="69"/>
    </row>
    <row r="91" customFormat="false" ht="15" hidden="false" customHeight="true" outlineLevel="0" collapsed="false">
      <c r="A91" s="59" t="s">
        <v>109</v>
      </c>
      <c r="B91" s="59"/>
      <c r="C91" s="59"/>
      <c r="D91" s="59"/>
      <c r="E91" s="59"/>
      <c r="F91" s="59"/>
      <c r="G91" s="59"/>
      <c r="H91" s="59"/>
      <c r="I91" s="59"/>
    </row>
    <row r="92" customFormat="false" ht="23.25" hidden="false" customHeight="true" outlineLevel="0" collapsed="false">
      <c r="A92" s="28" t="s">
        <v>101</v>
      </c>
      <c r="B92" s="28"/>
      <c r="C92" s="28" t="s">
        <v>110</v>
      </c>
      <c r="D92" s="28" t="s">
        <v>103</v>
      </c>
      <c r="E92" s="28" t="s">
        <v>104</v>
      </c>
      <c r="F92" s="28" t="s">
        <v>105</v>
      </c>
      <c r="G92" s="28" t="s">
        <v>106</v>
      </c>
      <c r="H92" s="60" t="s">
        <v>107</v>
      </c>
      <c r="I92" s="61" t="s">
        <v>108</v>
      </c>
    </row>
    <row r="93" customFormat="false" ht="15" hidden="false" customHeight="true" outlineLevel="0" collapsed="false">
      <c r="A93" s="63" t="n">
        <f aca="false">I18</f>
        <v>0</v>
      </c>
      <c r="B93" s="63"/>
      <c r="C93" s="70" t="n">
        <f aca="false">I19</f>
        <v>0</v>
      </c>
      <c r="D93" s="36" t="n">
        <v>1</v>
      </c>
      <c r="E93" s="63" t="n">
        <f aca="false">A93*C93*D93</f>
        <v>0</v>
      </c>
      <c r="F93" s="63" t="n">
        <f aca="false">E93</f>
        <v>0</v>
      </c>
      <c r="G93" s="71" t="n">
        <f aca="false">I20</f>
        <v>0</v>
      </c>
      <c r="H93" s="63" t="n">
        <f aca="false">F93*G93</f>
        <v>0</v>
      </c>
      <c r="I93" s="38" t="n">
        <f aca="false">E93-H93</f>
        <v>0</v>
      </c>
    </row>
    <row r="94" customFormat="false" ht="4.5" hidden="false" customHeight="true" outlineLevel="0" collapsed="false">
      <c r="A94" s="72"/>
      <c r="B94" s="72"/>
      <c r="C94" s="72"/>
      <c r="D94" s="72"/>
      <c r="E94" s="73"/>
      <c r="F94" s="73"/>
      <c r="G94" s="74"/>
      <c r="H94" s="73"/>
      <c r="I94" s="75"/>
    </row>
    <row r="95" customFormat="false" ht="15" hidden="false" customHeight="true" outlineLevel="0" collapsed="false">
      <c r="A95" s="76" t="s">
        <v>111</v>
      </c>
      <c r="B95" s="76"/>
      <c r="C95" s="76"/>
      <c r="D95" s="76"/>
      <c r="E95" s="76"/>
      <c r="F95" s="77" t="str">
        <f aca="false">A15</f>
        <v>Auxílio Alimentação</v>
      </c>
      <c r="G95" s="77"/>
      <c r="H95" s="77"/>
      <c r="I95" s="77"/>
    </row>
    <row r="96" customFormat="false" ht="23.25" hidden="false" customHeight="true" outlineLevel="0" collapsed="false">
      <c r="A96" s="78" t="s">
        <v>101</v>
      </c>
      <c r="B96" s="78"/>
      <c r="C96" s="78" t="s">
        <v>110</v>
      </c>
      <c r="D96" s="78" t="s">
        <v>103</v>
      </c>
      <c r="E96" s="78" t="s">
        <v>104</v>
      </c>
      <c r="F96" s="78" t="s">
        <v>105</v>
      </c>
      <c r="G96" s="78" t="s">
        <v>106</v>
      </c>
      <c r="H96" s="79" t="str">
        <f aca="false">H88</f>
        <v>Valor desconto</v>
      </c>
      <c r="I96" s="80" t="s">
        <v>108</v>
      </c>
    </row>
    <row r="97" customFormat="false" ht="15" hidden="false" customHeight="true" outlineLevel="0" collapsed="false">
      <c r="A97" s="63" t="n">
        <f aca="false">I15</f>
        <v>23.68</v>
      </c>
      <c r="B97" s="63"/>
      <c r="C97" s="70" t="n">
        <f aca="false">I16</f>
        <v>22</v>
      </c>
      <c r="D97" s="36" t="n">
        <v>1</v>
      </c>
      <c r="E97" s="63" t="n">
        <f aca="false">A97*C97*D97</f>
        <v>520.96</v>
      </c>
      <c r="F97" s="63" t="n">
        <f aca="false">E97</f>
        <v>520.96</v>
      </c>
      <c r="G97" s="71" t="n">
        <f aca="false">I17</f>
        <v>0.19</v>
      </c>
      <c r="H97" s="63" t="n">
        <f aca="false">F97*G97</f>
        <v>98.9824</v>
      </c>
      <c r="I97" s="38" t="n">
        <f aca="false">E97-H97</f>
        <v>421.9776</v>
      </c>
    </row>
    <row r="98" customFormat="false" ht="4.5" hidden="false" customHeight="true" outlineLevel="0" collapsed="false"/>
    <row r="99" customFormat="false" ht="12" hidden="false" customHeight="true" outlineLevel="0" collapsed="false">
      <c r="A99" s="81" t="s">
        <v>112</v>
      </c>
      <c r="B99" s="81"/>
      <c r="C99" s="81"/>
      <c r="D99" s="81"/>
      <c r="E99" s="81"/>
      <c r="F99" s="81"/>
      <c r="G99" s="81"/>
      <c r="H99" s="82" t="n">
        <f aca="false">H40+H76+H85</f>
        <v>1.93287842724597</v>
      </c>
      <c r="I99" s="83" t="n">
        <f aca="false">I40+I76+I85</f>
        <v>5301.04068783789</v>
      </c>
      <c r="J99" s="55"/>
      <c r="L99" s="55"/>
    </row>
    <row r="100" s="88" customFormat="true" ht="4.5" hidden="false" customHeight="true" outlineLevel="0" collapsed="false">
      <c r="A100" s="84"/>
      <c r="B100" s="84"/>
      <c r="C100" s="84"/>
      <c r="D100" s="84"/>
      <c r="E100" s="84"/>
      <c r="F100" s="84"/>
      <c r="G100" s="84"/>
      <c r="H100" s="85"/>
      <c r="I100" s="86"/>
      <c r="J100" s="87"/>
      <c r="L100" s="87"/>
    </row>
    <row r="101" customFormat="false" ht="11.25" hidden="false" customHeight="true" outlineLevel="0" collapsed="false">
      <c r="A101" s="33" t="s">
        <v>113</v>
      </c>
      <c r="B101" s="33"/>
      <c r="C101" s="33"/>
      <c r="D101" s="33"/>
      <c r="E101" s="33"/>
      <c r="F101" s="33"/>
      <c r="G101" s="33"/>
      <c r="H101" s="33"/>
      <c r="I101" s="33"/>
    </row>
    <row r="102" customFormat="false" ht="33.75" hidden="false" customHeight="true" outlineLevel="0" collapsed="false">
      <c r="A102" s="34" t="s">
        <v>39</v>
      </c>
      <c r="B102" s="35" t="s">
        <v>114</v>
      </c>
      <c r="C102" s="35"/>
      <c r="D102" s="35"/>
      <c r="E102" s="35"/>
      <c r="F102" s="35"/>
      <c r="G102" s="35"/>
      <c r="H102" s="34" t="s">
        <v>41</v>
      </c>
      <c r="I102" s="34" t="s">
        <v>42</v>
      </c>
    </row>
    <row r="103" customFormat="false" ht="15" hidden="false" customHeight="true" outlineLevel="0" collapsed="false">
      <c r="A103" s="36" t="n">
        <v>1</v>
      </c>
      <c r="B103" s="14" t="s">
        <v>115</v>
      </c>
      <c r="C103" s="14"/>
      <c r="D103" s="14"/>
      <c r="E103" s="14"/>
      <c r="F103" s="14"/>
      <c r="G103" s="14"/>
      <c r="H103" s="37" t="n">
        <f aca="false">I103/$I$114</f>
        <v>0</v>
      </c>
      <c r="I103" s="38" t="n">
        <v>0</v>
      </c>
    </row>
    <row r="104" customFormat="false" ht="15" hidden="false" customHeight="true" outlineLevel="0" collapsed="false">
      <c r="A104" s="36" t="n">
        <v>2</v>
      </c>
      <c r="B104" s="10" t="s">
        <v>116</v>
      </c>
      <c r="C104" s="10"/>
      <c r="D104" s="10"/>
      <c r="E104" s="10"/>
      <c r="F104" s="10"/>
      <c r="G104" s="10"/>
      <c r="H104" s="37" t="n">
        <f aca="false">I104/$I$114</f>
        <v>0</v>
      </c>
      <c r="I104" s="38" t="n">
        <v>0</v>
      </c>
    </row>
    <row r="105" customFormat="false" ht="15" hidden="false" customHeight="true" outlineLevel="0" collapsed="false">
      <c r="A105" s="36" t="n">
        <v>3</v>
      </c>
      <c r="B105" s="14" t="s">
        <v>117</v>
      </c>
      <c r="C105" s="14"/>
      <c r="D105" s="14"/>
      <c r="E105" s="14"/>
      <c r="F105" s="14"/>
      <c r="G105" s="14"/>
      <c r="H105" s="37" t="n">
        <f aca="false">I105/$I$114</f>
        <v>0</v>
      </c>
      <c r="I105" s="38" t="n">
        <v>0</v>
      </c>
    </row>
    <row r="106" customFormat="false" ht="15" hidden="false" customHeight="true" outlineLevel="0" collapsed="false">
      <c r="A106" s="36" t="n">
        <v>4</v>
      </c>
      <c r="B106" s="10" t="s">
        <v>118</v>
      </c>
      <c r="C106" s="10"/>
      <c r="D106" s="10"/>
      <c r="E106" s="10"/>
      <c r="F106" s="10"/>
      <c r="G106" s="10"/>
      <c r="H106" s="37" t="n">
        <f aca="false">I106/$I$114</f>
        <v>0</v>
      </c>
      <c r="I106" s="38" t="n">
        <v>0</v>
      </c>
    </row>
    <row r="107" customFormat="false" ht="15" hidden="false" customHeight="true" outlineLevel="0" collapsed="false">
      <c r="A107" s="36" t="n">
        <v>5</v>
      </c>
      <c r="B107" s="14" t="s">
        <v>119</v>
      </c>
      <c r="C107" s="14"/>
      <c r="D107" s="14"/>
      <c r="E107" s="14"/>
      <c r="F107" s="14"/>
      <c r="G107" s="14"/>
      <c r="H107" s="37" t="n">
        <f aca="false">I107/$I$114</f>
        <v>0</v>
      </c>
      <c r="I107" s="38" t="n">
        <v>0</v>
      </c>
    </row>
    <row r="108" customFormat="false" ht="15" hidden="false" customHeight="true" outlineLevel="0" collapsed="false">
      <c r="A108" s="36" t="n">
        <v>6</v>
      </c>
      <c r="B108" s="14" t="s">
        <v>120</v>
      </c>
      <c r="C108" s="14"/>
      <c r="D108" s="14"/>
      <c r="E108" s="14"/>
      <c r="F108" s="14"/>
      <c r="G108" s="14"/>
      <c r="H108" s="37" t="n">
        <f aca="false">I108/$I$114</f>
        <v>0</v>
      </c>
      <c r="I108" s="38" t="n">
        <v>0</v>
      </c>
    </row>
    <row r="109" customFormat="false" ht="15" hidden="false" customHeight="true" outlineLevel="0" collapsed="false">
      <c r="A109" s="40" t="s">
        <v>121</v>
      </c>
      <c r="B109" s="40"/>
      <c r="C109" s="40"/>
      <c r="D109" s="40"/>
      <c r="E109" s="40"/>
      <c r="F109" s="40"/>
      <c r="G109" s="40"/>
      <c r="H109" s="41" t="n">
        <f aca="false">H103+H104+H105+H106+H107+H108</f>
        <v>0</v>
      </c>
      <c r="I109" s="89" t="n">
        <f aca="false">SUM(I103:I108)</f>
        <v>0</v>
      </c>
      <c r="J109" s="55"/>
    </row>
    <row r="110" customFormat="false" ht="30" hidden="false" customHeight="true" outlineLevel="0" collapsed="false">
      <c r="B110" s="48" t="s">
        <v>122</v>
      </c>
      <c r="C110" s="48"/>
      <c r="D110" s="48"/>
      <c r="E110" s="48"/>
      <c r="F110" s="48"/>
      <c r="G110" s="48"/>
      <c r="H110" s="48"/>
      <c r="I110" s="48"/>
    </row>
    <row r="111" customFormat="false" ht="5.25" hidden="false" customHeight="true" outlineLevel="0" collapsed="false"/>
    <row r="112" customFormat="false" ht="48.75" hidden="false" customHeight="true" outlineLevel="0" collapsed="false">
      <c r="A112" s="90" t="s">
        <v>123</v>
      </c>
      <c r="B112" s="90"/>
      <c r="C112" s="90"/>
      <c r="D112" s="90"/>
      <c r="E112" s="90"/>
      <c r="F112" s="91" t="n">
        <f aca="false">I27</f>
        <v>0.1</v>
      </c>
      <c r="G112" s="92" t="n">
        <f aca="false">I114*F112</f>
        <v>524.515293215607</v>
      </c>
      <c r="H112" s="93" t="s">
        <v>124</v>
      </c>
      <c r="I112" s="94" t="n">
        <f aca="false">I82</f>
        <v>55.8877556818182</v>
      </c>
    </row>
    <row r="113" s="97" customFormat="true" ht="16.5" hidden="false" customHeight="true" outlineLevel="0" collapsed="false">
      <c r="A113" s="93" t="s">
        <v>125</v>
      </c>
      <c r="B113" s="93"/>
      <c r="C113" s="93" t="s">
        <v>126</v>
      </c>
      <c r="D113" s="93" t="s">
        <v>127</v>
      </c>
      <c r="E113" s="93" t="s">
        <v>128</v>
      </c>
      <c r="F113" s="93" t="s">
        <v>129</v>
      </c>
      <c r="G113" s="93" t="s">
        <v>130</v>
      </c>
      <c r="H113" s="93" t="s">
        <v>131</v>
      </c>
      <c r="I113" s="95" t="s">
        <v>132</v>
      </c>
      <c r="J113" s="96"/>
    </row>
    <row r="114" customFormat="false" ht="16.5" hidden="false" customHeight="true" outlineLevel="0" collapsed="false">
      <c r="A114" s="98" t="n">
        <f aca="false">I40</f>
        <v>2742.56291193182</v>
      </c>
      <c r="B114" s="98"/>
      <c r="C114" s="98" t="n">
        <f aca="false">I51</f>
        <v>1009.26315159091</v>
      </c>
      <c r="D114" s="98" t="n">
        <f aca="false">I63</f>
        <v>699.197216456633</v>
      </c>
      <c r="E114" s="98" t="n">
        <f aca="false">I70</f>
        <v>95.4274765206676</v>
      </c>
      <c r="F114" s="98" t="n">
        <f aca="false">I74</f>
        <v>257.304575656041</v>
      </c>
      <c r="G114" s="98" t="n">
        <f aca="false">I85</f>
        <v>497.285355681818</v>
      </c>
      <c r="H114" s="98" t="n">
        <f aca="false">A114+C114+D114+E114+F114+G114</f>
        <v>5301.04068783789</v>
      </c>
      <c r="I114" s="98" t="n">
        <f aca="false">H114-I112</f>
        <v>5245.15293215607</v>
      </c>
      <c r="J114" s="55"/>
    </row>
    <row r="115" customFormat="false" ht="4.5" hidden="false" customHeight="true" outlineLevel="0" collapsed="false">
      <c r="A115" s="47"/>
      <c r="B115" s="99"/>
      <c r="C115" s="99"/>
      <c r="D115" s="99"/>
      <c r="E115" s="99"/>
      <c r="F115" s="99"/>
      <c r="G115" s="99"/>
      <c r="H115" s="99"/>
      <c r="I115" s="99"/>
    </row>
    <row r="116" customFormat="false" ht="33.75" hidden="false" customHeight="true" outlineLevel="0" collapsed="false">
      <c r="A116" s="34" t="s">
        <v>52</v>
      </c>
      <c r="B116" s="35" t="s">
        <v>133</v>
      </c>
      <c r="C116" s="35"/>
      <c r="D116" s="35"/>
      <c r="E116" s="35"/>
      <c r="F116" s="35"/>
      <c r="G116" s="35"/>
      <c r="H116" s="34" t="s">
        <v>41</v>
      </c>
      <c r="I116" s="34" t="s">
        <v>42</v>
      </c>
    </row>
    <row r="117" customFormat="false" ht="15" hidden="false" customHeight="true" outlineLevel="0" collapsed="false">
      <c r="A117" s="36" t="n">
        <v>1</v>
      </c>
      <c r="B117" s="14" t="s">
        <v>134</v>
      </c>
      <c r="C117" s="14"/>
      <c r="D117" s="14"/>
      <c r="E117" s="14"/>
      <c r="F117" s="14"/>
      <c r="G117" s="14"/>
      <c r="H117" s="37" t="n">
        <f aca="false">I117/$I$127</f>
        <v>0</v>
      </c>
      <c r="I117" s="38" t="n">
        <v>0</v>
      </c>
    </row>
    <row r="118" customFormat="false" ht="15" hidden="false" customHeight="true" outlineLevel="0" collapsed="false">
      <c r="A118" s="36" t="n">
        <v>2</v>
      </c>
      <c r="B118" s="14" t="s">
        <v>135</v>
      </c>
      <c r="C118" s="14"/>
      <c r="D118" s="14"/>
      <c r="E118" s="14"/>
      <c r="F118" s="14"/>
      <c r="G118" s="14"/>
      <c r="H118" s="37" t="n">
        <f aca="false">I118/$I$127</f>
        <v>0</v>
      </c>
      <c r="I118" s="38" t="n">
        <v>0</v>
      </c>
    </row>
    <row r="119" customFormat="false" ht="35.25" hidden="false" customHeight="true" outlineLevel="0" collapsed="false">
      <c r="A119" s="40" t="s">
        <v>136</v>
      </c>
      <c r="B119" s="40"/>
      <c r="C119" s="40"/>
      <c r="D119" s="40"/>
      <c r="E119" s="40"/>
      <c r="F119" s="40"/>
      <c r="G119" s="40"/>
      <c r="H119" s="41" t="n">
        <f aca="false">H117+H118</f>
        <v>0</v>
      </c>
      <c r="I119" s="42" t="n">
        <f aca="false">SUM(I117:I118)</f>
        <v>0</v>
      </c>
    </row>
    <row r="120" customFormat="false" ht="4.5" hidden="false" customHeight="true" outlineLevel="0" collapsed="false"/>
    <row r="121" customFormat="false" ht="33.75" hidden="false" customHeight="true" outlineLevel="0" collapsed="false">
      <c r="A121" s="34" t="s">
        <v>65</v>
      </c>
      <c r="B121" s="35" t="s">
        <v>137</v>
      </c>
      <c r="C121" s="35"/>
      <c r="D121" s="35"/>
      <c r="E121" s="35"/>
      <c r="F121" s="35"/>
      <c r="G121" s="35"/>
      <c r="H121" s="34" t="s">
        <v>41</v>
      </c>
      <c r="I121" s="34" t="s">
        <v>42</v>
      </c>
    </row>
    <row r="122" customFormat="false" ht="15" hidden="false" customHeight="true" outlineLevel="0" collapsed="false">
      <c r="A122" s="36" t="n">
        <v>1</v>
      </c>
      <c r="B122" s="14" t="s">
        <v>137</v>
      </c>
      <c r="C122" s="14"/>
      <c r="D122" s="14"/>
      <c r="E122" s="14"/>
      <c r="F122" s="14"/>
      <c r="G122" s="14"/>
      <c r="H122" s="37" t="n">
        <f aca="false">I122/I127</f>
        <v>0</v>
      </c>
      <c r="I122" s="38" t="n">
        <v>0</v>
      </c>
    </row>
    <row r="123" customFormat="false" ht="36" hidden="false" customHeight="true" outlineLevel="0" collapsed="false">
      <c r="A123" s="40" t="s">
        <v>138</v>
      </c>
      <c r="B123" s="40"/>
      <c r="C123" s="40"/>
      <c r="D123" s="40"/>
      <c r="E123" s="40"/>
      <c r="F123" s="40"/>
      <c r="G123" s="40"/>
      <c r="H123" s="41" t="n">
        <f aca="false">H122</f>
        <v>0</v>
      </c>
      <c r="I123" s="42" t="n">
        <f aca="false">I122</f>
        <v>0</v>
      </c>
      <c r="J123" s="55"/>
      <c r="K123" s="55"/>
      <c r="L123" s="2"/>
    </row>
    <row r="124" customFormat="false" ht="4.5" hidden="false" customHeight="true" outlineLevel="0" collapsed="false">
      <c r="A124" s="100"/>
      <c r="B124" s="100"/>
      <c r="C124" s="100"/>
      <c r="D124" s="100"/>
      <c r="E124" s="100"/>
      <c r="F124" s="100"/>
      <c r="G124" s="100"/>
      <c r="H124" s="57"/>
      <c r="I124" s="58"/>
    </row>
    <row r="125" customFormat="false" ht="39" hidden="false" customHeight="true" outlineLevel="0" collapsed="false">
      <c r="A125" s="101" t="s">
        <v>139</v>
      </c>
      <c r="B125" s="101"/>
      <c r="C125" s="101"/>
      <c r="D125" s="101"/>
      <c r="E125" s="101"/>
      <c r="F125" s="91" t="n">
        <v>0.18</v>
      </c>
      <c r="G125" s="92" t="n">
        <f aca="false">I127*F125</f>
        <v>944.127527788093</v>
      </c>
      <c r="H125" s="93" t="s">
        <v>124</v>
      </c>
      <c r="I125" s="94" t="n">
        <f aca="false">I82</f>
        <v>55.8877556818182</v>
      </c>
      <c r="L125" s="2"/>
    </row>
    <row r="126" s="97" customFormat="true" ht="16.5" hidden="false" customHeight="true" outlineLevel="0" collapsed="false">
      <c r="A126" s="93" t="s">
        <v>125</v>
      </c>
      <c r="B126" s="93"/>
      <c r="C126" s="93" t="s">
        <v>126</v>
      </c>
      <c r="D126" s="93" t="s">
        <v>127</v>
      </c>
      <c r="E126" s="93" t="s">
        <v>128</v>
      </c>
      <c r="F126" s="93" t="s">
        <v>129</v>
      </c>
      <c r="G126" s="93" t="s">
        <v>130</v>
      </c>
      <c r="H126" s="93" t="s">
        <v>131</v>
      </c>
      <c r="I126" s="95" t="s">
        <v>132</v>
      </c>
      <c r="J126" s="96"/>
      <c r="L126" s="96"/>
    </row>
    <row r="127" customFormat="false" ht="16.5" hidden="false" customHeight="true" outlineLevel="0" collapsed="false">
      <c r="A127" s="98" t="n">
        <f aca="false">I40</f>
        <v>2742.56291193182</v>
      </c>
      <c r="B127" s="98"/>
      <c r="C127" s="98" t="n">
        <f aca="false">I51</f>
        <v>1009.26315159091</v>
      </c>
      <c r="D127" s="98" t="n">
        <f aca="false">I63</f>
        <v>699.197216456633</v>
      </c>
      <c r="E127" s="98" t="n">
        <f aca="false">I70</f>
        <v>95.4274765206676</v>
      </c>
      <c r="F127" s="98" t="n">
        <f aca="false">I74</f>
        <v>257.304575656041</v>
      </c>
      <c r="G127" s="98" t="n">
        <f aca="false">I85</f>
        <v>497.285355681818</v>
      </c>
      <c r="H127" s="98" t="n">
        <f aca="false">A127+C127+D127+E127+F127+G127</f>
        <v>5301.04068783789</v>
      </c>
      <c r="I127" s="98" t="n">
        <f aca="false">H127-I125</f>
        <v>5245.15293215607</v>
      </c>
      <c r="J127" s="55"/>
      <c r="L127" s="2"/>
    </row>
    <row r="128" customFormat="false" ht="4.5" hidden="false" customHeight="true" outlineLevel="0" collapsed="false"/>
    <row r="129" customFormat="false" ht="12" hidden="false" customHeight="true" outlineLevel="0" collapsed="false">
      <c r="A129" s="81" t="s">
        <v>140</v>
      </c>
      <c r="B129" s="81"/>
      <c r="C129" s="81"/>
      <c r="D129" s="81"/>
      <c r="E129" s="81"/>
      <c r="F129" s="81"/>
      <c r="G129" s="81"/>
      <c r="H129" s="82" t="n">
        <f aca="false">H109+H119+H123</f>
        <v>0</v>
      </c>
      <c r="I129" s="83" t="n">
        <f aca="false">I109+I119+I123</f>
        <v>0</v>
      </c>
    </row>
    <row r="130" customFormat="false" ht="4.5" hidden="false" customHeight="true" outlineLevel="0" collapsed="false"/>
    <row r="131" customFormat="false" ht="11.25" hidden="false" customHeight="true" outlineLevel="0" collapsed="false">
      <c r="A131" s="33" t="s">
        <v>141</v>
      </c>
      <c r="B131" s="33"/>
      <c r="C131" s="33"/>
      <c r="D131" s="33"/>
      <c r="E131" s="33"/>
      <c r="F131" s="33"/>
      <c r="G131" s="33"/>
      <c r="H131" s="33"/>
      <c r="I131" s="33"/>
    </row>
    <row r="132" customFormat="false" ht="33.75" hidden="false" customHeight="true" outlineLevel="0" collapsed="false">
      <c r="A132" s="34" t="s">
        <v>39</v>
      </c>
      <c r="B132" s="35" t="s">
        <v>142</v>
      </c>
      <c r="C132" s="35"/>
      <c r="D132" s="35"/>
      <c r="E132" s="35"/>
      <c r="F132" s="35"/>
      <c r="G132" s="35"/>
      <c r="H132" s="34" t="s">
        <v>41</v>
      </c>
      <c r="I132" s="34" t="s">
        <v>42</v>
      </c>
    </row>
    <row r="133" customFormat="false" ht="15" hidden="false" customHeight="true" outlineLevel="0" collapsed="false">
      <c r="A133" s="36" t="n">
        <v>1</v>
      </c>
      <c r="B133" s="14" t="s">
        <v>143</v>
      </c>
      <c r="C133" s="14"/>
      <c r="D133" s="14"/>
      <c r="E133" s="14"/>
      <c r="F133" s="14"/>
      <c r="G133" s="14"/>
      <c r="H133" s="37" t="n">
        <f aca="false">I133/$I$99</f>
        <v>0.0185915492957747</v>
      </c>
      <c r="I133" s="38" t="n">
        <f aca="false">($D$143/$E$144)*G143</f>
        <v>98.5545592668453</v>
      </c>
    </row>
    <row r="134" customFormat="false" ht="15" hidden="false" customHeight="true" outlineLevel="0" collapsed="false">
      <c r="A134" s="36" t="n">
        <v>2</v>
      </c>
      <c r="B134" s="14" t="s">
        <v>144</v>
      </c>
      <c r="C134" s="14"/>
      <c r="D134" s="14"/>
      <c r="E134" s="14"/>
      <c r="F134" s="14"/>
      <c r="G134" s="14"/>
      <c r="H134" s="37" t="n">
        <f aca="false">I134/$I$99</f>
        <v>0.0856338028169014</v>
      </c>
      <c r="I134" s="38" t="n">
        <f aca="false">($D$143/$E$144)*G144</f>
        <v>453.948272986681</v>
      </c>
    </row>
    <row r="135" customFormat="false" ht="15" hidden="false" customHeight="true" outlineLevel="0" collapsed="false">
      <c r="A135" s="36" t="n">
        <v>3</v>
      </c>
      <c r="B135" s="14" t="s">
        <v>19</v>
      </c>
      <c r="C135" s="14"/>
      <c r="D135" s="14"/>
      <c r="E135" s="14"/>
      <c r="F135" s="14"/>
      <c r="G135" s="14"/>
      <c r="H135" s="37" t="n">
        <f aca="false">I135/$I$99</f>
        <v>0.0225352112676056</v>
      </c>
      <c r="I135" s="38" t="n">
        <f aca="false">($D$143/$E$144)*G145</f>
        <v>119.4600718386</v>
      </c>
    </row>
    <row r="136" customFormat="false" ht="15" hidden="false" customHeight="true" outlineLevel="0" collapsed="false">
      <c r="A136" s="36" t="n">
        <v>4</v>
      </c>
      <c r="B136" s="14" t="s">
        <v>145</v>
      </c>
      <c r="C136" s="14"/>
      <c r="D136" s="14"/>
      <c r="E136" s="14"/>
      <c r="F136" s="14"/>
      <c r="G136" s="14"/>
      <c r="H136" s="37" t="n">
        <f aca="false">I136/$I$99</f>
        <v>0</v>
      </c>
      <c r="I136" s="38" t="n">
        <f aca="false">($D$143/$E$144)*G146</f>
        <v>0</v>
      </c>
    </row>
    <row r="137" customFormat="false" ht="15" hidden="false" customHeight="true" outlineLevel="0" collapsed="false">
      <c r="A137" s="36" t="n">
        <v>5</v>
      </c>
      <c r="B137" s="14" t="s">
        <v>146</v>
      </c>
      <c r="C137" s="14"/>
      <c r="D137" s="14"/>
      <c r="E137" s="14"/>
      <c r="F137" s="14"/>
      <c r="G137" s="14"/>
      <c r="H137" s="37" t="n">
        <f aca="false">I137/$I$99</f>
        <v>0</v>
      </c>
      <c r="I137" s="38" t="n">
        <f aca="false">($D$143/$E$144)*G147</f>
        <v>0</v>
      </c>
    </row>
    <row r="138" customFormat="false" ht="15" hidden="false" customHeight="true" outlineLevel="0" collapsed="false">
      <c r="A138" s="40" t="s">
        <v>147</v>
      </c>
      <c r="B138" s="40"/>
      <c r="C138" s="40"/>
      <c r="D138" s="40"/>
      <c r="E138" s="40"/>
      <c r="F138" s="40"/>
      <c r="G138" s="40"/>
      <c r="H138" s="41" t="n">
        <f aca="false">H133+H134+H135+H136+H137</f>
        <v>0.126760563380282</v>
      </c>
      <c r="I138" s="42" t="n">
        <f aca="false">SUM(I133:I137)</f>
        <v>671.962904092127</v>
      </c>
    </row>
    <row r="139" customFormat="false" ht="11.25" hidden="false" customHeight="true" outlineLevel="0" collapsed="false">
      <c r="A139" s="47" t="s">
        <v>148</v>
      </c>
      <c r="B139" s="48" t="s">
        <v>149</v>
      </c>
      <c r="C139" s="48"/>
      <c r="D139" s="48"/>
      <c r="E139" s="48"/>
      <c r="F139" s="48"/>
      <c r="G139" s="48"/>
      <c r="H139" s="48"/>
      <c r="I139" s="48"/>
    </row>
    <row r="140" customFormat="false" ht="18.75" hidden="false" customHeight="true" outlineLevel="0" collapsed="false">
      <c r="A140" s="47" t="s">
        <v>150</v>
      </c>
      <c r="B140" s="102" t="s">
        <v>151</v>
      </c>
      <c r="C140" s="102"/>
      <c r="D140" s="102"/>
      <c r="E140" s="102"/>
      <c r="F140" s="102"/>
      <c r="G140" s="102"/>
      <c r="H140" s="102"/>
      <c r="I140" s="102"/>
    </row>
    <row r="141" customFormat="false" ht="13.5" hidden="false" customHeight="true" outlineLevel="0" collapsed="false">
      <c r="A141" s="59" t="s">
        <v>152</v>
      </c>
      <c r="B141" s="59"/>
      <c r="C141" s="59"/>
      <c r="D141" s="59"/>
      <c r="E141" s="59"/>
      <c r="F141" s="59"/>
      <c r="G141" s="59"/>
      <c r="H141" s="59"/>
      <c r="I141" s="59"/>
    </row>
    <row r="142" customFormat="false" ht="13.5" hidden="false" customHeight="true" outlineLevel="0" collapsed="false">
      <c r="A142" s="28" t="s">
        <v>153</v>
      </c>
      <c r="B142" s="28"/>
      <c r="C142" s="28" t="s">
        <v>154</v>
      </c>
      <c r="D142" s="21" t="s">
        <v>155</v>
      </c>
      <c r="E142" s="21"/>
      <c r="F142" s="28" t="s">
        <v>156</v>
      </c>
      <c r="G142" s="103" t="s">
        <v>157</v>
      </c>
      <c r="H142" s="28" t="s">
        <v>158</v>
      </c>
      <c r="I142" s="28"/>
    </row>
    <row r="143" customFormat="false" ht="13.5" hidden="false" customHeight="true" outlineLevel="0" collapsed="false">
      <c r="A143" s="38" t="n">
        <f aca="false">I99</f>
        <v>5301.04068783789</v>
      </c>
      <c r="B143" s="38"/>
      <c r="C143" s="38" t="n">
        <f aca="false">I129</f>
        <v>0</v>
      </c>
      <c r="D143" s="104" t="n">
        <f aca="false">A143+C143</f>
        <v>5301.04068783789</v>
      </c>
      <c r="E143" s="104"/>
      <c r="F143" s="36" t="str">
        <f aca="false">B133</f>
        <v>PIS</v>
      </c>
      <c r="G143" s="105" t="n">
        <v>0.0165</v>
      </c>
      <c r="H143" s="71" t="n">
        <v>0.0065</v>
      </c>
      <c r="I143" s="71"/>
      <c r="J143" s="55"/>
    </row>
    <row r="144" customFormat="false" ht="13.5" hidden="false" customHeight="true" outlineLevel="0" collapsed="false">
      <c r="A144" s="106" t="s">
        <v>159</v>
      </c>
      <c r="B144" s="106"/>
      <c r="C144" s="103" t="n">
        <v>1</v>
      </c>
      <c r="D144" s="107" t="n">
        <f aca="false">G148/1</f>
        <v>0.1125</v>
      </c>
      <c r="E144" s="108" t="n">
        <f aca="false">C144-D144</f>
        <v>0.8875</v>
      </c>
      <c r="F144" s="36" t="str">
        <f aca="false">B134</f>
        <v>COFINS</v>
      </c>
      <c r="G144" s="105" t="n">
        <v>0.076</v>
      </c>
      <c r="H144" s="71" t="n">
        <v>0.03</v>
      </c>
      <c r="I144" s="71"/>
    </row>
    <row r="145" customFormat="false" ht="13.5" hidden="false" customHeight="true" outlineLevel="0" collapsed="false">
      <c r="A145" s="109" t="s">
        <v>160</v>
      </c>
      <c r="B145" s="109"/>
      <c r="C145" s="36" t="n">
        <v>1</v>
      </c>
      <c r="D145" s="110" t="n">
        <f aca="false">H148</f>
        <v>0.0565</v>
      </c>
      <c r="E145" s="111" t="n">
        <f aca="false">C145-D145</f>
        <v>0.9435</v>
      </c>
      <c r="F145" s="36" t="str">
        <f aca="false">B135</f>
        <v>ISS</v>
      </c>
      <c r="G145" s="105" t="n">
        <f aca="false">I11</f>
        <v>0.02</v>
      </c>
      <c r="H145" s="71" t="n">
        <f aca="false">I11</f>
        <v>0.02</v>
      </c>
      <c r="I145" s="71"/>
    </row>
    <row r="146" customFormat="false" ht="13.5" hidden="false" customHeight="true" outlineLevel="0" collapsed="false">
      <c r="A146" s="112" t="s">
        <v>161</v>
      </c>
      <c r="B146" s="112"/>
      <c r="C146" s="36" t="n">
        <v>1</v>
      </c>
      <c r="D146" s="113" t="n">
        <v>0.09</v>
      </c>
      <c r="E146" s="114" t="n">
        <f aca="false">C146-D146</f>
        <v>0.91</v>
      </c>
      <c r="F146" s="28" t="s">
        <v>162</v>
      </c>
      <c r="G146" s="105" t="n">
        <v>0</v>
      </c>
      <c r="H146" s="71" t="n">
        <v>0</v>
      </c>
      <c r="I146" s="71"/>
    </row>
    <row r="147" customFormat="false" ht="13.5" hidden="false" customHeight="true" outlineLevel="0" collapsed="false">
      <c r="A147" s="115" t="s">
        <v>163</v>
      </c>
      <c r="B147" s="115" t="s">
        <v>164</v>
      </c>
      <c r="C147" s="115"/>
      <c r="D147" s="115"/>
      <c r="E147" s="115"/>
      <c r="F147" s="21" t="s">
        <v>165</v>
      </c>
      <c r="G147" s="105" t="n">
        <v>0</v>
      </c>
      <c r="H147" s="71" t="n">
        <v>0</v>
      </c>
      <c r="I147" s="71"/>
    </row>
    <row r="148" customFormat="false" ht="18" hidden="false" customHeight="true" outlineLevel="0" collapsed="false">
      <c r="A148" s="115"/>
      <c r="B148" s="115"/>
      <c r="C148" s="115"/>
      <c r="D148" s="115"/>
      <c r="E148" s="115"/>
      <c r="F148" s="3" t="s">
        <v>166</v>
      </c>
      <c r="G148" s="116" t="n">
        <f aca="false">SUM(G143:G147)</f>
        <v>0.1125</v>
      </c>
      <c r="H148" s="117" t="n">
        <f aca="false">SUM(H143:I147)</f>
        <v>0.0565</v>
      </c>
      <c r="I148" s="117"/>
    </row>
    <row r="149" customFormat="false" ht="18" hidden="false" customHeight="true" outlineLevel="0" collapsed="false">
      <c r="A149" s="47" t="s">
        <v>167</v>
      </c>
      <c r="B149" s="102" t="s">
        <v>168</v>
      </c>
      <c r="C149" s="102"/>
      <c r="D149" s="102"/>
      <c r="E149" s="102"/>
      <c r="F149" s="102"/>
      <c r="G149" s="102"/>
      <c r="H149" s="102"/>
      <c r="I149" s="102"/>
    </row>
    <row r="150" customFormat="false" ht="4.5" hidden="false" customHeight="true" outlineLevel="0" collapsed="false">
      <c r="A150" s="118"/>
      <c r="B150" s="119"/>
      <c r="C150" s="119"/>
      <c r="D150" s="119"/>
      <c r="E150" s="119"/>
      <c r="F150" s="119"/>
      <c r="G150" s="119"/>
      <c r="H150" s="119"/>
      <c r="I150" s="119"/>
    </row>
    <row r="151" customFormat="false" ht="12" hidden="false" customHeight="true" outlineLevel="0" collapsed="false">
      <c r="A151" s="81" t="s">
        <v>169</v>
      </c>
      <c r="B151" s="81"/>
      <c r="C151" s="81"/>
      <c r="D151" s="81"/>
      <c r="E151" s="81"/>
      <c r="F151" s="81"/>
      <c r="G151" s="81"/>
      <c r="H151" s="82" t="n">
        <f aca="false">H138</f>
        <v>0.126760563380282</v>
      </c>
      <c r="I151" s="83" t="n">
        <f aca="false">I138</f>
        <v>671.962904092127</v>
      </c>
    </row>
    <row r="152" customFormat="false" ht="4.5" hidden="false" customHeight="true" outlineLevel="0" collapsed="false"/>
    <row r="153" customFormat="false" ht="11.25" hidden="false" customHeight="true" outlineLevel="0" collapsed="false">
      <c r="A153" s="120" t="s">
        <v>170</v>
      </c>
      <c r="B153" s="120"/>
      <c r="C153" s="120"/>
      <c r="D153" s="120"/>
      <c r="E153" s="120"/>
      <c r="F153" s="120"/>
      <c r="G153" s="120"/>
      <c r="H153" s="120"/>
      <c r="I153" s="120"/>
    </row>
    <row r="154" customFormat="false" ht="11.25" hidden="false" customHeight="true" outlineLevel="0" collapsed="false">
      <c r="A154" s="33" t="s">
        <v>38</v>
      </c>
      <c r="B154" s="33"/>
      <c r="C154" s="33"/>
      <c r="D154" s="33"/>
      <c r="E154" s="33"/>
      <c r="F154" s="33"/>
      <c r="G154" s="33"/>
      <c r="H154" s="33"/>
      <c r="I154" s="33"/>
    </row>
    <row r="155" customFormat="false" ht="15" hidden="false" customHeight="true" outlineLevel="0" collapsed="false">
      <c r="A155" s="36" t="n">
        <v>1</v>
      </c>
      <c r="B155" s="14" t="s">
        <v>171</v>
      </c>
      <c r="C155" s="14"/>
      <c r="D155" s="14"/>
      <c r="E155" s="14"/>
      <c r="F155" s="14"/>
      <c r="G155" s="14"/>
      <c r="H155" s="37" t="n">
        <f aca="false">I155/$G$172</f>
        <v>0.459159762709206</v>
      </c>
      <c r="I155" s="121" t="n">
        <f aca="false">I40</f>
        <v>2742.56291193182</v>
      </c>
    </row>
    <row r="156" customFormat="false" ht="15" hidden="false" customHeight="true" outlineLevel="0" collapsed="false">
      <c r="A156" s="36" t="n">
        <v>2</v>
      </c>
      <c r="B156" s="14" t="s">
        <v>172</v>
      </c>
      <c r="C156" s="14"/>
      <c r="D156" s="14"/>
      <c r="E156" s="14"/>
      <c r="F156" s="14"/>
      <c r="G156" s="14"/>
      <c r="H156" s="37" t="n">
        <f aca="false">I156/$G$172</f>
        <v>0.345084744802277</v>
      </c>
      <c r="I156" s="121" t="n">
        <f aca="false">I51+I63+I70+I74</f>
        <v>2061.19242022425</v>
      </c>
    </row>
    <row r="157" customFormat="false" ht="15" hidden="false" customHeight="true" outlineLevel="0" collapsed="false">
      <c r="A157" s="36" t="n">
        <v>3</v>
      </c>
      <c r="B157" s="14" t="s">
        <v>173</v>
      </c>
      <c r="C157" s="14"/>
      <c r="D157" s="14"/>
      <c r="E157" s="14"/>
      <c r="F157" s="14"/>
      <c r="G157" s="14"/>
      <c r="H157" s="37" t="n">
        <f aca="false">I157/$G$172</f>
        <v>0.0832554924885176</v>
      </c>
      <c r="I157" s="121" t="n">
        <f aca="false">I85</f>
        <v>497.285355681818</v>
      </c>
    </row>
    <row r="158" s="44" customFormat="true" ht="15" hidden="false" customHeight="true" outlineLevel="0" collapsed="false">
      <c r="A158" s="81" t="s">
        <v>174</v>
      </c>
      <c r="B158" s="81"/>
      <c r="C158" s="81"/>
      <c r="D158" s="81"/>
      <c r="E158" s="81"/>
      <c r="F158" s="81"/>
      <c r="G158" s="81"/>
      <c r="H158" s="82" t="n">
        <f aca="false">H155+H156+H157</f>
        <v>0.8875</v>
      </c>
      <c r="I158" s="83" t="n">
        <f aca="false">SUM(I155:I157)</f>
        <v>5301.04068783789</v>
      </c>
      <c r="J158" s="122"/>
    </row>
    <row r="159" customFormat="false" ht="4.5" hidden="false" customHeight="true" outlineLevel="0" collapsed="false"/>
    <row r="160" customFormat="false" ht="11.25" hidden="false" customHeight="true" outlineLevel="0" collapsed="false">
      <c r="A160" s="33" t="s">
        <v>113</v>
      </c>
      <c r="B160" s="33"/>
      <c r="C160" s="33"/>
      <c r="D160" s="33"/>
      <c r="E160" s="33"/>
      <c r="F160" s="33"/>
      <c r="G160" s="33"/>
      <c r="H160" s="33"/>
      <c r="I160" s="33"/>
    </row>
    <row r="161" customFormat="false" ht="15" hidden="false" customHeight="true" outlineLevel="0" collapsed="false">
      <c r="A161" s="36" t="n">
        <v>1</v>
      </c>
      <c r="B161" s="14" t="s">
        <v>175</v>
      </c>
      <c r="C161" s="14"/>
      <c r="D161" s="14"/>
      <c r="E161" s="14"/>
      <c r="F161" s="14"/>
      <c r="G161" s="14"/>
      <c r="H161" s="37" t="n">
        <f aca="false">I161/$G$172</f>
        <v>0</v>
      </c>
      <c r="I161" s="38" t="n">
        <f aca="false">I109</f>
        <v>0</v>
      </c>
    </row>
    <row r="162" customFormat="false" ht="15" hidden="false" customHeight="true" outlineLevel="0" collapsed="false">
      <c r="A162" s="36" t="n">
        <v>2</v>
      </c>
      <c r="B162" s="14" t="s">
        <v>176</v>
      </c>
      <c r="C162" s="14"/>
      <c r="D162" s="14"/>
      <c r="E162" s="14"/>
      <c r="F162" s="14"/>
      <c r="G162" s="14"/>
      <c r="H162" s="37" t="n">
        <f aca="false">I162/$G$172</f>
        <v>0</v>
      </c>
      <c r="I162" s="38" t="n">
        <f aca="false">I119</f>
        <v>0</v>
      </c>
    </row>
    <row r="163" customFormat="false" ht="15" hidden="false" customHeight="true" outlineLevel="0" collapsed="false">
      <c r="A163" s="36" t="n">
        <v>3</v>
      </c>
      <c r="B163" s="14" t="s">
        <v>177</v>
      </c>
      <c r="C163" s="14"/>
      <c r="D163" s="14"/>
      <c r="E163" s="14"/>
      <c r="F163" s="14"/>
      <c r="G163" s="14"/>
      <c r="H163" s="37" t="n">
        <f aca="false">I163/$G$172</f>
        <v>0</v>
      </c>
      <c r="I163" s="38" t="n">
        <f aca="false">I123</f>
        <v>0</v>
      </c>
    </row>
    <row r="164" customFormat="false" ht="15" hidden="false" customHeight="true" outlineLevel="0" collapsed="false">
      <c r="A164" s="81" t="s">
        <v>178</v>
      </c>
      <c r="B164" s="81"/>
      <c r="C164" s="81"/>
      <c r="D164" s="81"/>
      <c r="E164" s="81"/>
      <c r="F164" s="81"/>
      <c r="G164" s="81"/>
      <c r="H164" s="82" t="n">
        <f aca="false">H161+H162+H163</f>
        <v>0</v>
      </c>
      <c r="I164" s="83" t="n">
        <f aca="false">I161+I162+I163</f>
        <v>0</v>
      </c>
    </row>
    <row r="165" customFormat="false" ht="4.5" hidden="false" customHeight="true" outlineLevel="0" collapsed="false"/>
    <row r="166" customFormat="false" ht="11.25" hidden="false" customHeight="true" outlineLevel="0" collapsed="false">
      <c r="A166" s="33" t="s">
        <v>141</v>
      </c>
      <c r="B166" s="33"/>
      <c r="C166" s="33"/>
      <c r="D166" s="33"/>
      <c r="E166" s="33"/>
      <c r="F166" s="33"/>
      <c r="G166" s="33"/>
      <c r="H166" s="33"/>
      <c r="I166" s="33"/>
    </row>
    <row r="167" customFormat="false" ht="15" hidden="false" customHeight="true" outlineLevel="0" collapsed="false">
      <c r="A167" s="36" t="n">
        <v>1</v>
      </c>
      <c r="B167" s="14" t="s">
        <v>179</v>
      </c>
      <c r="C167" s="14"/>
      <c r="D167" s="14"/>
      <c r="E167" s="14"/>
      <c r="F167" s="14"/>
      <c r="G167" s="14"/>
      <c r="H167" s="37" t="n">
        <f aca="false">I167/$G$172</f>
        <v>0.1125</v>
      </c>
      <c r="I167" s="38" t="n">
        <f aca="false">I138</f>
        <v>671.962904092127</v>
      </c>
    </row>
    <row r="168" customFormat="false" ht="15" hidden="false" customHeight="true" outlineLevel="0" collapsed="false">
      <c r="A168" s="81" t="s">
        <v>180</v>
      </c>
      <c r="B168" s="81"/>
      <c r="C168" s="81"/>
      <c r="D168" s="81"/>
      <c r="E168" s="81"/>
      <c r="F168" s="81"/>
      <c r="G168" s="81"/>
      <c r="H168" s="82" t="n">
        <f aca="false">H167</f>
        <v>0.1125</v>
      </c>
      <c r="I168" s="83" t="n">
        <f aca="false">I138</f>
        <v>671.962904092127</v>
      </c>
      <c r="K168" s="123"/>
    </row>
    <row r="169" customFormat="false" ht="4.5" hidden="false" customHeight="true" outlineLevel="0" collapsed="false"/>
    <row r="170" customFormat="false" ht="11.25" hidden="false" customHeight="true" outlineLevel="0" collapsed="false">
      <c r="A170" s="124" t="s">
        <v>170</v>
      </c>
      <c r="B170" s="124"/>
      <c r="C170" s="124"/>
      <c r="D170" s="124"/>
      <c r="E170" s="124"/>
      <c r="F170" s="124"/>
      <c r="G170" s="124"/>
      <c r="H170" s="124"/>
      <c r="I170" s="124"/>
    </row>
    <row r="171" customFormat="false" ht="45" hidden="false" customHeight="true" outlineLevel="0" collapsed="false">
      <c r="A171" s="125" t="s">
        <v>181</v>
      </c>
      <c r="B171" s="125"/>
      <c r="C171" s="125"/>
      <c r="D171" s="125"/>
      <c r="E171" s="125"/>
      <c r="F171" s="125"/>
      <c r="G171" s="124" t="s">
        <v>182</v>
      </c>
      <c r="H171" s="124" t="s">
        <v>183</v>
      </c>
      <c r="I171" s="124" t="s">
        <v>184</v>
      </c>
    </row>
    <row r="172" customFormat="false" ht="11.25" hidden="false" customHeight="true" outlineLevel="0" collapsed="false">
      <c r="A172" s="126" t="str">
        <f aca="false">D5</f>
        <v>Supervisor</v>
      </c>
      <c r="B172" s="126"/>
      <c r="C172" s="126"/>
      <c r="D172" s="126"/>
      <c r="E172" s="126"/>
      <c r="F172" s="126"/>
      <c r="G172" s="127" t="n">
        <f aca="false">I158+I164+I168</f>
        <v>5973.00359193002</v>
      </c>
      <c r="H172" s="124" t="n">
        <f aca="false">IF(D6="12x36",2,1)</f>
        <v>1</v>
      </c>
      <c r="I172" s="127" t="n">
        <f aca="false">G172*H172</f>
        <v>5973.00359193002</v>
      </c>
    </row>
    <row r="173" customFormat="false" ht="11.25" hidden="false" customHeight="false" outlineLevel="0" collapsed="false">
      <c r="A173" s="126"/>
      <c r="B173" s="126"/>
      <c r="C173" s="126"/>
      <c r="D173" s="126"/>
      <c r="E173" s="126"/>
      <c r="F173" s="126"/>
      <c r="G173" s="124"/>
      <c r="H173" s="124"/>
      <c r="I173" s="127"/>
    </row>
    <row r="174" s="44" customFormat="true" ht="12" hidden="false" customHeight="true" outlineLevel="0" collapsed="false">
      <c r="A174" s="128" t="s">
        <v>185</v>
      </c>
      <c r="B174" s="128"/>
      <c r="C174" s="128"/>
      <c r="D174" s="128"/>
      <c r="E174" s="128"/>
      <c r="F174" s="128"/>
      <c r="G174" s="128"/>
      <c r="H174" s="128"/>
      <c r="I174" s="129" t="n">
        <f aca="false">I172</f>
        <v>5973.00359193002</v>
      </c>
      <c r="J174" s="122"/>
    </row>
  </sheetData>
  <mergeCells count="173">
    <mergeCell ref="A1:I1"/>
    <mergeCell ref="A2:B2"/>
    <mergeCell ref="C2:D2"/>
    <mergeCell ref="E2:I2"/>
    <mergeCell ref="A3:B3"/>
    <mergeCell ref="A5:C5"/>
    <mergeCell ref="D5:F5"/>
    <mergeCell ref="G5:H6"/>
    <mergeCell ref="I5:I6"/>
    <mergeCell ref="A6:C6"/>
    <mergeCell ref="D6:F6"/>
    <mergeCell ref="A7:C7"/>
    <mergeCell ref="D7:F7"/>
    <mergeCell ref="G7:H8"/>
    <mergeCell ref="I7:I8"/>
    <mergeCell ref="A8:C8"/>
    <mergeCell ref="D8:F8"/>
    <mergeCell ref="A9:C9"/>
    <mergeCell ref="D9:F9"/>
    <mergeCell ref="G9:H9"/>
    <mergeCell ref="A10:F10"/>
    <mergeCell ref="A11:F11"/>
    <mergeCell ref="A12:F14"/>
    <mergeCell ref="G12:G14"/>
    <mergeCell ref="A15:F17"/>
    <mergeCell ref="G15:G17"/>
    <mergeCell ref="A18:F20"/>
    <mergeCell ref="G18:G20"/>
    <mergeCell ref="A21:F21"/>
    <mergeCell ref="A22:F22"/>
    <mergeCell ref="A23:F23"/>
    <mergeCell ref="A24:F25"/>
    <mergeCell ref="A26:F26"/>
    <mergeCell ref="A27:F27"/>
    <mergeCell ref="A29:I29"/>
    <mergeCell ref="B30:G30"/>
    <mergeCell ref="B31:G31"/>
    <mergeCell ref="B32:G32"/>
    <mergeCell ref="B33:G33"/>
    <mergeCell ref="B34:G34"/>
    <mergeCell ref="B35:G35"/>
    <mergeCell ref="B36:G36"/>
    <mergeCell ref="B37:G37"/>
    <mergeCell ref="B38:G38"/>
    <mergeCell ref="B39:G39"/>
    <mergeCell ref="A40:G40"/>
    <mergeCell ref="B42:G42"/>
    <mergeCell ref="B43:G43"/>
    <mergeCell ref="B44:G44"/>
    <mergeCell ref="B45:G45"/>
    <mergeCell ref="B46:G46"/>
    <mergeCell ref="B47:G47"/>
    <mergeCell ref="B48:G48"/>
    <mergeCell ref="B49:G49"/>
    <mergeCell ref="B50:G50"/>
    <mergeCell ref="A51:G51"/>
    <mergeCell ref="A52:I52"/>
    <mergeCell ref="A53:I53"/>
    <mergeCell ref="B54:G54"/>
    <mergeCell ref="B55:G55"/>
    <mergeCell ref="B56:G56"/>
    <mergeCell ref="B57:G57"/>
    <mergeCell ref="B58:G58"/>
    <mergeCell ref="B59:G59"/>
    <mergeCell ref="B60:G60"/>
    <mergeCell ref="B61:G61"/>
    <mergeCell ref="B62:G62"/>
    <mergeCell ref="A63:G63"/>
    <mergeCell ref="B64:I64"/>
    <mergeCell ref="B65:I65"/>
    <mergeCell ref="B66:G66"/>
    <mergeCell ref="B67:G67"/>
    <mergeCell ref="B68:G68"/>
    <mergeCell ref="B69:G69"/>
    <mergeCell ref="A70:G70"/>
    <mergeCell ref="B72:G72"/>
    <mergeCell ref="B73:G73"/>
    <mergeCell ref="A74:G74"/>
    <mergeCell ref="A76:G76"/>
    <mergeCell ref="B78:G78"/>
    <mergeCell ref="B79:G79"/>
    <mergeCell ref="B80:G80"/>
    <mergeCell ref="B81:G81"/>
    <mergeCell ref="B82:G82"/>
    <mergeCell ref="B83:G83"/>
    <mergeCell ref="B84:G84"/>
    <mergeCell ref="A85:G85"/>
    <mergeCell ref="B86:G86"/>
    <mergeCell ref="A87:I87"/>
    <mergeCell ref="A88:B88"/>
    <mergeCell ref="A89:B89"/>
    <mergeCell ref="A91:I91"/>
    <mergeCell ref="A92:B92"/>
    <mergeCell ref="A93:B93"/>
    <mergeCell ref="A95:E95"/>
    <mergeCell ref="F95:I95"/>
    <mergeCell ref="A96:B96"/>
    <mergeCell ref="A97:B97"/>
    <mergeCell ref="A99:G99"/>
    <mergeCell ref="A101:I101"/>
    <mergeCell ref="B102:G102"/>
    <mergeCell ref="B103:G103"/>
    <mergeCell ref="B104:G104"/>
    <mergeCell ref="B105:G105"/>
    <mergeCell ref="B106:G106"/>
    <mergeCell ref="B107:G107"/>
    <mergeCell ref="B108:G108"/>
    <mergeCell ref="A109:G109"/>
    <mergeCell ref="B110:I110"/>
    <mergeCell ref="A112:E112"/>
    <mergeCell ref="A113:B113"/>
    <mergeCell ref="A114:B114"/>
    <mergeCell ref="B115:I115"/>
    <mergeCell ref="B116:G116"/>
    <mergeCell ref="B117:G117"/>
    <mergeCell ref="B118:G118"/>
    <mergeCell ref="A119:G119"/>
    <mergeCell ref="B121:G121"/>
    <mergeCell ref="B122:G122"/>
    <mergeCell ref="A123:G123"/>
    <mergeCell ref="A125:E125"/>
    <mergeCell ref="A126:B126"/>
    <mergeCell ref="A127:B127"/>
    <mergeCell ref="A129:G129"/>
    <mergeCell ref="A131:I131"/>
    <mergeCell ref="B132:G132"/>
    <mergeCell ref="B133:G133"/>
    <mergeCell ref="B134:G134"/>
    <mergeCell ref="B135:G135"/>
    <mergeCell ref="B136:G136"/>
    <mergeCell ref="B137:G137"/>
    <mergeCell ref="A138:G138"/>
    <mergeCell ref="B139:I139"/>
    <mergeCell ref="B140:I140"/>
    <mergeCell ref="A141:I141"/>
    <mergeCell ref="A142:B142"/>
    <mergeCell ref="D142:E142"/>
    <mergeCell ref="H142:I142"/>
    <mergeCell ref="A143:B143"/>
    <mergeCell ref="D143:E143"/>
    <mergeCell ref="H143:I143"/>
    <mergeCell ref="A144:B144"/>
    <mergeCell ref="H144:I144"/>
    <mergeCell ref="A145:B145"/>
    <mergeCell ref="H145:I145"/>
    <mergeCell ref="A146:B146"/>
    <mergeCell ref="H146:I146"/>
    <mergeCell ref="A147:A148"/>
    <mergeCell ref="B147:E148"/>
    <mergeCell ref="H147:I147"/>
    <mergeCell ref="H148:I148"/>
    <mergeCell ref="B149:I149"/>
    <mergeCell ref="B150:I150"/>
    <mergeCell ref="A151:G151"/>
    <mergeCell ref="A153:I153"/>
    <mergeCell ref="A154:I154"/>
    <mergeCell ref="B155:G155"/>
    <mergeCell ref="B156:G156"/>
    <mergeCell ref="B157:G157"/>
    <mergeCell ref="A158:G158"/>
    <mergeCell ref="A160:I160"/>
    <mergeCell ref="B161:G161"/>
    <mergeCell ref="B162:G162"/>
    <mergeCell ref="B163:G163"/>
    <mergeCell ref="A164:G164"/>
    <mergeCell ref="A166:I166"/>
    <mergeCell ref="B167:G167"/>
    <mergeCell ref="A168:G168"/>
    <mergeCell ref="A170:I170"/>
    <mergeCell ref="A171:F171"/>
    <mergeCell ref="A172:F172"/>
    <mergeCell ref="A173:F173"/>
    <mergeCell ref="A174:H174"/>
  </mergeCells>
  <printOptions headings="false" gridLines="false" gridLinesSet="true" horizontalCentered="true" verticalCentered="false"/>
  <pageMargins left="1.29583333333333" right="0.511805555555556" top="1.34722222222222" bottom="0.7875" header="0.511811023622047" footer="0.511811023622047"/>
  <pageSetup paperSize="9" scale="73" fitToWidth="1" fitToHeight="1" pageOrder="downThenOver" orientation="portrait" blackAndWhite="false" draft="false" cellComments="none" horizontalDpi="300" verticalDpi="300" copies="1"/>
  <headerFooter differentFirst="false" differentOddEven="false">
    <oddHeader/>
    <oddFooter/>
  </headerFooter>
</worksheet>
</file>

<file path=xl/worksheets/sheet1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true"/>
  </sheetPr>
  <dimension ref="A1:G24"/>
  <sheetViews>
    <sheetView showFormulas="false" showGridLines="true" showRowColHeaders="true" showZeros="true" rightToLeft="false" tabSelected="false" showOutlineSymbols="true" defaultGridColor="true" view="pageBreakPreview" topLeftCell="A1" colorId="64" zoomScale="100" zoomScaleNormal="100" zoomScalePageLayoutView="100" workbookViewId="0">
      <selection pane="topLeft" activeCell="K30" activeCellId="0" sqref="K30"/>
    </sheetView>
  </sheetViews>
  <sheetFormatPr defaultColWidth="8.42578125" defaultRowHeight="15" zeroHeight="false" outlineLevelRow="0" outlineLevelCol="0"/>
  <cols>
    <col collapsed="false" customWidth="true" hidden="false" outlineLevel="0" max="1" min="1" style="132" width="37.57"/>
    <col collapsed="false" customWidth="true" hidden="false" outlineLevel="0" max="2" min="2" style="132" width="24.29"/>
    <col collapsed="false" customWidth="true" hidden="false" outlineLevel="0" max="3" min="3" style="132" width="13.29"/>
    <col collapsed="false" customWidth="true" hidden="false" outlineLevel="0" max="4" min="4" style="132" width="17.29"/>
    <col collapsed="false" customWidth="true" hidden="false" outlineLevel="0" max="5" min="5" style="132" width="12.57"/>
    <col collapsed="false" customWidth="true" hidden="false" outlineLevel="0" max="6" min="6" style="132" width="7.15"/>
    <col collapsed="false" customWidth="true" hidden="false" outlineLevel="0" max="7" min="7" style="132" width="14"/>
    <col collapsed="false" customWidth="false" hidden="false" outlineLevel="0" max="16384" min="8" style="132" width="8.42"/>
  </cols>
  <sheetData>
    <row r="1" customFormat="false" ht="15" hidden="false" customHeight="false" outlineLevel="0" collapsed="false">
      <c r="A1" s="133" t="s">
        <v>205</v>
      </c>
      <c r="B1" s="133"/>
      <c r="C1" s="133"/>
      <c r="D1" s="133"/>
      <c r="E1" s="133"/>
      <c r="F1" s="133"/>
      <c r="G1" s="133"/>
    </row>
    <row r="2" customFormat="false" ht="29.25" hidden="false" customHeight="true" outlineLevel="0" collapsed="false">
      <c r="A2" s="134" t="s">
        <v>206</v>
      </c>
      <c r="B2" s="134" t="s">
        <v>207</v>
      </c>
      <c r="C2" s="134" t="s">
        <v>208</v>
      </c>
      <c r="D2" s="134" t="s">
        <v>209</v>
      </c>
      <c r="E2" s="135" t="s">
        <v>101</v>
      </c>
      <c r="F2" s="135" t="s">
        <v>210</v>
      </c>
      <c r="G2" s="135" t="s">
        <v>211</v>
      </c>
    </row>
    <row r="3" customFormat="false" ht="15" hidden="false" customHeight="false" outlineLevel="0" collapsed="false">
      <c r="A3" s="136" t="s">
        <v>7</v>
      </c>
      <c r="B3" s="136" t="s">
        <v>14</v>
      </c>
      <c r="C3" s="137" t="s">
        <v>212</v>
      </c>
      <c r="D3" s="137" t="s">
        <v>213</v>
      </c>
      <c r="E3" s="138" t="n">
        <f aca="false">'Servente de Limpeza'!I174</f>
        <v>4470.48554465342</v>
      </c>
      <c r="F3" s="137" t="n">
        <v>5</v>
      </c>
      <c r="G3" s="138" t="n">
        <f aca="false">F3*E3</f>
        <v>22352.4277232671</v>
      </c>
    </row>
    <row r="4" customFormat="false" ht="15" hidden="false" customHeight="false" outlineLevel="0" collapsed="false">
      <c r="A4" s="136" t="s">
        <v>186</v>
      </c>
      <c r="B4" s="136" t="s">
        <v>14</v>
      </c>
      <c r="C4" s="137" t="s">
        <v>212</v>
      </c>
      <c r="D4" s="137" t="s">
        <v>213</v>
      </c>
      <c r="E4" s="138" t="n">
        <f aca="false">'Auxiliar Administrativo'!I174</f>
        <v>4184.13934134642</v>
      </c>
      <c r="F4" s="137" t="n">
        <v>13</v>
      </c>
      <c r="G4" s="138" t="n">
        <f aca="false">F4*E4</f>
        <v>54393.8114375034</v>
      </c>
    </row>
    <row r="5" customFormat="false" ht="15" hidden="false" customHeight="false" outlineLevel="0" collapsed="false">
      <c r="A5" s="136" t="s">
        <v>187</v>
      </c>
      <c r="B5" s="136" t="s">
        <v>14</v>
      </c>
      <c r="C5" s="137" t="s">
        <v>212</v>
      </c>
      <c r="D5" s="137" t="s">
        <v>213</v>
      </c>
      <c r="E5" s="138" t="n">
        <f aca="false">'Carpinteiro (Oficial)'!I174</f>
        <v>3767.4244266907</v>
      </c>
      <c r="F5" s="137" t="n">
        <v>2</v>
      </c>
      <c r="G5" s="138" t="n">
        <f aca="false">F5*E5</f>
        <v>7534.84885338141</v>
      </c>
    </row>
    <row r="6" customFormat="false" ht="15" hidden="false" customHeight="false" outlineLevel="0" collapsed="false">
      <c r="A6" s="136" t="s">
        <v>190</v>
      </c>
      <c r="B6" s="136" t="s">
        <v>14</v>
      </c>
      <c r="C6" s="137" t="s">
        <v>212</v>
      </c>
      <c r="D6" s="137" t="s">
        <v>213</v>
      </c>
      <c r="E6" s="138" t="n">
        <f aca="false">Copeira!I174</f>
        <v>3917.70006863515</v>
      </c>
      <c r="F6" s="137" t="n">
        <v>1</v>
      </c>
      <c r="G6" s="138" t="n">
        <f aca="false">F6*E6</f>
        <v>3917.70006863515</v>
      </c>
    </row>
    <row r="7" customFormat="false" ht="15" hidden="false" customHeight="false" outlineLevel="0" collapsed="false">
      <c r="A7" s="136" t="s">
        <v>191</v>
      </c>
      <c r="B7" s="136" t="s">
        <v>14</v>
      </c>
      <c r="C7" s="137" t="s">
        <v>212</v>
      </c>
      <c r="D7" s="137" t="s">
        <v>213</v>
      </c>
      <c r="E7" s="138" t="n">
        <f aca="false">'Eletricista de Baixa Tensão(Of)'!I174</f>
        <v>4869.86921948665</v>
      </c>
      <c r="F7" s="137" t="n">
        <v>2</v>
      </c>
      <c r="G7" s="138" t="n">
        <f aca="false">F7*E7</f>
        <v>9739.73843897329</v>
      </c>
    </row>
    <row r="8" customFormat="false" ht="15" hidden="false" customHeight="false" outlineLevel="0" collapsed="false">
      <c r="A8" s="136" t="s">
        <v>192</v>
      </c>
      <c r="B8" s="136" t="s">
        <v>14</v>
      </c>
      <c r="C8" s="137" t="s">
        <v>212</v>
      </c>
      <c r="D8" s="137" t="s">
        <v>213</v>
      </c>
      <c r="E8" s="138" t="n">
        <f aca="false">'Encanador Instalador Hidráulico'!I174</f>
        <v>3069.83583989183</v>
      </c>
      <c r="F8" s="137" t="n">
        <v>2</v>
      </c>
      <c r="G8" s="138" t="n">
        <f aca="false">F8*E8</f>
        <v>6139.67167978366</v>
      </c>
    </row>
    <row r="9" customFormat="false" ht="15" hidden="false" customHeight="false" outlineLevel="0" collapsed="false">
      <c r="A9" s="136" t="s">
        <v>193</v>
      </c>
      <c r="B9" s="136" t="s">
        <v>14</v>
      </c>
      <c r="C9" s="137" t="s">
        <v>212</v>
      </c>
      <c r="D9" s="137" t="s">
        <v>213</v>
      </c>
      <c r="E9" s="138" t="n">
        <f aca="false">Jardineiro!I174</f>
        <v>3917.70006863515</v>
      </c>
      <c r="F9" s="137" t="n">
        <v>1</v>
      </c>
      <c r="G9" s="138" t="n">
        <f aca="false">F9*E9</f>
        <v>3917.70006863515</v>
      </c>
    </row>
    <row r="10" customFormat="false" ht="15" hidden="false" customHeight="false" outlineLevel="0" collapsed="false">
      <c r="A10" s="136" t="s">
        <v>194</v>
      </c>
      <c r="B10" s="136" t="s">
        <v>14</v>
      </c>
      <c r="C10" s="137" t="s">
        <v>212</v>
      </c>
      <c r="D10" s="137" t="s">
        <v>213</v>
      </c>
      <c r="E10" s="138" t="n">
        <f aca="false">Mecânico!I174</f>
        <v>6114.16750462197</v>
      </c>
      <c r="F10" s="137" t="n">
        <v>1</v>
      </c>
      <c r="G10" s="138" t="n">
        <f aca="false">F10*E10</f>
        <v>6114.16750462197</v>
      </c>
    </row>
    <row r="11" customFormat="false" ht="15" hidden="false" customHeight="false" outlineLevel="0" collapsed="false">
      <c r="A11" s="136" t="s">
        <v>196</v>
      </c>
      <c r="B11" s="136" t="s">
        <v>14</v>
      </c>
      <c r="C11" s="137" t="s">
        <v>212</v>
      </c>
      <c r="D11" s="137" t="s">
        <v>213</v>
      </c>
      <c r="E11" s="138" t="n">
        <f aca="false">'Operador de Máquina Leve'!I174</f>
        <v>3069.83583989183</v>
      </c>
      <c r="F11" s="137" t="n">
        <v>5</v>
      </c>
      <c r="G11" s="138" t="n">
        <f aca="false">F11*E11</f>
        <v>15349.1791994592</v>
      </c>
    </row>
    <row r="12" customFormat="false" ht="15" hidden="false" customHeight="false" outlineLevel="0" collapsed="false">
      <c r="A12" s="136" t="s">
        <v>197</v>
      </c>
      <c r="B12" s="136" t="s">
        <v>14</v>
      </c>
      <c r="C12" s="137" t="s">
        <v>212</v>
      </c>
      <c r="D12" s="137" t="s">
        <v>213</v>
      </c>
      <c r="E12" s="138" t="n">
        <f aca="false">'Operador de Máquina Rodoviária'!I174</f>
        <v>3149.88698919662</v>
      </c>
      <c r="F12" s="137" t="n">
        <v>1</v>
      </c>
      <c r="G12" s="138" t="n">
        <f aca="false">F12*E12</f>
        <v>3149.88698919662</v>
      </c>
    </row>
    <row r="13" customFormat="false" ht="15" hidden="false" customHeight="false" outlineLevel="0" collapsed="false">
      <c r="A13" s="136" t="s">
        <v>198</v>
      </c>
      <c r="B13" s="136" t="s">
        <v>14</v>
      </c>
      <c r="C13" s="137" t="s">
        <v>212</v>
      </c>
      <c r="D13" s="137" t="s">
        <v>213</v>
      </c>
      <c r="E13" s="138" t="n">
        <f aca="false">'Pedreiro (Oficial)'!I174</f>
        <v>3767.4244266907</v>
      </c>
      <c r="F13" s="137" t="n">
        <v>2</v>
      </c>
      <c r="G13" s="138" t="n">
        <f aca="false">F13*E13</f>
        <v>7534.84885338141</v>
      </c>
    </row>
    <row r="14" customFormat="false" ht="15" hidden="false" customHeight="false" outlineLevel="0" collapsed="false">
      <c r="A14" s="136" t="s">
        <v>199</v>
      </c>
      <c r="B14" s="136" t="s">
        <v>14</v>
      </c>
      <c r="C14" s="137" t="s">
        <v>212</v>
      </c>
      <c r="D14" s="137" t="s">
        <v>213</v>
      </c>
      <c r="E14" s="138" t="n">
        <f aca="false">'Auxiliar de Serviços Gerais'!I174</f>
        <v>3917.70006863515</v>
      </c>
      <c r="F14" s="137" t="n">
        <v>12</v>
      </c>
      <c r="G14" s="138" t="n">
        <f aca="false">F14*E14</f>
        <v>47012.4008236219</v>
      </c>
    </row>
    <row r="15" customFormat="false" ht="15" hidden="false" customHeight="false" outlineLevel="0" collapsed="false">
      <c r="A15" s="136" t="s">
        <v>200</v>
      </c>
      <c r="B15" s="136" t="s">
        <v>14</v>
      </c>
      <c r="C15" s="137" t="s">
        <v>212</v>
      </c>
      <c r="D15" s="137" t="s">
        <v>213</v>
      </c>
      <c r="E15" s="138" t="n">
        <f aca="false">Soldador!I174</f>
        <v>4090.21236065879</v>
      </c>
      <c r="F15" s="137" t="n">
        <v>1</v>
      </c>
      <c r="G15" s="138" t="n">
        <f aca="false">F15*E15</f>
        <v>4090.21236065879</v>
      </c>
    </row>
    <row r="16" customFormat="false" ht="15" hidden="false" customHeight="false" outlineLevel="0" collapsed="false">
      <c r="A16" s="136" t="s">
        <v>202</v>
      </c>
      <c r="B16" s="136" t="s">
        <v>14</v>
      </c>
      <c r="C16" s="137" t="s">
        <v>212</v>
      </c>
      <c r="D16" s="137" t="s">
        <v>213</v>
      </c>
      <c r="E16" s="138" t="n">
        <f aca="false">'Operador de Computador'!I174</f>
        <v>5521.90170882688</v>
      </c>
      <c r="F16" s="137" t="n">
        <v>1</v>
      </c>
      <c r="G16" s="138" t="n">
        <f aca="false">F16*E16</f>
        <v>5521.90170882688</v>
      </c>
    </row>
    <row r="17" customFormat="false" ht="15" hidden="false" customHeight="false" outlineLevel="0" collapsed="false">
      <c r="A17" s="136" t="s">
        <v>214</v>
      </c>
      <c r="B17" s="136" t="s">
        <v>14</v>
      </c>
      <c r="C17" s="137" t="s">
        <v>215</v>
      </c>
      <c r="D17" s="137" t="s">
        <v>213</v>
      </c>
      <c r="E17" s="138" t="n">
        <f aca="false">Supervisor!I174</f>
        <v>5973.00359193002</v>
      </c>
      <c r="F17" s="137" t="n">
        <v>2</v>
      </c>
      <c r="G17" s="138" t="n">
        <f aca="false">F17*E17</f>
        <v>11946.00718386</v>
      </c>
    </row>
    <row r="18" customFormat="false" ht="15" hidden="false" customHeight="false" outlineLevel="0" collapsed="false">
      <c r="A18" s="139" t="s">
        <v>166</v>
      </c>
      <c r="B18" s="139"/>
      <c r="C18" s="139"/>
      <c r="D18" s="139"/>
      <c r="E18" s="139"/>
      <c r="F18" s="140" t="n">
        <f aca="false">SUM(F3:F17)</f>
        <v>51</v>
      </c>
      <c r="G18" s="141" t="n">
        <f aca="false">SUM(G3:G17)</f>
        <v>208714.502893806</v>
      </c>
    </row>
    <row r="21" customFormat="false" ht="15" hidden="false" customHeight="false" outlineLevel="0" collapsed="false">
      <c r="G21" s="142"/>
    </row>
    <row r="24" customFormat="false" ht="15" hidden="false" customHeight="false" outlineLevel="0" collapsed="false">
      <c r="A24" s="143"/>
      <c r="B24" s="143"/>
      <c r="C24" s="143"/>
      <c r="D24" s="143"/>
    </row>
  </sheetData>
  <mergeCells count="2">
    <mergeCell ref="A1:G1"/>
    <mergeCell ref="A18:E18"/>
  </mergeCells>
  <printOptions headings="false" gridLines="false" gridLinesSet="true" horizontalCentered="false" verticalCentered="false"/>
  <pageMargins left="0.511805555555556" right="0.511805555555556" top="0.7875" bottom="0.7875" header="0.511811023622047" footer="0.511811023622047"/>
  <pageSetup paperSize="9" scale="100" fitToWidth="1" fitToHeight="1" pageOrder="downThenOver" orientation="portrait" blackAndWhite="false" draft="false" cellComments="none" horizontalDpi="300" verticalDpi="300" copies="1"/>
  <headerFooter differentFirst="false" differentOddEven="false">
    <oddHeader/>
    <odd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2</TotalTime>
  <Application>LibreOffice/24.2.4.2$Windows_X86_64 LibreOffice_project/51a6219feb6075d9a4c46691dcfe0cd9c4fff3c2</Application>
  <AppVersion>15.0000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2019-04-12T20:03:09Z</dcterms:created>
  <dc:creator>Dell</dc:creator>
  <dc:description/>
  <dc:language>pt-BR</dc:language>
  <cp:lastModifiedBy/>
  <cp:lastPrinted>2022-09-06T17:57:16Z</cp:lastPrinted>
  <dcterms:modified xsi:type="dcterms:W3CDTF">2024-12-11T09:12:18Z</dcterms:modified>
  <cp:revision>3</cp:revision>
  <dc:subject/>
  <dc:title/>
</cp:coreProperties>
</file>

<file path=docProps/custom.xml><?xml version="1.0" encoding="utf-8"?>
<Properties xmlns="http://schemas.openxmlformats.org/officeDocument/2006/custom-properties" xmlns:vt="http://schemas.openxmlformats.org/officeDocument/2006/docPropsVTypes"/>
</file>