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pervisor 44h" sheetId="1" state="visible" r:id="rId3"/>
    <sheet name="Servente 44h" sheetId="2" state="visible" r:id="rId4"/>
    <sheet name="Auxiliar de Limpeza 44h" sheetId="3" state="visible" r:id="rId5"/>
    <sheet name="Resumo" sheetId="4" state="visible" r:id="rId6"/>
  </sheets>
  <externalReferences>
    <externalReference r:id="rId7"/>
    <externalReference r:id="rId8"/>
  </externalReferences>
  <definedNames>
    <definedName function="false" hidden="false" localSheetId="2" name="_xlnm.Print_Area" vbProcedure="false">'Auxiliar de Limpeza 44h'!$A$1:$I$173</definedName>
    <definedName function="false" hidden="false" localSheetId="1" name="_xlnm.Print_Area" vbProcedure="false">'Servente 44h'!$A$1:$I$173</definedName>
    <definedName function="false" hidden="false" localSheetId="0" name="_xlnm.Print_Area" vbProcedure="false">'Supervisor 44h'!$A$1:$I$173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<sst xmlns="http://schemas.openxmlformats.org/spreadsheetml/2006/main" count="783" uniqueCount="197">
  <si>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</si>
  <si>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</si>
  <si>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t xml:space="preserve">24/0804-0000645-5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</si>
  <si>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REAL</t>
    </r>
  </si>
  <si>
    <t xml:space="preserve">LICITAÇÃO/EDITAL</t>
  </si>
  <si>
    <t xml:space="preserve">ABERTURA:</t>
  </si>
  <si>
    <t xml:space="preserve">Cargo/Função:</t>
  </si>
  <si>
    <t xml:space="preserve">Supervisor</t>
  </si>
  <si>
    <t xml:space="preserve">Convenção Coletiva de Trabalho:</t>
  </si>
  <si>
    <t xml:space="preserve">RS000044/2024</t>
  </si>
  <si>
    <t xml:space="preserve">INSALUBRIDADE (10%, 20%, 40%)</t>
  </si>
  <si>
    <t xml:space="preserve">Não aplicável</t>
  </si>
  <si>
    <t xml:space="preserve">Origem do salário:</t>
  </si>
  <si>
    <t xml:space="preserve">CONVENÇÃO COLETIVA DE TRABALHO RS000044/2024</t>
  </si>
  <si>
    <t xml:space="preserve">Cidade:</t>
  </si>
  <si>
    <t xml:space="preserve">Passo Fundo</t>
  </si>
  <si>
    <t xml:space="preserve">PERICULOSIDADE (30%)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</si>
  <si>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</si>
  <si>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</si>
  <si>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</si>
  <si>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</si>
  <si>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</si>
  <si>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</si>
  <si>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</si>
  <si>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</si>
  <si>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</si>
  <si>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Auxílio Alimentação</t>
  </si>
  <si>
    <t xml:space="preserve">Auxílio Lanche</t>
  </si>
  <si>
    <t xml:space="preserve">PLANO DE BENEFÍCIO SOCIAL FAMILIAR  CLÁUSULA 29ª DA CCT.</t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</si>
  <si>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</si>
  <si>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</si>
  <si>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</si>
  <si>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</si>
  <si>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</si>
  <si>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</si>
  <si>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</si>
  <si>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</si>
  <si>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</si>
  <si>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</si>
  <si>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</si>
  <si>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</si>
  <si>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</si>
  <si>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</si>
  <si>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</si>
  <si>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</si>
  <si>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</si>
  <si>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</si>
  <si>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</si>
  <si>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</si>
  <si>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05/2017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</si>
  <si>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</si>
  <si>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</si>
  <si>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</si>
  <si>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</si>
  <si>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</si>
  <si>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</si>
  <si>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</si>
  <si>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</si>
  <si>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</si>
  <si>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</si>
  <si>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</si>
  <si>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</si>
  <si>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</si>
  <si>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</si>
  <si>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</si>
  <si>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</si>
  <si>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</si>
  <si>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</si>
  <si>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</si>
  <si>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</si>
  <si>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</si>
  <si>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</si>
  <si>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</si>
  <si>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</si>
  <si>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</si>
  <si>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</si>
  <si>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</si>
  <si>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</si>
  <si>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</si>
  <si>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</si>
  <si>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</si>
  <si>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</si>
  <si>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</si>
  <si>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</si>
  <si>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</si>
  <si>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</si>
  <si>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</si>
  <si>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</si>
  <si>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</si>
  <si>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</si>
  <si>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</si>
  <si>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</si>
  <si>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</si>
  <si>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</si>
  <si>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Vale-Transporte⁽⁵⁾</t>
  </si>
  <si>
    <t xml:space="preserve">Adicional Intervalar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</si>
  <si>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</si>
  <si>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</si>
  <si>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</si>
  <si>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</si>
  <si>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</si>
  <si>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</si>
  <si>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</si>
  <si>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</si>
  <si>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</si>
  <si>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</si>
  <si>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</si>
  <si>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</si>
  <si>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</si>
  <si>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</si>
  <si>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</si>
  <si>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 VALE ALIMENTAÇÃO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</si>
  <si>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</si>
  <si>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</si>
  <si>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</si>
  <si>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</si>
  <si>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</si>
  <si>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</si>
  <si>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t xml:space="preserve">Materiais/Equipamentos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</si>
  <si>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</si>
  <si>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 xml:space="preserve">Outros (especificar)</t>
  </si>
  <si>
    <t xml:space="preserve">Total de Despesas Diretas</t>
  </si>
  <si>
    <t xml:space="preserve"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</si>
  <si>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</si>
  <si>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</si>
  <si>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</si>
  <si>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</si>
  <si>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</si>
  <si>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</si>
  <si>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</si>
  <si>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</si>
  <si>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</si>
  <si>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</si>
  <si>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</si>
  <si>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</si>
  <si>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</si>
  <si>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t xml:space="preserve">Total de Despesas Indiretas</t>
  </si>
  <si>
    <t xml:space="preserve">Lucro</t>
  </si>
  <si>
    <t xml:space="preserve">Total do Lucro</t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</si>
  <si>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</si>
  <si>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</si>
  <si>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</si>
  <si>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</si>
  <si>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</si>
  <si>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</si>
  <si>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</si>
  <si>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</si>
  <si>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</si>
  <si>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</si>
  <si>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</si>
  <si>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</si>
  <si>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</si>
  <si>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</si>
  <si>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</si>
  <si>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</si>
  <si>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</si>
  <si>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</si>
  <si>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</si>
  <si>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</si>
  <si>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</si>
  <si>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</si>
  <si>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</si>
  <si>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</si>
  <si>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</si>
  <si>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</si>
  <si>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</si>
  <si>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</si>
  <si>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</si>
  <si>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</si>
  <si>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</si>
  <si>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</si>
  <si>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</si>
  <si>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</si>
  <si>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</si>
  <si>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</si>
  <si>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</si>
  <si>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</si>
  <si>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</si>
  <si>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</si>
  <si>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</si>
  <si>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</si>
  <si>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</si>
  <si>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</si>
  <si>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</si>
  <si>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</si>
  <si>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</si>
  <si>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Servente</t>
  </si>
  <si>
    <t xml:space="preserve">Auxiliar de Limpeza</t>
  </si>
  <si>
    <t xml:space="preserve">Quadro Resumo Mensal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</si>
  <si>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</si>
  <si>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</si>
  <si>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</si>
  <si>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</si>
  <si>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</si>
  <si>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Total</t>
  </si>
  <si>
    <t xml:space="preserve">44h</t>
  </si>
  <si>
    <t xml:space="preserve">seg a sáb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</si>
</sst>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General"/>
    <numFmt numFmtId="169" formatCode="&quot;R$ &quot;#,##0.00"/>
    <numFmt numFmtId="170" formatCode="0.00%"/>
    <numFmt numFmtId="171" formatCode="#,##0"/>
    <numFmt numFmtId="172" formatCode="#,##0.00"/>
    <numFmt numFmtId="173" formatCode="0.00"/>
    <numFmt numFmtId="174" formatCode="0.0%"/>
    <numFmt numFmtId="175" formatCode="0"/>
    <numFmt numFmtId="176" formatCode="@"/>
    <numFmt numFmtId="177" formatCode="0.0000"/>
    <numFmt numFmtId="178" formatCode="_-* #,##0.00_-;\-* #,##0.00_-;_-* \-??_-;_-@_-"/>
  </numFmts>
  <fonts count="2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7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3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5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16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16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1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3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6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1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1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1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5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6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6" fillId="11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1" xf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6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Relationship Id="rId9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true" showOutlineSymbols="true" defaultGridColor="true" view="pageBreakPreview" topLeftCell="A22" colorId="64" zoomScale="130" zoomScaleNormal="130" zoomScalePageLayoutView="130" workbookViewId="0">
      <selection pane="topLeft" activeCell="I122" activeCellId="0" sqref="I122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n">
        <v>0.37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0.72992700729927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</v>
      </c>
      <c r="I34" s="37" t="n">
        <f aca="false">IF(I7=20%,I23*I7,0)</f>
        <v>0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</v>
      </c>
      <c r="I35" s="37" t="n">
        <f aca="false">IF(I7=40%,I23*I7,0)</f>
        <v>0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0.27007299270073</v>
      </c>
      <c r="I36" s="37" t="n">
        <f aca="false">IF(I22="Não aplicável",0,I31*I22)</f>
        <v>569.9887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2110.4987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422.09974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31.6574805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21.104987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4.2209974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52.7624675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168.839896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63.314961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12.6629922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776.6635216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251.8120418918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43.2209028773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25.5855757401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24.1356631332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0.3672267738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0.9328404254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0.3904422595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191.612176973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538.0568700741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49.8647527849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3.6237262679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19.9463232137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73.4348022665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198.004928187269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198.004928187269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1586.16012212787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0.199942127422301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0.018176557038391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0.0781660751556019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0.00920161666055516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0.305486376276849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2.05704340027685</v>
      </c>
      <c r="I98" s="73" t="n">
        <f aca="false">I40+I76+I84</f>
        <v>4341.38742212787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835.283604425574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2110.4987</v>
      </c>
      <c r="B113" s="88"/>
      <c r="C113" s="88" t="n">
        <f aca="false">I51</f>
        <v>776.6635216</v>
      </c>
      <c r="D113" s="88" t="n">
        <f aca="false">I63</f>
        <v>538.0568700741</v>
      </c>
      <c r="E113" s="88" t="n">
        <f aca="false">I70</f>
        <v>73.4348022665</v>
      </c>
      <c r="F113" s="88" t="n">
        <f aca="false">I74</f>
        <v>198.004928187269</v>
      </c>
      <c r="G113" s="88" t="n">
        <f aca="false">I84</f>
        <v>644.7286</v>
      </c>
      <c r="H113" s="88" t="n">
        <f aca="false">A113+C113+D113+E113+F113+G113</f>
        <v>4341.38742212787</v>
      </c>
      <c r="I113" s="88" t="n">
        <f aca="false">H113-I111</f>
        <v>4176.41802212787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751.755243983017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2110.4987</v>
      </c>
      <c r="B126" s="88"/>
      <c r="C126" s="88" t="n">
        <f aca="false">I51</f>
        <v>776.6635216</v>
      </c>
      <c r="D126" s="88" t="n">
        <f aca="false">I63</f>
        <v>538.0568700741</v>
      </c>
      <c r="E126" s="88" t="n">
        <f aca="false">I70</f>
        <v>73.4348022665</v>
      </c>
      <c r="F126" s="88" t="n">
        <f aca="false">I74</f>
        <v>198.004928187269</v>
      </c>
      <c r="G126" s="88" t="n">
        <f aca="false">I84</f>
        <v>644.7286</v>
      </c>
      <c r="H126" s="88" t="n">
        <f aca="false">A126+C126+D126+E126+F126+G126</f>
        <v>4341.38742212787</v>
      </c>
      <c r="I126" s="88" t="n">
        <f aca="false">H126-I124</f>
        <v>4176.41802212787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0.0185915492957747</v>
      </c>
      <c r="I132" s="37" t="n">
        <f aca="false">($D$142/$E$143)*G142</f>
        <v>80.7131182705463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0.0856338028169014</v>
      </c>
      <c r="I133" s="37" t="n">
        <f aca="false">($D$142/$E$143)*G143</f>
        <v>371.769514458274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0.0225352112676056</v>
      </c>
      <c r="I134" s="37" t="n">
        <f aca="false">($D$142/$E$143)*G144</f>
        <v>97.8340827521774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($D$142/$E$143)*G145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($D$142/$E$143)*G146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0.126760563380282</v>
      </c>
      <c r="I137" s="41" t="n">
        <f aca="false">SUM(I132:I136)</f>
        <v>550.316715480998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27" t="s">
        <v>153</v>
      </c>
      <c r="B141" s="27"/>
      <c r="C141" s="27" t="s">
        <v>154</v>
      </c>
      <c r="D141" s="20" t="s">
        <v>155</v>
      </c>
      <c r="E141" s="20"/>
      <c r="F141" s="27" t="s">
        <v>156</v>
      </c>
      <c r="G141" s="92" t="s">
        <v>157</v>
      </c>
      <c r="H141" s="27" t="s">
        <v>158</v>
      </c>
      <c r="I141" s="27"/>
    </row>
    <row r="142" customFormat="false" ht="13.5" hidden="false" customHeight="true" outlineLevel="0" collapsed="false">
      <c r="A142" s="37" t="n">
        <f aca="false">I98</f>
        <v>4341.38742212787</v>
      </c>
      <c r="B142" s="37"/>
      <c r="C142" s="37" t="n">
        <f aca="false">I128</f>
        <v>0</v>
      </c>
      <c r="D142" s="93" t="n">
        <f aca="false">A142+C142</f>
        <v>4341.38742212787</v>
      </c>
      <c r="E142" s="93"/>
      <c r="F142" s="35" t="str">
        <f aca="false">B132</f>
        <v>PIS</v>
      </c>
      <c r="G142" s="94" t="n">
        <v>0.0165</v>
      </c>
      <c r="H142" s="67" t="n">
        <v>0.0065</v>
      </c>
      <c r="I142" s="67"/>
      <c r="J142" s="54"/>
    </row>
    <row r="143" customFormat="false" ht="13.5" hidden="false" customHeight="true" outlineLevel="0" collapsed="false">
      <c r="A143" s="95" t="s">
        <v>159</v>
      </c>
      <c r="B143" s="95"/>
      <c r="C143" s="92" t="n">
        <v>1</v>
      </c>
      <c r="D143" s="96" t="n">
        <f aca="false">G147/1</f>
        <v>0.1125</v>
      </c>
      <c r="E143" s="97" t="n">
        <f aca="false">C143-D143</f>
        <v>0.8875</v>
      </c>
      <c r="F143" s="35" t="str">
        <f aca="false">B133</f>
        <v>COFINS</v>
      </c>
      <c r="G143" s="94" t="n">
        <v>0.076</v>
      </c>
      <c r="H143" s="67" t="n">
        <v>0.03</v>
      </c>
      <c r="I143" s="67"/>
    </row>
    <row r="144" customFormat="false" ht="13.5" hidden="false" customHeight="true" outlineLevel="0" collapsed="false">
      <c r="A144" s="98" t="s">
        <v>160</v>
      </c>
      <c r="B144" s="98"/>
      <c r="C144" s="35" t="n">
        <v>1</v>
      </c>
      <c r="D144" s="99" t="n">
        <f aca="false">H147</f>
        <v>0.0565</v>
      </c>
      <c r="E144" s="100" t="n">
        <f aca="false">C144-D144</f>
        <v>0.9435</v>
      </c>
      <c r="F144" s="35" t="str">
        <f aca="false">B134</f>
        <v>ISS</v>
      </c>
      <c r="G144" s="94" t="n">
        <f aca="false">I11</f>
        <v>0.02</v>
      </c>
      <c r="H144" s="67" t="n">
        <f aca="false">I11</f>
        <v>0.02</v>
      </c>
      <c r="I144" s="67"/>
    </row>
    <row r="145" customFormat="false" ht="13.5" hidden="false" customHeight="true" outlineLevel="0" collapsed="false">
      <c r="A145" s="101" t="s">
        <v>161</v>
      </c>
      <c r="B145" s="101"/>
      <c r="C145" s="35" t="n">
        <v>1</v>
      </c>
      <c r="D145" s="102" t="n">
        <v>0.09</v>
      </c>
      <c r="E145" s="103" t="n">
        <f aca="false">C145-D145</f>
        <v>0.91</v>
      </c>
      <c r="F145" s="27" t="s">
        <v>162</v>
      </c>
      <c r="G145" s="94" t="n">
        <v>0</v>
      </c>
      <c r="H145" s="67" t="n">
        <v>0</v>
      </c>
      <c r="I145" s="67"/>
    </row>
    <row r="146" customFormat="false" ht="13.5" hidden="false" customHeight="true" outlineLevel="0" collapsed="false">
      <c r="A146" s="104" t="s">
        <v>163</v>
      </c>
      <c r="B146" s="104" t="s">
        <v>164</v>
      </c>
      <c r="C146" s="104"/>
      <c r="D146" s="104"/>
      <c r="E146" s="104"/>
      <c r="F146" s="20" t="s">
        <v>165</v>
      </c>
      <c r="G146" s="94" t="n">
        <v>0</v>
      </c>
      <c r="H146" s="67" t="n">
        <v>0</v>
      </c>
      <c r="I146" s="67"/>
    </row>
    <row r="147" customFormat="false" ht="18" hidden="false" customHeight="true" outlineLevel="0" collapsed="false">
      <c r="A147" s="104"/>
      <c r="B147" s="104"/>
      <c r="C147" s="104"/>
      <c r="D147" s="104"/>
      <c r="E147" s="104"/>
      <c r="F147" s="3" t="s">
        <v>166</v>
      </c>
      <c r="G147" s="105" t="n">
        <f aca="false">SUM(G142:G146)</f>
        <v>0.1125</v>
      </c>
      <c r="H147" s="106" t="n">
        <f aca="false">SUM(H142:I146)</f>
        <v>0.0565</v>
      </c>
      <c r="I147" s="106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07"/>
      <c r="B149" s="108"/>
      <c r="C149" s="108"/>
      <c r="D149" s="108"/>
      <c r="E149" s="108"/>
      <c r="F149" s="108"/>
      <c r="G149" s="108"/>
      <c r="H149" s="108"/>
      <c r="I149" s="108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0.126760563380282</v>
      </c>
      <c r="I150" s="73" t="n">
        <f aca="false">I137</f>
        <v>550.316715480998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09" t="s">
        <v>170</v>
      </c>
      <c r="B152" s="109"/>
      <c r="C152" s="109"/>
      <c r="D152" s="109"/>
      <c r="E152" s="109"/>
      <c r="F152" s="109"/>
      <c r="G152" s="109"/>
      <c r="H152" s="109"/>
      <c r="I152" s="109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0.431444470194725</v>
      </c>
      <c r="I154" s="110" t="n">
        <f aca="false">I40</f>
        <v>2110.4987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0.324255122040804</v>
      </c>
      <c r="I155" s="110" t="n">
        <f aca="false">I51+I63+I70+I74</f>
        <v>1586.16012212787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0.131800407764471</v>
      </c>
      <c r="I156" s="110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0.8875</v>
      </c>
      <c r="I157" s="73" t="n">
        <f aca="false">SUM(I154:I156)</f>
        <v>4341.38742212787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0.1125</v>
      </c>
      <c r="I166" s="37" t="n">
        <f aca="false">I137</f>
        <v>550.316715480998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0.1125</v>
      </c>
      <c r="I167" s="73" t="n">
        <f aca="false">I137</f>
        <v>550.316715480998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1" t="s">
        <v>170</v>
      </c>
      <c r="B169" s="111"/>
      <c r="C169" s="111"/>
      <c r="D169" s="111"/>
      <c r="E169" s="111"/>
      <c r="F169" s="111"/>
      <c r="G169" s="111"/>
      <c r="H169" s="111"/>
      <c r="I169" s="111"/>
    </row>
    <row r="170" customFormat="false" ht="45" hidden="false" customHeight="true" outlineLevel="0" collapsed="false">
      <c r="A170" s="112" t="s">
        <v>181</v>
      </c>
      <c r="B170" s="112"/>
      <c r="C170" s="112"/>
      <c r="D170" s="112"/>
      <c r="E170" s="112"/>
      <c r="F170" s="112"/>
      <c r="G170" s="111" t="s">
        <v>182</v>
      </c>
      <c r="H170" s="111" t="s">
        <v>183</v>
      </c>
      <c r="I170" s="111" t="s">
        <v>184</v>
      </c>
    </row>
    <row r="171" customFormat="false" ht="11.25" hidden="false" customHeight="true" outlineLevel="0" collapsed="false">
      <c r="A171" s="113" t="str">
        <f aca="false">D5</f>
        <v>Supervisor</v>
      </c>
      <c r="B171" s="113"/>
      <c r="C171" s="113"/>
      <c r="D171" s="113"/>
      <c r="E171" s="113"/>
      <c r="F171" s="113"/>
      <c r="G171" s="114" t="n">
        <f aca="false">I157+I163+I167</f>
        <v>4891.70413760887</v>
      </c>
      <c r="H171" s="111" t="n">
        <f aca="false">IF(D6="12x36",2,1)</f>
        <v>1</v>
      </c>
      <c r="I171" s="114" t="n">
        <f aca="false">G171*H171</f>
        <v>4891.70413760887</v>
      </c>
    </row>
    <row r="172" customFormat="false" ht="9.75" hidden="false" customHeight="false" outlineLevel="0" collapsed="false">
      <c r="A172" s="113"/>
      <c r="B172" s="113"/>
      <c r="C172" s="113"/>
      <c r="D172" s="113"/>
      <c r="E172" s="113"/>
      <c r="F172" s="113"/>
      <c r="G172" s="111"/>
      <c r="H172" s="111"/>
      <c r="I172" s="114"/>
    </row>
    <row r="173" s="43" customFormat="true" ht="12" hidden="false" customHeight="true" outlineLevel="0" collapsed="false">
      <c r="A173" s="115" t="s">
        <v>185</v>
      </c>
      <c r="B173" s="115"/>
      <c r="C173" s="115"/>
      <c r="D173" s="115"/>
      <c r="E173" s="115"/>
      <c r="F173" s="115"/>
      <c r="G173" s="115"/>
      <c r="H173" s="115"/>
      <c r="I173" s="116" t="n">
        <f aca="false">I171</f>
        <v>4891.70413760887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D9" activeCellId="0" sqref="D9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117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0.833333333333333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0.166666666666667</v>
      </c>
      <c r="I34" s="37" t="n">
        <f aca="false">IF(I7=20%,I23*I7,0)</f>
        <v>308.102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</v>
      </c>
      <c r="I35" s="37" t="n">
        <f aca="false">IF(I7=40%,I23*I7,0)</f>
        <v>0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</v>
      </c>
      <c r="I36" s="37" t="n">
        <f aca="false">IF(I22="Não aplicável",0,I31*I22)</f>
        <v>0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1848.612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369.7224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27.72918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18.48612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3.697224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46.2153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147.88896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55.45836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11.091672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680.289216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220.565292168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37.857725148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22.410723276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21.140726832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0.321658488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0.817086504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0.34199322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167.83548348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471.290689116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43.677155724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3.174066804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17.471232012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64.32245454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173.434973594688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173.434973594688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1389.33733325069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0.22826726214046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0.0207515692854964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0.0892396024693121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0.0105051790208005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0.348763612916069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2.10032063691607</v>
      </c>
      <c r="I98" s="73" t="n">
        <f aca="false">I40+I76+I84</f>
        <v>3882.67793325069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743.541706650138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1848.612</v>
      </c>
      <c r="B113" s="88"/>
      <c r="C113" s="88" t="n">
        <f aca="false">I51</f>
        <v>680.289216</v>
      </c>
      <c r="D113" s="88" t="n">
        <f aca="false">I63</f>
        <v>471.290689116</v>
      </c>
      <c r="E113" s="88" t="n">
        <f aca="false">I70</f>
        <v>64.32245454</v>
      </c>
      <c r="F113" s="88" t="n">
        <f aca="false">I74</f>
        <v>173.434973594688</v>
      </c>
      <c r="G113" s="88" t="n">
        <f aca="false">I84</f>
        <v>644.7286</v>
      </c>
      <c r="H113" s="88" t="n">
        <f aca="false">A113+C113+D113+E113+F113+G113</f>
        <v>3882.67793325069</v>
      </c>
      <c r="I113" s="88" t="n">
        <f aca="false">H113-I111</f>
        <v>3717.70853325069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669.187535985124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1848.612</v>
      </c>
      <c r="B126" s="88"/>
      <c r="C126" s="88" t="n">
        <f aca="false">I51</f>
        <v>680.289216</v>
      </c>
      <c r="D126" s="88" t="n">
        <f aca="false">I63</f>
        <v>471.290689116</v>
      </c>
      <c r="E126" s="88" t="n">
        <f aca="false">I70</f>
        <v>64.32245454</v>
      </c>
      <c r="F126" s="88" t="n">
        <f aca="false">I74</f>
        <v>173.434973594688</v>
      </c>
      <c r="G126" s="88" t="n">
        <f aca="false">I84</f>
        <v>644.7286</v>
      </c>
      <c r="H126" s="88" t="n">
        <f aca="false">A126+C126+D126+E126+F126+G126</f>
        <v>3882.67793325069</v>
      </c>
      <c r="I126" s="88" t="n">
        <f aca="false">H126-I124</f>
        <v>3717.70853325069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0.0185915492957747</v>
      </c>
      <c r="I132" s="37" t="n">
        <f aca="false">($D$142/$E$143)*G142</f>
        <v>72.1849981956466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0.0856338028169014</v>
      </c>
      <c r="I133" s="37" t="n">
        <f aca="false">($D$142/$E$143)*G143</f>
        <v>332.488476537524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0.0225352112676056</v>
      </c>
      <c r="I134" s="37" t="n">
        <f aca="false">($D$142/$E$143)*G144</f>
        <v>87.4969675098747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($D$142/$E$143)*G145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($D$142/$E$143)*G146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0.126760563380282</v>
      </c>
      <c r="I137" s="41" t="n">
        <f aca="false">SUM(I132:I136)</f>
        <v>492.170442243045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27" t="s">
        <v>153</v>
      </c>
      <c r="B141" s="27"/>
      <c r="C141" s="27" t="s">
        <v>154</v>
      </c>
      <c r="D141" s="20" t="s">
        <v>155</v>
      </c>
      <c r="E141" s="20"/>
      <c r="F141" s="27" t="s">
        <v>156</v>
      </c>
      <c r="G141" s="92" t="s">
        <v>157</v>
      </c>
      <c r="H141" s="27" t="s">
        <v>158</v>
      </c>
      <c r="I141" s="27"/>
    </row>
    <row r="142" customFormat="false" ht="13.5" hidden="false" customHeight="true" outlineLevel="0" collapsed="false">
      <c r="A142" s="37" t="n">
        <f aca="false">I98</f>
        <v>3882.67793325069</v>
      </c>
      <c r="B142" s="37"/>
      <c r="C142" s="37" t="n">
        <f aca="false">I128</f>
        <v>0</v>
      </c>
      <c r="D142" s="93" t="n">
        <f aca="false">A142+C142</f>
        <v>3882.67793325069</v>
      </c>
      <c r="E142" s="93"/>
      <c r="F142" s="35" t="str">
        <f aca="false">B132</f>
        <v>PIS</v>
      </c>
      <c r="G142" s="94" t="n">
        <v>0.0165</v>
      </c>
      <c r="H142" s="67" t="n">
        <v>0.0065</v>
      </c>
      <c r="I142" s="67"/>
      <c r="J142" s="54"/>
    </row>
    <row r="143" customFormat="false" ht="13.5" hidden="false" customHeight="true" outlineLevel="0" collapsed="false">
      <c r="A143" s="95" t="s">
        <v>159</v>
      </c>
      <c r="B143" s="95"/>
      <c r="C143" s="92" t="n">
        <v>1</v>
      </c>
      <c r="D143" s="96" t="n">
        <f aca="false">G147/1</f>
        <v>0.1125</v>
      </c>
      <c r="E143" s="97" t="n">
        <f aca="false">C143-D143</f>
        <v>0.8875</v>
      </c>
      <c r="F143" s="35" t="str">
        <f aca="false">B133</f>
        <v>COFINS</v>
      </c>
      <c r="G143" s="94" t="n">
        <v>0.076</v>
      </c>
      <c r="H143" s="67" t="n">
        <v>0.03</v>
      </c>
      <c r="I143" s="67"/>
    </row>
    <row r="144" customFormat="false" ht="13.5" hidden="false" customHeight="true" outlineLevel="0" collapsed="false">
      <c r="A144" s="98" t="s">
        <v>160</v>
      </c>
      <c r="B144" s="98"/>
      <c r="C144" s="35" t="n">
        <v>1</v>
      </c>
      <c r="D144" s="99" t="n">
        <f aca="false">H147</f>
        <v>0.0565</v>
      </c>
      <c r="E144" s="100" t="n">
        <f aca="false">C144-D144</f>
        <v>0.9435</v>
      </c>
      <c r="F144" s="35" t="str">
        <f aca="false">B134</f>
        <v>ISS</v>
      </c>
      <c r="G144" s="94" t="n">
        <f aca="false">I11</f>
        <v>0.02</v>
      </c>
      <c r="H144" s="67" t="n">
        <f aca="false">I11</f>
        <v>0.02</v>
      </c>
      <c r="I144" s="67"/>
    </row>
    <row r="145" customFormat="false" ht="13.5" hidden="false" customHeight="true" outlineLevel="0" collapsed="false">
      <c r="A145" s="101" t="s">
        <v>161</v>
      </c>
      <c r="B145" s="101"/>
      <c r="C145" s="35" t="n">
        <v>1</v>
      </c>
      <c r="D145" s="102" t="n">
        <v>0.09</v>
      </c>
      <c r="E145" s="103" t="n">
        <f aca="false">C145-D145</f>
        <v>0.91</v>
      </c>
      <c r="F145" s="27" t="s">
        <v>162</v>
      </c>
      <c r="G145" s="94" t="n">
        <v>0</v>
      </c>
      <c r="H145" s="67" t="n">
        <v>0</v>
      </c>
      <c r="I145" s="67"/>
    </row>
    <row r="146" customFormat="false" ht="13.5" hidden="false" customHeight="true" outlineLevel="0" collapsed="false">
      <c r="A146" s="104" t="s">
        <v>163</v>
      </c>
      <c r="B146" s="104" t="s">
        <v>164</v>
      </c>
      <c r="C146" s="104"/>
      <c r="D146" s="104"/>
      <c r="E146" s="104"/>
      <c r="F146" s="20" t="s">
        <v>165</v>
      </c>
      <c r="G146" s="94" t="n">
        <v>0</v>
      </c>
      <c r="H146" s="67" t="n">
        <v>0</v>
      </c>
      <c r="I146" s="67"/>
    </row>
    <row r="147" customFormat="false" ht="18" hidden="false" customHeight="true" outlineLevel="0" collapsed="false">
      <c r="A147" s="104"/>
      <c r="B147" s="104"/>
      <c r="C147" s="104"/>
      <c r="D147" s="104"/>
      <c r="E147" s="104"/>
      <c r="F147" s="3" t="s">
        <v>166</v>
      </c>
      <c r="G147" s="105" t="n">
        <f aca="false">SUM(G142:G146)</f>
        <v>0.1125</v>
      </c>
      <c r="H147" s="106" t="n">
        <f aca="false">SUM(H142:I146)</f>
        <v>0.0565</v>
      </c>
      <c r="I147" s="106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07"/>
      <c r="B149" s="108"/>
      <c r="C149" s="108"/>
      <c r="D149" s="108"/>
      <c r="E149" s="108"/>
      <c r="F149" s="108"/>
      <c r="G149" s="108"/>
      <c r="H149" s="108"/>
      <c r="I149" s="108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0.126760563380282</v>
      </c>
      <c r="I150" s="73" t="n">
        <f aca="false">I137</f>
        <v>492.170442243045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09" t="s">
        <v>170</v>
      </c>
      <c r="B152" s="109"/>
      <c r="C152" s="109"/>
      <c r="D152" s="109"/>
      <c r="E152" s="109"/>
      <c r="F152" s="109"/>
      <c r="G152" s="109"/>
      <c r="H152" s="109"/>
      <c r="I152" s="109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0.422554530199317</v>
      </c>
      <c r="I154" s="110" t="n">
        <f aca="false">I40</f>
        <v>1848.612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0.317573825194317</v>
      </c>
      <c r="I155" s="110" t="n">
        <f aca="false">I51+I63+I70+I74</f>
        <v>1389.33733325069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0.147371644606366</v>
      </c>
      <c r="I156" s="110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0.8875</v>
      </c>
      <c r="I157" s="73" t="n">
        <f aca="false">SUM(I154:I156)</f>
        <v>3882.67793325069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0.1125</v>
      </c>
      <c r="I166" s="37" t="n">
        <f aca="false">I137</f>
        <v>492.170442243045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0.1125</v>
      </c>
      <c r="I167" s="73" t="n">
        <f aca="false">I137</f>
        <v>492.170442243045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1" t="s">
        <v>170</v>
      </c>
      <c r="B169" s="111"/>
      <c r="C169" s="111"/>
      <c r="D169" s="111"/>
      <c r="E169" s="111"/>
      <c r="F169" s="111"/>
      <c r="G169" s="111"/>
      <c r="H169" s="111"/>
      <c r="I169" s="111"/>
    </row>
    <row r="170" customFormat="false" ht="45" hidden="false" customHeight="true" outlineLevel="0" collapsed="false">
      <c r="A170" s="112" t="s">
        <v>181</v>
      </c>
      <c r="B170" s="112"/>
      <c r="C170" s="112"/>
      <c r="D170" s="112"/>
      <c r="E170" s="112"/>
      <c r="F170" s="112"/>
      <c r="G170" s="111" t="s">
        <v>182</v>
      </c>
      <c r="H170" s="111" t="s">
        <v>183</v>
      </c>
      <c r="I170" s="111" t="s">
        <v>184</v>
      </c>
    </row>
    <row r="171" customFormat="false" ht="11.25" hidden="false" customHeight="true" outlineLevel="0" collapsed="false">
      <c r="A171" s="113" t="str">
        <f aca="false">D5</f>
        <v>Servente</v>
      </c>
      <c r="B171" s="113"/>
      <c r="C171" s="113"/>
      <c r="D171" s="113"/>
      <c r="E171" s="113"/>
      <c r="F171" s="113"/>
      <c r="G171" s="114" t="n">
        <f aca="false">I157+I163+I167</f>
        <v>4374.84837549373</v>
      </c>
      <c r="H171" s="111" t="n">
        <f aca="false">IF(D6="12x36",2,1)</f>
        <v>1</v>
      </c>
      <c r="I171" s="114" t="n">
        <f aca="false">G171*H171</f>
        <v>4374.84837549373</v>
      </c>
    </row>
    <row r="172" customFormat="false" ht="9.75" hidden="false" customHeight="false" outlineLevel="0" collapsed="false">
      <c r="A172" s="113"/>
      <c r="B172" s="113"/>
      <c r="C172" s="113"/>
      <c r="D172" s="113"/>
      <c r="E172" s="113"/>
      <c r="F172" s="113"/>
      <c r="G172" s="111"/>
      <c r="H172" s="111"/>
      <c r="I172" s="114"/>
    </row>
    <row r="173" s="43" customFormat="true" ht="12" hidden="false" customHeight="true" outlineLevel="0" collapsed="false">
      <c r="A173" s="115" t="s">
        <v>185</v>
      </c>
      <c r="B173" s="115"/>
      <c r="C173" s="115"/>
      <c r="D173" s="115"/>
      <c r="E173" s="115"/>
      <c r="F173" s="115"/>
      <c r="G173" s="115"/>
      <c r="H173" s="115"/>
      <c r="I173" s="116" t="n">
        <f aca="false">I171</f>
        <v>4374.84837549373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I7" activeCellId="0" sqref="I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0.4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117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0.714285714285714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</v>
      </c>
      <c r="I34" s="37" t="n">
        <f aca="false">IF(I7=20%,I23*I7,0)</f>
        <v>0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0.285714285714286</v>
      </c>
      <c r="I35" s="37" t="n">
        <f aca="false">IF(I7=40%,I23*I7,0)</f>
        <v>616.204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</v>
      </c>
      <c r="I36" s="37" t="n">
        <f aca="false">IF(I22="Não aplicável",0,I31*I22)</f>
        <v>0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2156.714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431.3428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32.35071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21.56714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4.313428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53.91785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172.53712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64.70142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12.940284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793.670752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257.326174196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44.167346006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26.145843822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24.664181304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0.375268236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0.953267588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0.39899209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195.80806406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549.839137302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50.956681678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3.703077938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20.383104014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75.04286363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202.340802527136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202.340802527136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1620.89355545914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0.195657653263251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0.0177870593875683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0.076491087830839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0.00900443916068612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0.298940239642345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2.05049726364235</v>
      </c>
      <c r="I98" s="73" t="n">
        <f aca="false">I40+I76+I84</f>
        <v>4422.33615545914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851.473351091827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2156.714</v>
      </c>
      <c r="B113" s="88"/>
      <c r="C113" s="88" t="n">
        <f aca="false">I51</f>
        <v>793.670752</v>
      </c>
      <c r="D113" s="88" t="n">
        <f aca="false">I63</f>
        <v>549.839137302</v>
      </c>
      <c r="E113" s="88" t="n">
        <f aca="false">I70</f>
        <v>75.04286363</v>
      </c>
      <c r="F113" s="88" t="n">
        <f aca="false">I74</f>
        <v>202.340802527136</v>
      </c>
      <c r="G113" s="88" t="n">
        <f aca="false">I84</f>
        <v>644.7286</v>
      </c>
      <c r="H113" s="88" t="n">
        <f aca="false">A113+C113+D113+E113+F113+G113</f>
        <v>4422.33615545914</v>
      </c>
      <c r="I113" s="88" t="n">
        <f aca="false">H113-I111</f>
        <v>4257.36675545914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766.326015982644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2156.714</v>
      </c>
      <c r="B126" s="88"/>
      <c r="C126" s="88" t="n">
        <f aca="false">I51</f>
        <v>793.670752</v>
      </c>
      <c r="D126" s="88" t="n">
        <f aca="false">I63</f>
        <v>549.839137302</v>
      </c>
      <c r="E126" s="88" t="n">
        <f aca="false">I70</f>
        <v>75.04286363</v>
      </c>
      <c r="F126" s="88" t="n">
        <f aca="false">I74</f>
        <v>202.340802527136</v>
      </c>
      <c r="G126" s="88" t="n">
        <f aca="false">I84</f>
        <v>644.7286</v>
      </c>
      <c r="H126" s="88" t="n">
        <f aca="false">A126+C126+D126+E126+F126+G126</f>
        <v>4422.33615545914</v>
      </c>
      <c r="I126" s="88" t="n">
        <f aca="false">H126-I124</f>
        <v>4257.36675545914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0.0185915492957747</v>
      </c>
      <c r="I132" s="37" t="n">
        <f aca="false">($D$142/$E$143)*G142</f>
        <v>82.2180806367051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0.0856338028169014</v>
      </c>
      <c r="I133" s="37" t="n">
        <f aca="false">($D$142/$E$143)*G143</f>
        <v>378.701462326642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0.0225352112676056</v>
      </c>
      <c r="I134" s="37" t="n">
        <f aca="false">($D$142/$E$143)*G144</f>
        <v>99.6582795596425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($D$142/$E$143)*G145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($D$142/$E$143)*G146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0.126760563380282</v>
      </c>
      <c r="I137" s="41" t="n">
        <f aca="false">SUM(I132:I136)</f>
        <v>560.577822522989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27" t="s">
        <v>153</v>
      </c>
      <c r="B141" s="27"/>
      <c r="C141" s="27" t="s">
        <v>154</v>
      </c>
      <c r="D141" s="20" t="s">
        <v>155</v>
      </c>
      <c r="E141" s="20"/>
      <c r="F141" s="27" t="s">
        <v>156</v>
      </c>
      <c r="G141" s="92" t="s">
        <v>157</v>
      </c>
      <c r="H141" s="27" t="s">
        <v>158</v>
      </c>
      <c r="I141" s="27"/>
    </row>
    <row r="142" customFormat="false" ht="13.5" hidden="false" customHeight="true" outlineLevel="0" collapsed="false">
      <c r="A142" s="37" t="n">
        <f aca="false">I98</f>
        <v>4422.33615545914</v>
      </c>
      <c r="B142" s="37"/>
      <c r="C142" s="37" t="n">
        <f aca="false">I128</f>
        <v>0</v>
      </c>
      <c r="D142" s="93" t="n">
        <f aca="false">A142+C142</f>
        <v>4422.33615545914</v>
      </c>
      <c r="E142" s="93"/>
      <c r="F142" s="35" t="str">
        <f aca="false">B132</f>
        <v>PIS</v>
      </c>
      <c r="G142" s="94" t="n">
        <v>0.0165</v>
      </c>
      <c r="H142" s="67" t="n">
        <v>0.0065</v>
      </c>
      <c r="I142" s="67"/>
      <c r="J142" s="54"/>
    </row>
    <row r="143" customFormat="false" ht="13.5" hidden="false" customHeight="true" outlineLevel="0" collapsed="false">
      <c r="A143" s="95" t="s">
        <v>159</v>
      </c>
      <c r="B143" s="95"/>
      <c r="C143" s="92" t="n">
        <v>1</v>
      </c>
      <c r="D143" s="96" t="n">
        <f aca="false">G147/1</f>
        <v>0.1125</v>
      </c>
      <c r="E143" s="97" t="n">
        <f aca="false">C143-D143</f>
        <v>0.8875</v>
      </c>
      <c r="F143" s="35" t="str">
        <f aca="false">B133</f>
        <v>COFINS</v>
      </c>
      <c r="G143" s="94" t="n">
        <v>0.076</v>
      </c>
      <c r="H143" s="67" t="n">
        <v>0.03</v>
      </c>
      <c r="I143" s="67"/>
    </row>
    <row r="144" customFormat="false" ht="13.5" hidden="false" customHeight="true" outlineLevel="0" collapsed="false">
      <c r="A144" s="98" t="s">
        <v>160</v>
      </c>
      <c r="B144" s="98"/>
      <c r="C144" s="35" t="n">
        <v>1</v>
      </c>
      <c r="D144" s="99" t="n">
        <f aca="false">H147</f>
        <v>0.0565</v>
      </c>
      <c r="E144" s="100" t="n">
        <f aca="false">C144-D144</f>
        <v>0.9435</v>
      </c>
      <c r="F144" s="35" t="str">
        <f aca="false">B134</f>
        <v>ISS</v>
      </c>
      <c r="G144" s="94" t="n">
        <f aca="false">I11</f>
        <v>0.02</v>
      </c>
      <c r="H144" s="67" t="n">
        <f aca="false">I11</f>
        <v>0.02</v>
      </c>
      <c r="I144" s="67"/>
    </row>
    <row r="145" customFormat="false" ht="13.5" hidden="false" customHeight="true" outlineLevel="0" collapsed="false">
      <c r="A145" s="101" t="s">
        <v>161</v>
      </c>
      <c r="B145" s="101"/>
      <c r="C145" s="35" t="n">
        <v>1</v>
      </c>
      <c r="D145" s="102" t="n">
        <v>0.09</v>
      </c>
      <c r="E145" s="103" t="n">
        <f aca="false">C145-D145</f>
        <v>0.91</v>
      </c>
      <c r="F145" s="27" t="s">
        <v>162</v>
      </c>
      <c r="G145" s="94" t="n">
        <v>0</v>
      </c>
      <c r="H145" s="67" t="n">
        <v>0</v>
      </c>
      <c r="I145" s="67"/>
    </row>
    <row r="146" customFormat="false" ht="13.5" hidden="false" customHeight="true" outlineLevel="0" collapsed="false">
      <c r="A146" s="104" t="s">
        <v>163</v>
      </c>
      <c r="B146" s="104" t="s">
        <v>164</v>
      </c>
      <c r="C146" s="104"/>
      <c r="D146" s="104"/>
      <c r="E146" s="104"/>
      <c r="F146" s="20" t="s">
        <v>165</v>
      </c>
      <c r="G146" s="94" t="n">
        <v>0</v>
      </c>
      <c r="H146" s="67" t="n">
        <v>0</v>
      </c>
      <c r="I146" s="67"/>
    </row>
    <row r="147" customFormat="false" ht="18" hidden="false" customHeight="true" outlineLevel="0" collapsed="false">
      <c r="A147" s="104"/>
      <c r="B147" s="104"/>
      <c r="C147" s="104"/>
      <c r="D147" s="104"/>
      <c r="E147" s="104"/>
      <c r="F147" s="3" t="s">
        <v>166</v>
      </c>
      <c r="G147" s="105" t="n">
        <f aca="false">SUM(G142:G146)</f>
        <v>0.1125</v>
      </c>
      <c r="H147" s="106" t="n">
        <f aca="false">SUM(H142:I146)</f>
        <v>0.0565</v>
      </c>
      <c r="I147" s="106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07"/>
      <c r="B149" s="108"/>
      <c r="C149" s="108"/>
      <c r="D149" s="108"/>
      <c r="E149" s="108"/>
      <c r="F149" s="108"/>
      <c r="G149" s="108"/>
      <c r="H149" s="108"/>
      <c r="I149" s="108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0.126760563380282</v>
      </c>
      <c r="I150" s="73" t="n">
        <f aca="false">I137</f>
        <v>560.577822522989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09" t="s">
        <v>170</v>
      </c>
      <c r="B152" s="109"/>
      <c r="C152" s="109"/>
      <c r="D152" s="109"/>
      <c r="E152" s="109"/>
      <c r="F152" s="109"/>
      <c r="G152" s="109"/>
      <c r="H152" s="109"/>
      <c r="I152" s="109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0.432821840700003</v>
      </c>
      <c r="I154" s="110" t="n">
        <f aca="false">I40</f>
        <v>2156.714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0.325290294518697</v>
      </c>
      <c r="I155" s="110" t="n">
        <f aca="false">I51+I63+I70+I74</f>
        <v>1620.89355545914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0.1293878647813</v>
      </c>
      <c r="I156" s="110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0.8875</v>
      </c>
      <c r="I157" s="73" t="n">
        <f aca="false">SUM(I154:I156)</f>
        <v>4422.33615545914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0.1125</v>
      </c>
      <c r="I166" s="37" t="n">
        <f aca="false">I137</f>
        <v>560.577822522989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0.1125</v>
      </c>
      <c r="I167" s="73" t="n">
        <f aca="false">I137</f>
        <v>560.577822522989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1" t="s">
        <v>170</v>
      </c>
      <c r="B169" s="111"/>
      <c r="C169" s="111"/>
      <c r="D169" s="111"/>
      <c r="E169" s="111"/>
      <c r="F169" s="111"/>
      <c r="G169" s="111"/>
      <c r="H169" s="111"/>
      <c r="I169" s="111"/>
    </row>
    <row r="170" customFormat="false" ht="45" hidden="false" customHeight="true" outlineLevel="0" collapsed="false">
      <c r="A170" s="112" t="s">
        <v>181</v>
      </c>
      <c r="B170" s="112"/>
      <c r="C170" s="112"/>
      <c r="D170" s="112"/>
      <c r="E170" s="112"/>
      <c r="F170" s="112"/>
      <c r="G170" s="111" t="s">
        <v>182</v>
      </c>
      <c r="H170" s="111" t="s">
        <v>183</v>
      </c>
      <c r="I170" s="111" t="s">
        <v>184</v>
      </c>
    </row>
    <row r="171" customFormat="false" ht="11.25" hidden="false" customHeight="true" outlineLevel="0" collapsed="false">
      <c r="A171" s="113" t="str">
        <f aca="false">D5</f>
        <v>Auxiliar de Limpeza</v>
      </c>
      <c r="B171" s="113"/>
      <c r="C171" s="113"/>
      <c r="D171" s="113"/>
      <c r="E171" s="113"/>
      <c r="F171" s="113"/>
      <c r="G171" s="114" t="n">
        <f aca="false">I157+I163+I167</f>
        <v>4982.91397798213</v>
      </c>
      <c r="H171" s="111" t="n">
        <f aca="false">IF(D6="12x36",2,1)</f>
        <v>1</v>
      </c>
      <c r="I171" s="114" t="n">
        <f aca="false">G171*H171</f>
        <v>4982.91397798213</v>
      </c>
    </row>
    <row r="172" customFormat="false" ht="9.75" hidden="false" customHeight="false" outlineLevel="0" collapsed="false">
      <c r="A172" s="113"/>
      <c r="B172" s="113"/>
      <c r="C172" s="113"/>
      <c r="D172" s="113"/>
      <c r="E172" s="113"/>
      <c r="F172" s="113"/>
      <c r="G172" s="111"/>
      <c r="H172" s="111"/>
      <c r="I172" s="114"/>
    </row>
    <row r="173" s="43" customFormat="true" ht="12" hidden="false" customHeight="true" outlineLevel="0" collapsed="false">
      <c r="A173" s="115" t="s">
        <v>185</v>
      </c>
      <c r="B173" s="115"/>
      <c r="C173" s="115"/>
      <c r="D173" s="115"/>
      <c r="E173" s="115"/>
      <c r="F173" s="115"/>
      <c r="G173" s="115"/>
      <c r="H173" s="115"/>
      <c r="I173" s="116" t="n">
        <f aca="false">I171</f>
        <v>4982.91397798213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C3" activeCellId="0" sqref="C3"/>
    </sheetView>
  </sheetViews>
  <sheetFormatPr defaultColWidth="8.4453125" defaultRowHeight="14.25" zeroHeight="false" outlineLevelRow="0" outlineLevelCol="0"/>
  <cols>
    <col collapsed="false" customWidth="true" hidden="false" outlineLevel="0" max="1" min="1" style="118" width="23.33"/>
    <col collapsed="false" customWidth="true" hidden="false" outlineLevel="0" max="2" min="2" style="118" width="20.11"/>
    <col collapsed="false" customWidth="true" hidden="false" outlineLevel="0" max="4" min="3" style="118" width="13.34"/>
    <col collapsed="false" customWidth="true" hidden="false" outlineLevel="0" max="5" min="5" style="118" width="12.56"/>
    <col collapsed="false" customWidth="true" hidden="false" outlineLevel="0" max="6" min="6" style="118" width="7.11"/>
    <col collapsed="false" customWidth="true" hidden="false" outlineLevel="0" max="7" min="7" style="118" width="14"/>
    <col collapsed="false" customWidth="false" hidden="false" outlineLevel="0" max="16384" min="8" style="118" width="8.44"/>
  </cols>
  <sheetData>
    <row r="1" customFormat="false" ht="14.25" hidden="false" customHeight="false" outlineLevel="0" collapsed="false">
      <c r="A1" s="119" t="s">
        <v>188</v>
      </c>
      <c r="B1" s="119"/>
      <c r="C1" s="119"/>
      <c r="D1" s="119"/>
      <c r="E1" s="119"/>
      <c r="F1" s="119"/>
      <c r="G1" s="119"/>
    </row>
    <row r="2" customFormat="false" ht="29.25" hidden="false" customHeight="true" outlineLevel="0" collapsed="false">
      <c r="A2" s="120" t="s">
        <v>189</v>
      </c>
      <c r="B2" s="120" t="s">
        <v>190</v>
      </c>
      <c r="C2" s="120" t="s">
        <v>191</v>
      </c>
      <c r="D2" s="120" t="s">
        <v>192</v>
      </c>
      <c r="E2" s="121" t="s">
        <v>101</v>
      </c>
      <c r="F2" s="121" t="s">
        <v>193</v>
      </c>
      <c r="G2" s="121" t="s">
        <v>194</v>
      </c>
    </row>
    <row r="3" customFormat="false" ht="14.25" hidden="false" customHeight="false" outlineLevel="0" collapsed="false">
      <c r="A3" s="122" t="s">
        <v>187</v>
      </c>
      <c r="B3" s="122" t="s">
        <v>15</v>
      </c>
      <c r="C3" s="123" t="s">
        <v>195</v>
      </c>
      <c r="D3" s="124" t="s">
        <v>196</v>
      </c>
      <c r="E3" s="125" t="n">
        <f aca="false">'Auxiliar de Limpeza 44h'!I173</f>
        <v>4982.91397798213</v>
      </c>
      <c r="F3" s="124" t="n">
        <v>3</v>
      </c>
      <c r="G3" s="125" t="n">
        <f aca="false">F3*E3</f>
        <v>14948.7419339464</v>
      </c>
    </row>
    <row r="4" customFormat="false" ht="14.25" hidden="false" customHeight="false" outlineLevel="0" collapsed="false">
      <c r="A4" s="122" t="s">
        <v>186</v>
      </c>
      <c r="B4" s="122" t="s">
        <v>15</v>
      </c>
      <c r="C4" s="123" t="s">
        <v>195</v>
      </c>
      <c r="D4" s="124" t="s">
        <v>196</v>
      </c>
      <c r="E4" s="125" t="n">
        <f aca="false">'Servente 44h'!I173</f>
        <v>4374.84837549373</v>
      </c>
      <c r="F4" s="124" t="n">
        <v>100</v>
      </c>
      <c r="G4" s="125" t="n">
        <f aca="false">F4*E4</f>
        <v>437484.837549373</v>
      </c>
    </row>
    <row r="5" customFormat="false" ht="14.25" hidden="false" customHeight="false" outlineLevel="0" collapsed="false">
      <c r="A5" s="122" t="s">
        <v>7</v>
      </c>
      <c r="B5" s="122" t="s">
        <v>15</v>
      </c>
      <c r="C5" s="123" t="s">
        <v>195</v>
      </c>
      <c r="D5" s="124" t="s">
        <v>196</v>
      </c>
      <c r="E5" s="125" t="n">
        <f aca="false">'Supervisor 44h'!I173</f>
        <v>4891.70413760887</v>
      </c>
      <c r="F5" s="124" t="n">
        <v>4</v>
      </c>
      <c r="G5" s="125" t="n">
        <f aca="false">F5*E5</f>
        <v>19566.8165504355</v>
      </c>
    </row>
    <row r="6" customFormat="false" ht="14.25" hidden="false" customHeight="false" outlineLevel="0" collapsed="false">
      <c r="A6" s="126" t="s">
        <v>166</v>
      </c>
      <c r="B6" s="126"/>
      <c r="C6" s="126"/>
      <c r="D6" s="126"/>
      <c r="E6" s="126"/>
      <c r="F6" s="123" t="n">
        <f aca="false">SUM(F3:F5)</f>
        <v>107</v>
      </c>
      <c r="G6" s="127" t="n">
        <f aca="false">SUM(G3:G5)</f>
        <v>472000.396033755</v>
      </c>
    </row>
    <row r="9" customFormat="false" ht="14.25" hidden="false" customHeight="false" outlineLevel="0" collapsed="false">
      <c r="G9" s="128"/>
    </row>
    <row r="12" customFormat="false" ht="14.25" hidden="false" customHeight="false" outlineLevel="0" collapsed="false">
      <c r="A12" s="129"/>
      <c r="B12" s="129"/>
      <c r="C12" s="129"/>
      <c r="D12" s="129"/>
    </row>
  </sheetData>
  <mergeCells count="2">
    <mergeCell ref="A1:G1"/>
    <mergeCell ref="A6:E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LibreOffice/24.2.3.2$Windows_X86_64 LibreOffice_project/433d9c2ded56988e8a90e6b2e771ee4e6a5ab2ba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2022-09-06T17:57:16Z</cp:lastPrinted>
  <dcterms:modified xsi:type="dcterms:W3CDTF">2024-06-28T14:15:06Z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