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9236\"/>
    </mc:Choice>
  </mc:AlternateContent>
  <bookViews>
    <workbookView xWindow="-120" yWindow="-120" windowWidth="29040" windowHeight="15720" tabRatio="500"/>
  </bookViews>
  <sheets>
    <sheet name="Auxiliar de limpeza" sheetId="1" r:id="rId1"/>
    <sheet name="Resumo" sheetId="3" r:id="rId2"/>
  </sheets>
  <externalReferences>
    <externalReference r:id="rId3"/>
    <externalReference r:id="rId4"/>
  </externalReferences>
  <definedNames>
    <definedName name="_xlnm.Print_Area" localSheetId="0">'Auxiliar de limpeza'!$A$1:$I$174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4" i="1" l="1"/>
  <c r="I135" i="1"/>
  <c r="I136" i="1"/>
  <c r="I137" i="1"/>
  <c r="I133" i="1"/>
  <c r="I23" i="1" l="1"/>
  <c r="A80" i="1" l="1"/>
  <c r="A81" i="1" s="1"/>
  <c r="A82" i="1" s="1"/>
  <c r="A83" i="1" s="1"/>
  <c r="A84" i="1" s="1"/>
  <c r="F95" i="1" l="1"/>
  <c r="F4" i="3" l="1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G97" i="1"/>
  <c r="C97" i="1"/>
  <c r="A97" i="1"/>
  <c r="H96" i="1"/>
  <c r="G93" i="1"/>
  <c r="C93" i="1"/>
  <c r="A93" i="1"/>
  <c r="E93" i="1" s="1"/>
  <c r="F93" i="1" s="1"/>
  <c r="G89" i="1"/>
  <c r="C89" i="1"/>
  <c r="A89" i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I40" i="1" l="1"/>
  <c r="H81" i="1" s="1"/>
  <c r="E89" i="1"/>
  <c r="E97" i="1"/>
  <c r="F97" i="1" s="1"/>
  <c r="H97" i="1" s="1"/>
  <c r="I97" i="1" s="1"/>
  <c r="I79" i="1" s="1"/>
  <c r="H79" i="1" s="1"/>
  <c r="H93" i="1"/>
  <c r="I93" i="1" s="1"/>
  <c r="I80" i="1" s="1"/>
  <c r="H80" i="1" s="1"/>
  <c r="H36" i="1"/>
  <c r="H73" i="1"/>
  <c r="H74" i="1" s="1"/>
  <c r="H76" i="1" s="1"/>
  <c r="H84" i="1"/>
  <c r="I155" i="1"/>
  <c r="A127" i="1"/>
  <c r="I55" i="1"/>
  <c r="I63" i="1" s="1"/>
  <c r="I45" i="1"/>
  <c r="H33" i="1"/>
  <c r="I62" i="1"/>
  <c r="I44" i="1"/>
  <c r="H38" i="1"/>
  <c r="I61" i="1"/>
  <c r="H83" i="1"/>
  <c r="I43" i="1"/>
  <c r="H39" i="1"/>
  <c r="I60" i="1"/>
  <c r="I50" i="1"/>
  <c r="I49" i="1"/>
  <c r="H37" i="1"/>
  <c r="I58" i="1"/>
  <c r="H34" i="1"/>
  <c r="I69" i="1"/>
  <c r="I59" i="1"/>
  <c r="I67" i="1"/>
  <c r="I57" i="1"/>
  <c r="I47" i="1"/>
  <c r="I48" i="1"/>
  <c r="I56" i="1"/>
  <c r="I46" i="1"/>
  <c r="A114" i="1"/>
  <c r="H35" i="1"/>
  <c r="H32" i="1"/>
  <c r="H31" i="1"/>
  <c r="F89" i="1"/>
  <c r="H89" i="1" s="1"/>
  <c r="I89" i="1" s="1"/>
  <c r="I82" i="1" s="1"/>
  <c r="I106" i="1"/>
  <c r="I70" i="1" l="1"/>
  <c r="I68" i="1"/>
  <c r="H40" i="1"/>
  <c r="I51" i="1"/>
  <c r="I73" i="1"/>
  <c r="I74" i="1" s="1"/>
  <c r="F114" i="1" s="1"/>
  <c r="E114" i="1"/>
  <c r="E127" i="1"/>
  <c r="C114" i="1"/>
  <c r="C127" i="1"/>
  <c r="D114" i="1"/>
  <c r="D127" i="1"/>
  <c r="I125" i="1"/>
  <c r="I112" i="1"/>
  <c r="H82" i="1"/>
  <c r="H85" i="1" s="1"/>
  <c r="H99" i="1" s="1"/>
  <c r="I85" i="1"/>
  <c r="I156" i="1" l="1"/>
  <c r="I76" i="1"/>
  <c r="F127" i="1"/>
  <c r="I99" i="1"/>
  <c r="A143" i="1" s="1"/>
  <c r="G114" i="1"/>
  <c r="H114" i="1" s="1"/>
  <c r="I114" i="1" s="1"/>
  <c r="G127" i="1"/>
  <c r="H127" i="1" s="1"/>
  <c r="I127" i="1" s="1"/>
  <c r="I157" i="1"/>
  <c r="I158" i="1" l="1"/>
  <c r="H118" i="1"/>
  <c r="H117" i="1"/>
  <c r="H119" i="1" s="1"/>
  <c r="G125" i="1"/>
  <c r="H108" i="1"/>
  <c r="H107" i="1"/>
  <c r="G112" i="1"/>
  <c r="I109" i="1" s="1"/>
  <c r="I161" i="1" s="1"/>
  <c r="H105" i="1"/>
  <c r="H103" i="1"/>
  <c r="H104" i="1"/>
  <c r="H106" i="1"/>
  <c r="I123" i="1" l="1"/>
  <c r="H122" i="1"/>
  <c r="H123" i="1" s="1"/>
  <c r="H109" i="1"/>
  <c r="H129" i="1" l="1"/>
  <c r="I163" i="1"/>
  <c r="I129" i="1"/>
  <c r="C143" i="1" s="1"/>
  <c r="D143" i="1" s="1"/>
  <c r="H135" i="1" l="1"/>
  <c r="H134" i="1"/>
  <c r="H136" i="1"/>
  <c r="H137" i="1"/>
  <c r="I164" i="1"/>
  <c r="I138" i="1" l="1"/>
  <c r="H133" i="1"/>
  <c r="H138" i="1" s="1"/>
  <c r="H151" i="1" s="1"/>
  <c r="I167" i="1" l="1"/>
  <c r="I151" i="1"/>
  <c r="I168" i="1"/>
  <c r="G172" i="1" s="1"/>
  <c r="H167" i="1" l="1"/>
  <c r="H168" i="1" s="1"/>
  <c r="I172" i="1"/>
  <c r="I174" i="1" s="1"/>
  <c r="E3" i="3" s="1"/>
  <c r="G3" i="3" s="1"/>
  <c r="G4" i="3" s="1"/>
  <c r="H162" i="1"/>
  <c r="H155" i="1"/>
  <c r="H156" i="1"/>
  <c r="H161" i="1"/>
  <c r="H157" i="1"/>
  <c r="H163" i="1"/>
  <c r="H158" i="1" l="1"/>
  <c r="H164" i="1"/>
</calcChain>
</file>

<file path=xl/sharedStrings.xml><?xml version="1.0" encoding="utf-8"?>
<sst xmlns="http://schemas.openxmlformats.org/spreadsheetml/2006/main" count="267" uniqueCount="195">
  <si>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</si>
  <si>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</si>
  <si>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</si>
  <si>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</si>
  <si>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</si>
  <si>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</si>
  <si>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</si>
  <si>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</si>
  <si>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</si>
  <si>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</si>
  <si>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</si>
  <si>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</si>
  <si>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</si>
  <si>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</si>
  <si>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</si>
  <si>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</si>
  <si>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</si>
  <si>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</si>
  <si>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</si>
  <si>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</si>
  <si>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</si>
  <si>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</si>
  <si>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</si>
  <si>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</si>
  <si>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</si>
  <si>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</si>
  <si>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</si>
  <si>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</si>
  <si>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</si>
  <si>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</si>
  <si>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</si>
  <si>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</si>
  <si>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</si>
  <si>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</si>
  <si>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</si>
  <si>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</si>
  <si>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</si>
  <si>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</si>
  <si>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</si>
  <si>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</si>
  <si>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</si>
  <si>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</si>
  <si>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</si>
  <si>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</si>
  <si>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</si>
  <si>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</si>
  <si>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</si>
  <si>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</si>
  <si>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</si>
  <si>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</si>
  <si>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</si>
  <si>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</si>
  <si>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</si>
  <si>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</si>
  <si>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</si>
  <si>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</si>
  <si>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</si>
  <si>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</si>
  <si>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</si>
  <si>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</si>
  <si>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</si>
  <si>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</si>
  <si>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</si>
  <si>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</si>
  <si>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</si>
  <si>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</si>
  <si>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</si>
  <si>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</si>
  <si>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</si>
  <si>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</si>
  <si>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</si>
  <si>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</si>
  <si>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</si>
  <si>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</si>
  <si>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</si>
  <si>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</si>
  <si>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</si>
  <si>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</si>
  <si>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</si>
  <si>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</si>
  <si>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</si>
  <si>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</si>
  <si>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</si>
  <si>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</si>
  <si>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</si>
  <si>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</si>
  <si>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</si>
  <si>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</si>
  <si>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</si>
  <si>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</si>
  <si>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</si>
  <si>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</si>
  <si>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</si>
  <si>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</si>
  <si>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</si>
  <si>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</si>
  <si>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</si>
  <si>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</si>
  <si>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</si>
  <si>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</si>
  <si>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</si>
  <si>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</si>
  <si>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</si>
  <si>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</si>
  <si>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</si>
  <si>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</si>
  <si>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</si>
  <si>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</si>
  <si>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</si>
  <si>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</si>
  <si>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</si>
  <si>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</si>
  <si>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</si>
  <si>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</si>
  <si>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</si>
  <si>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</si>
  <si>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</si>
  <si>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</si>
  <si>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</si>
  <si>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</si>
  <si>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</si>
  <si>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</si>
  <si>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</si>
  <si>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</si>
  <si>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</si>
  <si>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</si>
  <si>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</si>
  <si>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</si>
  <si>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</si>
  <si>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</si>
  <si>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</si>
  <si>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</si>
  <si>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</si>
  <si>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</si>
  <si>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</si>
  <si>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</si>
  <si>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</si>
  <si>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</si>
  <si>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</si>
  <si>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</si>
  <si>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</si>
  <si>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</si>
  <si>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</si>
  <si>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</si>
  <si>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</si>
  <si>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</si>
  <si>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</si>
  <si>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</si>
  <si>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</si>
  <si>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</si>
  <si>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</si>
  <si>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</si>
  <si>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</si>
  <si>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</si>
  <si>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</si>
  <si>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</si>
  <si>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</si>
  <si>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</si>
  <si>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</si>
  <si>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</si>
  <si>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</si>
  <si>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</si>
  <si>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</si>
  <si>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</si>
  <si>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</si>
  <si>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</si>
  <si>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</si>
  <si>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</si>
  <si>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</si>
  <si>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</si>
  <si>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</si>
  <si>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</si>
  <si>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</si>
  <si>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</si>
  <si>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</si>
  <si>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</si>
  <si>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</si>
  <si>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</si>
  <si>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</si>
  <si>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</si>
  <si>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</si>
  <si>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</si>
  <si>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</si>
  <si>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</si>
  <si>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</si>
  <si>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</si>
  <si>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</si>
  <si>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Auxiliar de limpeza</t>
  </si>
  <si>
    <t>RS004922/2023</t>
  </si>
  <si>
    <t>Caxias do Sul</t>
  </si>
  <si>
    <t>PLANO DE BENEFÍCIO SOCIAL FAMILIAR.</t>
  </si>
  <si>
    <t>Auxiliar de Limpeza</t>
  </si>
  <si>
    <t>30h</t>
  </si>
  <si>
    <t>seg-sex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</si>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</sst>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2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5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6" xfId="0" applyFont="1" applyFill="1" applyBorder="1" applyAlignment="1">
      <alignment horizontal="right" vertical="center" wrapText="1"/>
    </xf>
    <xf numFmtId="0" fontId="13" fillId="3" borderId="6" xfId="0" applyFont="1" applyFill="1" applyBorder="1" applyAlignment="1">
      <alignment horizontal="left" vertical="center" wrapText="1"/>
    </xf>
    <xf numFmtId="0" fontId="13" fillId="3" borderId="9" xfId="0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  <xf numFmtId="0" fontId="10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center" vertical="center" wrapText="1"/>
    </xf>
    <xf numFmtId="49" fontId="2" fillId="13" borderId="1" xfId="0" applyNumberFormat="1" applyFont="1" applyFill="1" applyBorder="1" applyAlignment="1">
      <alignment horizontal="center" vertical="center" wrapText="1"/>
    </xf>
    <xf numFmtId="49" fontId="13" fillId="13" borderId="5" xfId="0" applyNumberFormat="1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10" fontId="2" fillId="13" borderId="1" xfId="0" applyNumberFormat="1" applyFont="1" applyFill="1" applyBorder="1" applyAlignment="1">
      <alignment horizontal="center" vertical="center" wrapText="1"/>
    </xf>
    <xf numFmtId="10" fontId="3" fillId="1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abSelected="1" view="pageBreakPreview" topLeftCell="A151" zoomScale="145" zoomScaleNormal="130" zoomScaleSheetLayoutView="145" zoomScalePageLayoutView="130" workbookViewId="0">
      <selection activeCell="I133" sqref="I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K1" s="4"/>
    </row>
    <row r="2" spans="1:11" ht="22.5" customHeight="1" x14ac:dyDescent="0.25">
      <c r="A2" s="130" t="s">
        <v>1</v>
      </c>
      <c r="B2" s="130"/>
      <c r="C2" s="131">
        <v>24120300157110</v>
      </c>
      <c r="D2" s="131"/>
      <c r="E2" s="132" t="s">
        <v>194</v>
      </c>
      <c r="F2" s="132"/>
      <c r="G2" s="132"/>
      <c r="H2" s="132"/>
      <c r="I2" s="132"/>
    </row>
    <row r="3" spans="1:11" ht="11.25" customHeight="1" x14ac:dyDescent="0.25">
      <c r="A3" s="130" t="s">
        <v>2</v>
      </c>
      <c r="B3" s="130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9" t="s">
        <v>4</v>
      </c>
      <c r="B5" s="109"/>
      <c r="C5" s="109"/>
      <c r="D5" s="133" t="s">
        <v>187</v>
      </c>
      <c r="E5" s="133"/>
      <c r="F5" s="133"/>
      <c r="G5" s="134" t="str">
        <f>IF(D6="12x36","Regime de trabalho:","Quantidade de HORAS/MÊS")</f>
        <v>Quantidade de HORAS/MÊS</v>
      </c>
      <c r="H5" s="134"/>
      <c r="I5" s="135">
        <f>IF(D6="12x36",D6,5*D6)</f>
        <v>150</v>
      </c>
    </row>
    <row r="6" spans="1:11" ht="18.75" customHeight="1" x14ac:dyDescent="0.25">
      <c r="A6" s="109" t="str">
        <f>IF(D6="12x36","Regime de trabalho:","Regime de trabalho (horas semanais):")</f>
        <v>Regime de trabalho (horas semanais):</v>
      </c>
      <c r="B6" s="109"/>
      <c r="C6" s="109"/>
      <c r="D6" s="109">
        <v>30</v>
      </c>
      <c r="E6" s="109"/>
      <c r="F6" s="109"/>
      <c r="G6" s="134"/>
      <c r="H6" s="134"/>
      <c r="I6" s="135"/>
    </row>
    <row r="7" spans="1:11" ht="22.5" customHeight="1" x14ac:dyDescent="0.25">
      <c r="A7" s="109" t="s">
        <v>5</v>
      </c>
      <c r="B7" s="109"/>
      <c r="C7" s="109"/>
      <c r="D7" s="89" t="s">
        <v>188</v>
      </c>
      <c r="E7" s="89"/>
      <c r="F7" s="89"/>
      <c r="G7" s="128" t="s">
        <v>6</v>
      </c>
      <c r="H7" s="128"/>
      <c r="I7" s="129">
        <v>0.4</v>
      </c>
    </row>
    <row r="8" spans="1:11" ht="22.5" customHeight="1" x14ac:dyDescent="0.25">
      <c r="A8" s="109" t="s">
        <v>7</v>
      </c>
      <c r="B8" s="109"/>
      <c r="C8" s="109"/>
      <c r="D8" s="89" t="s">
        <v>188</v>
      </c>
      <c r="E8" s="89"/>
      <c r="F8" s="89"/>
      <c r="G8" s="128"/>
      <c r="H8" s="128"/>
      <c r="I8" s="129"/>
    </row>
    <row r="9" spans="1:11" ht="24.75" customHeight="1" x14ac:dyDescent="0.25">
      <c r="A9" s="109" t="s">
        <v>8</v>
      </c>
      <c r="B9" s="109"/>
      <c r="C9" s="109"/>
      <c r="D9" s="109" t="s">
        <v>189</v>
      </c>
      <c r="E9" s="109"/>
      <c r="F9" s="109"/>
      <c r="G9" s="128" t="s">
        <v>9</v>
      </c>
      <c r="H9" s="128"/>
      <c r="I9" s="9" t="s">
        <v>10</v>
      </c>
    </row>
    <row r="10" spans="1:11" ht="32.25" customHeight="1" x14ac:dyDescent="0.25">
      <c r="A10" s="126" t="s">
        <v>11</v>
      </c>
      <c r="B10" s="126"/>
      <c r="C10" s="126"/>
      <c r="D10" s="126"/>
      <c r="E10" s="126"/>
      <c r="F10" s="126"/>
      <c r="G10" s="8" t="s">
        <v>12</v>
      </c>
      <c r="H10" s="10">
        <v>220</v>
      </c>
      <c r="I10" s="11">
        <v>1540.51</v>
      </c>
    </row>
    <row r="11" spans="1:11" ht="11.25" customHeight="1" x14ac:dyDescent="0.25">
      <c r="A11" s="101" t="s">
        <v>13</v>
      </c>
      <c r="B11" s="101"/>
      <c r="C11" s="101"/>
      <c r="D11" s="101"/>
      <c r="E11" s="101"/>
      <c r="F11" s="101"/>
      <c r="G11" s="10" t="str">
        <f>D9</f>
        <v>Caxias do Sul</v>
      </c>
      <c r="H11" s="10" t="s">
        <v>14</v>
      </c>
      <c r="I11" s="13">
        <v>0.04</v>
      </c>
    </row>
    <row r="12" spans="1:11" ht="15" customHeight="1" x14ac:dyDescent="0.25">
      <c r="A12" s="101" t="s">
        <v>15</v>
      </c>
      <c r="B12" s="101"/>
      <c r="C12" s="101"/>
      <c r="D12" s="101"/>
      <c r="E12" s="101"/>
      <c r="F12" s="101"/>
      <c r="G12" s="127" t="s">
        <v>16</v>
      </c>
      <c r="H12" s="10" t="s">
        <v>17</v>
      </c>
      <c r="I12" s="11">
        <v>6.1</v>
      </c>
    </row>
    <row r="13" spans="1:11" x14ac:dyDescent="0.25">
      <c r="A13" s="101"/>
      <c r="B13" s="101"/>
      <c r="C13" s="101"/>
      <c r="D13" s="101"/>
      <c r="E13" s="101"/>
      <c r="F13" s="101"/>
      <c r="G13" s="127"/>
      <c r="H13" s="10" t="s">
        <v>18</v>
      </c>
      <c r="I13" s="14">
        <v>22</v>
      </c>
    </row>
    <row r="14" spans="1:11" x14ac:dyDescent="0.25">
      <c r="A14" s="101"/>
      <c r="B14" s="101"/>
      <c r="C14" s="101"/>
      <c r="D14" s="101"/>
      <c r="E14" s="101"/>
      <c r="F14" s="101"/>
      <c r="G14" s="127"/>
      <c r="H14" s="10" t="s">
        <v>19</v>
      </c>
      <c r="I14" s="9">
        <v>0.06</v>
      </c>
    </row>
    <row r="15" spans="1:11" ht="11.25" customHeight="1" x14ac:dyDescent="0.25">
      <c r="A15" s="101" t="s">
        <v>20</v>
      </c>
      <c r="B15" s="101"/>
      <c r="C15" s="101"/>
      <c r="D15" s="101"/>
      <c r="E15" s="101"/>
      <c r="F15" s="101"/>
      <c r="G15" s="127" t="s">
        <v>16</v>
      </c>
      <c r="H15" s="10" t="s">
        <v>17</v>
      </c>
      <c r="I15" s="11">
        <v>0</v>
      </c>
    </row>
    <row r="16" spans="1:11" ht="11.25" customHeight="1" x14ac:dyDescent="0.25">
      <c r="A16" s="101"/>
      <c r="B16" s="101"/>
      <c r="C16" s="101"/>
      <c r="D16" s="101"/>
      <c r="E16" s="101"/>
      <c r="F16" s="101"/>
      <c r="G16" s="127"/>
      <c r="H16" s="10" t="s">
        <v>18</v>
      </c>
      <c r="I16" s="14">
        <v>0</v>
      </c>
    </row>
    <row r="17" spans="1:9" x14ac:dyDescent="0.25">
      <c r="A17" s="101"/>
      <c r="B17" s="101"/>
      <c r="C17" s="101"/>
      <c r="D17" s="101"/>
      <c r="E17" s="101"/>
      <c r="F17" s="101"/>
      <c r="G17" s="127"/>
      <c r="H17" s="10" t="s">
        <v>19</v>
      </c>
      <c r="I17" s="9">
        <v>0</v>
      </c>
    </row>
    <row r="18" spans="1:9" ht="11.25" customHeight="1" x14ac:dyDescent="0.25">
      <c r="A18" s="101" t="s">
        <v>21</v>
      </c>
      <c r="B18" s="101"/>
      <c r="C18" s="101"/>
      <c r="D18" s="101"/>
      <c r="E18" s="101"/>
      <c r="F18" s="101"/>
      <c r="G18" s="127" t="s">
        <v>16</v>
      </c>
      <c r="H18" s="10" t="s">
        <v>17</v>
      </c>
      <c r="I18" s="11">
        <v>11.84</v>
      </c>
    </row>
    <row r="19" spans="1:9" x14ac:dyDescent="0.25">
      <c r="A19" s="101"/>
      <c r="B19" s="101"/>
      <c r="C19" s="101"/>
      <c r="D19" s="101"/>
      <c r="E19" s="101"/>
      <c r="F19" s="101"/>
      <c r="G19" s="127"/>
      <c r="H19" s="10" t="s">
        <v>18</v>
      </c>
      <c r="I19" s="14">
        <v>22</v>
      </c>
    </row>
    <row r="20" spans="1:9" x14ac:dyDescent="0.25">
      <c r="A20" s="101"/>
      <c r="B20" s="101"/>
      <c r="C20" s="101"/>
      <c r="D20" s="101"/>
      <c r="E20" s="101"/>
      <c r="F20" s="101"/>
      <c r="G20" s="127"/>
      <c r="H20" s="10" t="s">
        <v>19</v>
      </c>
      <c r="I20" s="9">
        <v>0.19</v>
      </c>
    </row>
    <row r="21" spans="1:9" ht="36" customHeight="1" x14ac:dyDescent="0.25">
      <c r="A21" s="101" t="s">
        <v>190</v>
      </c>
      <c r="B21" s="101"/>
      <c r="C21" s="101"/>
      <c r="D21" s="101"/>
      <c r="E21" s="101"/>
      <c r="F21" s="101"/>
      <c r="G21" s="15" t="s">
        <v>16</v>
      </c>
      <c r="H21" s="15" t="s">
        <v>22</v>
      </c>
      <c r="I21" s="16">
        <v>19.420000000000002</v>
      </c>
    </row>
    <row r="22" spans="1:9" ht="22.5" customHeight="1" x14ac:dyDescent="0.25">
      <c r="A22" s="100" t="s">
        <v>23</v>
      </c>
      <c r="B22" s="100"/>
      <c r="C22" s="100"/>
      <c r="D22" s="100"/>
      <c r="E22" s="100"/>
      <c r="F22" s="100"/>
      <c r="G22" s="15"/>
      <c r="H22" s="15" t="s">
        <v>24</v>
      </c>
      <c r="I22" s="18" t="s">
        <v>10</v>
      </c>
    </row>
    <row r="23" spans="1:9" ht="34.5" customHeight="1" x14ac:dyDescent="0.25">
      <c r="A23" s="100" t="s">
        <v>25</v>
      </c>
      <c r="B23" s="100"/>
      <c r="C23" s="100"/>
      <c r="D23" s="100"/>
      <c r="E23" s="100"/>
      <c r="F23" s="100"/>
      <c r="G23" s="10"/>
      <c r="H23" s="10" t="s">
        <v>26</v>
      </c>
      <c r="I23" s="11">
        <f>I31</f>
        <v>1050.3477272727273</v>
      </c>
    </row>
    <row r="24" spans="1:9" ht="15" customHeight="1" x14ac:dyDescent="0.25">
      <c r="A24" s="100" t="s">
        <v>27</v>
      </c>
      <c r="B24" s="100"/>
      <c r="C24" s="100"/>
      <c r="D24" s="100"/>
      <c r="E24" s="100"/>
      <c r="F24" s="100"/>
      <c r="G24" s="15"/>
      <c r="H24" s="19" t="s">
        <v>28</v>
      </c>
      <c r="I24" s="20" t="s">
        <v>10</v>
      </c>
    </row>
    <row r="25" spans="1:9" ht="15" customHeight="1" x14ac:dyDescent="0.25">
      <c r="A25" s="100"/>
      <c r="B25" s="100"/>
      <c r="C25" s="100"/>
      <c r="D25" s="100"/>
      <c r="E25" s="100"/>
      <c r="F25" s="100"/>
      <c r="G25" s="15"/>
      <c r="H25" s="21" t="s">
        <v>29</v>
      </c>
      <c r="I25" s="9" t="s">
        <v>10</v>
      </c>
    </row>
    <row r="26" spans="1:9" ht="26.25" customHeight="1" x14ac:dyDescent="0.25">
      <c r="A26" s="100" t="s">
        <v>30</v>
      </c>
      <c r="B26" s="100"/>
      <c r="C26" s="100"/>
      <c r="D26" s="100"/>
      <c r="E26" s="100"/>
      <c r="F26" s="100"/>
      <c r="G26" s="15"/>
      <c r="H26" s="10" t="s">
        <v>28</v>
      </c>
      <c r="I26" s="20" t="s">
        <v>10</v>
      </c>
    </row>
    <row r="27" spans="1:9" ht="35.25" customHeight="1" x14ac:dyDescent="0.25">
      <c r="A27" s="100" t="s">
        <v>31</v>
      </c>
      <c r="B27" s="100"/>
      <c r="C27" s="100"/>
      <c r="D27" s="100"/>
      <c r="E27" s="100"/>
      <c r="F27" s="100"/>
      <c r="G27" s="10"/>
      <c r="H27" s="8" t="s">
        <v>24</v>
      </c>
      <c r="I27" s="9">
        <v>0.1</v>
      </c>
    </row>
    <row r="28" spans="1:9" ht="4.5" customHeight="1" x14ac:dyDescent="0.25"/>
    <row r="29" spans="1:9" ht="17.25" customHeight="1" x14ac:dyDescent="0.25">
      <c r="A29" s="88" t="s">
        <v>32</v>
      </c>
      <c r="B29" s="88"/>
      <c r="C29" s="88"/>
      <c r="D29" s="88"/>
      <c r="E29" s="88"/>
      <c r="F29" s="88"/>
      <c r="G29" s="88"/>
      <c r="H29" s="88"/>
      <c r="I29" s="88"/>
    </row>
    <row r="30" spans="1:9" ht="33.75" customHeight="1" x14ac:dyDescent="0.25">
      <c r="A30" s="22" t="s">
        <v>33</v>
      </c>
      <c r="B30" s="106" t="s">
        <v>34</v>
      </c>
      <c r="C30" s="106"/>
      <c r="D30" s="106"/>
      <c r="E30" s="106"/>
      <c r="F30" s="106"/>
      <c r="G30" s="106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89" t="s">
        <v>37</v>
      </c>
      <c r="C31" s="89"/>
      <c r="D31" s="89"/>
      <c r="E31" s="89"/>
      <c r="F31" s="89"/>
      <c r="G31" s="89"/>
      <c r="H31" s="23">
        <f t="shared" ref="H31:H39" si="0">I31/$I$40</f>
        <v>0.71428571428571419</v>
      </c>
      <c r="I31" s="24">
        <f>IF(D6="12x36",I10,I10/H10*I5)</f>
        <v>1050.3477272727273</v>
      </c>
    </row>
    <row r="32" spans="1:9" ht="15" customHeight="1" x14ac:dyDescent="0.25">
      <c r="A32" s="17">
        <f t="shared" ref="A32:A39" si="1">A31+1</f>
        <v>2</v>
      </c>
      <c r="B32" s="89" t="s">
        <v>38</v>
      </c>
      <c r="C32" s="89"/>
      <c r="D32" s="89"/>
      <c r="E32" s="89"/>
      <c r="F32" s="89"/>
      <c r="G32" s="89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89" t="s">
        <v>39</v>
      </c>
      <c r="C33" s="89"/>
      <c r="D33" s="89"/>
      <c r="E33" s="89"/>
      <c r="F33" s="89"/>
      <c r="G33" s="89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89" t="s">
        <v>40</v>
      </c>
      <c r="C34" s="89"/>
      <c r="D34" s="89"/>
      <c r="E34" s="89"/>
      <c r="F34" s="89"/>
      <c r="G34" s="89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89" t="s">
        <v>41</v>
      </c>
      <c r="C35" s="89"/>
      <c r="D35" s="89"/>
      <c r="E35" s="89"/>
      <c r="F35" s="89"/>
      <c r="G35" s="89"/>
      <c r="H35" s="23">
        <f t="shared" si="0"/>
        <v>0.2857142857142857</v>
      </c>
      <c r="I35" s="24">
        <f>IF(I7=40%,I23*I7,0)</f>
        <v>420.13909090909095</v>
      </c>
    </row>
    <row r="36" spans="1:10" ht="15" customHeight="1" x14ac:dyDescent="0.25">
      <c r="A36" s="17">
        <f t="shared" si="1"/>
        <v>6</v>
      </c>
      <c r="B36" s="89" t="s">
        <v>182</v>
      </c>
      <c r="C36" s="89"/>
      <c r="D36" s="89"/>
      <c r="E36" s="89"/>
      <c r="F36" s="89"/>
      <c r="G36" s="89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89" t="s">
        <v>42</v>
      </c>
      <c r="C37" s="89"/>
      <c r="D37" s="89"/>
      <c r="E37" s="89"/>
      <c r="F37" s="89"/>
      <c r="G37" s="89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89" t="s">
        <v>43</v>
      </c>
      <c r="C38" s="89"/>
      <c r="D38" s="89"/>
      <c r="E38" s="89"/>
      <c r="F38" s="89"/>
      <c r="G38" s="89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25" t="str">
        <f>IF(D6="12x36","Para postos 12x36 os feriados são considerados compensados, conforme parágrafo único, Art. 59-A da CLT","Outros")</f>
        <v>Outros</v>
      </c>
      <c r="C39" s="125"/>
      <c r="D39" s="125"/>
      <c r="E39" s="125"/>
      <c r="F39" s="125"/>
      <c r="G39" s="125"/>
      <c r="H39" s="23">
        <f t="shared" si="0"/>
        <v>0</v>
      </c>
      <c r="I39" s="24">
        <v>0</v>
      </c>
    </row>
    <row r="40" spans="1:10" s="28" customFormat="1" ht="15" customHeight="1" x14ac:dyDescent="0.25">
      <c r="A40" s="97" t="s">
        <v>44</v>
      </c>
      <c r="B40" s="97"/>
      <c r="C40" s="97"/>
      <c r="D40" s="97"/>
      <c r="E40" s="97"/>
      <c r="F40" s="97"/>
      <c r="G40" s="97"/>
      <c r="H40" s="25">
        <f>SUM(H31:H39)</f>
        <v>0.99999999999999989</v>
      </c>
      <c r="I40" s="26">
        <f>SUM(I31:I39)</f>
        <v>1470.4868181818183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06" t="s">
        <v>46</v>
      </c>
      <c r="C42" s="106"/>
      <c r="D42" s="106"/>
      <c r="E42" s="106"/>
      <c r="F42" s="106"/>
      <c r="G42" s="106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89" t="s">
        <v>47</v>
      </c>
      <c r="C43" s="89"/>
      <c r="D43" s="89"/>
      <c r="E43" s="89"/>
      <c r="F43" s="89"/>
      <c r="G43" s="89"/>
      <c r="H43" s="23">
        <v>0.2</v>
      </c>
      <c r="I43" s="24">
        <f t="shared" ref="I43:I50" si="2">$I$40*H43</f>
        <v>294.0973636363637</v>
      </c>
    </row>
    <row r="44" spans="1:10" ht="15" customHeight="1" x14ac:dyDescent="0.25">
      <c r="A44" s="17">
        <v>2</v>
      </c>
      <c r="B44" s="89" t="s">
        <v>48</v>
      </c>
      <c r="C44" s="89"/>
      <c r="D44" s="89"/>
      <c r="E44" s="89"/>
      <c r="F44" s="89"/>
      <c r="G44" s="89"/>
      <c r="H44" s="23">
        <v>1.4999999999999999E-2</v>
      </c>
      <c r="I44" s="24">
        <f t="shared" si="2"/>
        <v>22.057302272727274</v>
      </c>
    </row>
    <row r="45" spans="1:10" ht="15" customHeight="1" x14ac:dyDescent="0.25">
      <c r="A45" s="17">
        <v>3</v>
      </c>
      <c r="B45" s="89" t="s">
        <v>49</v>
      </c>
      <c r="C45" s="89"/>
      <c r="D45" s="89"/>
      <c r="E45" s="89"/>
      <c r="F45" s="89"/>
      <c r="G45" s="89"/>
      <c r="H45" s="23">
        <v>0.01</v>
      </c>
      <c r="I45" s="24">
        <f t="shared" si="2"/>
        <v>14.704868181818183</v>
      </c>
    </row>
    <row r="46" spans="1:10" ht="15" customHeight="1" x14ac:dyDescent="0.25">
      <c r="A46" s="17">
        <v>4</v>
      </c>
      <c r="B46" s="89" t="s">
        <v>50</v>
      </c>
      <c r="C46" s="89"/>
      <c r="D46" s="89"/>
      <c r="E46" s="89"/>
      <c r="F46" s="89"/>
      <c r="G46" s="89"/>
      <c r="H46" s="23">
        <v>2E-3</v>
      </c>
      <c r="I46" s="24">
        <f t="shared" si="2"/>
        <v>2.9409736363636365</v>
      </c>
    </row>
    <row r="47" spans="1:10" ht="15" customHeight="1" x14ac:dyDescent="0.25">
      <c r="A47" s="17">
        <v>5</v>
      </c>
      <c r="B47" s="89" t="s">
        <v>51</v>
      </c>
      <c r="C47" s="89"/>
      <c r="D47" s="89"/>
      <c r="E47" s="89"/>
      <c r="F47" s="89"/>
      <c r="G47" s="89"/>
      <c r="H47" s="23">
        <v>2.5000000000000001E-2</v>
      </c>
      <c r="I47" s="24">
        <f t="shared" si="2"/>
        <v>36.762170454545462</v>
      </c>
    </row>
    <row r="48" spans="1:10" ht="15" customHeight="1" x14ac:dyDescent="0.25">
      <c r="A48" s="17">
        <v>6</v>
      </c>
      <c r="B48" s="89" t="s">
        <v>52</v>
      </c>
      <c r="C48" s="89"/>
      <c r="D48" s="89"/>
      <c r="E48" s="89"/>
      <c r="F48" s="89"/>
      <c r="G48" s="89"/>
      <c r="H48" s="23">
        <v>0.08</v>
      </c>
      <c r="I48" s="24">
        <f t="shared" si="2"/>
        <v>117.63894545454546</v>
      </c>
    </row>
    <row r="49" spans="1:10" ht="15" customHeight="1" x14ac:dyDescent="0.25">
      <c r="A49" s="17">
        <v>7</v>
      </c>
      <c r="B49" s="89" t="s">
        <v>53</v>
      </c>
      <c r="C49" s="89"/>
      <c r="D49" s="89"/>
      <c r="E49" s="89"/>
      <c r="F49" s="89"/>
      <c r="G49" s="89"/>
      <c r="H49" s="23">
        <v>0.03</v>
      </c>
      <c r="I49" s="24">
        <f t="shared" si="2"/>
        <v>44.114604545454547</v>
      </c>
    </row>
    <row r="50" spans="1:10" ht="15" customHeight="1" x14ac:dyDescent="0.25">
      <c r="A50" s="17">
        <v>8</v>
      </c>
      <c r="B50" s="89" t="s">
        <v>54</v>
      </c>
      <c r="C50" s="89"/>
      <c r="D50" s="89"/>
      <c r="E50" s="89"/>
      <c r="F50" s="89"/>
      <c r="G50" s="89"/>
      <c r="H50" s="23">
        <v>6.0000000000000001E-3</v>
      </c>
      <c r="I50" s="24">
        <f t="shared" si="2"/>
        <v>8.8229209090909109</v>
      </c>
    </row>
    <row r="51" spans="1:10" s="28" customFormat="1" ht="15" customHeight="1" x14ac:dyDescent="0.25">
      <c r="A51" s="97" t="s">
        <v>55</v>
      </c>
      <c r="B51" s="97"/>
      <c r="C51" s="97"/>
      <c r="D51" s="97"/>
      <c r="E51" s="97"/>
      <c r="F51" s="97"/>
      <c r="G51" s="97"/>
      <c r="H51" s="25">
        <f>SUM(H43:H50)</f>
        <v>0.3680000000000001</v>
      </c>
      <c r="I51" s="26">
        <f>SUM(I43:I50)</f>
        <v>541.13914909090931</v>
      </c>
      <c r="J51" s="27"/>
    </row>
    <row r="52" spans="1:10" ht="15" customHeight="1" x14ac:dyDescent="0.25">
      <c r="A52" s="117" t="s">
        <v>56</v>
      </c>
      <c r="B52" s="117"/>
      <c r="C52" s="117"/>
      <c r="D52" s="117"/>
      <c r="E52" s="117"/>
      <c r="F52" s="117"/>
      <c r="G52" s="117"/>
      <c r="H52" s="117"/>
      <c r="I52" s="117"/>
    </row>
    <row r="53" spans="1:10" ht="30.75" customHeight="1" x14ac:dyDescent="0.25">
      <c r="A53" s="124" t="s">
        <v>57</v>
      </c>
      <c r="B53" s="124"/>
      <c r="C53" s="124"/>
      <c r="D53" s="124"/>
      <c r="E53" s="124"/>
      <c r="F53" s="124"/>
      <c r="G53" s="124"/>
      <c r="H53" s="124"/>
      <c r="I53" s="124"/>
    </row>
    <row r="54" spans="1:10" ht="33.75" customHeight="1" x14ac:dyDescent="0.25">
      <c r="A54" s="22" t="s">
        <v>58</v>
      </c>
      <c r="B54" s="106" t="s">
        <v>59</v>
      </c>
      <c r="C54" s="106"/>
      <c r="D54" s="106"/>
      <c r="E54" s="106"/>
      <c r="F54" s="106"/>
      <c r="G54" s="106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89" t="s">
        <v>60</v>
      </c>
      <c r="C55" s="89"/>
      <c r="D55" s="89"/>
      <c r="E55" s="89"/>
      <c r="F55" s="89"/>
      <c r="G55" s="89"/>
      <c r="H55" s="23">
        <v>0.119314</v>
      </c>
      <c r="I55" s="24">
        <f t="shared" ref="I55:I62" si="3">$I$40*H55</f>
        <v>175.44966422454547</v>
      </c>
    </row>
    <row r="56" spans="1:10" ht="15" customHeight="1" x14ac:dyDescent="0.25">
      <c r="A56" s="17">
        <v>2</v>
      </c>
      <c r="B56" s="89" t="s">
        <v>61</v>
      </c>
      <c r="C56" s="89"/>
      <c r="D56" s="89"/>
      <c r="E56" s="89"/>
      <c r="F56" s="89"/>
      <c r="G56" s="89"/>
      <c r="H56" s="23">
        <v>2.0479000000000001E-2</v>
      </c>
      <c r="I56" s="24">
        <f t="shared" si="3"/>
        <v>30.114099549545458</v>
      </c>
    </row>
    <row r="57" spans="1:10" ht="15" customHeight="1" x14ac:dyDescent="0.25">
      <c r="A57" s="17">
        <v>3</v>
      </c>
      <c r="B57" s="89" t="s">
        <v>62</v>
      </c>
      <c r="C57" s="89"/>
      <c r="D57" s="89"/>
      <c r="E57" s="89"/>
      <c r="F57" s="89"/>
      <c r="G57" s="89"/>
      <c r="H57" s="23">
        <v>1.2123E-2</v>
      </c>
      <c r="I57" s="24">
        <f t="shared" si="3"/>
        <v>17.826711696818183</v>
      </c>
    </row>
    <row r="58" spans="1:10" ht="15" customHeight="1" x14ac:dyDescent="0.25">
      <c r="A58" s="17">
        <v>4</v>
      </c>
      <c r="B58" s="89" t="s">
        <v>63</v>
      </c>
      <c r="C58" s="89"/>
      <c r="D58" s="89"/>
      <c r="E58" s="89"/>
      <c r="F58" s="89"/>
      <c r="G58" s="89"/>
      <c r="H58" s="23">
        <v>1.1436E-2</v>
      </c>
      <c r="I58" s="24">
        <f t="shared" si="3"/>
        <v>16.816487252727274</v>
      </c>
    </row>
    <row r="59" spans="1:10" ht="15" customHeight="1" x14ac:dyDescent="0.25">
      <c r="A59" s="17">
        <v>5</v>
      </c>
      <c r="B59" s="89" t="s">
        <v>64</v>
      </c>
      <c r="C59" s="89"/>
      <c r="D59" s="89"/>
      <c r="E59" s="89"/>
      <c r="F59" s="89"/>
      <c r="G59" s="89"/>
      <c r="H59" s="23">
        <v>1.74E-4</v>
      </c>
      <c r="I59" s="24">
        <f t="shared" si="3"/>
        <v>0.2558647063636364</v>
      </c>
    </row>
    <row r="60" spans="1:10" ht="15" customHeight="1" x14ac:dyDescent="0.25">
      <c r="A60" s="17">
        <v>6</v>
      </c>
      <c r="B60" s="89" t="s">
        <v>65</v>
      </c>
      <c r="C60" s="89"/>
      <c r="D60" s="89"/>
      <c r="E60" s="89"/>
      <c r="F60" s="89"/>
      <c r="G60" s="89"/>
      <c r="H60" s="23">
        <v>4.4200000000000001E-4</v>
      </c>
      <c r="I60" s="24">
        <f t="shared" si="3"/>
        <v>0.64995517363636368</v>
      </c>
    </row>
    <row r="61" spans="1:10" ht="15" customHeight="1" x14ac:dyDescent="0.25">
      <c r="A61" s="17">
        <v>7</v>
      </c>
      <c r="B61" s="89" t="s">
        <v>66</v>
      </c>
      <c r="C61" s="89"/>
      <c r="D61" s="89"/>
      <c r="E61" s="89"/>
      <c r="F61" s="89"/>
      <c r="G61" s="89"/>
      <c r="H61" s="23">
        <v>1.85E-4</v>
      </c>
      <c r="I61" s="24">
        <f t="shared" si="3"/>
        <v>0.2720400613636364</v>
      </c>
    </row>
    <row r="62" spans="1:10" ht="15" customHeight="1" x14ac:dyDescent="0.25">
      <c r="A62" s="17">
        <v>8</v>
      </c>
      <c r="B62" s="89" t="s">
        <v>67</v>
      </c>
      <c r="C62" s="89"/>
      <c r="D62" s="89"/>
      <c r="E62" s="89"/>
      <c r="F62" s="89"/>
      <c r="G62" s="89"/>
      <c r="H62" s="23">
        <v>9.0789999999999996E-2</v>
      </c>
      <c r="I62" s="24">
        <f t="shared" si="3"/>
        <v>133.50549822272728</v>
      </c>
    </row>
    <row r="63" spans="1:10" s="28" customFormat="1" ht="15" customHeight="1" x14ac:dyDescent="0.25">
      <c r="A63" s="97" t="s">
        <v>68</v>
      </c>
      <c r="B63" s="97"/>
      <c r="C63" s="97"/>
      <c r="D63" s="97"/>
      <c r="E63" s="97"/>
      <c r="F63" s="97"/>
      <c r="G63" s="97"/>
      <c r="H63" s="25">
        <f>SUM(H55:H62)</f>
        <v>0.25494299999999998</v>
      </c>
      <c r="I63" s="26">
        <f>SUM(I55:I62)</f>
        <v>374.89032088772734</v>
      </c>
      <c r="J63" s="27"/>
    </row>
    <row r="64" spans="1:10" ht="11.25" customHeight="1" x14ac:dyDescent="0.25">
      <c r="A64" s="29" t="s">
        <v>69</v>
      </c>
      <c r="B64" s="98" t="s">
        <v>70</v>
      </c>
      <c r="C64" s="98"/>
      <c r="D64" s="98"/>
      <c r="E64" s="98"/>
      <c r="F64" s="98"/>
      <c r="G64" s="98"/>
      <c r="H64" s="98"/>
      <c r="I64" s="98"/>
    </row>
    <row r="65" spans="1:11" ht="15" customHeight="1" x14ac:dyDescent="0.25">
      <c r="A65" s="29" t="s">
        <v>71</v>
      </c>
      <c r="B65" s="123" t="s">
        <v>72</v>
      </c>
      <c r="C65" s="123"/>
      <c r="D65" s="123"/>
      <c r="E65" s="123"/>
      <c r="F65" s="123"/>
      <c r="G65" s="123"/>
      <c r="H65" s="123"/>
      <c r="I65" s="123"/>
    </row>
    <row r="66" spans="1:11" ht="33.75" customHeight="1" x14ac:dyDescent="0.25">
      <c r="A66" s="22" t="s">
        <v>73</v>
      </c>
      <c r="B66" s="106" t="s">
        <v>74</v>
      </c>
      <c r="C66" s="106"/>
      <c r="D66" s="106"/>
      <c r="E66" s="106"/>
      <c r="F66" s="106"/>
      <c r="G66" s="106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89" t="s">
        <v>75</v>
      </c>
      <c r="C67" s="89"/>
      <c r="D67" s="89"/>
      <c r="E67" s="89"/>
      <c r="F67" s="89"/>
      <c r="G67" s="89"/>
      <c r="H67" s="23">
        <v>2.3626999999999999E-2</v>
      </c>
      <c r="I67" s="24">
        <f>$I$40*H67</f>
        <v>34.743192053181822</v>
      </c>
    </row>
    <row r="68" spans="1:11" ht="15" customHeight="1" x14ac:dyDescent="0.25">
      <c r="A68" s="17">
        <v>2</v>
      </c>
      <c r="B68" s="89" t="s">
        <v>76</v>
      </c>
      <c r="C68" s="89"/>
      <c r="D68" s="89"/>
      <c r="E68" s="89"/>
      <c r="F68" s="89"/>
      <c r="G68" s="89"/>
      <c r="H68" s="23">
        <v>1.717E-3</v>
      </c>
      <c r="I68" s="24">
        <f>$I$40*H68</f>
        <v>2.524825866818182</v>
      </c>
    </row>
    <row r="69" spans="1:11" ht="15" customHeight="1" x14ac:dyDescent="0.25">
      <c r="A69" s="17">
        <v>3</v>
      </c>
      <c r="B69" s="89" t="s">
        <v>77</v>
      </c>
      <c r="C69" s="89"/>
      <c r="D69" s="89"/>
      <c r="E69" s="89"/>
      <c r="F69" s="89"/>
      <c r="G69" s="89"/>
      <c r="H69" s="23">
        <v>9.4509999999999993E-3</v>
      </c>
      <c r="I69" s="24">
        <f>$I$40*H69</f>
        <v>13.897570918636363</v>
      </c>
    </row>
    <row r="70" spans="1:11" s="28" customFormat="1" ht="15" customHeight="1" x14ac:dyDescent="0.25">
      <c r="A70" s="97" t="s">
        <v>78</v>
      </c>
      <c r="B70" s="97"/>
      <c r="C70" s="97"/>
      <c r="D70" s="97"/>
      <c r="E70" s="97"/>
      <c r="F70" s="97"/>
      <c r="G70" s="97"/>
      <c r="H70" s="25">
        <f>SUM(H67:H69)</f>
        <v>3.4795E-2</v>
      </c>
      <c r="I70" s="26">
        <f>SUM(I67:I69)</f>
        <v>51.165588838636367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06" t="s">
        <v>80</v>
      </c>
      <c r="C72" s="106"/>
      <c r="D72" s="106"/>
      <c r="E72" s="106"/>
      <c r="F72" s="106"/>
      <c r="G72" s="106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89" t="s">
        <v>81</v>
      </c>
      <c r="C73" s="89"/>
      <c r="D73" s="89"/>
      <c r="E73" s="89"/>
      <c r="F73" s="89"/>
      <c r="G73" s="89"/>
      <c r="H73" s="23">
        <f>(H51*H63)</f>
        <v>9.3819024000000015E-2</v>
      </c>
      <c r="I73" s="24">
        <f>$I$40*H73</f>
        <v>137.95963808668367</v>
      </c>
    </row>
    <row r="74" spans="1:11" s="28" customFormat="1" ht="15" customHeight="1" x14ac:dyDescent="0.25">
      <c r="A74" s="97" t="s">
        <v>82</v>
      </c>
      <c r="B74" s="97"/>
      <c r="C74" s="97"/>
      <c r="D74" s="97"/>
      <c r="E74" s="97"/>
      <c r="F74" s="97"/>
      <c r="G74" s="97"/>
      <c r="H74" s="25">
        <f>SUM(H73:H73)</f>
        <v>9.3819024000000015E-2</v>
      </c>
      <c r="I74" s="26">
        <f>I73</f>
        <v>137.95963808668367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9" t="s">
        <v>83</v>
      </c>
      <c r="B76" s="119"/>
      <c r="C76" s="119"/>
      <c r="D76" s="119"/>
      <c r="E76" s="119"/>
      <c r="F76" s="119"/>
      <c r="G76" s="119"/>
      <c r="H76" s="32">
        <f>H51+H63+H70+H74</f>
        <v>0.75155702400000002</v>
      </c>
      <c r="I76" s="33">
        <f>I51+I63+I70+I74</f>
        <v>1105.1546969039566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06" t="s">
        <v>85</v>
      </c>
      <c r="C78" s="106"/>
      <c r="D78" s="106"/>
      <c r="E78" s="106"/>
      <c r="F78" s="106"/>
      <c r="G78" s="106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89" t="s">
        <v>20</v>
      </c>
      <c r="C79" s="89"/>
      <c r="D79" s="89"/>
      <c r="E79" s="89"/>
      <c r="F79" s="89"/>
      <c r="G79" s="89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89" t="s">
        <v>21</v>
      </c>
      <c r="C80" s="89"/>
      <c r="D80" s="89"/>
      <c r="E80" s="89"/>
      <c r="F80" s="89"/>
      <c r="G80" s="89"/>
      <c r="H80" s="23">
        <f t="shared" si="4"/>
        <v>0.14348227905971769</v>
      </c>
      <c r="I80" s="24">
        <f>I93</f>
        <v>210.98880000000003</v>
      </c>
    </row>
    <row r="81" spans="1:10" ht="15" customHeight="1" x14ac:dyDescent="0.25">
      <c r="A81" s="17">
        <f t="shared" ref="A81:A84" si="5">A80+1</f>
        <v>3</v>
      </c>
      <c r="B81" s="120" t="s">
        <v>184</v>
      </c>
      <c r="C81" s="121"/>
      <c r="D81" s="121"/>
      <c r="E81" s="121"/>
      <c r="F81" s="121"/>
      <c r="G81" s="122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89" t="s">
        <v>86</v>
      </c>
      <c r="C82" s="89"/>
      <c r="D82" s="89"/>
      <c r="E82" s="89"/>
      <c r="F82" s="89"/>
      <c r="G82" s="89"/>
      <c r="H82" s="23">
        <f t="shared" si="4"/>
        <v>0.13966744470214099</v>
      </c>
      <c r="I82" s="24">
        <f>I89</f>
        <v>205.37913636363635</v>
      </c>
    </row>
    <row r="83" spans="1:10" ht="15" customHeight="1" x14ac:dyDescent="0.25">
      <c r="A83" s="17">
        <f t="shared" si="5"/>
        <v>5</v>
      </c>
      <c r="B83" s="89" t="s">
        <v>87</v>
      </c>
      <c r="C83" s="89"/>
      <c r="D83" s="89"/>
      <c r="E83" s="89"/>
      <c r="F83" s="89"/>
      <c r="G83" s="89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89" t="s">
        <v>88</v>
      </c>
      <c r="C84" s="89"/>
      <c r="D84" s="89"/>
      <c r="E84" s="89"/>
      <c r="F84" s="89"/>
      <c r="G84" s="89"/>
      <c r="H84" s="23">
        <f t="shared" si="4"/>
        <v>1.3206510769006306E-2</v>
      </c>
      <c r="I84" s="24">
        <f>IF(I21="Não aplicável",0,I21)</f>
        <v>19.420000000000002</v>
      </c>
    </row>
    <row r="85" spans="1:10" ht="15" customHeight="1" x14ac:dyDescent="0.25">
      <c r="A85" s="97" t="s">
        <v>89</v>
      </c>
      <c r="B85" s="97"/>
      <c r="C85" s="97"/>
      <c r="D85" s="97"/>
      <c r="E85" s="97"/>
      <c r="F85" s="97"/>
      <c r="G85" s="97"/>
      <c r="H85" s="25">
        <f>SUM(H79:H84)</f>
        <v>0.29635623453086496</v>
      </c>
      <c r="I85" s="26">
        <f>SUM(I79:I84)</f>
        <v>435.78793636363639</v>
      </c>
      <c r="J85" s="34"/>
    </row>
    <row r="86" spans="1:10" ht="18" customHeight="1" x14ac:dyDescent="0.25">
      <c r="A86" s="29" t="s">
        <v>90</v>
      </c>
      <c r="B86" s="117" t="s">
        <v>91</v>
      </c>
      <c r="C86" s="117"/>
      <c r="D86" s="117"/>
      <c r="E86" s="117"/>
      <c r="F86" s="117"/>
      <c r="G86" s="117"/>
      <c r="H86" s="35"/>
      <c r="I86" s="36"/>
    </row>
    <row r="87" spans="1:10" ht="15" customHeight="1" x14ac:dyDescent="0.25">
      <c r="A87" s="99" t="s">
        <v>92</v>
      </c>
      <c r="B87" s="99"/>
      <c r="C87" s="99"/>
      <c r="D87" s="99"/>
      <c r="E87" s="99"/>
      <c r="F87" s="99"/>
      <c r="G87" s="99"/>
      <c r="H87" s="99"/>
      <c r="I87" s="99"/>
    </row>
    <row r="88" spans="1:10" ht="24" customHeight="1" x14ac:dyDescent="0.25">
      <c r="A88" s="100" t="s">
        <v>93</v>
      </c>
      <c r="B88" s="100"/>
      <c r="C88" s="17" t="s">
        <v>94</v>
      </c>
      <c r="D88" s="17" t="s">
        <v>95</v>
      </c>
      <c r="E88" s="17" t="s">
        <v>96</v>
      </c>
      <c r="F88" s="17" t="s">
        <v>97</v>
      </c>
      <c r="G88" s="17" t="s">
        <v>98</v>
      </c>
      <c r="H88" s="23" t="s">
        <v>99</v>
      </c>
      <c r="I88" s="24" t="s">
        <v>100</v>
      </c>
    </row>
    <row r="89" spans="1:10" ht="15" customHeight="1" x14ac:dyDescent="0.25">
      <c r="A89" s="118">
        <f>I12</f>
        <v>6.1</v>
      </c>
      <c r="B89" s="118"/>
      <c r="C89" s="17">
        <f>I13</f>
        <v>22</v>
      </c>
      <c r="D89" s="17">
        <v>2</v>
      </c>
      <c r="E89" s="37">
        <f>A89*C89*D89</f>
        <v>268.39999999999998</v>
      </c>
      <c r="F89" s="37">
        <f>I31</f>
        <v>1050.3477272727273</v>
      </c>
      <c r="G89" s="38">
        <f>I14</f>
        <v>0.06</v>
      </c>
      <c r="H89" s="37">
        <f>F89*G89</f>
        <v>63.020863636363636</v>
      </c>
      <c r="I89" s="24">
        <f>IF((E89-H89)&gt;0,E89-H89,0)</f>
        <v>205.37913636363635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99" t="s">
        <v>101</v>
      </c>
      <c r="B91" s="99"/>
      <c r="C91" s="99"/>
      <c r="D91" s="99"/>
      <c r="E91" s="99"/>
      <c r="F91" s="99"/>
      <c r="G91" s="99"/>
      <c r="H91" s="99"/>
      <c r="I91" s="99"/>
    </row>
    <row r="92" spans="1:10" ht="23.25" customHeight="1" x14ac:dyDescent="0.25">
      <c r="A92" s="100" t="s">
        <v>93</v>
      </c>
      <c r="B92" s="100"/>
      <c r="C92" s="17" t="s">
        <v>102</v>
      </c>
      <c r="D92" s="17" t="s">
        <v>95</v>
      </c>
      <c r="E92" s="17" t="s">
        <v>96</v>
      </c>
      <c r="F92" s="17" t="s">
        <v>97</v>
      </c>
      <c r="G92" s="17" t="s">
        <v>98</v>
      </c>
      <c r="H92" s="23" t="s">
        <v>99</v>
      </c>
      <c r="I92" s="24" t="s">
        <v>100</v>
      </c>
    </row>
    <row r="93" spans="1:10" ht="15" customHeight="1" x14ac:dyDescent="0.25">
      <c r="A93" s="111">
        <f>I18</f>
        <v>11.84</v>
      </c>
      <c r="B93" s="111"/>
      <c r="C93" s="42">
        <f>I19</f>
        <v>22</v>
      </c>
      <c r="D93" s="17">
        <v>1</v>
      </c>
      <c r="E93" s="37">
        <f>A93*C93*D93</f>
        <v>260.48</v>
      </c>
      <c r="F93" s="37">
        <f>E93</f>
        <v>260.48</v>
      </c>
      <c r="G93" s="43">
        <f>I20</f>
        <v>0.19</v>
      </c>
      <c r="H93" s="37">
        <f>F93*G93</f>
        <v>49.491200000000006</v>
      </c>
      <c r="I93" s="24">
        <f>E93-H93</f>
        <v>210.98880000000003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13" t="s">
        <v>183</v>
      </c>
      <c r="B95" s="114"/>
      <c r="C95" s="114"/>
      <c r="D95" s="114"/>
      <c r="E95" s="114"/>
      <c r="F95" s="115" t="str">
        <f>A15</f>
        <v>Auxílio Alimentação</v>
      </c>
      <c r="G95" s="115"/>
      <c r="H95" s="115"/>
      <c r="I95" s="116"/>
    </row>
    <row r="96" spans="1:10" ht="23.25" customHeight="1" x14ac:dyDescent="0.25">
      <c r="A96" s="112" t="s">
        <v>93</v>
      </c>
      <c r="B96" s="112"/>
      <c r="C96" s="81" t="s">
        <v>102</v>
      </c>
      <c r="D96" s="81" t="s">
        <v>95</v>
      </c>
      <c r="E96" s="81" t="s">
        <v>96</v>
      </c>
      <c r="F96" s="81" t="s">
        <v>97</v>
      </c>
      <c r="G96" s="81" t="s">
        <v>98</v>
      </c>
      <c r="H96" s="82" t="str">
        <f>H88</f>
        <v>Valor desconto</v>
      </c>
      <c r="I96" s="83" t="s">
        <v>100</v>
      </c>
    </row>
    <row r="97" spans="1:12" ht="15" customHeight="1" x14ac:dyDescent="0.25">
      <c r="A97" s="111">
        <f>I15</f>
        <v>0</v>
      </c>
      <c r="B97" s="111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90" t="s">
        <v>103</v>
      </c>
      <c r="B99" s="90"/>
      <c r="C99" s="90"/>
      <c r="D99" s="90"/>
      <c r="E99" s="90"/>
      <c r="F99" s="90"/>
      <c r="G99" s="90"/>
      <c r="H99" s="47">
        <f>H40+H76+H85</f>
        <v>2.0479132585308646</v>
      </c>
      <c r="I99" s="48">
        <f>I40+I76+I85</f>
        <v>3011.4294514494113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88" t="s">
        <v>104</v>
      </c>
      <c r="B101" s="88"/>
      <c r="C101" s="88"/>
      <c r="D101" s="88"/>
      <c r="E101" s="88"/>
      <c r="F101" s="88"/>
      <c r="G101" s="88"/>
      <c r="H101" s="88"/>
      <c r="I101" s="88"/>
    </row>
    <row r="102" spans="1:12" ht="33.75" customHeight="1" x14ac:dyDescent="0.25">
      <c r="A102" s="22" t="s">
        <v>33</v>
      </c>
      <c r="B102" s="106" t="s">
        <v>105</v>
      </c>
      <c r="C102" s="106"/>
      <c r="D102" s="106"/>
      <c r="E102" s="106"/>
      <c r="F102" s="106"/>
      <c r="G102" s="106"/>
      <c r="H102" s="22" t="s">
        <v>35</v>
      </c>
      <c r="I102" s="22" t="s">
        <v>36</v>
      </c>
    </row>
    <row r="103" spans="1:12" ht="15" customHeight="1" x14ac:dyDescent="0.25">
      <c r="A103" s="17">
        <v>1</v>
      </c>
      <c r="B103" s="89" t="s">
        <v>106</v>
      </c>
      <c r="C103" s="89"/>
      <c r="D103" s="89"/>
      <c r="E103" s="89"/>
      <c r="F103" s="89"/>
      <c r="G103" s="89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109" t="s">
        <v>107</v>
      </c>
      <c r="C104" s="109"/>
      <c r="D104" s="109"/>
      <c r="E104" s="109"/>
      <c r="F104" s="109"/>
      <c r="G104" s="109"/>
      <c r="H104" s="23">
        <f t="shared" si="6"/>
        <v>0</v>
      </c>
      <c r="I104" s="24">
        <v>0</v>
      </c>
    </row>
    <row r="105" spans="1:12" ht="15" customHeight="1" x14ac:dyDescent="0.25">
      <c r="A105" s="17">
        <v>3</v>
      </c>
      <c r="B105" s="89" t="s">
        <v>108</v>
      </c>
      <c r="C105" s="89"/>
      <c r="D105" s="89"/>
      <c r="E105" s="89"/>
      <c r="F105" s="89"/>
      <c r="G105" s="89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109" t="s">
        <v>109</v>
      </c>
      <c r="C106" s="109"/>
      <c r="D106" s="109"/>
      <c r="E106" s="109"/>
      <c r="F106" s="109"/>
      <c r="G106" s="109"/>
      <c r="H106" s="23">
        <f t="shared" si="6"/>
        <v>0</v>
      </c>
      <c r="I106" s="24">
        <f>IF(F112=20%,G112,0)</f>
        <v>0</v>
      </c>
    </row>
    <row r="107" spans="1:12" ht="15" customHeight="1" x14ac:dyDescent="0.25">
      <c r="A107" s="17">
        <v>5</v>
      </c>
      <c r="B107" s="89" t="s">
        <v>110</v>
      </c>
      <c r="C107" s="89"/>
      <c r="D107" s="89"/>
      <c r="E107" s="89"/>
      <c r="F107" s="89"/>
      <c r="G107" s="89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89" t="s">
        <v>111</v>
      </c>
      <c r="C108" s="89"/>
      <c r="D108" s="89"/>
      <c r="E108" s="89"/>
      <c r="F108" s="89"/>
      <c r="G108" s="89"/>
      <c r="H108" s="23">
        <f t="shared" si="6"/>
        <v>0</v>
      </c>
      <c r="I108" s="24">
        <v>0</v>
      </c>
    </row>
    <row r="109" spans="1:12" ht="15" customHeight="1" x14ac:dyDescent="0.25">
      <c r="A109" s="97" t="s">
        <v>112</v>
      </c>
      <c r="B109" s="97"/>
      <c r="C109" s="97"/>
      <c r="D109" s="97"/>
      <c r="E109" s="97"/>
      <c r="F109" s="97"/>
      <c r="G109" s="97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98" t="s">
        <v>113</v>
      </c>
      <c r="C110" s="98"/>
      <c r="D110" s="98"/>
      <c r="E110" s="98"/>
      <c r="F110" s="98"/>
      <c r="G110" s="98"/>
      <c r="H110" s="98"/>
      <c r="I110" s="98"/>
    </row>
    <row r="111" spans="1:12" ht="5.25" customHeight="1" x14ac:dyDescent="0.25"/>
    <row r="112" spans="1:12" ht="48.75" customHeight="1" x14ac:dyDescent="0.25">
      <c r="A112" s="110" t="s">
        <v>114</v>
      </c>
      <c r="B112" s="110"/>
      <c r="C112" s="110"/>
      <c r="D112" s="110"/>
      <c r="E112" s="110"/>
      <c r="F112" s="55">
        <f>I27</f>
        <v>0.1</v>
      </c>
      <c r="G112" s="56">
        <f>I114*F112</f>
        <v>280.6050315085775</v>
      </c>
      <c r="H112" s="57" t="s">
        <v>115</v>
      </c>
      <c r="I112" s="58">
        <f>I82</f>
        <v>205.37913636363635</v>
      </c>
    </row>
    <row r="113" spans="1:12" s="61" customFormat="1" ht="16.5" customHeight="1" x14ac:dyDescent="0.25">
      <c r="A113" s="104" t="s">
        <v>116</v>
      </c>
      <c r="B113" s="104"/>
      <c r="C113" s="57" t="s">
        <v>117</v>
      </c>
      <c r="D113" s="57" t="s">
        <v>118</v>
      </c>
      <c r="E113" s="57" t="s">
        <v>119</v>
      </c>
      <c r="F113" s="57" t="s">
        <v>120</v>
      </c>
      <c r="G113" s="57" t="s">
        <v>121</v>
      </c>
      <c r="H113" s="57" t="s">
        <v>122</v>
      </c>
      <c r="I113" s="59" t="s">
        <v>123</v>
      </c>
      <c r="J113" s="60"/>
    </row>
    <row r="114" spans="1:12" ht="16.5" customHeight="1" x14ac:dyDescent="0.25">
      <c r="A114" s="105">
        <f>I40</f>
        <v>1470.4868181818183</v>
      </c>
      <c r="B114" s="105"/>
      <c r="C114" s="62">
        <f>I51</f>
        <v>541.13914909090931</v>
      </c>
      <c r="D114" s="62">
        <f>I63</f>
        <v>374.89032088772734</v>
      </c>
      <c r="E114" s="62">
        <f>I70</f>
        <v>51.165588838636367</v>
      </c>
      <c r="F114" s="62">
        <f>I74</f>
        <v>137.95963808668367</v>
      </c>
      <c r="G114" s="62">
        <f>I85</f>
        <v>435.78793636363639</v>
      </c>
      <c r="H114" s="62">
        <f>A114+C114+D114+E114+F114+G114</f>
        <v>3011.4294514494113</v>
      </c>
      <c r="I114" s="62">
        <f>H114-I112</f>
        <v>2806.0503150857749</v>
      </c>
      <c r="J114" s="34"/>
    </row>
    <row r="115" spans="1:12" ht="4.5" customHeight="1" x14ac:dyDescent="0.25">
      <c r="A115" s="29"/>
      <c r="B115" s="107"/>
      <c r="C115" s="107"/>
      <c r="D115" s="107"/>
      <c r="E115" s="107"/>
      <c r="F115" s="107"/>
      <c r="G115" s="107"/>
      <c r="H115" s="107"/>
      <c r="I115" s="107"/>
    </row>
    <row r="116" spans="1:12" ht="33.75" customHeight="1" x14ac:dyDescent="0.25">
      <c r="A116" s="22" t="s">
        <v>45</v>
      </c>
      <c r="B116" s="106" t="s">
        <v>124</v>
      </c>
      <c r="C116" s="106"/>
      <c r="D116" s="106"/>
      <c r="E116" s="106"/>
      <c r="F116" s="106"/>
      <c r="G116" s="106"/>
      <c r="H116" s="22" t="s">
        <v>35</v>
      </c>
      <c r="I116" s="22" t="s">
        <v>36</v>
      </c>
    </row>
    <row r="117" spans="1:12" ht="15" customHeight="1" x14ac:dyDescent="0.25">
      <c r="A117" s="17">
        <v>1</v>
      </c>
      <c r="B117" s="89" t="s">
        <v>125</v>
      </c>
      <c r="C117" s="89"/>
      <c r="D117" s="89"/>
      <c r="E117" s="89"/>
      <c r="F117" s="89"/>
      <c r="G117" s="89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89" t="s">
        <v>126</v>
      </c>
      <c r="C118" s="89"/>
      <c r="D118" s="89"/>
      <c r="E118" s="89"/>
      <c r="F118" s="89"/>
      <c r="G118" s="89"/>
      <c r="H118" s="23">
        <f>I118/$I$127</f>
        <v>0</v>
      </c>
      <c r="I118" s="24">
        <v>0</v>
      </c>
    </row>
    <row r="119" spans="1:12" ht="35.450000000000003" customHeight="1" x14ac:dyDescent="0.25">
      <c r="A119" s="97" t="s">
        <v>186</v>
      </c>
      <c r="B119" s="97"/>
      <c r="C119" s="97"/>
      <c r="D119" s="97"/>
      <c r="E119" s="97"/>
      <c r="F119" s="97"/>
      <c r="G119" s="97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58</v>
      </c>
      <c r="B121" s="106" t="s">
        <v>127</v>
      </c>
      <c r="C121" s="106"/>
      <c r="D121" s="106"/>
      <c r="E121" s="106"/>
      <c r="F121" s="106"/>
      <c r="G121" s="106"/>
      <c r="H121" s="22" t="s">
        <v>35</v>
      </c>
      <c r="I121" s="22" t="s">
        <v>36</v>
      </c>
    </row>
    <row r="122" spans="1:12" ht="15" customHeight="1" x14ac:dyDescent="0.25">
      <c r="A122" s="17">
        <v>1</v>
      </c>
      <c r="B122" s="89" t="s">
        <v>127</v>
      </c>
      <c r="C122" s="89"/>
      <c r="D122" s="89"/>
      <c r="E122" s="89"/>
      <c r="F122" s="89"/>
      <c r="G122" s="89"/>
      <c r="H122" s="23">
        <f>I122/I127</f>
        <v>0</v>
      </c>
      <c r="I122" s="24">
        <v>0</v>
      </c>
    </row>
    <row r="123" spans="1:12" ht="36.6" customHeight="1" x14ac:dyDescent="0.25">
      <c r="A123" s="97" t="s">
        <v>185</v>
      </c>
      <c r="B123" s="97"/>
      <c r="C123" s="97"/>
      <c r="D123" s="97"/>
      <c r="E123" s="97"/>
      <c r="F123" s="97"/>
      <c r="G123" s="97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08" t="s">
        <v>128</v>
      </c>
      <c r="B125" s="108"/>
      <c r="C125" s="108"/>
      <c r="D125" s="108"/>
      <c r="E125" s="108"/>
      <c r="F125" s="55">
        <v>0.18</v>
      </c>
      <c r="G125" s="56">
        <f>I127*F125</f>
        <v>505.08905671543948</v>
      </c>
      <c r="H125" s="57" t="s">
        <v>115</v>
      </c>
      <c r="I125" s="58">
        <f>I82</f>
        <v>205.37913636363635</v>
      </c>
      <c r="L125" s="2"/>
    </row>
    <row r="126" spans="1:12" s="61" customFormat="1" ht="16.5" customHeight="1" x14ac:dyDescent="0.25">
      <c r="A126" s="104" t="s">
        <v>116</v>
      </c>
      <c r="B126" s="104"/>
      <c r="C126" s="57" t="s">
        <v>117</v>
      </c>
      <c r="D126" s="57" t="s">
        <v>118</v>
      </c>
      <c r="E126" s="57" t="s">
        <v>119</v>
      </c>
      <c r="F126" s="57" t="s">
        <v>120</v>
      </c>
      <c r="G126" s="57" t="s">
        <v>121</v>
      </c>
      <c r="H126" s="57" t="s">
        <v>122</v>
      </c>
      <c r="I126" s="59" t="s">
        <v>123</v>
      </c>
      <c r="J126" s="60"/>
      <c r="L126" s="60"/>
    </row>
    <row r="127" spans="1:12" ht="16.5" customHeight="1" x14ac:dyDescent="0.25">
      <c r="A127" s="105">
        <f>I40</f>
        <v>1470.4868181818183</v>
      </c>
      <c r="B127" s="105"/>
      <c r="C127" s="62">
        <f>I51</f>
        <v>541.13914909090931</v>
      </c>
      <c r="D127" s="62">
        <f>I63</f>
        <v>374.89032088772734</v>
      </c>
      <c r="E127" s="62">
        <f>I70</f>
        <v>51.165588838636367</v>
      </c>
      <c r="F127" s="62">
        <f>I74</f>
        <v>137.95963808668367</v>
      </c>
      <c r="G127" s="62">
        <f>I85</f>
        <v>435.78793636363639</v>
      </c>
      <c r="H127" s="62">
        <f>A127+C127+D127+E127+F127+G127</f>
        <v>3011.4294514494113</v>
      </c>
      <c r="I127" s="62">
        <f>H127-I125</f>
        <v>2806.0503150857749</v>
      </c>
      <c r="J127" s="34"/>
      <c r="L127" s="2"/>
    </row>
    <row r="128" spans="1:12" ht="4.5" customHeight="1" x14ac:dyDescent="0.25"/>
    <row r="129" spans="1:10" ht="12" customHeight="1" x14ac:dyDescent="0.25">
      <c r="A129" s="90" t="s">
        <v>129</v>
      </c>
      <c r="B129" s="90"/>
      <c r="C129" s="90"/>
      <c r="D129" s="90"/>
      <c r="E129" s="90"/>
      <c r="F129" s="90"/>
      <c r="G129" s="90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88" t="s">
        <v>130</v>
      </c>
      <c r="B131" s="88"/>
      <c r="C131" s="88"/>
      <c r="D131" s="88"/>
      <c r="E131" s="88"/>
      <c r="F131" s="88"/>
      <c r="G131" s="88"/>
      <c r="H131" s="88"/>
      <c r="I131" s="88"/>
    </row>
    <row r="132" spans="1:10" ht="33.75" customHeight="1" x14ac:dyDescent="0.25">
      <c r="A132" s="22" t="s">
        <v>33</v>
      </c>
      <c r="B132" s="106" t="s">
        <v>131</v>
      </c>
      <c r="C132" s="106"/>
      <c r="D132" s="106"/>
      <c r="E132" s="106"/>
      <c r="F132" s="106"/>
      <c r="G132" s="106"/>
      <c r="H132" s="22" t="s">
        <v>35</v>
      </c>
      <c r="I132" s="22" t="s">
        <v>36</v>
      </c>
    </row>
    <row r="133" spans="1:10" ht="15" customHeight="1" x14ac:dyDescent="0.25">
      <c r="A133" s="17">
        <v>1</v>
      </c>
      <c r="B133" s="89" t="s">
        <v>132</v>
      </c>
      <c r="C133" s="89"/>
      <c r="D133" s="89"/>
      <c r="E133" s="89"/>
      <c r="F133" s="89"/>
      <c r="G133" s="89"/>
      <c r="H133" s="23">
        <f>I133/$I$99</f>
        <v>7.0384407146724419E-3</v>
      </c>
      <c r="I133" s="24">
        <f>($D$143/$E$145)*H143</f>
        <v>21.195767660445235</v>
      </c>
    </row>
    <row r="134" spans="1:10" ht="15" customHeight="1" x14ac:dyDescent="0.25">
      <c r="A134" s="17">
        <v>2</v>
      </c>
      <c r="B134" s="89" t="s">
        <v>133</v>
      </c>
      <c r="C134" s="89"/>
      <c r="D134" s="89"/>
      <c r="E134" s="89"/>
      <c r="F134" s="89"/>
      <c r="G134" s="89"/>
      <c r="H134" s="23">
        <f>I134/$I$99</f>
        <v>3.2485110990795887E-2</v>
      </c>
      <c r="I134" s="84">
        <f t="shared" ref="I134:I137" si="7">($D$143/$E$145)*H144</f>
        <v>97.826619971285695</v>
      </c>
    </row>
    <row r="135" spans="1:10" ht="15" customHeight="1" x14ac:dyDescent="0.25">
      <c r="A135" s="17">
        <v>3</v>
      </c>
      <c r="B135" s="89" t="s">
        <v>13</v>
      </c>
      <c r="C135" s="89"/>
      <c r="D135" s="89"/>
      <c r="E135" s="89"/>
      <c r="F135" s="89"/>
      <c r="G135" s="89"/>
      <c r="H135" s="23">
        <f>I135/$I$99</f>
        <v>4.3313481321061179E-2</v>
      </c>
      <c r="I135" s="84">
        <f t="shared" si="7"/>
        <v>130.43549329504759</v>
      </c>
    </row>
    <row r="136" spans="1:10" ht="15" customHeight="1" x14ac:dyDescent="0.25">
      <c r="A136" s="17">
        <v>4</v>
      </c>
      <c r="B136" s="89" t="s">
        <v>134</v>
      </c>
      <c r="C136" s="89"/>
      <c r="D136" s="89"/>
      <c r="E136" s="89"/>
      <c r="F136" s="89"/>
      <c r="G136" s="89"/>
      <c r="H136" s="23">
        <f>I136/$I$99</f>
        <v>0</v>
      </c>
      <c r="I136" s="84">
        <f t="shared" si="7"/>
        <v>0</v>
      </c>
    </row>
    <row r="137" spans="1:10" ht="15" customHeight="1" x14ac:dyDescent="0.25">
      <c r="A137" s="17">
        <v>5</v>
      </c>
      <c r="B137" s="89" t="s">
        <v>135</v>
      </c>
      <c r="C137" s="89"/>
      <c r="D137" s="89"/>
      <c r="E137" s="89"/>
      <c r="F137" s="89"/>
      <c r="G137" s="89"/>
      <c r="H137" s="23">
        <f>I137/$I$99</f>
        <v>0</v>
      </c>
      <c r="I137" s="84">
        <f t="shared" si="7"/>
        <v>0</v>
      </c>
    </row>
    <row r="138" spans="1:10" ht="15" customHeight="1" x14ac:dyDescent="0.25">
      <c r="A138" s="97" t="s">
        <v>136</v>
      </c>
      <c r="B138" s="97"/>
      <c r="C138" s="97"/>
      <c r="D138" s="97"/>
      <c r="E138" s="97"/>
      <c r="F138" s="97"/>
      <c r="G138" s="97"/>
      <c r="H138" s="25">
        <f>H133+H134+H135+H136+H137</f>
        <v>8.2837033026529505E-2</v>
      </c>
      <c r="I138" s="26">
        <f>SUM(I133:I137)</f>
        <v>249.45788092677853</v>
      </c>
    </row>
    <row r="139" spans="1:10" ht="11.25" customHeight="1" x14ac:dyDescent="0.25">
      <c r="A139" s="29" t="s">
        <v>137</v>
      </c>
      <c r="B139" s="98" t="s">
        <v>138</v>
      </c>
      <c r="C139" s="98"/>
      <c r="D139" s="98"/>
      <c r="E139" s="98"/>
      <c r="F139" s="98"/>
      <c r="G139" s="98"/>
      <c r="H139" s="98"/>
      <c r="I139" s="98"/>
    </row>
    <row r="140" spans="1:10" ht="18.75" customHeight="1" x14ac:dyDescent="0.25">
      <c r="A140" s="29" t="s">
        <v>139</v>
      </c>
      <c r="B140" s="92" t="s">
        <v>140</v>
      </c>
      <c r="C140" s="92"/>
      <c r="D140" s="92"/>
      <c r="E140" s="92"/>
      <c r="F140" s="92"/>
      <c r="G140" s="92"/>
      <c r="H140" s="92"/>
      <c r="I140" s="92"/>
    </row>
    <row r="141" spans="1:10" ht="13.5" customHeight="1" x14ac:dyDescent="0.25">
      <c r="A141" s="99" t="s">
        <v>141</v>
      </c>
      <c r="B141" s="99"/>
      <c r="C141" s="99"/>
      <c r="D141" s="99"/>
      <c r="E141" s="99"/>
      <c r="F141" s="99"/>
      <c r="G141" s="99"/>
      <c r="H141" s="99"/>
      <c r="I141" s="99"/>
    </row>
    <row r="142" spans="1:10" ht="13.5" customHeight="1" x14ac:dyDescent="0.25">
      <c r="A142" s="100" t="s">
        <v>142</v>
      </c>
      <c r="B142" s="100"/>
      <c r="C142" s="17" t="s">
        <v>143</v>
      </c>
      <c r="D142" s="101" t="s">
        <v>144</v>
      </c>
      <c r="E142" s="101"/>
      <c r="F142" s="17" t="s">
        <v>145</v>
      </c>
      <c r="G142" s="145" t="s">
        <v>146</v>
      </c>
      <c r="H142" s="142" t="s">
        <v>147</v>
      </c>
      <c r="I142" s="142"/>
    </row>
    <row r="143" spans="1:10" ht="13.5" customHeight="1" x14ac:dyDescent="0.25">
      <c r="A143" s="102">
        <f>I99</f>
        <v>3011.4294514494113</v>
      </c>
      <c r="B143" s="102"/>
      <c r="C143" s="24">
        <f>I129</f>
        <v>0</v>
      </c>
      <c r="D143" s="103">
        <f>A143+C143</f>
        <v>3011.4294514494113</v>
      </c>
      <c r="E143" s="103"/>
      <c r="F143" s="17" t="str">
        <f>B133</f>
        <v>PIS</v>
      </c>
      <c r="G143" s="146">
        <v>1.6500000000000001E-2</v>
      </c>
      <c r="H143" s="143">
        <v>6.4999999999999997E-3</v>
      </c>
      <c r="I143" s="143"/>
      <c r="J143" s="34"/>
    </row>
    <row r="144" spans="1:10" ht="13.5" customHeight="1" x14ac:dyDescent="0.25">
      <c r="A144" s="148" t="s">
        <v>148</v>
      </c>
      <c r="B144" s="148"/>
      <c r="C144" s="145">
        <v>1</v>
      </c>
      <c r="D144" s="149">
        <f>G148/1</f>
        <v>0.13250000000000001</v>
      </c>
      <c r="E144" s="150">
        <f>C144-D144</f>
        <v>0.86749999999999994</v>
      </c>
      <c r="F144" s="17" t="str">
        <f>B134</f>
        <v>COFINS</v>
      </c>
      <c r="G144" s="146">
        <v>7.5999999999999998E-2</v>
      </c>
      <c r="H144" s="143">
        <v>0.03</v>
      </c>
      <c r="I144" s="143"/>
    </row>
    <row r="145" spans="1:10" ht="13.5" customHeight="1" x14ac:dyDescent="0.25">
      <c r="A145" s="138" t="s">
        <v>149</v>
      </c>
      <c r="B145" s="138"/>
      <c r="C145" s="139">
        <v>1</v>
      </c>
      <c r="D145" s="140">
        <f>H148</f>
        <v>7.6499999999999999E-2</v>
      </c>
      <c r="E145" s="141">
        <f>C145-D145</f>
        <v>0.92349999999999999</v>
      </c>
      <c r="F145" s="17" t="str">
        <f>B135</f>
        <v>ISS</v>
      </c>
      <c r="G145" s="146">
        <f>I11</f>
        <v>0.04</v>
      </c>
      <c r="H145" s="143">
        <f>I11</f>
        <v>0.04</v>
      </c>
      <c r="I145" s="143"/>
    </row>
    <row r="146" spans="1:10" ht="13.5" customHeight="1" x14ac:dyDescent="0.25">
      <c r="A146" s="95" t="s">
        <v>150</v>
      </c>
      <c r="B146" s="95"/>
      <c r="C146" s="17">
        <v>1</v>
      </c>
      <c r="D146" s="63">
        <v>0.09</v>
      </c>
      <c r="E146" s="64">
        <f>C146-D146</f>
        <v>0.91</v>
      </c>
      <c r="F146" s="17" t="s">
        <v>151</v>
      </c>
      <c r="G146" s="146">
        <v>0</v>
      </c>
      <c r="H146" s="143">
        <v>0</v>
      </c>
      <c r="I146" s="143"/>
    </row>
    <row r="147" spans="1:10" ht="13.5" customHeight="1" x14ac:dyDescent="0.25">
      <c r="A147" s="96" t="s">
        <v>152</v>
      </c>
      <c r="B147" s="96" t="s">
        <v>153</v>
      </c>
      <c r="C147" s="96"/>
      <c r="D147" s="96"/>
      <c r="E147" s="96"/>
      <c r="F147" s="12" t="s">
        <v>154</v>
      </c>
      <c r="G147" s="146">
        <v>0</v>
      </c>
      <c r="H147" s="143">
        <v>0</v>
      </c>
      <c r="I147" s="143"/>
    </row>
    <row r="148" spans="1:10" ht="18" customHeight="1" x14ac:dyDescent="0.25">
      <c r="A148" s="96"/>
      <c r="B148" s="96"/>
      <c r="C148" s="96"/>
      <c r="D148" s="96"/>
      <c r="E148" s="96"/>
      <c r="F148" s="3" t="s">
        <v>155</v>
      </c>
      <c r="G148" s="147">
        <f>SUM(G143:G147)</f>
        <v>0.13250000000000001</v>
      </c>
      <c r="H148" s="144">
        <f>SUM(H143:I147)</f>
        <v>7.6499999999999999E-2</v>
      </c>
      <c r="I148" s="144"/>
    </row>
    <row r="149" spans="1:10" ht="18" customHeight="1" x14ac:dyDescent="0.25">
      <c r="A149" s="29" t="s">
        <v>156</v>
      </c>
      <c r="B149" s="92" t="s">
        <v>157</v>
      </c>
      <c r="C149" s="92"/>
      <c r="D149" s="92"/>
      <c r="E149" s="92"/>
      <c r="F149" s="92"/>
      <c r="G149" s="92"/>
      <c r="H149" s="92"/>
      <c r="I149" s="92"/>
    </row>
    <row r="150" spans="1:10" ht="4.5" customHeight="1" x14ac:dyDescent="0.25">
      <c r="A150" s="65"/>
      <c r="B150" s="93"/>
      <c r="C150" s="93"/>
      <c r="D150" s="93"/>
      <c r="E150" s="93"/>
      <c r="F150" s="93"/>
      <c r="G150" s="93"/>
      <c r="H150" s="93"/>
      <c r="I150" s="93"/>
    </row>
    <row r="151" spans="1:10" ht="12" customHeight="1" x14ac:dyDescent="0.25">
      <c r="A151" s="90" t="s">
        <v>158</v>
      </c>
      <c r="B151" s="90"/>
      <c r="C151" s="90"/>
      <c r="D151" s="90"/>
      <c r="E151" s="90"/>
      <c r="F151" s="90"/>
      <c r="G151" s="90"/>
      <c r="H151" s="47">
        <f>H138</f>
        <v>8.2837033026529505E-2</v>
      </c>
      <c r="I151" s="48">
        <f>I138</f>
        <v>249.45788092677853</v>
      </c>
    </row>
    <row r="152" spans="1:10" ht="4.5" customHeight="1" x14ac:dyDescent="0.25"/>
    <row r="153" spans="1:10" ht="11.25" customHeight="1" x14ac:dyDescent="0.25">
      <c r="A153" s="94" t="s">
        <v>159</v>
      </c>
      <c r="B153" s="94"/>
      <c r="C153" s="94"/>
      <c r="D153" s="94"/>
      <c r="E153" s="94"/>
      <c r="F153" s="94"/>
      <c r="G153" s="94"/>
      <c r="H153" s="94"/>
      <c r="I153" s="94"/>
    </row>
    <row r="154" spans="1:10" ht="11.25" customHeight="1" x14ac:dyDescent="0.25">
      <c r="A154" s="88" t="s">
        <v>32</v>
      </c>
      <c r="B154" s="88"/>
      <c r="C154" s="88"/>
      <c r="D154" s="88"/>
      <c r="E154" s="88"/>
      <c r="F154" s="88"/>
      <c r="G154" s="88"/>
      <c r="H154" s="88"/>
      <c r="I154" s="88"/>
    </row>
    <row r="155" spans="1:10" ht="15" customHeight="1" x14ac:dyDescent="0.25">
      <c r="A155" s="17">
        <v>1</v>
      </c>
      <c r="B155" s="89" t="s">
        <v>160</v>
      </c>
      <c r="C155" s="89"/>
      <c r="D155" s="89"/>
      <c r="E155" s="89"/>
      <c r="F155" s="89"/>
      <c r="G155" s="89"/>
      <c r="H155" s="23">
        <f>I155/$G$172</f>
        <v>0.45094683388226203</v>
      </c>
      <c r="I155" s="66">
        <f>I40</f>
        <v>1470.4868181818183</v>
      </c>
    </row>
    <row r="156" spans="1:10" ht="15" customHeight="1" x14ac:dyDescent="0.25">
      <c r="A156" s="17">
        <v>2</v>
      </c>
      <c r="B156" s="89" t="s">
        <v>161</v>
      </c>
      <c r="C156" s="89"/>
      <c r="D156" s="89"/>
      <c r="E156" s="89"/>
      <c r="F156" s="89"/>
      <c r="G156" s="89"/>
      <c r="H156" s="23">
        <f>I156/$G$172</f>
        <v>0.33891226045477524</v>
      </c>
      <c r="I156" s="66">
        <f>I51+I63+I70+I74</f>
        <v>1105.1546969039566</v>
      </c>
    </row>
    <row r="157" spans="1:10" ht="15" customHeight="1" x14ac:dyDescent="0.25">
      <c r="A157" s="17">
        <v>3</v>
      </c>
      <c r="B157" s="89" t="s">
        <v>162</v>
      </c>
      <c r="C157" s="89"/>
      <c r="D157" s="89"/>
      <c r="E157" s="89"/>
      <c r="F157" s="89"/>
      <c r="G157" s="89"/>
      <c r="H157" s="23">
        <f>I157/$G$172</f>
        <v>0.13364090566296266</v>
      </c>
      <c r="I157" s="66">
        <f>I85</f>
        <v>435.78793636363639</v>
      </c>
    </row>
    <row r="158" spans="1:10" s="28" customFormat="1" ht="15" customHeight="1" x14ac:dyDescent="0.25">
      <c r="A158" s="90" t="s">
        <v>163</v>
      </c>
      <c r="B158" s="90"/>
      <c r="C158" s="90"/>
      <c r="D158" s="90"/>
      <c r="E158" s="90"/>
      <c r="F158" s="90"/>
      <c r="G158" s="90"/>
      <c r="H158" s="47">
        <f>H155+H156+H157</f>
        <v>0.92349999999999999</v>
      </c>
      <c r="I158" s="48">
        <f>SUM(I155:I157)</f>
        <v>3011.4294514494113</v>
      </c>
      <c r="J158" s="35"/>
    </row>
    <row r="159" spans="1:10" ht="4.5" customHeight="1" x14ac:dyDescent="0.25"/>
    <row r="160" spans="1:10" ht="11.25" customHeight="1" x14ac:dyDescent="0.25">
      <c r="A160" s="88" t="s">
        <v>104</v>
      </c>
      <c r="B160" s="88"/>
      <c r="C160" s="88"/>
      <c r="D160" s="88"/>
      <c r="E160" s="88"/>
      <c r="F160" s="88"/>
      <c r="G160" s="88"/>
      <c r="H160" s="88"/>
      <c r="I160" s="88"/>
    </row>
    <row r="161" spans="1:11" ht="15" customHeight="1" x14ac:dyDescent="0.25">
      <c r="A161" s="17">
        <v>1</v>
      </c>
      <c r="B161" s="89" t="s">
        <v>164</v>
      </c>
      <c r="C161" s="89"/>
      <c r="D161" s="89"/>
      <c r="E161" s="89"/>
      <c r="F161" s="89"/>
      <c r="G161" s="89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89" t="s">
        <v>165</v>
      </c>
      <c r="C162" s="89"/>
      <c r="D162" s="89"/>
      <c r="E162" s="89"/>
      <c r="F162" s="89"/>
      <c r="G162" s="89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89" t="s">
        <v>166</v>
      </c>
      <c r="C163" s="89"/>
      <c r="D163" s="89"/>
      <c r="E163" s="89"/>
      <c r="F163" s="89"/>
      <c r="G163" s="89"/>
      <c r="H163" s="23">
        <f>I163/$G$172</f>
        <v>0</v>
      </c>
      <c r="I163" s="24">
        <f>I123</f>
        <v>0</v>
      </c>
    </row>
    <row r="164" spans="1:11" ht="15" customHeight="1" x14ac:dyDescent="0.25">
      <c r="A164" s="90" t="s">
        <v>167</v>
      </c>
      <c r="B164" s="90"/>
      <c r="C164" s="90"/>
      <c r="D164" s="90"/>
      <c r="E164" s="90"/>
      <c r="F164" s="90"/>
      <c r="G164" s="90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88" t="s">
        <v>130</v>
      </c>
      <c r="B166" s="88"/>
      <c r="C166" s="88"/>
      <c r="D166" s="88"/>
      <c r="E166" s="88"/>
      <c r="F166" s="88"/>
      <c r="G166" s="88"/>
      <c r="H166" s="88"/>
      <c r="I166" s="88"/>
    </row>
    <row r="167" spans="1:11" ht="15" customHeight="1" x14ac:dyDescent="0.25">
      <c r="A167" s="17">
        <v>1</v>
      </c>
      <c r="B167" s="89" t="s">
        <v>168</v>
      </c>
      <c r="C167" s="89"/>
      <c r="D167" s="89"/>
      <c r="E167" s="89"/>
      <c r="F167" s="89"/>
      <c r="G167" s="89"/>
      <c r="H167" s="23">
        <f>I167/$G$172</f>
        <v>7.6499999999999999E-2</v>
      </c>
      <c r="I167" s="24">
        <f>I138</f>
        <v>249.45788092677853</v>
      </c>
    </row>
    <row r="168" spans="1:11" ht="15" customHeight="1" x14ac:dyDescent="0.25">
      <c r="A168" s="90" t="s">
        <v>169</v>
      </c>
      <c r="B168" s="90"/>
      <c r="C168" s="90"/>
      <c r="D168" s="90"/>
      <c r="E168" s="90"/>
      <c r="F168" s="90"/>
      <c r="G168" s="90"/>
      <c r="H168" s="47">
        <f>H167</f>
        <v>7.6499999999999999E-2</v>
      </c>
      <c r="I168" s="48">
        <f>I138</f>
        <v>249.45788092677853</v>
      </c>
      <c r="K168" s="41"/>
    </row>
    <row r="169" spans="1:11" ht="4.5" customHeight="1" x14ac:dyDescent="0.25"/>
    <row r="170" spans="1:11" ht="11.25" customHeight="1" x14ac:dyDescent="0.25">
      <c r="A170" s="91" t="s">
        <v>159</v>
      </c>
      <c r="B170" s="91"/>
      <c r="C170" s="91"/>
      <c r="D170" s="91"/>
      <c r="E170" s="91"/>
      <c r="F170" s="91"/>
      <c r="G170" s="91"/>
      <c r="H170" s="91"/>
      <c r="I170" s="91"/>
    </row>
    <row r="171" spans="1:11" ht="45" customHeight="1" x14ac:dyDescent="0.25">
      <c r="A171" s="85" t="s">
        <v>170</v>
      </c>
      <c r="B171" s="85"/>
      <c r="C171" s="85"/>
      <c r="D171" s="85"/>
      <c r="E171" s="85"/>
      <c r="F171" s="85"/>
      <c r="G171" s="67" t="s">
        <v>171</v>
      </c>
      <c r="H171" s="67" t="s">
        <v>172</v>
      </c>
      <c r="I171" s="67" t="s">
        <v>173</v>
      </c>
    </row>
    <row r="172" spans="1:11" ht="11.25" customHeight="1" x14ac:dyDescent="0.25">
      <c r="A172" s="86" t="str">
        <f>D5</f>
        <v>Auxiliar de limpeza</v>
      </c>
      <c r="B172" s="86"/>
      <c r="C172" s="86"/>
      <c r="D172" s="86"/>
      <c r="E172" s="86"/>
      <c r="F172" s="86"/>
      <c r="G172" s="68">
        <f>I158+I164+I168</f>
        <v>3260.88733237619</v>
      </c>
      <c r="H172" s="67">
        <f>IF(D6="12x36",2,1)</f>
        <v>1</v>
      </c>
      <c r="I172" s="68">
        <f>G172*H172</f>
        <v>3260.88733237619</v>
      </c>
    </row>
    <row r="173" spans="1:11" x14ac:dyDescent="0.25">
      <c r="A173" s="86"/>
      <c r="B173" s="86"/>
      <c r="C173" s="86"/>
      <c r="D173" s="86"/>
      <c r="E173" s="86"/>
      <c r="F173" s="86"/>
      <c r="G173" s="67"/>
      <c r="H173" s="67"/>
      <c r="I173" s="68"/>
    </row>
    <row r="174" spans="1:11" s="28" customFormat="1" ht="12" customHeight="1" x14ac:dyDescent="0.25">
      <c r="A174" s="87" t="s">
        <v>174</v>
      </c>
      <c r="B174" s="87"/>
      <c r="C174" s="87"/>
      <c r="D174" s="87"/>
      <c r="E174" s="87"/>
      <c r="F174" s="87"/>
      <c r="G174" s="87"/>
      <c r="H174" s="87"/>
      <c r="I174" s="69">
        <f>I172</f>
        <v>3260.88733237619</v>
      </c>
      <c r="J174" s="35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view="pageBreakPreview" zoomScaleNormal="100" workbookViewId="0">
      <selection activeCell="G3" sqref="G3"/>
    </sheetView>
  </sheetViews>
  <sheetFormatPr defaultColWidth="8.42578125" defaultRowHeight="15" x14ac:dyDescent="0.25"/>
  <cols>
    <col min="1" max="1" width="29" style="70" customWidth="1"/>
    <col min="2" max="2" width="24.28515625" style="70" customWidth="1"/>
    <col min="3" max="3" width="13.28515625" style="70" customWidth="1"/>
    <col min="4" max="4" width="17.28515625" style="70" customWidth="1"/>
    <col min="5" max="5" width="12.5703125" style="70" customWidth="1"/>
    <col min="6" max="6" width="7.140625" style="70" customWidth="1"/>
    <col min="7" max="7" width="14" style="70" customWidth="1"/>
    <col min="8" max="16384" width="8.42578125" style="70"/>
  </cols>
  <sheetData>
    <row r="1" spans="1:7" x14ac:dyDescent="0.25">
      <c r="A1" s="136" t="s">
        <v>175</v>
      </c>
      <c r="B1" s="136"/>
      <c r="C1" s="136"/>
      <c r="D1" s="136"/>
      <c r="E1" s="136"/>
      <c r="F1" s="136"/>
      <c r="G1" s="136"/>
    </row>
    <row r="2" spans="1:7" ht="29.25" customHeight="1" x14ac:dyDescent="0.25">
      <c r="A2" s="71" t="s">
        <v>176</v>
      </c>
      <c r="B2" s="71" t="s">
        <v>177</v>
      </c>
      <c r="C2" s="71" t="s">
        <v>178</v>
      </c>
      <c r="D2" s="71" t="s">
        <v>179</v>
      </c>
      <c r="E2" s="72" t="s">
        <v>93</v>
      </c>
      <c r="F2" s="72" t="s">
        <v>180</v>
      </c>
      <c r="G2" s="72" t="s">
        <v>181</v>
      </c>
    </row>
    <row r="3" spans="1:7" x14ac:dyDescent="0.25">
      <c r="A3" s="73" t="s">
        <v>191</v>
      </c>
      <c r="B3" s="73" t="s">
        <v>189</v>
      </c>
      <c r="C3" s="74" t="s">
        <v>192</v>
      </c>
      <c r="D3" s="74" t="s">
        <v>193</v>
      </c>
      <c r="E3" s="75">
        <f>'Auxiliar de limpeza'!I174</f>
        <v>3260.88733237619</v>
      </c>
      <c r="F3" s="76">
        <v>2</v>
      </c>
      <c r="G3" s="75">
        <f t="shared" ref="G3" si="0">F3*E3</f>
        <v>6521.77466475238</v>
      </c>
    </row>
    <row r="4" spans="1:7" x14ac:dyDescent="0.25">
      <c r="A4" s="137" t="s">
        <v>155</v>
      </c>
      <c r="B4" s="137"/>
      <c r="C4" s="137"/>
      <c r="D4" s="137"/>
      <c r="E4" s="137"/>
      <c r="F4" s="77">
        <f>SUM(F3:F3)</f>
        <v>2</v>
      </c>
      <c r="G4" s="78">
        <f>SUM(G3:G3)</f>
        <v>6521.77466475238</v>
      </c>
    </row>
    <row r="7" spans="1:7" x14ac:dyDescent="0.25">
      <c r="G7" s="79"/>
    </row>
    <row r="10" spans="1:7" x14ac:dyDescent="0.25">
      <c r="A10" s="80"/>
      <c r="B10" s="80"/>
      <c r="C10" s="80"/>
      <c r="D10" s="80"/>
    </row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Auxiliar de limpeza</vt:lpstr>
      <vt:lpstr>Resumo</vt:lpstr>
      <vt:lpstr>'Auxiliar de limpeza'!Area_de_impressao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2024-10-09T12:49:14Z</dcterms:modified>
  <dc:language>pt-BR</dc:language>
</cp:coreProperties>
</file>