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01"/>
  <workbookPr codeName="ThisWorkbook"/>
  <mc:AlternateContent xmlns:mc="http://schemas.openxmlformats.org/markup-compatibility/2006">
    <mc:Choice Requires="x15">
      <x15ac:absPath xmlns:x15ac="http://schemas.microsoft.com/office/spreadsheetml/2010/11/ac" url="https://d.docs.live.net/0a5db4fe22281f10/Imagens/Área de Trabalho/ALT ARQUITETURA/CONTRATOS/FGTAS/PROJETOS ALT/0 - REV ENTREGA FINAL FGTAS/"/>
    </mc:Choice>
  </mc:AlternateContent>
  <xr:revisionPtr revIDLastSave="1286" documentId="8_{F3DD0DB5-245E-4C38-A215-D61F65BF3733}" xr6:coauthVersionLast="47" xr6:coauthVersionMax="47" xr10:uidLastSave="{A9B3993A-6FC3-480F-93AF-6641D6D4CF66}"/>
  <bookViews>
    <workbookView xWindow="-108" yWindow="-108" windowWidth="23256" windowHeight="12456" xr2:uid="{00000000-000D-0000-FFFF-FFFF00000000}"/>
  </bookViews>
  <sheets>
    <sheet name="Cronograma" sheetId="9" r:id="rId1"/>
    <sheet name="Orçamento" sheetId="1" r:id="rId2"/>
    <sheet name="Planilha2" sheetId="3" state="hidden" r:id="rId3"/>
    <sheet name="Planilha1" sheetId="2" state="hidden" r:id="rId4"/>
    <sheet name="Composições" sheetId="4" r:id="rId5"/>
    <sheet name="BDI" sheetId="10" r:id="rId6"/>
    <sheet name="Encargos Sociais" sheetId="11" r:id="rId7"/>
    <sheet name="Preços" sheetId="7" r:id="rId8"/>
    <sheet name="Fontes" sheetId="8" r:id="rId9"/>
  </sheets>
  <externalReferences>
    <externalReference r:id="rId10"/>
    <externalReference r:id="rId11"/>
    <externalReference r:id="rId12"/>
    <externalReference r:id="rId13"/>
    <externalReference r:id="rId14"/>
  </externalReferences>
  <definedNames>
    <definedName name="\e">#N/A</definedName>
    <definedName name="\f">#N/A</definedName>
    <definedName name="_1Excel_BuiltIn_Print_Area_2_1" localSheetId="6">#REF!</definedName>
    <definedName name="_1Excel_BuiltIn_Print_Area_2_1">#REF!</definedName>
    <definedName name="_2Excel_BuiltIn_Print_Area_2_1" localSheetId="6">#REF!</definedName>
    <definedName name="_4Excel_BuiltIn_Print_Area_2_1">#REF!</definedName>
    <definedName name="_e">#N/A</definedName>
    <definedName name="_f">#N/A</definedName>
    <definedName name="_xlnm._FilterDatabase" localSheetId="4" hidden="1">Composições!$B$11:$F$11</definedName>
    <definedName name="_xlnm._FilterDatabase" localSheetId="6" hidden="1">#REF!</definedName>
    <definedName name="_xlnm._FilterDatabase" hidden="1">#REF!</definedName>
    <definedName name="_tab072005">"$#REF!.$A$32:$F$1001"</definedName>
    <definedName name="_tab092003">"$#REF!.$A$9:$I$2080"</definedName>
    <definedName name="_xlnm.Print_Area" localSheetId="5">BDI!$B$1:$G$48</definedName>
    <definedName name="_xlnm.Print_Area" localSheetId="0">Cronograma!$A$1:$K$34</definedName>
    <definedName name="_xlnm.Print_Area" localSheetId="6">'Encargos Sociais'!$A$1:$D$65</definedName>
    <definedName name="_xlnm.Print_Area" localSheetId="8">Fontes!$A$1:$D$23</definedName>
    <definedName name="_xlnm.Print_Area" localSheetId="1">Orçamento!$A$1:$K$11</definedName>
    <definedName name="_xlnm.Print_Area" localSheetId="7">Preços!$A$1:$F$26</definedName>
    <definedName name="_xlnm.Print_Area">#REF!</definedName>
    <definedName name="Área_impressão_IM">#REF!</definedName>
    <definedName name="Área_impressão_IM___0">#REF!</definedName>
    <definedName name="_xlnm.Database" localSheetId="6">#REF!</definedName>
    <definedName name="_xlnm.Database">#REF!</definedName>
    <definedName name="bdi">[1]Completo!#REF!</definedName>
    <definedName name="BuiltIn_Print_Area">#REF!</definedName>
    <definedName name="BuiltIn_Print_Area___0">#REF!</definedName>
    <definedName name="BuiltIn_Print_Titles">#REF!</definedName>
    <definedName name="BuiltIn_Print_Titles___0">#REF!</definedName>
    <definedName name="COD">"$#REF!.$A$9:$A$1445"</definedName>
    <definedName name="CQuantidadesValidReal" localSheetId="6">#REF!</definedName>
    <definedName name="CQuantidadesValidReal">#REF!</definedName>
    <definedName name="cu_10.1">[2]CCU_Reformas!$I$1046</definedName>
    <definedName name="cu_10.1mat">[2]CCU_Reformas!$G$1046</definedName>
    <definedName name="cu_10.1mo">[2]CCU_Reformas!$H$1046</definedName>
    <definedName name="cu_10.2">[2]CCU_Reformas!$I$1064</definedName>
    <definedName name="cu_10.2mat">[2]CCU_Reformas!$G$1064</definedName>
    <definedName name="cu_10.2mo">[2]CCU_Reformas!$H$1064</definedName>
    <definedName name="cu_10.3">[2]CCU_Reformas!$I$1082</definedName>
    <definedName name="cu_10.3mat">[2]CCU_Reformas!$G$1082</definedName>
    <definedName name="cu_10.3mo">[2]CCU_Reformas!$H$1082</definedName>
    <definedName name="cu_11.1">[2]CCU_Reformas!$I$1100</definedName>
    <definedName name="cu_11.10">[2]CCU_Reformas!$I$1186</definedName>
    <definedName name="cu_11.10mat">[2]CCU_Reformas!$G$1186</definedName>
    <definedName name="cu_11.10mo">[2]CCU_Reformas!$H$1186</definedName>
    <definedName name="cu_11.11">[2]CCU_Reformas!$I$1196</definedName>
    <definedName name="cu_11.11mat">[2]CCU_Reformas!$G$1196</definedName>
    <definedName name="cu_11.11mo">[2]CCU_Reformas!$H$1196</definedName>
    <definedName name="cu_11.12">[2]CCU_Reformas!$I$1205</definedName>
    <definedName name="cu_11.12mat">[2]CCU_Reformas!$G$1205</definedName>
    <definedName name="cu_11.12mo">[2]CCU_Reformas!$H$1205</definedName>
    <definedName name="cu_11.13">[2]CCU_Reformas!$I$1219</definedName>
    <definedName name="cu_11.13mat">[2]CCU_Reformas!$G$1219</definedName>
    <definedName name="cu_11.13mo">[2]CCU_Reformas!$H$1219</definedName>
    <definedName name="cu_11.14">[2]CCU_Reformas!$I$1233</definedName>
    <definedName name="cu_11.14mat">[2]CCU_Reformas!$G$1233</definedName>
    <definedName name="cu_11.14mo">[2]CCU_Reformas!$H$1233</definedName>
    <definedName name="cu_11.15">[2]CCU_Reformas!$I$1247</definedName>
    <definedName name="cu_11.15mat">[2]CCU_Reformas!$G$1247</definedName>
    <definedName name="cu_11.15mo">[2]CCU_Reformas!$H$1247</definedName>
    <definedName name="cu_11.16">[2]CCU_Reformas!$I$1261</definedName>
    <definedName name="cu_11.16mat">[2]CCU_Reformas!$G$1261</definedName>
    <definedName name="cu_11.16mo">[2]CCU_Reformas!$H$1261</definedName>
    <definedName name="cu_11.17">[2]CCU_Reformas!$I$1274</definedName>
    <definedName name="cu_11.17mat">[2]CCU_Reformas!$G$1274</definedName>
    <definedName name="cu_11.17mo">[2]CCU_Reformas!$H$1274</definedName>
    <definedName name="cu_11.18">[2]CCU_Reformas!$I$1287</definedName>
    <definedName name="cu_11.18mat">[2]CCU_Reformas!$G$1287</definedName>
    <definedName name="cu_11.18mo">[2]CCU_Reformas!$H$1287</definedName>
    <definedName name="cu_11.19">[2]CCU_Reformas!$I$1300</definedName>
    <definedName name="cu_11.19mat">[2]CCU_Reformas!$G$1300</definedName>
    <definedName name="cu_11.19mo">[2]CCU_Reformas!$H$1300</definedName>
    <definedName name="cu_11.1mat">[2]CCU_Reformas!$G$1100</definedName>
    <definedName name="cu_11.1mo">[2]CCU_Reformas!$H$1100</definedName>
    <definedName name="cu_11.2">[2]CCU_Reformas!$I$1112</definedName>
    <definedName name="cu_11.2mat">[2]CCU_Reformas!$G$1112</definedName>
    <definedName name="cu_11.2mo">[2]CCU_Reformas!$H$1112</definedName>
    <definedName name="cu_11.3">[2]CCU_Reformas!$I$1121</definedName>
    <definedName name="cu_11.3mat">[2]CCU_Reformas!$G$1121</definedName>
    <definedName name="cu_11.3mo">[2]CCU_Reformas!$H$1121</definedName>
    <definedName name="cu_11.4">[2]CCU_Reformas!$I$1130</definedName>
    <definedName name="cu_11.4mat">[2]CCU_Reformas!$G$1130</definedName>
    <definedName name="cu_11.4mo">[2]CCU_Reformas!$H$1130</definedName>
    <definedName name="cu_11.5">[2]CCU_Reformas!$I$1140</definedName>
    <definedName name="cu_11.5mat">[2]CCU_Reformas!$G$1140</definedName>
    <definedName name="cu_11.5mo">[2]CCU_Reformas!$H$1140</definedName>
    <definedName name="cu_11.6">[2]CCU_Reformas!$I$1150</definedName>
    <definedName name="cu_11.6mat">[2]CCU_Reformas!$G$1150</definedName>
    <definedName name="cu_11.6mo">[2]CCU_Reformas!$H$1150</definedName>
    <definedName name="cu_11.7">[2]CCU_Reformas!$I$1159</definedName>
    <definedName name="cu_11.7mat">[2]CCU_Reformas!$G$1159</definedName>
    <definedName name="cu_11.7mo">[2]CCU_Reformas!$H$1159</definedName>
    <definedName name="cu_11.8">[2]CCU_Reformas!$I$1168</definedName>
    <definedName name="cu_11.8mat">[2]CCU_Reformas!$G$1168</definedName>
    <definedName name="cu_11.8mo">[2]CCU_Reformas!$H$1168</definedName>
    <definedName name="cu_11.9">[2]CCU_Reformas!$I$1177</definedName>
    <definedName name="cu_11.9mat">[2]CCU_Reformas!$G$1177</definedName>
    <definedName name="cu_11.9mo">[2]CCU_Reformas!$H$1177</definedName>
    <definedName name="cu_111.8mo">[2]CCU_Reformas!$H$1168</definedName>
    <definedName name="cu_12.1">[2]CCU_Reformas!$I$1312</definedName>
    <definedName name="cu_12.10">[2]CCU_Reformas!$I$1393</definedName>
    <definedName name="cu_12.10mat">[2]CCU_Reformas!$G$1393</definedName>
    <definedName name="cu_12.10mo">[2]CCU_Reformas!$H$1393</definedName>
    <definedName name="cu_12.11">[2]CCU_Reformas!$I$1402</definedName>
    <definedName name="cu_12.11mat">[2]CCU_Reformas!$G$1402</definedName>
    <definedName name="cu_12.11mo">[2]CCU_Reformas!$H$1402</definedName>
    <definedName name="cu_12.12">[2]CCU_Reformas!$I$1411</definedName>
    <definedName name="cu_12.12mat">[2]CCU_Reformas!$G$1411</definedName>
    <definedName name="cu_12.12mo">[2]CCU_Reformas!$H$1411</definedName>
    <definedName name="cu_12.13">[2]CCU_Reformas!$I$1420</definedName>
    <definedName name="cu_12.13mat">[2]CCU_Reformas!$G$1420</definedName>
    <definedName name="cu_12.13mo">[2]CCU_Reformas!$H$1420</definedName>
    <definedName name="cu_12.14">[2]CCU_Reformas!$I$1429</definedName>
    <definedName name="cu_12.14mat">[2]CCU_Reformas!$G$1429</definedName>
    <definedName name="cu_12.14mo">[2]CCU_Reformas!$H$1429</definedName>
    <definedName name="cu_12.1mat">[2]CCU_Reformas!$G$1312</definedName>
    <definedName name="cu_12.1mo">[2]CCU_Reformas!$H$1312</definedName>
    <definedName name="cu_12.2">[2]CCU_Reformas!$I$1322</definedName>
    <definedName name="cu_12.2mat">[2]CCU_Reformas!$G$1322</definedName>
    <definedName name="cu_12.2mo">[2]CCU_Reformas!$H$1322</definedName>
    <definedName name="cu_12.3">[2]CCU_Reformas!$I$1332</definedName>
    <definedName name="cu_12.3mat">[2]CCU_Reformas!$G$1332</definedName>
    <definedName name="cu_12.3mo">[2]CCU_Reformas!$H$1332</definedName>
    <definedName name="cu_12.4">[2]CCU_Reformas!$I$1340</definedName>
    <definedName name="cu_12.4mat">[2]CCU_Reformas!$G$1340</definedName>
    <definedName name="cu_12.4mo">[2]CCU_Reformas!$H$1340</definedName>
    <definedName name="cu_12.5">[2]CCU_Reformas!$I$1348</definedName>
    <definedName name="cu_12.5mat">[2]CCU_Reformas!$G$1348</definedName>
    <definedName name="cu_12.5mo">[2]CCU_Reformas!$H$1348</definedName>
    <definedName name="cu_12.6">[2]CCU_Reformas!$I$1357</definedName>
    <definedName name="cu_12.6mat">[2]CCU_Reformas!$G$1357</definedName>
    <definedName name="cu_12.6mo">[2]CCU_Reformas!$H$1357</definedName>
    <definedName name="cu_12.7">[2]CCU_Reformas!$I$1366</definedName>
    <definedName name="cu_12.7mat">[2]CCU_Reformas!$G$1366</definedName>
    <definedName name="cu_12.7mo">[2]CCU_Reformas!$H$1366</definedName>
    <definedName name="cu_12.8">[2]CCU_Reformas!$I$1375</definedName>
    <definedName name="cu_12.8mat">[2]CCU_Reformas!$G$1375</definedName>
    <definedName name="cu_12.8mo">[2]CCU_Reformas!$H$1375</definedName>
    <definedName name="cu_12.9">[2]CCU_Reformas!$I$1384</definedName>
    <definedName name="cu_12.9mat">[2]CCU_Reformas!$G$1384</definedName>
    <definedName name="cu_12.9mo">[2]CCU_Reformas!$H$1384</definedName>
    <definedName name="cu_13.1">[2]CCU_Reformas!$I$1439</definedName>
    <definedName name="cu_13.1mat">[2]CCU_Reformas!$G$1439</definedName>
    <definedName name="cu_13.1mo">[2]CCU_Reformas!$H$1439</definedName>
    <definedName name="cu_13.2">[2]CCU_Reformas!$I$1445</definedName>
    <definedName name="cu_13.2mat">[2]CCU_Reformas!$G$1445</definedName>
    <definedName name="cu_13.2mo">[2]CCU_Reformas!$H$1445</definedName>
    <definedName name="cu_13.3">[2]CCU_Reformas!$I$1451</definedName>
    <definedName name="cu_13.3mat">[2]CCU_Reformas!$G$1451</definedName>
    <definedName name="cu_13.3mo">[2]CCU_Reformas!$H$1451</definedName>
    <definedName name="cu_13.4">[2]CCU_Reformas!$I$1457</definedName>
    <definedName name="cu_13.4mat">[2]CCU_Reformas!$G$1457</definedName>
    <definedName name="cu_13.4mo">[2]CCU_Reformas!$H$1457</definedName>
    <definedName name="cu_13.5">[2]CCU_Reformas!$I$1463</definedName>
    <definedName name="cu_13.5mat">[2]CCU_Reformas!$G$1463</definedName>
    <definedName name="cu_13.5mo">[2]CCU_Reformas!$H$1463</definedName>
    <definedName name="cu_13.6">[2]CCU_Reformas!$I$1487</definedName>
    <definedName name="cu_13.6mat">[2]CCU_Reformas!$G$1487</definedName>
    <definedName name="cu_13.6mo">[2]CCU_Reformas!$H$1487</definedName>
    <definedName name="cu_13.7">[2]CCU_Reformas!$I$1495</definedName>
    <definedName name="cu_13.7mat">[2]CCU_Reformas!$G$1495</definedName>
    <definedName name="cu_13.7mo">[2]CCU_Reformas!$H$1495</definedName>
    <definedName name="cu_13.8">[2]CCU_Reformas!$I$1503</definedName>
    <definedName name="cu_13.8mat">[2]CCU_Reformas!$G$1503</definedName>
    <definedName name="cu_13.8mo">[2]CCU_Reformas!$H$1503</definedName>
    <definedName name="cu_13.9">[2]CCU_Reformas!$I$1510</definedName>
    <definedName name="cu_13.9mat">[2]CCU_Reformas!$G$1510</definedName>
    <definedName name="cu_13.9mo">[2]CCU_Reformas!$H$1510</definedName>
    <definedName name="cu_14.1">[2]CCU_Reformas!$I$1517</definedName>
    <definedName name="cu_14.10">[2]CCU_Reformas!$I$1616</definedName>
    <definedName name="cu_14.10mat">[2]CCU_Reformas!$G$1616</definedName>
    <definedName name="cu_14.10mo">[2]CCU_Reformas!$H$1616</definedName>
    <definedName name="cu_14.1mat">[2]CCU_Reformas!$G$1517</definedName>
    <definedName name="cu_14.1mo">[2]CCU_Reformas!$H$1517</definedName>
    <definedName name="cu_14.2">[2]CCU_Reformas!$I$1529</definedName>
    <definedName name="cu_14.2mat">[2]CCU_Reformas!$G$1529</definedName>
    <definedName name="cu_14.2mo">[2]CCU_Reformas!$H$1529</definedName>
    <definedName name="cu_14.3">[2]CCU_Reformas!$I$1541</definedName>
    <definedName name="cu_14.3mat">[2]CCU_Reformas!$G$1541</definedName>
    <definedName name="cu_14.3mo">[2]CCU_Reformas!$H$1541</definedName>
    <definedName name="cu_14.4">[2]CCU_Reformas!$I$1552</definedName>
    <definedName name="cu_14.4mat">[2]CCU_Reformas!$G$1552</definedName>
    <definedName name="cu_14.4mo">[2]CCU_Reformas!$H$1552</definedName>
    <definedName name="cu_14.5">[2]CCU_Reformas!$I$1562</definedName>
    <definedName name="cu_14.5mat">[2]CCU_Reformas!$G$1562</definedName>
    <definedName name="cu_14.5mo">[2]CCU_Reformas!$H$1562</definedName>
    <definedName name="cu_14.6">[2]CCU_Reformas!$I$1574</definedName>
    <definedName name="cu_14.6mat">[2]CCU_Reformas!$G$1574</definedName>
    <definedName name="cu_14.6mo">[2]CCU_Reformas!$H$1574</definedName>
    <definedName name="cu_14.7">[2]CCU_Reformas!$I$1586</definedName>
    <definedName name="cu_14.7mat">[2]CCU_Reformas!$G$1586</definedName>
    <definedName name="cu_14.7mo">[2]CCU_Reformas!$H$1586</definedName>
    <definedName name="cu_14.8">[2]CCU_Reformas!$I$1595</definedName>
    <definedName name="cu_14.8mat">[2]CCU_Reformas!$G$1595</definedName>
    <definedName name="cu_14.8mo">[2]CCU_Reformas!$H$1595</definedName>
    <definedName name="cu_14.9">[2]CCU_Reformas!$I$1607</definedName>
    <definedName name="cu_14.9mat">[2]CCU_Reformas!$G$1607</definedName>
    <definedName name="cu_14.9mo">[2]CCU_Reformas!$H$1607</definedName>
    <definedName name="cu_15.1">[2]CCU_Reformas!$I$1626</definedName>
    <definedName name="cu_15.1mat">[2]CCU_Reformas!$G$1626</definedName>
    <definedName name="cu_15.1mo">[2]CCU_Reformas!$H$1626</definedName>
    <definedName name="cu_15.2">[2]CCU_Reformas!$I$1642</definedName>
    <definedName name="cu_15.2mat">[2]CCU_Reformas!$G$1642</definedName>
    <definedName name="cu_15.2mo">[2]CCU_Reformas!$H$1642</definedName>
    <definedName name="cu_16.1">[2]CCU_Reformas!$I$1658</definedName>
    <definedName name="cu_16.10">[2]CCU_Reformas!$I$1753</definedName>
    <definedName name="cu_16.10mat">[2]CCU_Reformas!$G$1753</definedName>
    <definedName name="cu_16.10mo">[2]CCU_Reformas!$H$1753</definedName>
    <definedName name="cu_16.11">[2]CCU_Reformas!$I$1764</definedName>
    <definedName name="cu_16.11mat">[2]CCU_Reformas!$G$1764</definedName>
    <definedName name="cu_16.11mo">[2]CCU_Reformas!$H$1764</definedName>
    <definedName name="cu_16.12">[2]CCU_Reformas!$I$1775</definedName>
    <definedName name="cu_16.12mat">[2]CCU_Reformas!$G$1775</definedName>
    <definedName name="cu_16.12mo">[2]CCU_Reformas!$H$1775</definedName>
    <definedName name="cu_16.13">[2]CCU_Reformas!$I$1786</definedName>
    <definedName name="cu_16.13mat">[2]CCU_Reformas!$G$1786</definedName>
    <definedName name="cu_16.13mo">[2]CCU_Reformas!$H$1786</definedName>
    <definedName name="cu_16.14">[2]CCU_Reformas!$I$1797</definedName>
    <definedName name="cu_16.14mat">[2]CCU_Reformas!$G$1797</definedName>
    <definedName name="cu_16.14mo">[2]CCU_Reformas!$H$1797</definedName>
    <definedName name="cu_16.15">[2]CCU_Reformas!$I$1808</definedName>
    <definedName name="cu_16.15mat">[2]CCU_Reformas!$G$1808</definedName>
    <definedName name="cu_16.15mo">[2]CCU_Reformas!$H$1808</definedName>
    <definedName name="cu_16.16">[2]CCU_Reformas!$I$1819</definedName>
    <definedName name="cu_16.16mat">[2]CCU_Reformas!$G$1819</definedName>
    <definedName name="cu_16.16mo">[2]CCU_Reformas!$H$1819</definedName>
    <definedName name="cu_16.17">[2]CCU_Reformas!$I$1830</definedName>
    <definedName name="cu_16.17mat">[2]CCU_Reformas!$G$1830</definedName>
    <definedName name="cu_16.17mo">[2]CCU_Reformas!$H$1830</definedName>
    <definedName name="cu_16.18">[2]CCU_Reformas!$I$1841</definedName>
    <definedName name="cu_16.18mat">[2]CCU_Reformas!$G$1841</definedName>
    <definedName name="cu_16.18mo">[2]CCU_Reformas!$H$1841</definedName>
    <definedName name="cu_16.19">[2]CCU_Reformas!$I$1852</definedName>
    <definedName name="cu_16.19mat">[2]CCU_Reformas!$G$1852</definedName>
    <definedName name="cu_16.19mo">[2]CCU_Reformas!$H$1852</definedName>
    <definedName name="cu_16.1mat">[2]CCU_Reformas!$G$1658</definedName>
    <definedName name="cu_16.1mo">[2]CCU_Reformas!$H$1658</definedName>
    <definedName name="cu_16.2">[2]CCU_Reformas!$I$1667</definedName>
    <definedName name="cu_16.20">[2]CCU_Reformas!$I$1863</definedName>
    <definedName name="cu_16.20mat">[2]CCU_Reformas!$G$1863</definedName>
    <definedName name="cu_16.20mo">[2]CCU_Reformas!$H$1863</definedName>
    <definedName name="cu_16.21">[2]CCU_Reformas!$I$1871</definedName>
    <definedName name="cu_16.21mat">[2]CCU_Reformas!$G$1871</definedName>
    <definedName name="cu_16.21mo">[2]CCU_Reformas!$H$1871</definedName>
    <definedName name="cu_16.2mat">[2]CCU_Reformas!$G$1667</definedName>
    <definedName name="cu_16.2mo">[2]CCU_Reformas!$H$1667</definedName>
    <definedName name="cu_16.3">[2]CCU_Reformas!$I$1676</definedName>
    <definedName name="cu_16.3mat">[2]CCU_Reformas!$G$1676</definedName>
    <definedName name="cu_16.3mo">[2]CCU_Reformas!$H$1676</definedName>
    <definedName name="cu_16.4">[2]CCU_Reformas!$I$1687</definedName>
    <definedName name="cu_16.4mat">[2]CCU_Reformas!$G$1687</definedName>
    <definedName name="cu_16.4mo">[2]CCU_Reformas!$H$1687</definedName>
    <definedName name="cu_16.5">[2]CCU_Reformas!$I$1698</definedName>
    <definedName name="cu_16.5mat">[2]CCU_Reformas!$G$1698</definedName>
    <definedName name="cu_16.5mo">[2]CCU_Reformas!$H$1698</definedName>
    <definedName name="cu_16.6">[2]CCU_Reformas!$I$1709</definedName>
    <definedName name="cu_16.6mat">[2]CCU_Reformas!$G$1709</definedName>
    <definedName name="cu_16.6mo">[2]CCU_Reformas!$H$1709</definedName>
    <definedName name="cu_16.7">[2]CCU_Reformas!$I$1720</definedName>
    <definedName name="cu_16.7mat">[2]CCU_Reformas!$G$1720</definedName>
    <definedName name="cu_16.7mo">[2]CCU_Reformas!$H$1720</definedName>
    <definedName name="cu_16.8">[2]CCU_Reformas!$I$1731</definedName>
    <definedName name="cu_16.8mat">[2]CCU_Reformas!$G$1731</definedName>
    <definedName name="cu_16.8mo">[2]CCU_Reformas!$H$1731</definedName>
    <definedName name="cu_16.9">[2]CCU_Reformas!$I$1742</definedName>
    <definedName name="cu_16.9mat">[2]CCU_Reformas!$G$1742</definedName>
    <definedName name="cu_16.9mo">[2]CCU_Reformas!$H$1742</definedName>
    <definedName name="cu_17.1">[2]CCU_Reformas!$I$1879</definedName>
    <definedName name="cu_17.1mat">[2]CCU_Reformas!$G$1879</definedName>
    <definedName name="cu_17.1mo">[2]CCU_Reformas!$H$1879</definedName>
    <definedName name="cu_17.2">[2]CCU_Reformas!$I$1886</definedName>
    <definedName name="cu_17.2mat">[2]CCU_Reformas!$G$1886</definedName>
    <definedName name="cu_17.2mo">[2]CCU_Reformas!$H$1886</definedName>
    <definedName name="cu_17.3">[2]CCU_Reformas!$I$1893</definedName>
    <definedName name="cu_17.3mat">[2]CCU_Reformas!$G$1893</definedName>
    <definedName name="cu_17.3mo">[2]CCU_Reformas!$H$1893</definedName>
    <definedName name="cu_18.1">[2]CCU_Reformas!$I$1901</definedName>
    <definedName name="cu_18.1mat">[2]CCU_Reformas!$G$1901</definedName>
    <definedName name="cu_18.1mo">[2]CCU_Reformas!$H$1901</definedName>
    <definedName name="cu_18.2">[2]CCU_Reformas!$I$1909</definedName>
    <definedName name="cu_18.2mat">[2]CCU_Reformas!$G$1909</definedName>
    <definedName name="cu_18.2mo">[2]CCU_Reformas!$H$1909</definedName>
    <definedName name="cu_19.1">[2]CCU_Reformas!$I$1920</definedName>
    <definedName name="cu_19.1mat">[2]CCU_Reformas!$G$1920</definedName>
    <definedName name="cu_19.1mo">[2]CCU_Reformas!$H$1920</definedName>
    <definedName name="cu_19.2">[2]CCU_Reformas!$I$1929</definedName>
    <definedName name="cu_19.2mat">[2]CCU_Reformas!$G$1929</definedName>
    <definedName name="cu_19.2mo">[2]CCU_Reformas!$H$1929</definedName>
    <definedName name="cu_19.3">[2]CCU_Reformas!$I$1937</definedName>
    <definedName name="cu_19.3mat">[2]CCU_Reformas!$G$1937</definedName>
    <definedName name="cu_19.3mo">[2]CCU_Reformas!$H$1937</definedName>
    <definedName name="cu_20.1">[2]CCU_Reformas!#REF!</definedName>
    <definedName name="CU_20.10">[2]CCU_Reformas!#REF!</definedName>
    <definedName name="cu_20.11">[2]CCU_Reformas!#REF!</definedName>
    <definedName name="cu_20.12">[2]CCU_Reformas!#REF!</definedName>
    <definedName name="cu_20.13">[2]CCU_Reformas!#REF!</definedName>
    <definedName name="cu_20.14">[2]CCU_Reformas!$I$1954</definedName>
    <definedName name="cu_20.14mat">[2]CCU_Reformas!$G$1954</definedName>
    <definedName name="cu_20.14mo">[2]CCU_Reformas!$H$1954</definedName>
    <definedName name="cu_20.15">[2]CCU_Reformas!#REF!</definedName>
    <definedName name="cu_20.16">[2]CCU_Reformas!$I$1961</definedName>
    <definedName name="cu_20.16mat">[2]CCU_Reformas!$G$1961</definedName>
    <definedName name="cu_20.16mo">[2]CCU_Reformas!$H$1961</definedName>
    <definedName name="cu_20.17">[2]CCU_Reformas!$I$1972</definedName>
    <definedName name="cu_20.17mat">[2]CCU_Reformas!$G$1972</definedName>
    <definedName name="cu_20.17mo">[2]CCU_Reformas!$H$1972</definedName>
    <definedName name="cu_20.18">[2]CCU_Reformas!$I$1981</definedName>
    <definedName name="cu_20.18mat">[2]CCU_Reformas!$G$1981</definedName>
    <definedName name="cu_20.18mo">[2]CCU_Reformas!$H$1981</definedName>
    <definedName name="cu_20.19">[2]CCU_Reformas!#REF!</definedName>
    <definedName name="cu_20.2">[2]CCU_Reformas!#REF!</definedName>
    <definedName name="cu_20.20">[2]CCU_Reformas!#REF!</definedName>
    <definedName name="cu_20.21">[2]CCU_Reformas!#REF!</definedName>
    <definedName name="CU_20.22">[2]CCU_Reformas!#REF!</definedName>
    <definedName name="cu_20.3">[2]CCU_Reformas!#REF!</definedName>
    <definedName name="cu_20.4">[2]CCU_Reformas!#REF!</definedName>
    <definedName name="cu_20.5">[2]CCU_Reformas!#REF!</definedName>
    <definedName name="cu_20.6">[2]CCU_Reformas!#REF!</definedName>
    <definedName name="cu_20.7">[2]CCU_Reformas!$I$1945</definedName>
    <definedName name="cu_20.7mat">[2]CCU_Reformas!$G$1945</definedName>
    <definedName name="cu_20.7mo">[2]CCU_Reformas!$H$1945</definedName>
    <definedName name="cu_20.8">[2]CCU_Reformas!#REF!</definedName>
    <definedName name="cu_20.9">[2]CCU_Reformas!#REF!</definedName>
    <definedName name="cu_3.1">[2]CCU_Reformas!$I$6</definedName>
    <definedName name="cu_3.10">[2]CCU_Reformas!$I$74</definedName>
    <definedName name="cu_3.10mat">[2]CCU_Reformas!$G$74</definedName>
    <definedName name="cu_3.10mo">[2]CCU_Reformas!$H$74</definedName>
    <definedName name="cu_3.11">[2]CCU_Reformas!$I$81</definedName>
    <definedName name="cu_3.11mat">[2]CCU_Reformas!$G$81</definedName>
    <definedName name="cu_3.11mo">[2]CCU_Reformas!$H$81</definedName>
    <definedName name="cu_3.12">[2]CCU_Reformas!$I$88</definedName>
    <definedName name="cu_3.12mat">[2]CCU_Reformas!$G$88</definedName>
    <definedName name="cu_3.12mo">[2]CCU_Reformas!$H$88</definedName>
    <definedName name="cu_3.13">[2]CCU_Reformas!$I$96</definedName>
    <definedName name="cu_3.13mat">[2]CCU_Reformas!$G$96</definedName>
    <definedName name="cu_3.13mo">[2]CCU_Reformas!$H$96</definedName>
    <definedName name="cu_3.14">[2]CCU_Reformas!$I$103</definedName>
    <definedName name="cu_3.14mat">[2]CCU_Reformas!$G$103</definedName>
    <definedName name="cu_3.14mo">[2]CCU_Reformas!$H$103</definedName>
    <definedName name="cu_3.15">[2]CCU_Reformas!$I$111</definedName>
    <definedName name="cu_3.15mat">[2]CCU_Reformas!$G$111</definedName>
    <definedName name="cu_3.15mo">[2]CCU_Reformas!$H$111</definedName>
    <definedName name="cu_3.1mat">[2]CCU_Reformas!$G$6</definedName>
    <definedName name="cu_3.1mo">[2]CCU_Reformas!$H$6</definedName>
    <definedName name="cu_3.2">[2]CCU_Reformas!$I$13</definedName>
    <definedName name="cu_3.2eq">[2]CCU_Reformas!#REF!</definedName>
    <definedName name="cu_3.2mat">[2]CCU_Reformas!$G$13</definedName>
    <definedName name="cu_3.2mo">[2]CCU_Reformas!$H$13</definedName>
    <definedName name="cu_3.3">[2]CCU_Reformas!$I$20</definedName>
    <definedName name="cu_3.3mat">[2]CCU_Reformas!$G$20</definedName>
    <definedName name="cu_3.3mo">[2]CCU_Reformas!$H$20</definedName>
    <definedName name="cu_3.4">[2]CCU_Reformas!$I$27</definedName>
    <definedName name="cu_3.4mat">[2]CCU_Reformas!$G$27</definedName>
    <definedName name="cu_3.4mo">[2]CCU_Reformas!$H$27</definedName>
    <definedName name="cu_3.5">[2]CCU_Reformas!$I$35</definedName>
    <definedName name="cu_3.5mat">[2]CCU_Reformas!$G$35</definedName>
    <definedName name="cu_3.5mo">[2]CCU_Reformas!$H$35</definedName>
    <definedName name="cu_3.6">[2]CCU_Reformas!$I$44</definedName>
    <definedName name="cu_3.6mat">[2]CCU_Reformas!$G$44</definedName>
    <definedName name="cu_3.6mo">[2]CCU_Reformas!$H$44</definedName>
    <definedName name="cu_3.7">[2]CCU_Reformas!$I$51</definedName>
    <definedName name="cu_3.7mat">[2]CCU_Reformas!$G$51</definedName>
    <definedName name="cu_3.7mo">[2]CCU_Reformas!$H$51</definedName>
    <definedName name="cu_3.8">[2]CCU_Reformas!$I$60</definedName>
    <definedName name="cu_3.8mat">[2]CCU_Reformas!$G$60</definedName>
    <definedName name="cu_3.8mo">[2]CCU_Reformas!$H$60</definedName>
    <definedName name="cu_3.9">[2]CCU_Reformas!$I$67</definedName>
    <definedName name="cu_3.9mat">[2]CCU_Reformas!$G$67</definedName>
    <definedName name="cu_3.9mo">[2]CCU_Reformas!$H$67</definedName>
    <definedName name="cu_311mo">[2]CCU_Reformas!$H$81</definedName>
    <definedName name="cu_4.1">[2]CCU_Reformas!$I$118</definedName>
    <definedName name="cu_4.10">[2]CCU_Reformas!$I$191</definedName>
    <definedName name="cu_4.10mat">[2]CCU_Reformas!$G$191</definedName>
    <definedName name="cu_4.10mo">[2]CCU_Reformas!$H$191</definedName>
    <definedName name="cu_4.11">[2]CCU_Reformas!$I$199</definedName>
    <definedName name="cu_4.11mat">[2]CCU_Reformas!$G$199</definedName>
    <definedName name="cu_4.11mo">[2]CCU_Reformas!$H$199</definedName>
    <definedName name="CU_4.12">[2]CCU_Reformas!$I$207</definedName>
    <definedName name="cu_4.12mat">[2]CCU_Reformas!$G$207</definedName>
    <definedName name="cu_4.12mo">[2]CCU_Reformas!$H$207</definedName>
    <definedName name="cu_4.13">[2]CCU_Reformas!$I$215</definedName>
    <definedName name="cu_4.13mat">[2]CCU_Reformas!$G$215</definedName>
    <definedName name="cu_4.13mo">[2]CCU_Reformas!$H$215</definedName>
    <definedName name="cu_4.14">[2]CCU_Reformas!$I$223</definedName>
    <definedName name="cu_4.14mat">[2]CCU_Reformas!$G$223</definedName>
    <definedName name="cu_4.14mo">[2]CCU_Reformas!$H$223</definedName>
    <definedName name="cu_4.15">[2]CCU_Reformas!$I$231</definedName>
    <definedName name="cu_4.15mat">[2]CCU_Reformas!$G$231</definedName>
    <definedName name="cu_4.15mo">[2]CCU_Reformas!$H$231</definedName>
    <definedName name="cu_4.16">[2]CCU_Reformas!$I$239</definedName>
    <definedName name="cu_4.16mat">[2]CCU_Reformas!$G$239</definedName>
    <definedName name="cu_4.16mo">[2]CCU_Reformas!$H$239</definedName>
    <definedName name="cu_4.17">[2]CCU_Reformas!$I$249</definedName>
    <definedName name="cu_4.17mat">[2]CCU_Reformas!$G$249</definedName>
    <definedName name="cu_4.17mo">[2]CCU_Reformas!$H$249</definedName>
    <definedName name="cu_4.18">[2]CCU_Reformas!$I$257</definedName>
    <definedName name="cu_4.18mat">[2]CCU_Reformas!$G$257</definedName>
    <definedName name="cu_4.18mo">[2]CCU_Reformas!$H$257</definedName>
    <definedName name="cu_4.19">[2]CCU_Reformas!$I$263</definedName>
    <definedName name="cu_4.19mat">[2]CCU_Reformas!$G$263</definedName>
    <definedName name="cu_4.19mo">[2]CCU_Reformas!$H$263</definedName>
    <definedName name="cu_4.1mat">[2]CCU_Reformas!$G$118</definedName>
    <definedName name="cu_4.1mo">[2]CCU_Reformas!$H$118</definedName>
    <definedName name="cu_4.2">[2]CCU_Reformas!$I$125</definedName>
    <definedName name="cu_4.20">[2]CCU_Reformas!$I$275</definedName>
    <definedName name="cu_4.20mat">[2]CCU_Reformas!$G$275</definedName>
    <definedName name="cu_4.20mo">[2]CCU_Reformas!$H$275</definedName>
    <definedName name="cu_4.2mat">[2]CCU_Reformas!$G$125</definedName>
    <definedName name="cu_4.2mo">[2]CCU_Reformas!$H$125</definedName>
    <definedName name="cu_4.3">[2]CCU_Reformas!$I$132</definedName>
    <definedName name="cu_4.3mat">[2]CCU_Reformas!$G$132</definedName>
    <definedName name="cu_4.3mo">[2]CCU_Reformas!$H$132</definedName>
    <definedName name="cu_4.4">[2]CCU_Reformas!$I$139</definedName>
    <definedName name="cu_4.4mat">[2]CCU_Reformas!$G$139</definedName>
    <definedName name="cu_4.4mo">[2]CCU_Reformas!$H$139</definedName>
    <definedName name="cu_4.5">[2]CCU_Reformas!$I$147</definedName>
    <definedName name="cu_4.5mat">[2]CCU_Reformas!$G$147</definedName>
    <definedName name="cu_4.5mo">[2]CCU_Reformas!$H$147</definedName>
    <definedName name="cu_4.6">[2]CCU_Reformas!$I$155</definedName>
    <definedName name="cu_4.6mat">[2]CCU_Reformas!$G$155</definedName>
    <definedName name="cu_4.6mo">[2]CCU_Reformas!$H$155</definedName>
    <definedName name="cu_4.7">[2]CCU_Reformas!$I$166</definedName>
    <definedName name="cu_4.7mat">[2]CCU_Reformas!$G$166</definedName>
    <definedName name="cu_4.7mo">[2]CCU_Reformas!$H$166</definedName>
    <definedName name="cu_4.8">[2]CCU_Reformas!$I$177</definedName>
    <definedName name="cu_4.8mat">[2]CCU_Reformas!$G$177</definedName>
    <definedName name="cu_4.8mo">[2]CCU_Reformas!$H$177</definedName>
    <definedName name="cu_4.9">[2]CCU_Reformas!$I$184</definedName>
    <definedName name="cu_4.9mat">[2]CCU_Reformas!$G$184</definedName>
    <definedName name="cu_4.9mo">[2]CCU_Reformas!$H$184</definedName>
    <definedName name="cu_5.1">[2]CCU_Reformas!$I$287</definedName>
    <definedName name="cu_5.10">[2]CCU_Reformas!$I$378</definedName>
    <definedName name="cu_5.10mat">[2]CCU_Reformas!$G$378</definedName>
    <definedName name="cu_5.10mo">[2]CCU_Reformas!$H$378</definedName>
    <definedName name="cu_5.11">[2]CCU_Reformas!$I$387</definedName>
    <definedName name="cu_5.11mat">[2]CCU_Reformas!$G$387</definedName>
    <definedName name="cu_5.11mo">[2]CCU_Reformas!$H$387</definedName>
    <definedName name="cu_5.12">[2]CCU_Reformas!$I$396</definedName>
    <definedName name="cu_5.12mat">[2]CCU_Reformas!$G$396</definedName>
    <definedName name="cu_5.12mo">[2]CCU_Reformas!$H$396</definedName>
    <definedName name="cu_5.13">[2]CCU_Reformas!$I$405</definedName>
    <definedName name="cu_5.13mat">[2]CCU_Reformas!$G$405</definedName>
    <definedName name="cu_5.13mo">[2]CCU_Reformas!$H$405</definedName>
    <definedName name="cu_5.14">[2]CCU_Reformas!$I$413</definedName>
    <definedName name="cu_5.14mat">[2]CCU_Reformas!$G$413</definedName>
    <definedName name="cu_5.14mo">[2]CCU_Reformas!$H$413</definedName>
    <definedName name="cu_5.15">[2]CCU_Reformas!$I$424</definedName>
    <definedName name="cu_5.15mat">[2]CCU_Reformas!$G$424</definedName>
    <definedName name="cu_5.15mo">[2]CCU_Reformas!$H$424</definedName>
    <definedName name="cu_5.16">[2]CCU_Reformas!$I$435</definedName>
    <definedName name="cu_5.16mat">[2]CCU_Reformas!$G$435</definedName>
    <definedName name="cu_5.16mo">[2]CCU_Reformas!$H$435</definedName>
    <definedName name="cu_5.17">[2]CCU_Reformas!$I$446</definedName>
    <definedName name="cu_5.17mat">[2]CCU_Reformas!$G$446</definedName>
    <definedName name="cu_5.17mo">[2]CCU_Reformas!$H$446</definedName>
    <definedName name="cu_5.18">[2]CCU_Reformas!$I$457</definedName>
    <definedName name="cu_5.18mat">[2]CCU_Reformas!$G$457</definedName>
    <definedName name="cu_5.18mo">[2]CCU_Reformas!$H$457</definedName>
    <definedName name="cu_5.19">[2]CCU_Reformas!$I$466</definedName>
    <definedName name="cu_5.19mat">[2]CCU_Reformas!$G$466</definedName>
    <definedName name="cu_5.19mo">[2]CCU_Reformas!$H$466</definedName>
    <definedName name="cu_5.1mat">[2]CCU_Reformas!$G$287</definedName>
    <definedName name="cu_5.1mo">[2]CCU_Reformas!$H$287</definedName>
    <definedName name="cu_5.2">[2]CCU_Reformas!$I$295</definedName>
    <definedName name="cu_5.20">[2]CCU_Reformas!$I$475</definedName>
    <definedName name="cu_5.20mat">[2]CCU_Reformas!$G$475</definedName>
    <definedName name="cu_5.20mo">[2]CCU_Reformas!$H$475</definedName>
    <definedName name="cu_5.21">[2]CCU_Reformas!$I$483</definedName>
    <definedName name="cu_5.21mat">[2]CCU_Reformas!$G$483</definedName>
    <definedName name="cu_5.21mo">[2]CCU_Reformas!$H$483</definedName>
    <definedName name="cu_5.22">[2]CCU_Reformas!$I$491</definedName>
    <definedName name="cu_5.22mat">[2]CCU_Reformas!$G$491</definedName>
    <definedName name="cu_5.22mo">[2]CCU_Reformas!$H$491</definedName>
    <definedName name="cu_5.23">[2]CCU_Reformas!$I$500</definedName>
    <definedName name="cu_5.23mat">[2]CCU_Reformas!$G$500</definedName>
    <definedName name="cu_5.23mo">[2]CCU_Reformas!$H$500</definedName>
    <definedName name="cu_5.24">[2]CCU_Reformas!$I$508</definedName>
    <definedName name="cu_5.24mat">[2]CCU_Reformas!$G$508</definedName>
    <definedName name="cu_5.24mo">[2]CCU_Reformas!$H$508</definedName>
    <definedName name="cu_5.25">[2]CCU_Reformas!$I$516</definedName>
    <definedName name="cu_5.25mat">[2]CCU_Reformas!$G$516</definedName>
    <definedName name="cu_5.25mo">[2]CCU_Reformas!$H$516</definedName>
    <definedName name="cu_5.2mat">[2]CCU_Reformas!$G$295</definedName>
    <definedName name="cu_5.2mo">[2]CCU_Reformas!$H$295</definedName>
    <definedName name="cu_5.3">[2]CCU_Reformas!$I$303</definedName>
    <definedName name="cu_5.3mat">[2]CCU_Reformas!$G$303</definedName>
    <definedName name="cu_5.3mo">[2]CCU_Reformas!$H$303</definedName>
    <definedName name="cu_5.4">[2]CCU_Reformas!$I$311</definedName>
    <definedName name="cu_5.4mat">[2]CCU_Reformas!$G$311</definedName>
    <definedName name="cu_5.4mo">[2]CCU_Reformas!$H$311</definedName>
    <definedName name="cu_5.5">[2]CCU_Reformas!$I$326</definedName>
    <definedName name="cu_5.5mat">[2]CCU_Reformas!$G$326</definedName>
    <definedName name="cu_5.5mo">[2]CCU_Reformas!$H$326</definedName>
    <definedName name="cu_5.6">[2]CCU_Reformas!$I$334</definedName>
    <definedName name="cu_5.6mat">[2]CCU_Reformas!$G$334</definedName>
    <definedName name="cu_5.6mo">[2]CCU_Reformas!$H$334</definedName>
    <definedName name="cu_5.7">[2]CCU_Reformas!$I$342</definedName>
    <definedName name="cu_5.7mat">[2]CCU_Reformas!$G$342</definedName>
    <definedName name="cu_5.7mo">[2]CCU_Reformas!$H$342</definedName>
    <definedName name="cu_5.8">[2]CCU_Reformas!$I$355</definedName>
    <definedName name="cu_5.8mat">[2]CCU_Reformas!$G$355</definedName>
    <definedName name="cu_5.8mo">[2]CCU_Reformas!$H$355</definedName>
    <definedName name="cu_5.9">[2]CCU_Reformas!$I$367</definedName>
    <definedName name="cu_5.9mat">[2]CCU_Reformas!$G$367</definedName>
    <definedName name="cu_5.9mo">[2]CCU_Reformas!$H$367</definedName>
    <definedName name="cu_6.1">[2]CCU_Reformas!$I$523</definedName>
    <definedName name="cu_6.1mat">[2]CCU_Reformas!$G$523</definedName>
    <definedName name="cu_6.1mo">[2]CCU_Reformas!$H$523</definedName>
    <definedName name="cu_6.2">[2]CCU_Reformas!$I$534</definedName>
    <definedName name="cu_6.2mat">[2]CCU_Reformas!$G$534</definedName>
    <definedName name="cu_6.2mo">[2]CCU_Reformas!$H$534</definedName>
    <definedName name="cu_6.3">[2]CCU_Reformas!$I$545</definedName>
    <definedName name="cu_6.3mat">[2]CCU_Reformas!$G$545</definedName>
    <definedName name="cu_6.3mo">[2]CCU_Reformas!$H$545</definedName>
    <definedName name="cu_6.4">[2]CCU_Reformas!$I$556</definedName>
    <definedName name="cu_6.4mat">[2]CCU_Reformas!$G$556</definedName>
    <definedName name="cu_6.4mo">[2]CCU_Reformas!$H$556</definedName>
    <definedName name="cu_7.1">[2]CCU_Reformas!$I$565</definedName>
    <definedName name="cu_7.10">[2]CCU_Reformas!$I$695</definedName>
    <definedName name="cu_7.10mat">[2]CCU_Reformas!$G$695</definedName>
    <definedName name="cu_7.10mo">[2]CCU_Reformas!$H$695</definedName>
    <definedName name="cu_7.11">[2]CCU_Reformas!$I$710</definedName>
    <definedName name="cu_7.11mat">[2]CCU_Reformas!$G$710</definedName>
    <definedName name="cu_7.11mo">[2]CCU_Reformas!$H$710</definedName>
    <definedName name="cu_7.12">[2]CCU_Reformas!$I$725</definedName>
    <definedName name="cu_7.12mat">[2]CCU_Reformas!$G$725</definedName>
    <definedName name="cu_7.12mo">[2]CCU_Reformas!$H$725</definedName>
    <definedName name="cu_7.13">[2]CCU_Reformas!$I$737</definedName>
    <definedName name="cu_7.13mat">[2]CCU_Reformas!$G$737</definedName>
    <definedName name="cu_7.13mo">[2]CCU_Reformas!$H$737</definedName>
    <definedName name="cu_7.14">[2]CCU_Reformas!$I$749</definedName>
    <definedName name="cu_7.14mat">[2]CCU_Reformas!$G$749</definedName>
    <definedName name="cu_7.14mo">[2]CCU_Reformas!$H$749</definedName>
    <definedName name="cu_7.15">[2]CCU_Reformas!$I$760</definedName>
    <definedName name="cu_7.15mat">[2]CCU_Reformas!$G$760</definedName>
    <definedName name="cu_7.15mo">[2]CCU_Reformas!$H$760</definedName>
    <definedName name="cu_7.16">[2]CCU_Reformas!$I$771</definedName>
    <definedName name="cu_7.16mat">[2]CCU_Reformas!$G$771</definedName>
    <definedName name="cu_7.16mo">[2]CCU_Reformas!$H$771</definedName>
    <definedName name="cu_7.17">[2]CCU_Reformas!$I$782</definedName>
    <definedName name="cu_7.17mat">[2]CCU_Reformas!$G$782</definedName>
    <definedName name="cu_7.17mo">[2]CCU_Reformas!$H$782</definedName>
    <definedName name="cu_7.18">[2]CCU_Reformas!$I$792</definedName>
    <definedName name="cu_7.18mat">[2]CCU_Reformas!$G$792</definedName>
    <definedName name="cu_7.18mo">[2]CCU_Reformas!$H$792</definedName>
    <definedName name="cu_7.19">[2]CCU_Reformas!$I$801</definedName>
    <definedName name="cu_7.19mat">[2]CCU_Reformas!$G$801</definedName>
    <definedName name="cu_7.19mo">[2]CCU_Reformas!$H$801</definedName>
    <definedName name="cu_7.1mat">[2]CCU_Reformas!$G$565</definedName>
    <definedName name="cu_7.1mo">[2]CCU_Reformas!$H$565</definedName>
    <definedName name="cu_7.2">[2]CCU_Reformas!$I$579</definedName>
    <definedName name="cu_7.20">[2]CCU_Reformas!$I$810</definedName>
    <definedName name="cu_7.20mat">[2]CCU_Reformas!$G$810</definedName>
    <definedName name="cu_7.20mo">[2]CCU_Reformas!$H$810</definedName>
    <definedName name="cu_7.21">[2]CCU_Reformas!$I$820</definedName>
    <definedName name="cu_7.21mat">[2]CCU_Reformas!$G$820</definedName>
    <definedName name="cu_7.21mo">[2]CCU_Reformas!$H$820</definedName>
    <definedName name="cu_7.22">[2]CCU_Reformas!$I$830</definedName>
    <definedName name="cu_7.22mat">[2]CCU_Reformas!$G$830</definedName>
    <definedName name="cu_7.22mo">[2]CCU_Reformas!$H$830</definedName>
    <definedName name="cu_7.23">[2]CCU_Reformas!$I$844</definedName>
    <definedName name="cu_7.23mat">[2]CCU_Reformas!$G$844</definedName>
    <definedName name="cu_7.23mo">[2]CCU_Reformas!$H$844</definedName>
    <definedName name="cu_7.24">[2]CCU_Reformas!$I$859</definedName>
    <definedName name="cu_7.24mat">[2]CCU_Reformas!$G$859</definedName>
    <definedName name="cu_7.24mo">[2]CCU_Reformas!$H$859</definedName>
    <definedName name="cu_7.25">[2]CCU_Reformas!$I$871</definedName>
    <definedName name="cu_7.25mat">[2]CCU_Reformas!$G$871</definedName>
    <definedName name="cu_7.25mo">[2]CCU_Reformas!$H$871</definedName>
    <definedName name="cu_7.26">[2]CCU_Reformas!$I$883</definedName>
    <definedName name="cu_7.26mat">[2]CCU_Reformas!$G$883</definedName>
    <definedName name="cu_7.26mo">[2]CCU_Reformas!$H$883</definedName>
    <definedName name="cu_7.27">[2]CCU_Reformas!$I$895</definedName>
    <definedName name="cu_7.27mat">[2]CCU_Reformas!$G$895</definedName>
    <definedName name="cu_7.27mo">[2]CCU_Reformas!$H$895</definedName>
    <definedName name="cu_7.28">[2]CCU_Reformas!$I$907</definedName>
    <definedName name="cu_7.28mat">[2]CCU_Reformas!$G$907</definedName>
    <definedName name="cu_7.28mo">[2]CCU_Reformas!$H$907</definedName>
    <definedName name="cu_7.29">[2]CCU_Reformas!$I$914</definedName>
    <definedName name="cu_7.29mat">[2]CCU_Reformas!$G$914</definedName>
    <definedName name="cu_7.29mo">[2]CCU_Reformas!$H$914</definedName>
    <definedName name="cu_7.2mat">[2]CCU_Reformas!$G$579</definedName>
    <definedName name="cu_7.2mo">[2]CCU_Reformas!$H$579</definedName>
    <definedName name="cu_7.3">[2]CCU_Reformas!$I$593</definedName>
    <definedName name="cu_7.3mat">[2]CCU_Reformas!$G$593</definedName>
    <definedName name="cu_7.3mo">[2]CCU_Reformas!$H$593</definedName>
    <definedName name="cu_7.4">[2]CCU_Reformas!$I$607</definedName>
    <definedName name="cu_7.4mat">[2]CCU_Reformas!$G$607</definedName>
    <definedName name="cu_7.4mo">[2]CCU_Reformas!$H$607</definedName>
    <definedName name="cu_7.5">[2]CCU_Reformas!$I$621</definedName>
    <definedName name="cu_7.5mat">[2]CCU_Reformas!$G$621</definedName>
    <definedName name="cu_7.5mo">[2]CCU_Reformas!$H$621</definedName>
    <definedName name="cu_7.6">[2]CCU_Reformas!$I$635</definedName>
    <definedName name="cu_7.6mat">[2]CCU_Reformas!$G$635</definedName>
    <definedName name="cu_7.6mo">[2]CCU_Reformas!$H$635</definedName>
    <definedName name="cu_7.7">[2]CCU_Reformas!$I$650</definedName>
    <definedName name="cu_7.7mat">[2]CCU_Reformas!$G$650</definedName>
    <definedName name="cu_7.7mo">[2]CCU_Reformas!$H$650</definedName>
    <definedName name="cu_7.8">[2]CCU_Reformas!$I$665</definedName>
    <definedName name="cu_7.8mat">[2]CCU_Reformas!$G$665</definedName>
    <definedName name="cu_7.8mo">[2]CCU_Reformas!$H$665</definedName>
    <definedName name="cu_7.9">[2]CCU_Reformas!$I$680</definedName>
    <definedName name="cu_7.9mat">[2]CCU_Reformas!$G$680</definedName>
    <definedName name="cu_7.9mo">[2]CCU_Reformas!$H$680</definedName>
    <definedName name="cu_8.1">[2]CCU_Reformas!$I$921</definedName>
    <definedName name="cu_8.1mat">[2]CCU_Reformas!$G$921</definedName>
    <definedName name="cu_8.1mo">[2]CCU_Reformas!$H$921</definedName>
    <definedName name="cu_8.2">[2]CCU_Reformas!$I$928</definedName>
    <definedName name="cu_8.2mat">[2]CCU_Reformas!$G$928</definedName>
    <definedName name="cu_8.2mo">[2]CCU_Reformas!$H$928</definedName>
    <definedName name="cu_8.3">[2]CCU_Reformas!$I$935</definedName>
    <definedName name="cu_8.3mat">[2]CCU_Reformas!$G$935</definedName>
    <definedName name="cu_8.3mo">[2]CCU_Reformas!$H$935</definedName>
    <definedName name="cu_8.4">[2]CCU_Reformas!$I$942</definedName>
    <definedName name="cu_8.4mat">[2]CCU_Reformas!$G$942</definedName>
    <definedName name="cu_8.4mo">[2]CCU_Reformas!$H$942</definedName>
    <definedName name="cu_8.5">[2]CCU_Reformas!$I$949</definedName>
    <definedName name="cu_8.5mat">[2]CCU_Reformas!$G$949</definedName>
    <definedName name="cu_8.5mo">[2]CCU_Reformas!$H$949</definedName>
    <definedName name="cu_8.6">[2]CCU_Reformas!$I$956</definedName>
    <definedName name="cu_8.6mat">[2]CCU_Reformas!$G$956</definedName>
    <definedName name="cu_8.6mo">[2]CCU_Reformas!$H$956</definedName>
    <definedName name="cu_9.1">[2]CCU_Reformas!$I$963</definedName>
    <definedName name="cu_9.1mat">[2]CCU_Reformas!$G$963</definedName>
    <definedName name="cu_9.1mo">[2]CCU_Reformas!$H$963</definedName>
    <definedName name="cu_9.2">[2]CCU!$I$421</definedName>
    <definedName name="cu_9.2mat">[2]CCU!$G$421</definedName>
    <definedName name="cu_9.2mo">[2]CCU!$H$421</definedName>
    <definedName name="cu_9.3">[2]CCU_Reformas!$I$975</definedName>
    <definedName name="cu_9.3mat">[2]CCU_Reformas!$G$975</definedName>
    <definedName name="cu_9.3mo">[2]CCU_Reformas!$H$975</definedName>
    <definedName name="cu_9.4">[2]CCU_Reformas!$I$982</definedName>
    <definedName name="cu_9.4mat">[2]CCU_Reformas!$G$982</definedName>
    <definedName name="cu_9.4mo">[2]CCU_Reformas!$H$982</definedName>
    <definedName name="cu_9.5">[2]CCU!$I$408</definedName>
    <definedName name="cu_9.5mat">[2]CCU!$G$408</definedName>
    <definedName name="cu_9.5mo">[2]CCU!$H$408</definedName>
    <definedName name="cu_9.6">[2]CCU_Reformas!$I$1006</definedName>
    <definedName name="cu_9.6mat">[2]CCU_Reformas!$G$1006</definedName>
    <definedName name="cu_9.6mo">[2]CCU_Reformas!$H$1006</definedName>
    <definedName name="cu_9.7">[2]CCU_Reformas!$I$1020</definedName>
    <definedName name="cu_9.7mat">[2]CCU_Reformas!$G$1020</definedName>
    <definedName name="cu_9.7mo">[2]CCU_Reformas!$H$1020</definedName>
    <definedName name="cu_9.8">[2]CCU_Reformas!$I$1034</definedName>
    <definedName name="cu_9.8mat">[2]CCU_Reformas!$G$1034</definedName>
    <definedName name="cu_9.8mo">[2]CCU_Reformas!$H$1034</definedName>
    <definedName name="cu20.9">[2]CCU_Reformas!#REF!</definedName>
    <definedName name="deinfra072005">"$#REF!.$A$32:$O$1004"</definedName>
    <definedName name="deinfra072005_1">0</definedName>
    <definedName name="deinfra072005_10">0</definedName>
    <definedName name="deinfra072005_11">0</definedName>
    <definedName name="deinfra072005_12">0</definedName>
    <definedName name="deinfra072005_13">0</definedName>
    <definedName name="deinfra072005_14">0</definedName>
    <definedName name="deinfra072005_15">0</definedName>
    <definedName name="deinfra072005_16">0</definedName>
    <definedName name="deinfra072005_17">0</definedName>
    <definedName name="deinfra072005_18">0</definedName>
    <definedName name="deinfra072005_19">0</definedName>
    <definedName name="deinfra072005_2">0</definedName>
    <definedName name="deinfra072005_20">0</definedName>
    <definedName name="deinfra072005_21">0</definedName>
    <definedName name="deinfra072005_22">0</definedName>
    <definedName name="deinfra072005_23">0</definedName>
    <definedName name="deinfra072005_24">0</definedName>
    <definedName name="deinfra072005_25">0</definedName>
    <definedName name="deinfra072005_26">0</definedName>
    <definedName name="deinfra072005_27">0</definedName>
    <definedName name="deinfra072005_28">0</definedName>
    <definedName name="deinfra072005_29">0</definedName>
    <definedName name="deinfra072005_3">0</definedName>
    <definedName name="deinfra072005_30">0</definedName>
    <definedName name="deinfra072005_31">0</definedName>
    <definedName name="deinfra072005_32">0</definedName>
    <definedName name="deinfra072005_33">0</definedName>
    <definedName name="deinfra072005_34">0</definedName>
    <definedName name="deinfra072005_35">0</definedName>
    <definedName name="deinfra072005_36">0</definedName>
    <definedName name="deinfra072005_4">0</definedName>
    <definedName name="deinfra072005_5">0</definedName>
    <definedName name="deinfra072005_6">0</definedName>
    <definedName name="deinfra072005_7">0</definedName>
    <definedName name="deinfra072005_8">0</definedName>
    <definedName name="deinfra072005_9">0</definedName>
    <definedName name="deinfra072005pmf052006">"$SMOV_POA_junho_06.$#REF!$8:$#REF!$2059"</definedName>
    <definedName name="deinfra072005pmf052006_1">0</definedName>
    <definedName name="deinfra072005pmf052006_10">0</definedName>
    <definedName name="deinfra072005pmf052006_11">0</definedName>
    <definedName name="deinfra072005pmf052006_12">0</definedName>
    <definedName name="deinfra072005pmf052006_13">0</definedName>
    <definedName name="deinfra072005pmf052006_14">0</definedName>
    <definedName name="deinfra072005pmf052006_15">0</definedName>
    <definedName name="deinfra072005pmf052006_16">0</definedName>
    <definedName name="deinfra072005pmf052006_17">0</definedName>
    <definedName name="deinfra072005pmf052006_18">0</definedName>
    <definedName name="deinfra072005pmf052006_19">0</definedName>
    <definedName name="deinfra072005pmf052006_2">0</definedName>
    <definedName name="deinfra072005pmf052006_20">0</definedName>
    <definedName name="deinfra072005pmf052006_21">0</definedName>
    <definedName name="deinfra072005pmf052006_22">0</definedName>
    <definedName name="deinfra072005pmf052006_23">0</definedName>
    <definedName name="deinfra072005pmf052006_24">0</definedName>
    <definedName name="deinfra072005pmf052006_25">0</definedName>
    <definedName name="deinfra072005pmf052006_26">0</definedName>
    <definedName name="deinfra072005pmf052006_27">0</definedName>
    <definedName name="deinfra072005pmf052006_28">0</definedName>
    <definedName name="deinfra072005pmf052006_29">0</definedName>
    <definedName name="deinfra072005pmf052006_3">0</definedName>
    <definedName name="deinfra072005pmf052006_30">0</definedName>
    <definedName name="deinfra072005pmf052006_31">0</definedName>
    <definedName name="deinfra072005pmf052006_4">0</definedName>
    <definedName name="deinfra072005pmf052006_5">0</definedName>
    <definedName name="deinfra072005pmf052006_6">0</definedName>
    <definedName name="deinfra072005pmf052006_7">0</definedName>
    <definedName name="deinfra072005pmf052006_8">0</definedName>
    <definedName name="deinfra072005pmf052006_9">0</definedName>
    <definedName name="dmt_1">0</definedName>
    <definedName name="dmt_10">0</definedName>
    <definedName name="dmt_11">0</definedName>
    <definedName name="dmt_12">0</definedName>
    <definedName name="dmt_13">0</definedName>
    <definedName name="dmt_14">0</definedName>
    <definedName name="dmt_15">0</definedName>
    <definedName name="dmt_16">0</definedName>
    <definedName name="dmt_17">0</definedName>
    <definedName name="dmt_18">0</definedName>
    <definedName name="dmt_19">0</definedName>
    <definedName name="dmt_2">0</definedName>
    <definedName name="dmt_20">0</definedName>
    <definedName name="dmt_21">0</definedName>
    <definedName name="dmt_22">0</definedName>
    <definedName name="dmt_23">0</definedName>
    <definedName name="dmt_24">0</definedName>
    <definedName name="dmt_25">0</definedName>
    <definedName name="dmt_26">0</definedName>
    <definedName name="dmt_27">0</definedName>
    <definedName name="dmt_28">0</definedName>
    <definedName name="dmt_29">0</definedName>
    <definedName name="dmt_3">0</definedName>
    <definedName name="dmt_30">0</definedName>
    <definedName name="dmt_31">0</definedName>
    <definedName name="dmt_32">0</definedName>
    <definedName name="dmt_4">0</definedName>
    <definedName name="dmt_5">0</definedName>
    <definedName name="dmt_6">0</definedName>
    <definedName name="dmt_7">0</definedName>
    <definedName name="dmt_8">0</definedName>
    <definedName name="dmt_9">0</definedName>
    <definedName name="EGTYDF" localSheetId="6">#REF!</definedName>
    <definedName name="EGTYDF">#REF!</definedName>
    <definedName name="Excel_BuiltIn_Database" localSheetId="6">#REF!</definedName>
    <definedName name="Excel_BuiltIn_Database">#REF!</definedName>
    <definedName name="Excel_BuiltIn_Print_Area_1" localSheetId="6">#REF!</definedName>
    <definedName name="Excel_BuiltIn_Print_Area_1">#REF!</definedName>
    <definedName name="Excel_BuiltIn_Print_Area_1_1" localSheetId="6">#REF!</definedName>
    <definedName name="Excel_BuiltIn_Print_Area_1_1">#REF!</definedName>
    <definedName name="Excel_BuiltIn_Print_Area_1_1_1" localSheetId="6">#REF!</definedName>
    <definedName name="Excel_BuiltIn_Print_Area_1_1_1">#REF!</definedName>
    <definedName name="Excel_BuiltIn_Print_Area_2" localSheetId="6">#REF!</definedName>
    <definedName name="Excel_BuiltIn_Print_Area_2">#REF!</definedName>
    <definedName name="F_1">#REF!</definedName>
    <definedName name="F_2">#REF!</definedName>
    <definedName name="F_3">#REF!</definedName>
    <definedName name="fgv_1">0</definedName>
    <definedName name="fgv_10">0</definedName>
    <definedName name="fgv_11">0</definedName>
    <definedName name="fgv_12">0</definedName>
    <definedName name="fgv_13">0</definedName>
    <definedName name="fgv_14">0</definedName>
    <definedName name="fgv_15">0</definedName>
    <definedName name="fgv_16">0</definedName>
    <definedName name="fgv_17">0</definedName>
    <definedName name="fgv_18">0</definedName>
    <definedName name="fgv_19">0</definedName>
    <definedName name="fgv_2">0</definedName>
    <definedName name="fgv_20">0</definedName>
    <definedName name="fgv_21">0</definedName>
    <definedName name="fgv_22">0</definedName>
    <definedName name="fgv_23">0</definedName>
    <definedName name="fgv_24">0</definedName>
    <definedName name="fgv_25">0</definedName>
    <definedName name="fgv_26">0</definedName>
    <definedName name="fgv_27">0</definedName>
    <definedName name="fgv_28">0</definedName>
    <definedName name="fgv_29">0</definedName>
    <definedName name="fgv_3">0</definedName>
    <definedName name="fgv_30">0</definedName>
    <definedName name="fgv_31">0</definedName>
    <definedName name="fgv_32">0</definedName>
    <definedName name="fgv_33">0</definedName>
    <definedName name="fgv_34">0</definedName>
    <definedName name="fgv_35">0</definedName>
    <definedName name="fgv_4">0</definedName>
    <definedName name="fgv_5">0</definedName>
    <definedName name="fgv_6">0</definedName>
    <definedName name="fgv_7">0</definedName>
    <definedName name="fgv_8">0</definedName>
    <definedName name="fgv_9">0</definedName>
    <definedName name="FU_1">#REF!</definedName>
    <definedName name="FU_2">#REF!</definedName>
    <definedName name="INSUMOS___0">"$#REF!.$A$4:$F$1620"</definedName>
    <definedName name="L_1">#REF!</definedName>
    <definedName name="L_2">#REF!</definedName>
    <definedName name="L_3">#REF!</definedName>
    <definedName name="Muro">#REF!</definedName>
    <definedName name="Print_Area_MI">#REF!</definedName>
    <definedName name="Print_Titles_MI">#REF!</definedName>
    <definedName name="REFORÇO" localSheetId="6">#REF!,#REF!,#REF!,#REF!,#REF!,#REF!,#REF!,#REF!</definedName>
    <definedName name="REFORÇO">#REF!,#REF!,#REF!,#REF!,#REF!,#REF!,#REF!,#REF!</definedName>
    <definedName name="roerio5">#REF!</definedName>
    <definedName name="roerio7">#REF!</definedName>
    <definedName name="rogerio">#REF!</definedName>
    <definedName name="rogerio1">#REF!</definedName>
    <definedName name="rogerio11">#REF!</definedName>
    <definedName name="rogerio12">#REF!</definedName>
    <definedName name="rogerio13">[3]Completo!#REF!</definedName>
    <definedName name="rogerio14">[4]!total_cron</definedName>
    <definedName name="rogerio3">#REF!</definedName>
    <definedName name="rogerio4">[3]Completo!#REF!</definedName>
    <definedName name="rogerio6">#REF!</definedName>
    <definedName name="rogerio8">#REF!</definedName>
    <definedName name="se" localSheetId="6">#REF!</definedName>
    <definedName name="se">#REF!</definedName>
    <definedName name="SIM">#REF!</definedName>
    <definedName name="tab_PMF">"$#REF!.$A$4:$G$781"</definedName>
    <definedName name="tab092003_1">0</definedName>
    <definedName name="tab092003_10">0</definedName>
    <definedName name="tab092003_11">0</definedName>
    <definedName name="tab092003_12">0</definedName>
    <definedName name="tab092003_13">0</definedName>
    <definedName name="tab092003_14">0</definedName>
    <definedName name="tab092003_15">0</definedName>
    <definedName name="tab092003_16">0</definedName>
    <definedName name="tab092003_17">0</definedName>
    <definedName name="tab092003_18">0</definedName>
    <definedName name="tab092003_19">0</definedName>
    <definedName name="tab092003_2">0</definedName>
    <definedName name="tab092003_20">0</definedName>
    <definedName name="tab092003_21">0</definedName>
    <definedName name="tab092003_22">0</definedName>
    <definedName name="tab092003_23">0</definedName>
    <definedName name="tab092003_24">0</definedName>
    <definedName name="tab092003_25">0</definedName>
    <definedName name="tab092003_26">0</definedName>
    <definedName name="tab092003_27">0</definedName>
    <definedName name="tab092003_28">0</definedName>
    <definedName name="tab092003_29">0</definedName>
    <definedName name="tab092003_3">0</definedName>
    <definedName name="tab092003_4">0</definedName>
    <definedName name="tab092003_5">0</definedName>
    <definedName name="tab092003_6">0</definedName>
    <definedName name="tab092003_7">0</definedName>
    <definedName name="tab092003_8">0</definedName>
    <definedName name="tab092003_9">0</definedName>
    <definedName name="tabela">"$#REF!.$B$11:$G$1146"</definedName>
    <definedName name="tabela_1">0</definedName>
    <definedName name="tabela_10">0</definedName>
    <definedName name="tabela_11">0</definedName>
    <definedName name="tabela_12">0</definedName>
    <definedName name="tabela_13">0</definedName>
    <definedName name="tabela_14">0</definedName>
    <definedName name="tabela_15">0</definedName>
    <definedName name="tabela_16">0</definedName>
    <definedName name="tabela_17">0</definedName>
    <definedName name="tabela_18">0</definedName>
    <definedName name="tabela_19">0</definedName>
    <definedName name="tabela_2">0</definedName>
    <definedName name="tabela_20">0</definedName>
    <definedName name="tabela_21">0</definedName>
    <definedName name="tabela_22">0</definedName>
    <definedName name="tabela_23">0</definedName>
    <definedName name="tabela_24">0</definedName>
    <definedName name="tabela_25">0</definedName>
    <definedName name="tabela_26">0</definedName>
    <definedName name="tabela_27">0</definedName>
    <definedName name="tabela_28">0</definedName>
    <definedName name="tabela_29">0</definedName>
    <definedName name="tabela_3">0</definedName>
    <definedName name="tabela_30">0</definedName>
    <definedName name="tabela_31">0</definedName>
    <definedName name="tabela_32">0</definedName>
    <definedName name="tabela_33">0</definedName>
    <definedName name="tabela_34">0</definedName>
    <definedName name="tabela_35">0</definedName>
    <definedName name="tabela_36">0</definedName>
    <definedName name="tabela_37">0</definedName>
    <definedName name="tabela_38">0</definedName>
    <definedName name="tabela_39">0</definedName>
    <definedName name="tabela_4">0</definedName>
    <definedName name="tabela_40">0</definedName>
    <definedName name="tabela_41">0</definedName>
    <definedName name="tabela_42">0</definedName>
    <definedName name="tabela_43">0</definedName>
    <definedName name="tabela_44">0</definedName>
    <definedName name="tabela_45">0</definedName>
    <definedName name="tabela_46">0</definedName>
    <definedName name="tabela_47">0</definedName>
    <definedName name="tabela_48">0</definedName>
    <definedName name="tabela_49">0</definedName>
    <definedName name="tabela_5">0</definedName>
    <definedName name="tabela_50">0</definedName>
    <definedName name="tabela_51">0</definedName>
    <definedName name="tabela_52">0</definedName>
    <definedName name="tabela_53">0</definedName>
    <definedName name="tabela_54">0</definedName>
    <definedName name="tabela_55">0</definedName>
    <definedName name="tabela_56">0</definedName>
    <definedName name="tabela_57">0</definedName>
    <definedName name="tabela_58">0</definedName>
    <definedName name="tabela_59">0</definedName>
    <definedName name="tabela_6">0</definedName>
    <definedName name="tabela_60">0</definedName>
    <definedName name="tabela_61">0</definedName>
    <definedName name="tabela_62">0</definedName>
    <definedName name="tabela_63">0</definedName>
    <definedName name="tabela_64">0</definedName>
    <definedName name="tabela_65">0</definedName>
    <definedName name="tabela_66">0</definedName>
    <definedName name="tabela_67">0</definedName>
    <definedName name="tabela_68">0</definedName>
    <definedName name="tabela_69">0</definedName>
    <definedName name="tabela_7">0</definedName>
    <definedName name="tabela_8">0</definedName>
    <definedName name="tabela_9">0</definedName>
    <definedName name="tabPMF">"$#REF!.$A$4:$G$781"</definedName>
    <definedName name="_xlnm.Print_Titles">#REF!</definedName>
    <definedName name="Títulos_impressão_IM">#REF!</definedName>
    <definedName name="Títulos_impressão_IM___0">#REF!</definedName>
    <definedName name="total">[1]Completo!#REF!</definedName>
    <definedName name="total_cron">[5]!total_cron</definedName>
    <definedName name="tudo" localSheetId="6">#REF!</definedName>
    <definedName name="tudo">#REF!</definedName>
    <definedName name="tudo2">#REF!</definedName>
    <definedName name="VentosSul">#REF!</definedName>
    <definedName name="Vsu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5" i="11" l="1"/>
  <c r="D50" i="11"/>
  <c r="C50" i="11"/>
  <c r="D45" i="11"/>
  <c r="C45" i="11"/>
  <c r="D37" i="11"/>
  <c r="C37" i="11"/>
  <c r="D24" i="11"/>
  <c r="C24" i="11"/>
  <c r="D27" i="10"/>
  <c r="F24" i="10"/>
  <c r="F21" i="10"/>
  <c r="F20" i="10"/>
  <c r="F19" i="10"/>
  <c r="F18" i="10"/>
  <c r="F17" i="10"/>
  <c r="C53" i="11" l="1"/>
  <c r="D53" i="11"/>
  <c r="I49" i="4" l="1"/>
  <c r="I48" i="4"/>
  <c r="I47" i="4"/>
  <c r="E19" i="7"/>
  <c r="F19" i="7" s="1"/>
  <c r="F18" i="7"/>
  <c r="F17" i="7"/>
  <c r="F16" i="7"/>
  <c r="B45" i="4"/>
  <c r="B20" i="4"/>
  <c r="C45" i="4"/>
  <c r="I46" i="4"/>
  <c r="I43" i="4"/>
  <c r="I40" i="4"/>
  <c r="B42" i="4" l="1"/>
  <c r="B39" i="4"/>
  <c r="C42" i="4"/>
  <c r="C39" i="4"/>
  <c r="I36" i="4"/>
  <c r="I37" i="4"/>
  <c r="I33" i="4"/>
  <c r="I34" i="4"/>
  <c r="H32" i="4"/>
  <c r="I32" i="4" s="1"/>
  <c r="B32" i="4"/>
  <c r="F10" i="7"/>
  <c r="F11" i="7"/>
  <c r="H39" i="4" s="1"/>
  <c r="I39" i="4" s="1"/>
  <c r="F13" i="7"/>
  <c r="H45" i="4" s="1"/>
  <c r="I45" i="4" s="1"/>
  <c r="F14" i="7"/>
  <c r="F12" i="7"/>
  <c r="H42" i="4" s="1"/>
  <c r="I42" i="4" s="1"/>
  <c r="I44" i="4" l="1"/>
  <c r="I41" i="4"/>
  <c r="I38" i="4"/>
  <c r="I35" i="4"/>
  <c r="I31" i="4"/>
  <c r="B33" i="3"/>
  <c r="B32" i="3"/>
  <c r="B5" i="3"/>
  <c r="D43" i="2"/>
  <c r="D42" i="2"/>
  <c r="D41" i="2"/>
  <c r="D40" i="2"/>
  <c r="D38" i="2"/>
  <c r="D37" i="2"/>
  <c r="D35" i="2"/>
  <c r="D29" i="2"/>
  <c r="D28" i="2"/>
  <c r="D27" i="2"/>
</calcChain>
</file>

<file path=xl/sharedStrings.xml><?xml version="1.0" encoding="utf-8"?>
<sst xmlns="http://schemas.openxmlformats.org/spreadsheetml/2006/main" count="599" uniqueCount="320">
  <si>
    <t>OBRA:</t>
  </si>
  <si>
    <t>RUA MARECHAL FLORIANO PEIXOTO, 94 - PORTO ALEGRE/RS</t>
  </si>
  <si>
    <t>ENCARGOS SOCIAIS:</t>
  </si>
  <si>
    <t xml:space="preserve">112,84% (H) </t>
  </si>
  <si>
    <t>LOCAL:</t>
  </si>
  <si>
    <t>CASA DO TRABALHADOR</t>
  </si>
  <si>
    <t>69,95% (M)</t>
  </si>
  <si>
    <t>REFERÊNCIA:</t>
  </si>
  <si>
    <t>SINAPI: RS 4/2025</t>
  </si>
  <si>
    <t>BDI:</t>
  </si>
  <si>
    <t>PESQUISA DE MERCADO</t>
  </si>
  <si>
    <t>MODALIDADE:</t>
  </si>
  <si>
    <t>NÃO DESONERADO</t>
  </si>
  <si>
    <t>PRAZO DE EXECUÇÃO:</t>
  </si>
  <si>
    <t>60 DIAS</t>
  </si>
  <si>
    <t>DATA DO ORÇAMENTO:</t>
  </si>
  <si>
    <t>ORÇAMENTISTA:</t>
  </si>
  <si>
    <t>RRT:</t>
  </si>
  <si>
    <t xml:space="preserve">CRONOGRAMA FÍSICO-FINANCEIRO </t>
  </si>
  <si>
    <t>ITEM</t>
  </si>
  <si>
    <t>SERVIÇO</t>
  </si>
  <si>
    <t xml:space="preserve">VALOR TOTAL </t>
  </si>
  <si>
    <t>ETAPA 1</t>
  </si>
  <si>
    <t>ETAPA 2</t>
  </si>
  <si>
    <t xml:space="preserve"> 30 DIAS</t>
  </si>
  <si>
    <t>%</t>
  </si>
  <si>
    <t>R$</t>
  </si>
  <si>
    <t>DIVISORIA LEVE NAVAL 35mm</t>
  </si>
  <si>
    <t>10.105,62</t>
  </si>
  <si>
    <t>PORTA DIVISÓRIA 80X2,10m</t>
  </si>
  <si>
    <t>325,00</t>
  </si>
  <si>
    <t>DIVISÓRIA DE VIDRO TEMPERADO 8mm</t>
  </si>
  <si>
    <t>20.292,00</t>
  </si>
  <si>
    <t>PORTA DE VIDRO TEMPERADO 8mm COMPLETA COM FERRAGEM 80x2,10</t>
  </si>
  <si>
    <t xml:space="preserve"> </t>
  </si>
  <si>
    <t xml:space="preserve">                                                </t>
  </si>
  <si>
    <t>6.125,00</t>
  </si>
  <si>
    <t>BIOMBOS DE VIDRO TEMPERADO 8mm</t>
  </si>
  <si>
    <t>9.674,48</t>
  </si>
  <si>
    <t>DIVISÓRIA DE GESSO ACARTONADO</t>
  </si>
  <si>
    <t>1.575,00</t>
  </si>
  <si>
    <t>TOTAL POR ETAPA</t>
  </si>
  <si>
    <t>48.097,10</t>
  </si>
  <si>
    <t>36.847,63</t>
  </si>
  <si>
    <t>TOTAL ACUMULADO:</t>
  </si>
  <si>
    <t>84.944,73</t>
  </si>
  <si>
    <t>Porto Alegre,09 de Julho de 2025.</t>
  </si>
  <si>
    <t>PLANILHA ORÇAMENTÁRIA SINTÉTICA</t>
  </si>
  <si>
    <t>Item</t>
  </si>
  <si>
    <t>Tipo</t>
  </si>
  <si>
    <t>Banco</t>
  </si>
  <si>
    <t>Código</t>
  </si>
  <si>
    <t>Descrição</t>
  </si>
  <si>
    <t>Un.</t>
  </si>
  <si>
    <t>Qtd.</t>
  </si>
  <si>
    <t>TOTAL</t>
  </si>
  <si>
    <t>Preço Unit. sem BDI</t>
  </si>
  <si>
    <t>MAT</t>
  </si>
  <si>
    <t>M.O.</t>
  </si>
  <si>
    <t>Total</t>
  </si>
  <si>
    <t>DIVISÓRIAS</t>
  </si>
  <si>
    <t>Composição</t>
  </si>
  <si>
    <t>PESQUISA MERCADO</t>
  </si>
  <si>
    <t>Divisória leve naval 35mm</t>
  </si>
  <si>
    <t>M2</t>
  </si>
  <si>
    <t>109,25</t>
  </si>
  <si>
    <t>20.211,25</t>
  </si>
  <si>
    <t>Porta Divilux leve 80x2,10</t>
  </si>
  <si>
    <t>650,00</t>
  </si>
  <si>
    <t>Divisória de painel de Vidro temperado 8mm</t>
  </si>
  <si>
    <t>169,10</t>
  </si>
  <si>
    <t>150,00</t>
  </si>
  <si>
    <t>40.584,00</t>
  </si>
  <si>
    <t>SINAPI</t>
  </si>
  <si>
    <t>1.500,00</t>
  </si>
  <si>
    <t>250,0</t>
  </si>
  <si>
    <t>12.250,00</t>
  </si>
  <si>
    <t>Biombos vidro temperado 8mm</t>
  </si>
  <si>
    <t>2.200,00</t>
  </si>
  <si>
    <t>218,62</t>
  </si>
  <si>
    <t>Divisória de gesso acartonado</t>
  </si>
  <si>
    <t>4,50</t>
  </si>
  <si>
    <t>200,00</t>
  </si>
  <si>
    <t>Planilha de Composições - Anexo III</t>
  </si>
  <si>
    <t>ORSE: SE 3/2025</t>
  </si>
  <si>
    <t>SEINFRA: CE 10/2023</t>
  </si>
  <si>
    <t>OBRAS-SP: SP 2/2025</t>
  </si>
  <si>
    <t>ARQ. ALEXSANDRA BORBA</t>
  </si>
  <si>
    <t>Unidade</t>
  </si>
  <si>
    <t>Quantidade</t>
  </si>
  <si>
    <t>Custo Unitário</t>
  </si>
  <si>
    <t>Custo Total</t>
  </si>
  <si>
    <t>Ponto elétrico para Ar Condicionado do tipo CASSETE, instalado no teto ou sobre o forro.</t>
  </si>
  <si>
    <t>PRÓPRIO</t>
  </si>
  <si>
    <t>Composição Principal</t>
  </si>
  <si>
    <t>UN</t>
  </si>
  <si>
    <t>TOMADA 2P+T 20A, 250V (APENAS MODULO)</t>
  </si>
  <si>
    <t>Insumo</t>
  </si>
  <si>
    <t>CONDULETE DE ALUMINIO TIPO C, PARA ELETRODUTO ROSCAVEL DE 3/4", COM TAMPA CEGA</t>
  </si>
  <si>
    <t xml:space="preserve">ELETRICISTA (HORISTA)                                                                                                                                                                                                                                                                                                                                                                                                                                                                                     </t>
  </si>
  <si>
    <t>H</t>
  </si>
  <si>
    <t xml:space="preserve">AJUDANTE DE ELETRICISTA (HORISTA)                                                                                                                                                                                                                                                                                                                                                                                                                                                                         </t>
  </si>
  <si>
    <t xml:space="preserve">EPI - FAMILIA ELETRICISTA - HORISTA (ENCARGOS COMPLEMENTARES - COLETADO CAIXA) </t>
  </si>
  <si>
    <t>DISPOSITIVO DR, 4 POLOS, SENSIBILIDADE DE 30 MA, CORRENTE DE 125 A, TIPO AC</t>
  </si>
  <si>
    <t>ELETRICISTA COM ENCARGOS COMPLEMENTARES</t>
  </si>
  <si>
    <t>AUXILIAR DE ELETRICISTA COM ENCARGOS COMPLEMENTARES</t>
  </si>
  <si>
    <t>ESQUADRIA DE VIDRO - ACESSO PRINCIPAL</t>
  </si>
  <si>
    <t xml:space="preserve">CONJ. DE FERRAGENS PARA PORTA DE VIDRO TEMPERADO, EM ZAMAC CROMADO, CONTEMPLANDO DOBRADICA INF., DOBRADICA SUP., PIVO PARA DOBRADICA INF., PIVO PARA DOBRADICA SUP., FECHADURA CENTRAL EM ZAMC. CROMADO, CONTRA FECHADURA DE PRESSAO                                                                                                                                                                                                                                                                      </t>
  </si>
  <si>
    <t>CJ</t>
  </si>
  <si>
    <t xml:space="preserve">VIDRO TEMPERADO VERDE E = 10 MM, SEM COLOCACAO  </t>
  </si>
  <si>
    <t xml:space="preserve">VIDRACEIRO (HORISTA)                                                                                                                                                                                                                                                                                                                                                                                                                                                                                      </t>
  </si>
  <si>
    <t xml:space="preserve">SERRALHEIRO (HORISTA)                                                                                                                                                                                                                                                                                                                                                                                                                                                                                     </t>
  </si>
  <si>
    <t xml:space="preserve">AJUDANTE DE SERRALHEIRO (HORISTA)                                                                                                                                                                                                                                                                                                                                                                                                                                                                         </t>
  </si>
  <si>
    <t>TUBO RETANGULAR 40X20, EM ALUMÍNIO, COR PRETA - 2,00mm - BARRA DE 6MT</t>
  </si>
  <si>
    <t>BARRA</t>
  </si>
  <si>
    <t>ELETROCALHA</t>
  </si>
  <si>
    <t>M</t>
  </si>
  <si>
    <t>ELETROCALHA LISA OU PERFURADA EM AÇO GALVANIZADO, LARGURA 100MM E ALTURA 25MM</t>
  </si>
  <si>
    <t xml:space="preserve">M </t>
  </si>
  <si>
    <t>REDE LÓGICA - PASSAGEM DE CABOS</t>
  </si>
  <si>
    <t>CANALETA AR CONDICIONADO - DRENOS</t>
  </si>
  <si>
    <t>INSTALADOR DE TUBULACOES - TUBOS/EQUIPAMENTOS (HORISTA)</t>
  </si>
  <si>
    <t>CANALETA AR CONDICIONADO - TUBULAÇÕES REFRIGERANTES</t>
  </si>
  <si>
    <t>CANALETA- INSTALAÇÕES ELÉTRICAS (MOBILIÁRIO)</t>
  </si>
  <si>
    <t>INSTALAÇÕES - LUMINÁRIAS</t>
  </si>
  <si>
    <t>ANEXO IV - QUADRO DE DETALHAMENTO DO BDI</t>
  </si>
  <si>
    <t>PARCELAS DO BDI</t>
  </si>
  <si>
    <t>Limites conf. Acordão TCU 2622/2013</t>
  </si>
  <si>
    <t>Siglas</t>
  </si>
  <si>
    <t>Itens</t>
  </si>
  <si>
    <t>% Adotado</t>
  </si>
  <si>
    <t>Mín.</t>
  </si>
  <si>
    <t>Média</t>
  </si>
  <si>
    <t>Máximo</t>
  </si>
  <si>
    <t>AC</t>
  </si>
  <si>
    <t>Administração Central</t>
  </si>
  <si>
    <t>R</t>
  </si>
  <si>
    <t>Risco</t>
  </si>
  <si>
    <t>SG</t>
  </si>
  <si>
    <t>Seguro e Garantia</t>
  </si>
  <si>
    <t>DF</t>
  </si>
  <si>
    <t>Despesas Financeiras</t>
  </si>
  <si>
    <t>L</t>
  </si>
  <si>
    <t>Lucro</t>
  </si>
  <si>
    <t>P</t>
  </si>
  <si>
    <t xml:space="preserve">Tributos (PIS) </t>
  </si>
  <si>
    <t>CONF. ENQUADRAMENTO</t>
  </si>
  <si>
    <t xml:space="preserve">C  </t>
  </si>
  <si>
    <t>Tributos (COFINS)</t>
  </si>
  <si>
    <t>ISS</t>
  </si>
  <si>
    <t xml:space="preserve">Tributos (ISS) </t>
  </si>
  <si>
    <t>CPRB</t>
  </si>
  <si>
    <t>Tributos (Contribuição Previdenciária sobre a Receita Bruta - 0% ou 4,5% - Desoneração)</t>
  </si>
  <si>
    <t xml:space="preserve">BDI </t>
  </si>
  <si>
    <t>Os valores de BDI foram calculados com o emprego da fórmula:</t>
  </si>
  <si>
    <r>
      <t xml:space="preserve">BDI =  </t>
    </r>
    <r>
      <rPr>
        <b/>
        <u/>
        <sz val="9"/>
        <rFont val="Calibri"/>
        <family val="2"/>
      </rPr>
      <t>      (1+AC+S+R+G)*(1+DF)*(1+L)       </t>
    </r>
    <r>
      <rPr>
        <b/>
        <sz val="9"/>
        <rFont val="Calibri"/>
        <family val="2"/>
      </rPr>
      <t xml:space="preserve">         </t>
    </r>
    <r>
      <rPr>
        <b/>
        <vertAlign val="subscript"/>
        <sz val="9"/>
        <rFont val="Calibri"/>
        <family val="2"/>
      </rPr>
      <t xml:space="preserve">-1
</t>
    </r>
    <r>
      <rPr>
        <b/>
        <sz val="9"/>
        <rFont val="Calibri"/>
        <family val="2"/>
      </rPr>
      <t>(1-C-P-ISS)</t>
    </r>
  </si>
  <si>
    <t>Nota ref. alíquotas de PIS, COFINS e ISS para empresas Optantes do Simples Nacional:</t>
  </si>
  <si>
    <t>Conforme acórdão TCU 2622/2013, item 9.3.2.5:</t>
  </si>
  <si>
    <t>"prever, nos editais de licitação, a exigência para que as empresas licitantes optantes pelo Simples Nacional apresentem os percentuais de ISS, PIS e COFINS discriminados na composição do BDI que sejam compatíveis com as alíquotas a que a empresa está obrigada a recolher, previstas no Anexo IV da Lei Complementar n. 123/2006, bem como que a composição de encargos sociais não inclua os gastos relativos às contribuições que essas empresas estão dispensadas de recolhimento (Sesi, Senai, Sebrae etc.), conforme dispões o art. 13, § 3º, da referida Lei Complementar;</t>
  </si>
  <si>
    <t>Porto Alegre, 13 de JUNHO de 2025.</t>
  </si>
  <si>
    <t xml:space="preserve">Alexsandra Borba </t>
  </si>
  <si>
    <t>Arquiteta e Urbanista</t>
  </si>
  <si>
    <t>CAU nº A294846-0</t>
  </si>
  <si>
    <t>ANEXO V - TABELA DE ENCARGOS SOCIAIS</t>
  </si>
  <si>
    <t>DATA-BASE:</t>
  </si>
  <si>
    <t>RS 04/2025</t>
  </si>
  <si>
    <t>COMPOSIÇÃO DE ENCARGOS SOCIAIS DIURNOS</t>
  </si>
  <si>
    <t>HORISTA %</t>
  </si>
  <si>
    <t>MENS. %</t>
  </si>
  <si>
    <t>A</t>
  </si>
  <si>
    <t>GRUPO A - ENCARGOS BÁSICOS PREVIDENCIÁRIOS</t>
  </si>
  <si>
    <t>A.1</t>
  </si>
  <si>
    <t xml:space="preserve">INSS </t>
  </si>
  <si>
    <t>A.2</t>
  </si>
  <si>
    <t>SESI</t>
  </si>
  <si>
    <t>A.3</t>
  </si>
  <si>
    <t>SENAI</t>
  </si>
  <si>
    <t>A.4</t>
  </si>
  <si>
    <t>INCRA</t>
  </si>
  <si>
    <t>A.5</t>
  </si>
  <si>
    <t>SEBRAE</t>
  </si>
  <si>
    <t>A.6</t>
  </si>
  <si>
    <t>SALÁRIO-EDUCAÇÃO</t>
  </si>
  <si>
    <t>A.7</t>
  </si>
  <si>
    <t>SEGURO CONTRA ACIDENTES DE TRABALHO</t>
  </si>
  <si>
    <t>A.8</t>
  </si>
  <si>
    <t>FGTS</t>
  </si>
  <si>
    <t>A.9</t>
  </si>
  <si>
    <t>SECONCI</t>
  </si>
  <si>
    <t>TOTAL GRUPO "A"</t>
  </si>
  <si>
    <t>B</t>
  </si>
  <si>
    <t>GRUPO B - ENCARGOS QUE RECEBEM INCIDÊNCIA DE "A"</t>
  </si>
  <si>
    <t>B.1</t>
  </si>
  <si>
    <t>REPOUSO SEMANAL REMUNERADO</t>
  </si>
  <si>
    <t>Não incide</t>
  </si>
  <si>
    <t>B.2</t>
  </si>
  <si>
    <t>FERIADO</t>
  </si>
  <si>
    <t>B.3</t>
  </si>
  <si>
    <t>AUXILIO ENFERMIDADE</t>
  </si>
  <si>
    <t>B.4</t>
  </si>
  <si>
    <t>13º SALÁRIO</t>
  </si>
  <si>
    <t>B.5</t>
  </si>
  <si>
    <t>LICENÇA PATERNIDADE</t>
  </si>
  <si>
    <t>B.6</t>
  </si>
  <si>
    <t>FALTAS JUSTIFICADAS</t>
  </si>
  <si>
    <t>B.7</t>
  </si>
  <si>
    <t>DIAS DE CHUVA</t>
  </si>
  <si>
    <t>B.8</t>
  </si>
  <si>
    <t>AUXÍLIO ACIDENTE DE TRABALHO</t>
  </si>
  <si>
    <t>B.9</t>
  </si>
  <si>
    <t>FÉRIAS GOZADAS</t>
  </si>
  <si>
    <t>B.10</t>
  </si>
  <si>
    <t>SALÁRIO MATERNIDADE</t>
  </si>
  <si>
    <t>TOTAL GRUPO "B"</t>
  </si>
  <si>
    <t>C</t>
  </si>
  <si>
    <t>GRUPO C - ENCARGOS QUE NÃO RECEBEM INCIDÊNCIA DE "A"</t>
  </si>
  <si>
    <t>C.1</t>
  </si>
  <si>
    <t>AVISO PRÉVIO INDENIZADO</t>
  </si>
  <si>
    <t>C.2</t>
  </si>
  <si>
    <t>AVISO-PRÉVIO TRABALHADO</t>
  </si>
  <si>
    <t>C.3</t>
  </si>
  <si>
    <t>FÉRIAS INDENIZADAS</t>
  </si>
  <si>
    <t>C.4</t>
  </si>
  <si>
    <t>DEPÓSITO RESCISÃO SEM JUSTA CAUSA</t>
  </si>
  <si>
    <t>C.5</t>
  </si>
  <si>
    <t>INDENIZAÇÃO ADICIONAL</t>
  </si>
  <si>
    <t>TOTAL GRUPO "C"</t>
  </si>
  <si>
    <t>D</t>
  </si>
  <si>
    <t xml:space="preserve">GRUPO D - INCIDÊNCIA DE ENCARGOS </t>
  </si>
  <si>
    <t>D.1</t>
  </si>
  <si>
    <t>REINCIDÊNCIA DE GRUPO A SOBRE B</t>
  </si>
  <si>
    <t>D.2</t>
  </si>
  <si>
    <t>REINCIDÊNCIA DE GRUPO A SOBRE AVISO PRÉVIO TRABALHADO E REINCIDÊNCIA DO FGTS SOBRE AVISO PRÉVIO INDENIZADO</t>
  </si>
  <si>
    <t>TOTAL GRUPO "D"</t>
  </si>
  <si>
    <t>TOTAL GERAL A+B+C+D</t>
  </si>
  <si>
    <t>ANEXO VI</t>
  </si>
  <si>
    <t>DATA:</t>
  </si>
  <si>
    <t>Cod.</t>
  </si>
  <si>
    <t>Fonte 1 (R$)</t>
  </si>
  <si>
    <t>Fonte 2 (R$)</t>
  </si>
  <si>
    <t>Fonte 3 (R$)</t>
  </si>
  <si>
    <t>Média (R$)</t>
  </si>
  <si>
    <t>TUBO RETANGULAR 40X20, EM ALUMÍNIO, COR PRETA - 2,00mm - Barra de 06 metros</t>
  </si>
  <si>
    <t>Canaleta para Dreno de Ar Condicionado - Barra de 2 metros</t>
  </si>
  <si>
    <t>Canaleta de PVC para Dreno Ar Condicionado Split CB30 Branca 85 x 70mm - Barra de 2 Metros</t>
  </si>
  <si>
    <t>Canaleta em alumínio para passagem de cabos elétricos/rede, 53 x 15mm, Dutotec ou Similar - Barra de 2 metros.</t>
  </si>
  <si>
    <t>DISPOSITIVO DR, 4 POLOS, SENSIBILIDADE DE 30 MA, CORRENTE DE 125A, TIPO AC</t>
  </si>
  <si>
    <t>Eletrocalha (m)</t>
  </si>
  <si>
    <t>Luminária Tubular Led Slim Batten Sobrepor 36w 120cm</t>
  </si>
  <si>
    <t>TRILHO ELETRIFICADO PERFIL SUSPENSO SLIM LINEAR 120cm BRANCO NEUTRO - 4000K</t>
  </si>
  <si>
    <t>TRILHO ELETRIFICADO SUSPENSO 8m - 4000K / h = 3,00m 12
LEDS LINEARES + 8 SPOTS DIRECIONÁVEIS</t>
  </si>
  <si>
    <t>LUMINÁRIA TIPO CALHA, DE EMBUTIR NO FORRO - 62x62cm BRANCO NEUTRO - 4000K.</t>
  </si>
  <si>
    <t>Porto Alegre, 13 de junho de 2025.</t>
  </si>
  <si>
    <t>Fonte 1 - Link</t>
  </si>
  <si>
    <t>Fonte 2 - Link</t>
  </si>
  <si>
    <t>Fonte 3 - Link</t>
  </si>
  <si>
    <t>https://www.aluminioalure.com.br/doyx0q7hp-tubo-retangular-de-aluminio-3-x-112-x-116-762cm-x-381cm-x-158mm</t>
  </si>
  <si>
    <t>https://www.bogonialuminios.com.br/tg073nl-leve-tubo-retangular-50-8x25-4x0-6mm-natural?utm_source=google&amp;utm_medium=shopping&amp;utm_campaign=tg073nl-leve-tubo-retangular-50-8x25-4x0-6mm-natural&amp;inStock&amp;srsltid=AfmBOoppqb-aXXUhEHsAEuoZhqflJKwxEG_HaBpWIgAvzF4uwZpuugpRCu4#derivacao=19/307</t>
  </si>
  <si>
    <t>https://www.webmetal.com.br/tubo-retangular-de-aluminio-2-natural/p?idsku=219&amp;skuId=217</t>
  </si>
  <si>
    <t>Canaleta para Dreno de Ar Condicionado, 30x30mm - Barra de 2 metros</t>
  </si>
  <si>
    <t>https://www.lojaartech.com.br/canaleta-para-dreno-cb80-split-ate-30-000-btus</t>
  </si>
  <si>
    <t>https://www.frigelar.com.br/canaleta-branca-split-cb30-35-x-30-mm-barra-2-metros-controlbox/p/kit6260?gad_source=1&amp;gad_campaignid=17336221344&amp;gbraid=0AAAAADi_dD78bezugjHh3To53jpTHWZGi&amp;gclid=Cj0KCQjwgIXCBhDBARIsAELC9ZgjzMt8wKcuMjL2krlSEkCEsJettxe84AEhiIQH10RERCn4lIZAiDgaAt3DEALw_wcB</t>
  </si>
  <si>
    <t>https://www.lojaartech.com.br/canaleta-para-dreno-cb30-barra-1mt-medidas-35x3x100cm-?utm_source=google&amp;utm_medium=Shopping&amp;utm_campaign=canaleta-para-dreno-cb30-barra-1mt-medidas-35x3x100cm-&amp;inStock&amp;parceiro=8962&amp;gad_source=1&amp;gad_campaignid=17420412232&amp;gbraid=0AAAAADQ02g3LUScQXZT86EJCcrtLF52XR&amp;gclid=Cj0KCQjwgIXCBhDBARIsAELC9ZiL2eEoc4hHTp8NIH_LpO0R89VJGulxqSUwKFTkauhrzb6J7AxzRN8aAmH5EALw_wcB</t>
  </si>
  <si>
    <t>Canaleta de PVC para TR Ar Condicionado Split CB30 Branca 85 x 70mm - Barra de 2 Metros</t>
  </si>
  <si>
    <t>https://www.frigelar.com.br/canaleta-branca-split-cb80-85-x-70mm-barra-2-metros-controlbox/p/kit6262?gad_source=1&amp;gad_campaignid=22669787899&amp;gbraid=0AAAAADi_dD4XqORcH_cAGg8K_3rVETQ7F&amp;gclid=CjwKCAjwgb_CBhBMEiwA0p3oOCV8GXWW58UsclcGppVelCK5UxFDV_w17RlZRN_h6-Y_XI01Wl9xnhoCmKUQAvD_BwE</t>
  </si>
  <si>
    <t>https://www.dufrio.com.br/canaleta-para-instalacao-split-2-metros-controlbox-85x70-cb80.html?gad_source=1&amp;gad_campaignid=17331224835&amp;gbraid=0AAAAADfUKvaRvRIOhSiS6MlH1Z6BNSyTU&amp;gclid=CjwKCAjwgb_CBhBMEiwA0p3oONnwRWhp4nFz9M5MqySqnBMwx_ZO_lJHhn7dyNXOqzV1ifo7EO1Q7BoCJ7wQAvD_BwE</t>
  </si>
  <si>
    <t>https://www.controlbox.com.br/cb60-2m?utm_term=&amp;utm_campaign=&amp;utm_source=adwords&amp;utm_medium=ppc&amp;hsa_acc=3945002083&amp;hsa_cam=22167981726&amp;hsa_grp=&amp;hsa_ad=&amp;hsa_src=x&amp;hsa_tgt=&amp;hsa_kw=&amp;hsa_mt=&amp;hsa_net=adwords&amp;hsa_ver=3&amp;gad_source=1&amp;gad_campaignid=22168013640&amp;gbraid=0AAAAADrxEuxYeCzTMJj8X6z-AdXfFQwoe&amp;gclid=CjwKCAjwgb_CBhBMEiwA0p3oOHn704NJXA_HSDp-NSKKjcd9HBsh-qe0v7BxauAsqi_PJBXmojhE8xoCI9UQAvD_BwE</t>
  </si>
  <si>
    <t>https://www.redemacsuperbem.com.br/produto/canaleta-dutotec-x-53x15-2m-c-tampa-branco?srsltid=AfmBOoqkMbicBnvdvG6AjOogpSqRApM2nzCPuOfAMaIB93Dc4DbQbRJlj1c</t>
  </si>
  <si>
    <t>https://www.eletrorastro.com.br/produto/canaleta-aluminio-53x15x2000mm-branco-dutotec-82009?utm_source=google&amp;utm_medium=cpc&amp;srsltid=AfmBOooxCsetWwgLRYLdhV59Kls7FgIuYWlGTwSrDJALBRuaUH3X8o5IWUc</t>
  </si>
  <si>
    <t>https://www.lojaeletrica.com.br/canaleta-aluminio-simples-branco-53x15-2-metros-com-tampa-dx-10040.html?mp_feed=MTozOmhDRUxnZGpmc3VPQnZ6b2tqTVRPUXNsTmhMMEJoVGVDdklNR2YxUT0%3D&amp;srsltid=AfmBOoq2P9Llk3DoVafaAW1Fxx60cLFWLhOwNP7N97YfuDKEer_Z5Vgm4Yw</t>
  </si>
  <si>
    <t xml:space="preserve">Caixa de transição para canaleta em alumínio para passagem de cabos elétricos/rede, 53 x 15 mm, Dutotec ou Similar </t>
  </si>
  <si>
    <t>https://www.redemacsuperbem.com.br/produto/dutotec-x-53mm-caixa-derivacao-xt-branco?gad_source=1&amp;gad_campaignid=22569001887&amp;gbraid=0AAAAADz16aRV9uwlFDXfv3VlC6X8ecT1l&amp;gclid=CjwKCAjwo4rCBhAbEiwAxhJlCZ1UxETiH5wKWoxSbKvGI9Gt0a5D9MUNH6UwZQad0ygnFI0pKAXQcRoCWG0QAvD_BwE</t>
  </si>
  <si>
    <t>https://www.dimensional.com.br/caixa-derivacao-perfilado-x-aluminio---abs---dt5224000alabs---dutotec/p?idsku=185619&amp;gad_source=1&amp;gad_campaignid=18285008559&amp;gbraid=0AAAAADgOTvusYSTv20wlDomtAI4z_9C5T&amp;gclid=CjwKCAjwo4rCBhAbEiwAxhJlCWHEmAJstFPf-lV5BIuZ9Z7LcpGYoaCGPLpO428MI_9wyX-TPu5oZxoCd1YQAvD_BwE</t>
  </si>
  <si>
    <t>https://www.andra.com.br/caixa-derivacao-aluminio-abs-t-1x1-prf25-branco-dt-52440-00-124907-dutotec/p?idsku=13924&amp;gad_source=1&amp;gad_campaignid=21070779022&amp;gbraid=0AAAAApkqR1vk81N_-4dvhAIErn4cBMMLf&amp;gclid=CjwKCAjwo4rCBhAbEiwAxhJlCWhGQwOr4Q7nMZ5Qa-gW6NfX_D7LCKBOc9zd04VaaBAUz_vZShBwCRoCpNQQAvD_BwE</t>
  </si>
  <si>
    <t>https://www.dimensional.com.br/interruptor-dr-4p-400vca-125a-30ma-sdr4125003-steck/p?idsku=142686&amp;gad_source=4&amp;gad_campaignid=18285008559&amp;gbraid=0AAAAADgOTvvEsUFgXTLenw9LY6O7KurBx&amp;gclid=CjwKCAjwo4rCBhAbEiwAxhJlCVHkR8bt7gqJgBVR5ruqpJkXKuoA4TenCpKHuXmdcj9TK6u4KuxX9xoCe6MQAvD_BwE</t>
  </si>
  <si>
    <t>https://www.abtcomercial.com.br/ferramentas/eletrica/disp-dr-4x-125a-30ma-sdr4125003?gad_source=4&amp;gad_campaignid=21814129322&amp;gbraid=0AAAAA-XUzye2qLH3Czr2EeilY-gw-t_zJ&amp;gclid=CjwKCAjwo4rCBhAbEiwAxhJlCcVPl7XfbYG1r6yZHgcW8XpmazsGBwUcZ2NnTH9za9_HymVxoLDjeRoCDfIQAvD_BwE</t>
  </si>
  <si>
    <t>https://www.zigferramentas.com.br/dispositivo-dr-fuga-tetra-125a-steck-sdr4125003?utm_source=Site&amp;utm_medium=GoogleShopping&amp;utm_campaign=IntegracaoGoogle&amp;gad_source=4&amp;gad_campaignid=17347944458&amp;gbraid=0AAAAABQCe5SVX_a2I5veIZpkU2oyBL2vn&amp;gclid=CjwKCAjwo4rCBhAbEiwAxhJlCUzaZIeFG43VNQqQeWMxv6BJJe-N02snU8WjLcZgG2s0RjdCC_rlqBoCasAQAvD_BwE</t>
  </si>
  <si>
    <t>https://www.lojaeletrica.com.br</t>
  </si>
  <si>
    <t>https://www.infraeletrocalhas.com.br</t>
  </si>
  <si>
    <t>https://www.cassol.com.br</t>
  </si>
  <si>
    <t>Switch 48p PoE+</t>
  </si>
  <si>
    <t>https://www.mercadolivre.com.br</t>
  </si>
  <si>
    <t>https://www.kabum.com.br</t>
  </si>
  <si>
    <t>https://www.amazon.com.br</t>
  </si>
  <si>
    <t>Switch 8p PoE</t>
  </si>
  <si>
    <t>Roteador GW</t>
  </si>
  <si>
    <t>https://www.cisco.com</t>
  </si>
  <si>
    <t>https://www.tp-link.com/br/</t>
  </si>
  <si>
    <t>AP Wi-Fi 6</t>
  </si>
  <si>
    <t>https://www.amazon.com</t>
  </si>
  <si>
    <t>https://www.trendnet.com</t>
  </si>
  <si>
    <t>https://www.cdw.com</t>
  </si>
  <si>
    <t>Telefone IP (unidade)</t>
  </si>
  <si>
    <t>https://www.magazineluiza.com.br</t>
  </si>
  <si>
    <t>Servidor PBX IP</t>
  </si>
  <si>
    <t>https://www.lojamundi.com.br</t>
  </si>
  <si>
    <t>https://www.ebay.com</t>
  </si>
  <si>
    <t>Nobreak 1500 VA</t>
  </si>
  <si>
    <t>https://www.buscape.com.br</t>
  </si>
  <si>
    <t>https://www.nobreak.store</t>
  </si>
  <si>
    <t>Cabo XLR (m)</t>
  </si>
  <si>
    <t>Cabo HDMI (unidade)</t>
  </si>
  <si>
    <t>Caixa de som 400W</t>
  </si>
  <si>
    <t>Microfone sem fio</t>
  </si>
  <si>
    <t>Projetor ≥5000 lm</t>
  </si>
  <si>
    <t>Telão 120"</t>
  </si>
  <si>
    <t>Amplificador estéreo</t>
  </si>
  <si>
    <t>Mesa de som 8+</t>
  </si>
  <si>
    <t>https://toplampadas.mercadoshops.com.br/luminaria-tubular-led-slim-batten-sobrepor-36w-120cm-6500k-cor-branco-frio-bivolt-110v-220v/p/MLB24332580?pdp_filters=category%3AMLB189195%7Cseller_id%3A735826146%7Citem_id%3AMLB3811295278</t>
  </si>
  <si>
    <t>https://www.inspirehome.com.br/luminaria-de-sobrepor-led-ultra-slim-6500k-36w-bivolt-120cm-metal-branco-nitrolux-5690/p?utm_source=google&amp;utm_medium=cpc&amp;utm_campaign=Pmax_Revenda_Restritivo&amp;gad_source=1&amp;gad_campaignid=20877494607&amp;gbraid=0AAAAADcW9N_zWEsU3EHfb8qa4KFXwBX1I&amp;gclid=CjwKCAjwgb_CBhBMEiwA0p3oOC1DFASyfn3HS0rusKq0nEtQaRifvmxxChEdyvBxi7PWROxBYVucdRoCV88QAvD_BwE</t>
  </si>
  <si>
    <t>https://www.sinos-led.com.br/luminaria-led-linear-40w-sobrepor-120cm?variation=1716&amp;gad_source=1&amp;gad_campaignid=21664275800&amp;gbraid=0AAAAADLfnclLm9uPhGf9PmHhmNzg6FFZc&amp;gclid=CjwKCAjwgb_CBhBMEiwA0p3oOEqda70zL78XSpzc4GVteusW4h6DyLl7rDN5IRjd1nn1Ox-nUoQ99RoCK5kQAvD_BwE</t>
  </si>
  <si>
    <t>https://www.diamantedoled.com.br/produtos/luminaria-linear-preta-sem-gancho-para-2-lampadas-18-20w-120cm/?variant=1006943800&amp;pf=mc&amp;gad_source=1&amp;gad_campaignid=22607615426&amp;gbraid=0AAAAA-L-QLaPpFps4NexfLqoE_Sd37xvC&amp;gclid=CjwKCAjwgb_CBhBMEiwA0p3oONVyH0-JVIvCUcTrmdzbqeCSjnQjW-HPm3847TtiU3J9soWaKCMEMBoC7u8QAvD_BwE</t>
  </si>
  <si>
    <t>https://www.ledstock.com.br/luminaria-pendente-led-office-30w-branco-p1822?gad_source=1&amp;gad_campaignid=15758332994&amp;gbraid=0AAAAADj41KSycaSxDs0g4M42IMGbiTJEa&amp;gclid=CjwKCAjwgb_CBhBMEiwA0p3oODO4zc_h4-E9-stqVgxfOvnh1qibdFXz-Z_EcCVVfSfabZcsuxzHjRoCVlcQAvD_BwE</t>
  </si>
  <si>
    <t>https://www.inspirehome.com.br/luminaria-linear-sem-gancho-124x8x8-4cm-metal-branco-lumavi-2090/p?utm_source=google&amp;utm_medium=cpc&amp;utm_campaign=Pmax_Revenda_Nacional&amp;gad_source=1&amp;gad_campaignid=17624172167&amp;gbraid=0AAAAADcW9N9ljpRsxHOxICqR9ZRMysYGS&amp;gclid=CjwKCAjwgb_CBhBMEiwA0p3oOH2KiVuLVpWmbphSqepT1HUOGCKQzkq616uEQM6otcqvdlOkc8QI6BoCxhkQAvD_BwE</t>
  </si>
  <si>
    <t>https://www.luzesdovale.com.br/plafon-luminaria-zieg-com-spots-direcionaveis?utm_source=google-shopping&amp;utm_medium=referral&amp;utm_content=plafon-luminaria-zieg-com-spots-direcionaveis&amp;inStock&amp;gad_source=1&amp;gad_campaignid=22341653652&amp;gbraid=0AAAAABKZX5m4_8WAcTfSIv2g0fLlYuhAc&amp;gclid=CjwKCAjwgb_CBhBMEiwA0p3oONWMmYR1vU4IzJGK0UgUJi_rAwiBuofU7IwPSVuoN9gg7nPDg_FiwRoCVlkQAvD_BwE</t>
  </si>
  <si>
    <t>https://produto.mercadolivre.com.br/MLB-3396812785-kit-trilho-eletrificado-de-8m-12-spots-led-7w-suspensao-_JM?matt_tool=59586449&amp;matt_internal_campaign_id=&amp;matt_word=&amp;matt_source=google&amp;matt_campaign_id=22120855419&amp;matt_ad_group_id=179138687931&amp;matt_match_type=&amp;matt_network=g&amp;matt_device=c&amp;matt_creative=729092955253&amp;matt_keyword=&amp;matt_ad_position=&amp;matt_ad_type=pla&amp;matt_merchant_id=505330853&amp;matt_product_id=MLB3396812785&amp;matt_product_partition_id=2393015073018&amp;matt_target_id=aud-1966503641507:pla-2393015073018&amp;cq_src=google_ads&amp;cq_cmp=22120855419&amp;cq_net=g&amp;cq_plt=gp&amp;cq_med=pla&amp;gad_source=1&amp;gad_campaignid=22120855419&amp;gbraid=0AAAAAD93qcCZTZW2O3w3vXvrWRk7gcWPe&amp;gclid=CjwKCAjwgb_CBhBMEiwA0p3oOOj3wv9F4xdtzlX7ZkM4JEaSbvXeCFFHqQ_eAvd7Y4Qd5fVRH5tXqxoCKPoQAvD_BwE</t>
  </si>
  <si>
    <t>https://www.luzesdovale.com.br/plafon-metal-com-spots-direcionaveis?utm_source=google-shopping&amp;utm_medium=referral&amp;utm_content=plafon-metal-com-spots-direcionaveis&amp;inStock&amp;gad_source=1&amp;gad_campaignid=22341653652&amp;gbraid=0AAAAABKZX5m4_8WAcTfSIv2g0fLlYuhAc&amp;gclid=CjwKCAjwgb_CBhBMEiwA0p3oOCBEdmoqiU6VojeyP-D5RUG7ilHQzr0Z37vF47zmPh24LFZY6rmEzRoC84kQAvD_BwE</t>
  </si>
  <si>
    <t>https://www.diamantedoled.com.br/produtos/luminaria-de-embutir-compacta-alto-rendimento-com-aletas-parabolicas-duplas-para-4-lampadas-9w-10w-60cm-134197/?variant=881562496&amp;pf=mc&amp;gad_source=1&amp;gad_campaignid=22607615426&amp;gbraid=0AAAAA-L-QLaPpFps4NexfLqoE_Sd37xvC&amp;gclid=CjwKCAjwgb_CBhBMEiwA0p3oOAjJMd1LlX0UjrVuLRagQ69X0IWBTlGbgZ7HbPxm9IskPFBbYbtNLxoCQewQAvD_BwE</t>
  </si>
  <si>
    <t>https://www.claron.com.br/luminaria-comercial-aletada-alto-rendimento-de-embutir-para-lampada-led-t8-4x-9w-10w-claron?utm_source=Site&amp;utm_medium=GoogleMerchant&amp;utm_campaign=GoogleMerchant&amp;gad_source=1&amp;gad_campaignid=21930037189&amp;gbraid=0AAAAADioG6BqgyaPeyPSwxjA35yhetRUE&amp;gclid=CjwKCAjwgb_CBhBMEiwA0p3oOKCDIbvpdAOXPs3-JeR4ks9JXt4atPd2U3oemOVOtpw15LwRoGheRhoCwVIQAvD_BwE</t>
  </si>
  <si>
    <t>https://www.inspirehome.com.br/painel-luminaria-de-embutir-led-slim-quadrado-4100k-40w-bivolt-62x62cm-aluminio-e-policarbonato-branco-germany-blumenau-iluminac-o-80474104/p?utm_source=google&amp;utm_medium=cpc&amp;utm_campaign=Pmax_Revenda_Importado&amp;gad_source=1&amp;gad_campaignid=18144592721&amp;gbraid=0AAAAADcW9N-D7HRC6Z2PPpvFylIgmDm2T&amp;gclid=CjwKCAjwgb_CBhBMEiwA0p3oODhKsu_q8wuR1zOj6zCbbyKNplzs2a26ace3Ejrth8v0Z0ViqMQFihoC664QAvD_B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</si>
</sst>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R$&quot;\ * #,##0.00_-;\-&quot;R$&quot;\ * #,##0.00_-;_-&quot;R$&quot;\ * &quot;-&quot;??_-;_-@_-"/>
    <numFmt numFmtId="165" formatCode="_-* #,##0.00_-;\-* #,##0.00_-;_-* &quot;-&quot;??_-;_-@_-"/>
    <numFmt numFmtId="166" formatCode="_-* #,##0.0_-;\-* #,##0.0_-;_-* &quot;-&quot;??_-;_-@_-"/>
  </numFmts>
  <fonts count="49">
    <font>
      <sz val="11"/>
      <color rgb="FF000000"/>
      <name val="Calibri"/>
    </font>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b/>
      <sz val="9"/>
      <color theme="1"/>
      <name val="Calibri"/>
      <family val="2"/>
    </font>
    <font>
      <b/>
      <sz val="9"/>
      <color theme="1" tint="0.34998626667073579"/>
      <name val="Calibri"/>
      <family val="2"/>
    </font>
    <font>
      <sz val="9"/>
      <color theme="1"/>
      <name val="Calibri"/>
      <family val="2"/>
    </font>
    <font>
      <b/>
      <sz val="9"/>
      <color indexed="8"/>
      <name val="Calibri"/>
      <family val="2"/>
    </font>
    <font>
      <b/>
      <sz val="9"/>
      <color rgb="FF002060"/>
      <name val="Calibri"/>
      <family val="2"/>
    </font>
    <font>
      <b/>
      <sz val="9"/>
      <color rgb="FF000000"/>
      <name val="Calibri"/>
      <family val="2"/>
    </font>
    <font>
      <b/>
      <u/>
      <sz val="9"/>
      <color theme="1"/>
      <name val="Calibri"/>
      <family val="2"/>
    </font>
    <font>
      <b/>
      <sz val="9"/>
      <color theme="0"/>
      <name val="Calibri"/>
      <family val="2"/>
    </font>
    <font>
      <u/>
      <sz val="11"/>
      <color theme="10"/>
      <name val="Calibri"/>
      <family val="2"/>
      <scheme val="minor"/>
    </font>
    <font>
      <sz val="10"/>
      <color rgb="FF000000"/>
      <name val="Times New Roman"/>
      <family val="1"/>
    </font>
    <font>
      <sz val="9"/>
      <name val="Calibri"/>
      <family val="2"/>
    </font>
    <font>
      <sz val="9"/>
      <color rgb="FF000000"/>
      <name val="Calibri"/>
      <family val="2"/>
    </font>
    <font>
      <u/>
      <sz val="11"/>
      <color theme="10"/>
      <name val="Calibri"/>
    </font>
    <font>
      <sz val="11"/>
      <color rgb="FF000000"/>
      <name val="Calibri"/>
    </font>
    <font>
      <sz val="8"/>
      <name val="Calibri"/>
    </font>
    <font>
      <u/>
      <sz val="11"/>
      <color theme="10"/>
      <name val="Calibri"/>
      <family val="2"/>
    </font>
    <font>
      <b/>
      <sz val="9"/>
      <name val="Calibri"/>
      <family val="2"/>
    </font>
    <font>
      <sz val="11"/>
      <name val="Calibri"/>
      <family val="2"/>
      <scheme val="minor"/>
    </font>
    <font>
      <b/>
      <u/>
      <sz val="9"/>
      <name val="Calibri"/>
      <family val="2"/>
    </font>
    <font>
      <b/>
      <i/>
      <sz val="9"/>
      <color theme="8" tint="-0.499984740745262"/>
      <name val="Calibri"/>
      <family val="2"/>
    </font>
    <font>
      <sz val="9"/>
      <color rgb="FF002060"/>
      <name val="Calibri"/>
      <family val="2"/>
    </font>
    <font>
      <b/>
      <sz val="9"/>
      <color rgb="FFFF0000"/>
      <name val="Calibri"/>
      <family val="2"/>
    </font>
    <font>
      <b/>
      <sz val="9"/>
      <color theme="1" tint="0.249977111117893"/>
      <name val="Calibri"/>
      <family val="2"/>
    </font>
    <font>
      <sz val="10"/>
      <name val="Arial"/>
      <family val="2"/>
    </font>
    <font>
      <b/>
      <u/>
      <sz val="9"/>
      <color rgb="FF000000"/>
      <name val="Calibri"/>
      <family val="2"/>
    </font>
    <font>
      <b/>
      <sz val="10"/>
      <color indexed="8"/>
      <name val="Calibri"/>
      <family val="2"/>
    </font>
    <font>
      <b/>
      <sz val="10"/>
      <color rgb="FF002060"/>
      <name val="Calibri"/>
      <family val="2"/>
    </font>
    <font>
      <sz val="10"/>
      <color rgb="FF000000"/>
      <name val="Calibri"/>
      <family val="2"/>
    </font>
    <font>
      <b/>
      <sz val="10"/>
      <color theme="1" tint="0.34998626667073579"/>
      <name val="Calibri"/>
      <family val="2"/>
    </font>
    <font>
      <sz val="10"/>
      <color theme="1"/>
      <name val="Calibri"/>
      <family val="2"/>
    </font>
    <font>
      <b/>
      <sz val="10"/>
      <color rgb="FF000000"/>
      <name val="Calibri"/>
      <family val="2"/>
    </font>
    <font>
      <b/>
      <u/>
      <sz val="10"/>
      <color rgb="FF000000"/>
      <name val="Calibri"/>
      <family val="2"/>
    </font>
    <font>
      <b/>
      <sz val="10"/>
      <name val="Calibri"/>
      <family val="2"/>
    </font>
    <font>
      <sz val="10"/>
      <name val="Calibri"/>
      <family val="2"/>
    </font>
    <font>
      <b/>
      <sz val="10"/>
      <color theme="0"/>
      <name val="Calibri"/>
      <family val="2"/>
    </font>
    <font>
      <b/>
      <vertAlign val="subscript"/>
      <sz val="9"/>
      <name val="Calibri"/>
      <family val="2"/>
    </font>
    <font>
      <b/>
      <i/>
      <sz val="9"/>
      <color theme="1"/>
      <name val="Calibri"/>
      <family val="2"/>
    </font>
    <font>
      <i/>
      <sz val="9"/>
      <color theme="1"/>
      <name val="Calibri"/>
      <family val="2"/>
    </font>
    <font>
      <sz val="9"/>
      <color theme="8" tint="-0.499984740745262"/>
      <name val="Calibri"/>
      <family val="2"/>
    </font>
    <font>
      <sz val="10"/>
      <color theme="0" tint="-0.34998626667073579"/>
      <name val="Calibri"/>
      <family val="2"/>
    </font>
    <font>
      <sz val="9"/>
      <color theme="0" tint="-0.34998626667073579"/>
      <name val="Calibri"/>
      <family val="2"/>
    </font>
    <font>
      <sz val="9"/>
      <color theme="1" tint="0.499984740745262"/>
      <name val="Calibri"/>
      <family val="2"/>
    </font>
    <font>
      <sz val="9"/>
      <color theme="0" tint="-0.14999847407452621"/>
      <name val="Calibri"/>
      <family val="2"/>
    </font>
    <font>
      <b/>
      <u val="double"/>
      <sz val="10"/>
      <color rgb="FF000000"/>
      <name val="Calibri"/>
      <family val="2"/>
    </font>
  </fonts>
  <fills count="9">
    <fill>
      <patternFill patternType="none"/>
    </fill>
    <fill>
      <patternFill patternType="gray125"/>
    </fill>
    <fill>
      <patternFill patternType="solid">
        <fgColor rgb="FF808080"/>
        <bgColor rgb="FF000000"/>
      </patternFill>
    </fill>
    <fill>
      <patternFill patternType="solid">
        <fgColor rgb="FFFFFF00"/>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3" tint="0.79998168889431442"/>
        <bgColor indexed="64"/>
      </patternFill>
    </fill>
    <fill>
      <patternFill patternType="solid">
        <fgColor indexed="9"/>
        <bgColor indexed="64"/>
      </patternFill>
    </fill>
    <fill>
      <patternFill patternType="solid">
        <fgColor theme="0" tint="-0.249977111117893"/>
        <bgColor indexed="64"/>
      </patternFill>
    </fill>
  </fills>
  <borders count="12">
    <border>
      <left/>
      <right/>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top/>
      <bottom style="thin">
        <color theme="2" tint="-0.249977111117893"/>
      </bottom>
      <diagonal/>
    </border>
    <border>
      <left style="thin">
        <color theme="2" tint="-0.249977111117893"/>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thin">
        <color theme="2" tint="-0.249977111117893"/>
      </left>
      <right/>
      <top style="thin">
        <color theme="2" tint="-0.249977111117893"/>
      </top>
      <bottom/>
      <diagonal/>
    </border>
    <border>
      <left/>
      <right/>
      <top style="thin">
        <color theme="2" tint="-0.249977111117893"/>
      </top>
      <bottom/>
      <diagonal/>
    </border>
    <border>
      <left/>
      <right style="thin">
        <color theme="2" tint="-0.249977111117893"/>
      </right>
      <top style="thin">
        <color theme="2" tint="-0.249977111117893"/>
      </top>
      <bottom/>
      <diagonal/>
    </border>
    <border>
      <left style="thin">
        <color theme="2" tint="-0.249977111117893"/>
      </left>
      <right/>
      <top/>
      <bottom style="thin">
        <color theme="2" tint="-0.249977111117893"/>
      </bottom>
      <diagonal/>
    </border>
    <border>
      <left/>
      <right style="thin">
        <color theme="2" tint="-0.249977111117893"/>
      </right>
      <top/>
      <bottom style="thin">
        <color theme="2"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s>
  <cellStyleXfs count="17">
    <xf numFmtId="0" fontId="0" fillId="0" borderId="0"/>
    <xf numFmtId="0" fontId="3"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0" fontId="13" fillId="0" borderId="0" applyNumberFormat="0" applyFill="0" applyBorder="0" applyAlignment="0" applyProtection="0"/>
    <xf numFmtId="0" fontId="14" fillId="0" borderId="0"/>
    <xf numFmtId="0" fontId="17" fillId="0" borderId="0" applyNumberFormat="0" applyFill="0" applyBorder="0" applyAlignment="0" applyProtection="0"/>
    <xf numFmtId="9" fontId="18" fillId="0" borderId="0" applyFont="0" applyFill="0" applyBorder="0" applyAlignment="0" applyProtection="0"/>
    <xf numFmtId="0" fontId="1" fillId="0" borderId="0"/>
    <xf numFmtId="164" fontId="1" fillId="0" borderId="0" applyFont="0" applyFill="0" applyBorder="0" applyAlignment="0" applyProtection="0"/>
    <xf numFmtId="0" fontId="20" fillId="0" borderId="0" applyNumberFormat="0" applyFill="0" applyBorder="0" applyAlignment="0" applyProtection="0">
      <alignment vertical="top"/>
      <protection locked="0"/>
    </xf>
    <xf numFmtId="9" fontId="1" fillId="0" borderId="0" applyFont="0" applyFill="0" applyBorder="0" applyAlignment="0" applyProtection="0"/>
    <xf numFmtId="0" fontId="28" fillId="0" borderId="0"/>
    <xf numFmtId="0" fontId="28" fillId="0" borderId="0"/>
    <xf numFmtId="165" fontId="28" fillId="0" borderId="0" applyFont="0" applyFill="0" applyBorder="0" applyAlignment="0" applyProtection="0"/>
    <xf numFmtId="9" fontId="28" fillId="0" borderId="0" applyFont="0" applyFill="0" applyBorder="0" applyAlignment="0" applyProtection="0"/>
  </cellStyleXfs>
  <cellXfs count="159">
    <xf numFmtId="0" fontId="0" fillId="0" borderId="0" xfId="0"/>
    <xf numFmtId="0" fontId="4" fillId="0" borderId="0" xfId="0" applyFont="1"/>
    <xf numFmtId="0" fontId="4" fillId="3" borderId="0" xfId="0" applyFont="1" applyFill="1"/>
    <xf numFmtId="0" fontId="7" fillId="0" borderId="0" xfId="2" applyFont="1"/>
    <xf numFmtId="0" fontId="7" fillId="0" borderId="1" xfId="2" applyFont="1" applyBorder="1"/>
    <xf numFmtId="0" fontId="15" fillId="0" borderId="0" xfId="6" applyFont="1" applyAlignment="1">
      <alignment horizontal="left" vertical="center"/>
    </xf>
    <xf numFmtId="0" fontId="16" fillId="0" borderId="0" xfId="6" applyFont="1" applyAlignment="1">
      <alignment horizontal="left" vertical="center"/>
    </xf>
    <xf numFmtId="0" fontId="16" fillId="0" borderId="0" xfId="6" applyFont="1" applyAlignment="1">
      <alignment vertical="center"/>
    </xf>
    <xf numFmtId="0" fontId="1" fillId="0" borderId="0" xfId="9"/>
    <xf numFmtId="0" fontId="5" fillId="4" borderId="1" xfId="2" applyFont="1" applyFill="1" applyBorder="1" applyAlignment="1">
      <alignment horizontal="center"/>
    </xf>
    <xf numFmtId="0" fontId="7" fillId="0" borderId="1" xfId="2" applyFont="1" applyBorder="1" applyAlignment="1">
      <alignment wrapText="1"/>
    </xf>
    <xf numFmtId="0" fontId="21" fillId="0" borderId="0" xfId="2" applyFont="1" applyAlignment="1">
      <alignment horizontal="left" vertical="center"/>
    </xf>
    <xf numFmtId="0" fontId="21" fillId="0" borderId="0" xfId="2" applyFont="1" applyAlignment="1">
      <alignment vertical="center" wrapText="1"/>
    </xf>
    <xf numFmtId="0" fontId="21" fillId="0" borderId="0" xfId="2" applyFont="1" applyAlignment="1">
      <alignment horizontal="right" vertical="center"/>
    </xf>
    <xf numFmtId="14" fontId="21" fillId="0" borderId="0" xfId="2" applyNumberFormat="1" applyFont="1" applyAlignment="1">
      <alignment horizontal="right" vertical="center"/>
    </xf>
    <xf numFmtId="14" fontId="21" fillId="0" borderId="0" xfId="3" applyNumberFormat="1" applyFont="1" applyBorder="1" applyAlignment="1">
      <alignment horizontal="left" vertical="center"/>
    </xf>
    <xf numFmtId="0" fontId="22" fillId="0" borderId="0" xfId="9" applyFont="1"/>
    <xf numFmtId="0" fontId="15" fillId="0" borderId="0" xfId="2" applyFont="1"/>
    <xf numFmtId="0" fontId="15" fillId="0" borderId="1" xfId="2" applyFont="1" applyBorder="1" applyAlignment="1">
      <alignment horizontal="center"/>
    </xf>
    <xf numFmtId="0" fontId="15" fillId="0" borderId="1" xfId="2" applyFont="1" applyBorder="1"/>
    <xf numFmtId="164" fontId="15" fillId="0" borderId="1" xfId="4" applyFont="1" applyBorder="1"/>
    <xf numFmtId="49" fontId="21" fillId="0" borderId="0" xfId="2" applyNumberFormat="1" applyFont="1" applyAlignment="1">
      <alignment horizontal="left" vertical="center"/>
    </xf>
    <xf numFmtId="0" fontId="21" fillId="0" borderId="0" xfId="6" applyFont="1" applyAlignment="1">
      <alignment horizontal="left" vertical="center"/>
    </xf>
    <xf numFmtId="0" fontId="17" fillId="0" borderId="1" xfId="7" applyBorder="1" applyAlignment="1">
      <alignment wrapText="1"/>
    </xf>
    <xf numFmtId="0" fontId="22" fillId="0" borderId="0" xfId="9" applyFont="1" applyAlignment="1">
      <alignment horizontal="left"/>
    </xf>
    <xf numFmtId="0" fontId="7" fillId="0" borderId="0" xfId="9" applyFont="1"/>
    <xf numFmtId="0" fontId="6" fillId="0" borderId="0" xfId="9" applyFont="1" applyAlignment="1">
      <alignment vertical="center" wrapText="1"/>
    </xf>
    <xf numFmtId="0" fontId="9" fillId="0" borderId="0" xfId="9" applyFont="1" applyAlignment="1">
      <alignment vertical="center"/>
    </xf>
    <xf numFmtId="0" fontId="8" fillId="0" borderId="0" xfId="9" applyFont="1" applyAlignment="1">
      <alignment horizontal="left" vertical="center"/>
    </xf>
    <xf numFmtId="0" fontId="9" fillId="0" borderId="0" xfId="9" applyFont="1" applyAlignment="1">
      <alignment vertical="center" wrapText="1"/>
    </xf>
    <xf numFmtId="0" fontId="9" fillId="0" borderId="0" xfId="9" applyFont="1" applyAlignment="1">
      <alignment horizontal="left" vertical="center"/>
    </xf>
    <xf numFmtId="0" fontId="24" fillId="0" borderId="0" xfId="9" applyFont="1" applyAlignment="1">
      <alignment horizontal="center" vertical="center"/>
    </xf>
    <xf numFmtId="10" fontId="9" fillId="0" borderId="0" xfId="12" applyNumberFormat="1" applyFont="1" applyAlignment="1">
      <alignment horizontal="left" vertical="center"/>
    </xf>
    <xf numFmtId="0" fontId="25" fillId="0" borderId="0" xfId="9" applyFont="1" applyAlignment="1">
      <alignment vertical="center"/>
    </xf>
    <xf numFmtId="14" fontId="9" fillId="0" borderId="0" xfId="9" applyNumberFormat="1" applyFont="1" applyAlignment="1">
      <alignment horizontal="left" vertical="center"/>
    </xf>
    <xf numFmtId="14" fontId="9" fillId="0" borderId="0" xfId="9" applyNumberFormat="1" applyFont="1" applyAlignment="1">
      <alignment vertical="center"/>
    </xf>
    <xf numFmtId="49" fontId="9" fillId="0" borderId="0" xfId="9" applyNumberFormat="1" applyFont="1" applyAlignment="1">
      <alignment horizontal="left" vertical="center"/>
    </xf>
    <xf numFmtId="49" fontId="26" fillId="0" borderId="0" xfId="9" applyNumberFormat="1" applyFont="1" applyAlignment="1">
      <alignment horizontal="left" vertical="center"/>
    </xf>
    <xf numFmtId="0" fontId="7" fillId="0" borderId="0" xfId="9" applyFont="1" applyAlignment="1">
      <alignment vertical="center"/>
    </xf>
    <xf numFmtId="0" fontId="5" fillId="0" borderId="0" xfId="9" applyFont="1"/>
    <xf numFmtId="0" fontId="7" fillId="0" borderId="1" xfId="9" applyFont="1" applyBorder="1" applyAlignment="1">
      <alignment horizontal="center"/>
    </xf>
    <xf numFmtId="0" fontId="5" fillId="0" borderId="1" xfId="9" applyFont="1" applyBorder="1" applyAlignment="1">
      <alignment horizontal="center" vertical="center"/>
    </xf>
    <xf numFmtId="164" fontId="7" fillId="0" borderId="1" xfId="9" applyNumberFormat="1" applyFont="1" applyBorder="1"/>
    <xf numFmtId="10" fontId="7" fillId="0" borderId="1" xfId="12" applyNumberFormat="1" applyFont="1" applyBorder="1" applyAlignment="1">
      <alignment horizontal="center" vertical="center"/>
    </xf>
    <xf numFmtId="164" fontId="27" fillId="0" borderId="1" xfId="9" applyNumberFormat="1" applyFont="1" applyBorder="1"/>
    <xf numFmtId="10" fontId="27" fillId="0" borderId="1" xfId="9" applyNumberFormat="1" applyFont="1" applyBorder="1" applyAlignment="1">
      <alignment horizontal="center"/>
    </xf>
    <xf numFmtId="10" fontId="27" fillId="0" borderId="1" xfId="9" applyNumberFormat="1" applyFont="1" applyBorder="1"/>
    <xf numFmtId="0" fontId="15" fillId="0" borderId="0" xfId="13" applyFont="1"/>
    <xf numFmtId="0" fontId="10" fillId="0" borderId="0" xfId="9" applyFont="1" applyAlignment="1">
      <alignment vertical="center"/>
    </xf>
    <xf numFmtId="0" fontId="9" fillId="0" borderId="0" xfId="9" applyFont="1" applyAlignment="1">
      <alignment vertical="top" wrapText="1"/>
    </xf>
    <xf numFmtId="10" fontId="9" fillId="0" borderId="0" xfId="9" applyNumberFormat="1" applyFont="1" applyAlignment="1">
      <alignment horizontal="left" vertical="center"/>
    </xf>
    <xf numFmtId="0" fontId="30" fillId="0" borderId="0" xfId="9" applyFont="1" applyAlignment="1">
      <alignment horizontal="left" vertical="center"/>
    </xf>
    <xf numFmtId="0" fontId="31" fillId="0" borderId="0" xfId="9" applyFont="1" applyAlignment="1">
      <alignment vertical="center"/>
    </xf>
    <xf numFmtId="0" fontId="32" fillId="0" borderId="0" xfId="0" applyFont="1"/>
    <xf numFmtId="0" fontId="33" fillId="0" borderId="0" xfId="9" applyFont="1" applyAlignment="1">
      <alignment vertical="center" wrapText="1"/>
    </xf>
    <xf numFmtId="0" fontId="34" fillId="0" borderId="0" xfId="9" applyFont="1"/>
    <xf numFmtId="0" fontId="31" fillId="0" borderId="0" xfId="9" applyFont="1" applyAlignment="1">
      <alignment horizontal="left" vertical="center"/>
    </xf>
    <xf numFmtId="0" fontId="35" fillId="0" borderId="0" xfId="0" applyFont="1"/>
    <xf numFmtId="10" fontId="31" fillId="0" borderId="0" xfId="9" applyNumberFormat="1" applyFont="1" applyAlignment="1">
      <alignment horizontal="left" vertical="center"/>
    </xf>
    <xf numFmtId="0" fontId="32" fillId="0" borderId="0" xfId="0" applyFont="1" applyAlignment="1">
      <alignment horizontal="right"/>
    </xf>
    <xf numFmtId="0" fontId="32" fillId="3" borderId="0" xfId="0" applyFont="1" applyFill="1"/>
    <xf numFmtId="10" fontId="32" fillId="0" borderId="0" xfId="8" applyNumberFormat="1" applyFont="1"/>
    <xf numFmtId="0" fontId="35" fillId="0" borderId="0" xfId="9" applyFont="1" applyAlignment="1">
      <alignment vertical="center"/>
    </xf>
    <xf numFmtId="0" fontId="32" fillId="0" borderId="0" xfId="0" applyFont="1" applyAlignment="1">
      <alignment horizontal="left"/>
    </xf>
    <xf numFmtId="49" fontId="31" fillId="0" borderId="0" xfId="9" applyNumberFormat="1" applyFont="1" applyAlignment="1">
      <alignment horizontal="left" vertical="center"/>
    </xf>
    <xf numFmtId="14" fontId="31" fillId="0" borderId="0" xfId="9" applyNumberFormat="1" applyFont="1" applyAlignment="1">
      <alignment horizontal="left" vertical="center"/>
    </xf>
    <xf numFmtId="0" fontId="12" fillId="5" borderId="1" xfId="9" applyFont="1" applyFill="1" applyBorder="1" applyAlignment="1">
      <alignment horizontal="center" vertical="center"/>
    </xf>
    <xf numFmtId="0" fontId="38" fillId="0" borderId="0" xfId="1" applyFont="1"/>
    <xf numFmtId="10" fontId="32" fillId="0" borderId="0" xfId="0" applyNumberFormat="1" applyFont="1" applyAlignment="1">
      <alignment horizontal="left"/>
    </xf>
    <xf numFmtId="14" fontId="32" fillId="0" borderId="0" xfId="0" applyNumberFormat="1" applyFont="1" applyAlignment="1">
      <alignment horizontal="left"/>
    </xf>
    <xf numFmtId="0" fontId="39" fillId="5" borderId="1" xfId="9" applyFont="1" applyFill="1" applyBorder="1" applyAlignment="1">
      <alignment horizontal="center" vertical="center"/>
    </xf>
    <xf numFmtId="0" fontId="38" fillId="2" borderId="0" xfId="1" applyFont="1" applyFill="1" applyAlignment="1">
      <alignment horizontal="center"/>
    </xf>
    <xf numFmtId="0" fontId="38" fillId="2" borderId="0" xfId="1" applyFont="1" applyFill="1"/>
    <xf numFmtId="4" fontId="38" fillId="2" borderId="0" xfId="1" applyNumberFormat="1" applyFont="1" applyFill="1"/>
    <xf numFmtId="0" fontId="38" fillId="0" borderId="0" xfId="1" applyFont="1" applyAlignment="1">
      <alignment horizontal="center"/>
    </xf>
    <xf numFmtId="4" fontId="38" fillId="0" borderId="0" xfId="1" applyNumberFormat="1" applyFont="1"/>
    <xf numFmtId="164" fontId="38" fillId="0" borderId="0" xfId="1" applyNumberFormat="1" applyFont="1"/>
    <xf numFmtId="0" fontId="16" fillId="0" borderId="0" xfId="6" applyFont="1" applyAlignment="1">
      <alignment horizontal="left" vertical="top"/>
    </xf>
    <xf numFmtId="0" fontId="6" fillId="0" borderId="0" xfId="14" applyFont="1" applyAlignment="1">
      <alignment vertical="center" wrapText="1"/>
    </xf>
    <xf numFmtId="0" fontId="6" fillId="0" borderId="0" xfId="14" applyFont="1" applyAlignment="1">
      <alignment horizontal="right" vertical="center" wrapText="1"/>
    </xf>
    <xf numFmtId="0" fontId="21" fillId="6" borderId="1" xfId="6" applyFont="1" applyFill="1" applyBorder="1" applyAlignment="1">
      <alignment horizontal="center" vertical="top" wrapText="1"/>
    </xf>
    <xf numFmtId="0" fontId="15" fillId="0" borderId="1" xfId="6" applyFont="1" applyBorder="1" applyAlignment="1">
      <alignment horizontal="center" vertical="top" wrapText="1"/>
    </xf>
    <xf numFmtId="0" fontId="15" fillId="0" borderId="1" xfId="6" applyFont="1" applyBorder="1" applyAlignment="1">
      <alignment horizontal="center" vertical="top"/>
    </xf>
    <xf numFmtId="10" fontId="16" fillId="0" borderId="1" xfId="6" applyNumberFormat="1" applyFont="1" applyBorder="1" applyAlignment="1">
      <alignment horizontal="center" vertical="top" shrinkToFit="1"/>
    </xf>
    <xf numFmtId="0" fontId="16" fillId="0" borderId="1" xfId="6" applyFont="1" applyBorder="1" applyAlignment="1">
      <alignment horizontal="center" vertical="center"/>
    </xf>
    <xf numFmtId="10" fontId="10" fillId="6" borderId="1" xfId="6" applyNumberFormat="1" applyFont="1" applyFill="1" applyBorder="1" applyAlignment="1">
      <alignment horizontal="center" vertical="top" shrinkToFit="1"/>
    </xf>
    <xf numFmtId="0" fontId="15" fillId="0" borderId="0" xfId="6" applyFont="1" applyAlignment="1">
      <alignment horizontal="left" vertical="top" wrapText="1"/>
    </xf>
    <xf numFmtId="10" fontId="15" fillId="0" borderId="0" xfId="6" applyNumberFormat="1" applyFont="1" applyAlignment="1">
      <alignment horizontal="left" vertical="top"/>
    </xf>
    <xf numFmtId="0" fontId="21" fillId="0" borderId="0" xfId="6" applyFont="1" applyAlignment="1">
      <alignment horizontal="center" vertical="top" wrapText="1"/>
    </xf>
    <xf numFmtId="0" fontId="15" fillId="7" borderId="0" xfId="13" applyFont="1" applyFill="1"/>
    <xf numFmtId="0" fontId="9" fillId="0" borderId="0" xfId="9" applyFont="1" applyAlignment="1">
      <alignment vertical="top"/>
    </xf>
    <xf numFmtId="4" fontId="43" fillId="0" borderId="0" xfId="9" applyNumberFormat="1" applyFont="1" applyAlignment="1">
      <alignment horizontal="center" vertical="center"/>
    </xf>
    <xf numFmtId="166" fontId="15" fillId="0" borderId="1" xfId="15" applyNumberFormat="1" applyFont="1" applyBorder="1" applyAlignment="1">
      <alignment horizontal="center"/>
    </xf>
    <xf numFmtId="0" fontId="15" fillId="0" borderId="1" xfId="13" applyFont="1" applyBorder="1"/>
    <xf numFmtId="10" fontId="21" fillId="0" borderId="1" xfId="16" applyNumberFormat="1" applyFont="1" applyFill="1" applyBorder="1" applyAlignment="1">
      <alignment horizontal="center"/>
    </xf>
    <xf numFmtId="10" fontId="15" fillId="0" borderId="1" xfId="16" applyNumberFormat="1" applyFont="1" applyFill="1" applyBorder="1" applyAlignment="1">
      <alignment horizontal="center"/>
    </xf>
    <xf numFmtId="0" fontId="21" fillId="0" borderId="1" xfId="13" applyFont="1" applyBorder="1"/>
    <xf numFmtId="10" fontId="21" fillId="0" borderId="1" xfId="16" applyNumberFormat="1" applyFont="1" applyBorder="1" applyAlignment="1">
      <alignment horizontal="center"/>
    </xf>
    <xf numFmtId="10" fontId="15" fillId="0" borderId="1" xfId="16" applyNumberFormat="1" applyFont="1" applyBorder="1" applyAlignment="1">
      <alignment horizontal="center"/>
    </xf>
    <xf numFmtId="166" fontId="21" fillId="0" borderId="1" xfId="15" applyNumberFormat="1" applyFont="1" applyBorder="1" applyAlignment="1">
      <alignment horizontal="center"/>
    </xf>
    <xf numFmtId="0" fontId="15" fillId="0" borderId="1" xfId="13" applyFont="1" applyBorder="1" applyAlignment="1">
      <alignment wrapText="1"/>
    </xf>
    <xf numFmtId="10" fontId="21" fillId="6" borderId="1" xfId="12" applyNumberFormat="1" applyFont="1" applyFill="1" applyBorder="1" applyAlignment="1">
      <alignment horizontal="center" vertical="top" wrapText="1"/>
    </xf>
    <xf numFmtId="17" fontId="9" fillId="0" borderId="0" xfId="9" applyNumberFormat="1" applyFont="1" applyAlignment="1">
      <alignment horizontal="left" vertical="top"/>
    </xf>
    <xf numFmtId="0" fontId="36" fillId="0" borderId="0" xfId="0" applyFont="1" applyAlignment="1">
      <alignment horizontal="center" vertical="center" wrapText="1"/>
    </xf>
    <xf numFmtId="0" fontId="7" fillId="0" borderId="1" xfId="9" applyFont="1" applyBorder="1" applyAlignment="1">
      <alignment horizontal="left"/>
    </xf>
    <xf numFmtId="0" fontId="12" fillId="5" borderId="10" xfId="9" applyFont="1" applyFill="1" applyBorder="1" applyAlignment="1">
      <alignment horizontal="center" vertical="center"/>
    </xf>
    <xf numFmtId="0" fontId="35" fillId="0" borderId="0" xfId="0" applyFont="1" applyAlignment="1">
      <alignment horizontal="right"/>
    </xf>
    <xf numFmtId="0" fontId="32" fillId="4" borderId="0" xfId="0" applyFont="1" applyFill="1" applyAlignment="1">
      <alignment horizontal="left"/>
    </xf>
    <xf numFmtId="0" fontId="32" fillId="4" borderId="0" xfId="0" applyFont="1" applyFill="1"/>
    <xf numFmtId="0" fontId="44" fillId="0" borderId="0" xfId="0" applyFont="1" applyAlignment="1">
      <alignment horizontal="left"/>
    </xf>
    <xf numFmtId="0" fontId="44" fillId="0" borderId="0" xfId="0" applyFont="1"/>
    <xf numFmtId="0" fontId="45" fillId="0" borderId="1" xfId="9" applyFont="1" applyBorder="1" applyAlignment="1">
      <alignment horizontal="center"/>
    </xf>
    <xf numFmtId="0" fontId="46" fillId="4" borderId="1" xfId="9" applyFont="1" applyFill="1" applyBorder="1" applyAlignment="1">
      <alignment horizontal="left"/>
    </xf>
    <xf numFmtId="0" fontId="7" fillId="4" borderId="1" xfId="9" applyFont="1" applyFill="1" applyBorder="1" applyAlignment="1">
      <alignment horizontal="left"/>
    </xf>
    <xf numFmtId="164" fontId="7" fillId="4" borderId="1" xfId="9" applyNumberFormat="1" applyFont="1" applyFill="1" applyBorder="1"/>
    <xf numFmtId="10" fontId="7" fillId="4" borderId="1" xfId="12" applyNumberFormat="1" applyFont="1" applyFill="1" applyBorder="1" applyAlignment="1">
      <alignment horizontal="center"/>
    </xf>
    <xf numFmtId="0" fontId="34" fillId="4" borderId="0" xfId="0" applyFont="1" applyFill="1" applyAlignment="1">
      <alignment horizontal="left"/>
    </xf>
    <xf numFmtId="0" fontId="47" fillId="4" borderId="1" xfId="9" applyFont="1" applyFill="1" applyBorder="1" applyAlignment="1">
      <alignment horizontal="left"/>
    </xf>
    <xf numFmtId="0" fontId="7" fillId="4" borderId="1" xfId="9" applyFont="1" applyFill="1" applyBorder="1" applyAlignment="1">
      <alignment horizontal="center"/>
    </xf>
    <xf numFmtId="0" fontId="30" fillId="0" borderId="0" xfId="9" applyFont="1" applyAlignment="1">
      <alignment horizontal="left" vertical="center" wrapText="1"/>
    </xf>
    <xf numFmtId="10" fontId="7" fillId="4" borderId="1" xfId="12" applyNumberFormat="1" applyFont="1" applyFill="1" applyBorder="1" applyAlignment="1">
      <alignment horizontal="center" vertical="center"/>
    </xf>
    <xf numFmtId="164" fontId="7" fillId="0" borderId="1" xfId="9" applyNumberFormat="1" applyFont="1" applyBorder="1" applyAlignment="1">
      <alignment horizontal="right"/>
    </xf>
    <xf numFmtId="0" fontId="12" fillId="8" borderId="0" xfId="9" applyFont="1" applyFill="1" applyAlignment="1">
      <alignment horizontal="center" vertical="center"/>
    </xf>
    <xf numFmtId="0" fontId="12" fillId="5" borderId="11" xfId="9" applyFont="1" applyFill="1" applyBorder="1" applyAlignment="1">
      <alignment horizontal="center" vertical="center"/>
    </xf>
    <xf numFmtId="164" fontId="7" fillId="4" borderId="1" xfId="9" applyNumberFormat="1" applyFont="1" applyFill="1" applyBorder="1" applyAlignment="1">
      <alignment horizontal="right"/>
    </xf>
    <xf numFmtId="0" fontId="48" fillId="0" borderId="0" xfId="0" applyFont="1" applyAlignment="1">
      <alignment horizontal="right"/>
    </xf>
    <xf numFmtId="0" fontId="12" fillId="5" borderId="0" xfId="9" applyFont="1" applyFill="1" applyAlignment="1">
      <alignment horizontal="center" vertical="center"/>
    </xf>
    <xf numFmtId="0" fontId="12" fillId="5" borderId="0" xfId="9" applyFont="1" applyFill="1" applyAlignment="1">
      <alignment horizontal="center" vertical="center"/>
    </xf>
    <xf numFmtId="0" fontId="36" fillId="0" borderId="0" xfId="0" applyFont="1" applyAlignment="1">
      <alignment horizontal="center" vertical="center" wrapText="1"/>
    </xf>
    <xf numFmtId="0" fontId="12" fillId="5" borderId="10" xfId="9" applyFont="1" applyFill="1" applyBorder="1" applyAlignment="1">
      <alignment horizontal="center" vertical="center"/>
    </xf>
    <xf numFmtId="0" fontId="12" fillId="5" borderId="11" xfId="9" applyFont="1" applyFill="1" applyBorder="1" applyAlignment="1">
      <alignment horizontal="center" vertical="center"/>
    </xf>
    <xf numFmtId="0" fontId="8" fillId="0" borderId="0" xfId="9" applyFont="1" applyAlignment="1">
      <alignment horizontal="left" vertical="center" wrapText="1"/>
    </xf>
    <xf numFmtId="0" fontId="7" fillId="0" borderId="1" xfId="9" applyFont="1" applyBorder="1" applyAlignment="1">
      <alignment horizontal="left"/>
    </xf>
    <xf numFmtId="0" fontId="16" fillId="4" borderId="1" xfId="9" applyFont="1" applyFill="1" applyBorder="1" applyAlignment="1">
      <alignment horizontal="left"/>
    </xf>
    <xf numFmtId="0" fontId="27" fillId="0" borderId="1" xfId="9" applyFont="1" applyBorder="1" applyAlignment="1">
      <alignment horizontal="center"/>
    </xf>
    <xf numFmtId="0" fontId="7" fillId="4" borderId="1" xfId="9" applyFont="1" applyFill="1" applyBorder="1" applyAlignment="1">
      <alignment horizontal="left"/>
    </xf>
    <xf numFmtId="0" fontId="11" fillId="0" borderId="0" xfId="9" applyFont="1" applyAlignment="1">
      <alignment horizontal="center"/>
    </xf>
    <xf numFmtId="0" fontId="12" fillId="5" borderId="1" xfId="9" applyFont="1" applyFill="1" applyBorder="1" applyAlignment="1">
      <alignment horizontal="center" vertical="center"/>
    </xf>
    <xf numFmtId="0" fontId="12" fillId="5" borderId="3" xfId="9" applyFont="1" applyFill="1" applyBorder="1" applyAlignment="1">
      <alignment horizontal="center" vertical="center"/>
    </xf>
    <xf numFmtId="0" fontId="12" fillId="5" borderId="4" xfId="9" applyFont="1" applyFill="1" applyBorder="1" applyAlignment="1">
      <alignment horizontal="center" vertical="center"/>
    </xf>
    <xf numFmtId="0" fontId="37" fillId="0" borderId="0" xfId="1" applyFont="1" applyAlignment="1">
      <alignment horizontal="center" vertical="center"/>
    </xf>
    <xf numFmtId="0" fontId="38" fillId="0" borderId="0" xfId="1" applyFont="1" applyAlignment="1">
      <alignment vertical="center"/>
    </xf>
    <xf numFmtId="0" fontId="16" fillId="0" borderId="1" xfId="6" applyFont="1" applyBorder="1" applyAlignment="1">
      <alignment horizontal="center" vertical="center"/>
    </xf>
    <xf numFmtId="0" fontId="41" fillId="0" borderId="0" xfId="6" applyFont="1" applyAlignment="1">
      <alignment horizontal="left" vertical="center"/>
    </xf>
    <xf numFmtId="0" fontId="42" fillId="0" borderId="0" xfId="6" applyFont="1" applyAlignment="1">
      <alignment horizontal="justify" vertical="center" wrapText="1"/>
    </xf>
    <xf numFmtId="0" fontId="29" fillId="0" borderId="0" xfId="6" applyFont="1" applyAlignment="1">
      <alignment horizontal="center" vertical="center"/>
    </xf>
    <xf numFmtId="0" fontId="12" fillId="5" borderId="5" xfId="9" applyFont="1" applyFill="1" applyBorder="1" applyAlignment="1">
      <alignment horizontal="center" vertical="center"/>
    </xf>
    <xf numFmtId="0" fontId="12" fillId="5" borderId="6" xfId="9" applyFont="1" applyFill="1" applyBorder="1" applyAlignment="1">
      <alignment horizontal="center" vertical="center"/>
    </xf>
    <xf numFmtId="0" fontId="12" fillId="5" borderId="7" xfId="9" applyFont="1" applyFill="1" applyBorder="1" applyAlignment="1">
      <alignment horizontal="center" vertical="center"/>
    </xf>
    <xf numFmtId="0" fontId="12" fillId="5" borderId="8" xfId="9" applyFont="1" applyFill="1" applyBorder="1" applyAlignment="1">
      <alignment horizontal="center" vertical="center"/>
    </xf>
    <xf numFmtId="0" fontId="12" fillId="5" borderId="2" xfId="9" applyFont="1" applyFill="1" applyBorder="1" applyAlignment="1">
      <alignment horizontal="center" vertical="center"/>
    </xf>
    <xf numFmtId="0" fontId="12" fillId="5" borderId="9" xfId="9" applyFont="1" applyFill="1" applyBorder="1" applyAlignment="1">
      <alignment horizontal="center" vertical="center"/>
    </xf>
    <xf numFmtId="0" fontId="15" fillId="0" borderId="0" xfId="13" applyFont="1" applyAlignment="1">
      <alignment horizontal="left" wrapText="1"/>
    </xf>
    <xf numFmtId="0" fontId="23" fillId="0" borderId="0" xfId="13" applyFont="1" applyAlignment="1">
      <alignment horizontal="center"/>
    </xf>
    <xf numFmtId="0" fontId="8" fillId="0" borderId="0" xfId="9" applyFont="1" applyAlignment="1">
      <alignment horizontal="left" vertical="center"/>
    </xf>
    <xf numFmtId="0" fontId="9" fillId="0" borderId="0" xfId="9" applyFont="1" applyAlignment="1">
      <alignment horizontal="left" vertical="center" wrapText="1"/>
    </xf>
    <xf numFmtId="0" fontId="23" fillId="0" borderId="0" xfId="2" applyFont="1" applyAlignment="1">
      <alignment horizontal="center"/>
    </xf>
    <xf numFmtId="0" fontId="23" fillId="0" borderId="0" xfId="2" applyFont="1" applyAlignment="1">
      <alignment horizontal="center" vertical="center"/>
    </xf>
    <xf numFmtId="0" fontId="15" fillId="0" borderId="0" xfId="13" applyFont="1" applyAlignment="1"/>
  </cellXfs>
  <cellStyles count="17">
    <cellStyle name="Hiperlink" xfId="7" builtinId="8"/>
    <cellStyle name="Hiperlink 2" xfId="5" xr:uid="{207D1020-C11E-4BB8-8050-43BCD19159A7}"/>
    <cellStyle name="Hiperlink 3" xfId="11" xr:uid="{90025991-CCD6-454B-BCF6-522214DBE94C}"/>
    <cellStyle name="Moeda 2" xfId="4" xr:uid="{3D3F0172-C9A8-4293-B21D-5969F9F88AC9}"/>
    <cellStyle name="Moeda 3" xfId="10" xr:uid="{21D8F0A0-E622-48E0-9BB2-FEF4E1B58333}"/>
    <cellStyle name="Normal" xfId="0" builtinId="0"/>
    <cellStyle name="Normal 2" xfId="1" xr:uid="{FD7A8C6D-4EB0-4F2C-A67D-13121D91D6AF}"/>
    <cellStyle name="Normal 2 2" xfId="13" xr:uid="{B431D5EE-52AB-45CF-9981-08B1ADC1B19F}"/>
    <cellStyle name="Normal 2 2 2" xfId="6" xr:uid="{0949E644-D631-4A79-AE64-42CF8E4E863A}"/>
    <cellStyle name="Normal 3" xfId="2" xr:uid="{20E7B361-4715-4EFC-AFF5-58E564F50CCF}"/>
    <cellStyle name="Normal 3 2" xfId="14" xr:uid="{357EB4EB-D9B5-4566-9387-8E6EF1C4E54F}"/>
    <cellStyle name="Normal 4" xfId="9" xr:uid="{F410DBB7-1544-4BC7-B63F-43A14D47B186}"/>
    <cellStyle name="Porcentagem" xfId="8" builtinId="5"/>
    <cellStyle name="Porcentagem 2" xfId="3" xr:uid="{12D21AA9-D053-4188-B028-ABC761FA3C74}"/>
    <cellStyle name="Porcentagem 2 2" xfId="16" xr:uid="{F0659089-9AA6-4BF2-A5B8-7DC68F39FA82}"/>
    <cellStyle name="Porcentagem 3" xfId="12" xr:uid="{A636F2F7-AD0E-49C5-AA17-A6483A2C18A1}"/>
    <cellStyle name="Separador de milhares_BDI" xfId="15" xr:uid="{AF179DC9-E9A2-482A-AF80-F4B62623443C}"/>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NFOGERENTE\pendrive\ARCHEL%20PetrobrasCIC\WINDOWS\TEMP\SZ4617\INFRAERO%20Florian&#243;polis%20cp024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eandro\Escritorio\Escritorio\Clientes\Archel\JohnDeere-F&#225;bricaMontenegro_Julho2005\Orcamento_cliente\Proposta\JOHNDEERE_Custo_rev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eandro\Escritorio\Escritorio\Clientes\Archel\JohnDeere-F&#225;bricaMontenegro_Julho2005\Orcamento_cliente\Proposta\Archel\Petrobras-Reformas\Planilhas_Referencia\WINDOWS\TEMP\SZ4617\INFRAERO%20Florian&#243;polis%20cp024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eandro\Escritorio\Escritorio\Clientes\Archel\JohnDeere-F&#225;bricaMontenegro_Julho2005\Orcamento_cliente\Proposta\Archel\Petrobras-Reformas\Planilhas_Referencia\DMAE10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avilh&#227;o%20Ipiranga\DMAE10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leto"/>
      <sheetName val="COMPOSIÇÕES"/>
      <sheetName val="cronograma"/>
      <sheetName val="Resumo geral"/>
      <sheetName val="Resumo compos"/>
      <sheetName val="cotações materiai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ron-Fis-Fin "/>
      <sheetName val="Mobilização"/>
      <sheetName val="Tabela Custo HH"/>
      <sheetName val="CCU"/>
      <sheetName val="CCU_Reformas"/>
      <sheetName val="CCU Refap CIC"/>
      <sheetName val="completo"/>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leto"/>
      <sheetName val="COMPOSIÇÕES"/>
      <sheetName val="cronograma"/>
      <sheetName val="Resumo geral"/>
      <sheetName val="Resumo compos"/>
      <sheetName val="cotações materiai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MAE1096"/>
      <sheetName val="\\Leandro\Escritorio\Escritorio"/>
      <sheetName val="DMAE1096.XLS"/>
      <sheetName val="[DMAE1096.XLS]\\Leandro\Escrito"/>
      <sheetName val="[DMAE1096.XLS][DMAE1096.XLS][DM"/>
      <sheetName val="[DMAE1096.XLS][DMAE1096.XLS]\\L"/>
    </sheetNames>
    <definedNames>
      <definedName name="total_cron"/>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MAE1096"/>
      <sheetName val="Menu"/>
      <sheetName val="DMAE1096.XLS"/>
      <sheetName val="[DMAE1096.XLS]\\Leandro\Escrito"/>
      <sheetName val="[DMAE1096.XLS][DMAE1096.XLS]\\L"/>
      <sheetName val="[DMAE1096.XLS][DMAE1096.XLS][DM"/>
      <sheetName val="\\Leandro\Escritorio\Escritorio"/>
      <sheetName val=""/>
    </sheetNames>
    <definedNames>
      <definedName name="total_cro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hyperlink" Target="https://www.lojaartech.com.br/canaleta-para-dreno-cb30-barra-1mt-medidas-35x3x100cm-?utm_source=google&amp;utm_medium=Shopping&amp;utm_campaign=canaleta-para-dreno-cb30-barra-1mt-medidas-35x3x100cm-&amp;inStock&amp;parceiro=8962&amp;gad_source=1&amp;gad_campaignid=17420412232&amp;gbraid=0AAAAADQ02g3LUScQXZT86EJCcrtLF52XR&amp;gclid=Cj0KCQjwgIXCBhDBARIsAELC9ZiL2eEoc4hHTp8NIH_LpO0R89VJGulxqSUwKFTkauhrzb6J7AxzRN8aAmH5EALw_wcB" TargetMode="External"/><Relationship Id="rId2" Type="http://schemas.openxmlformats.org/officeDocument/2006/relationships/hyperlink" Target="https://www.frigelar.com.br/canaleta-branca-split-cb30-35-x-30-mm-barra-2-metros-controlbox/p/kit6260?gad_source=1&amp;gad_campaignid=17336221344&amp;gbraid=0AAAAADi_dD78bezugjHh3To53jpTHWZGi&amp;gclid=Cj0KCQjwgIXCBhDBARIsAELC9ZgjzMt8wKcuMjL2krlSEkCEsJettxe84AEhiIQH10RERCn4lIZAiDgaAt3DEALw_wcB" TargetMode="External"/><Relationship Id="rId1" Type="http://schemas.openxmlformats.org/officeDocument/2006/relationships/hyperlink" Target="https://www.frigelar.com.br/canaleta-branca-split-cb80-85-x-70mm-barra-2-metros-controlbox/p/kit6262?gad_source=1&amp;gad_campaignid=22669787899&amp;gbraid=0AAAAADi_dD4XqORcH_cAGg8K_3rVETQ7F&amp;gclid=CjwKCAjwgb_CBhBMEiwA0p3oOCV8GXWW58UsclcGppVelCK5UxFDV_w17RlZRN_h6-Y_XI01Wl9xnhoCmKUQAvD_BwE" TargetMode="External"/><Relationship Id="rId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38AB2-6EE2-45D1-BE29-8564A45BC35E}">
  <sheetPr>
    <pageSetUpPr fitToPage="1"/>
  </sheetPr>
  <dimension ref="A1:L34"/>
  <sheetViews>
    <sheetView tabSelected="1" workbookViewId="0">
      <selection activeCell="A36" sqref="A36"/>
    </sheetView>
  </sheetViews>
  <sheetFormatPr defaultColWidth="8.85546875" defaultRowHeight="12"/>
  <cols>
    <col min="1" max="1" width="13" style="25" customWidth="1"/>
    <col min="2" max="2" width="58.140625" style="25" customWidth="1"/>
    <col min="3" max="3" width="14.7109375" style="25" customWidth="1"/>
    <col min="4" max="4" width="15.7109375" style="25" customWidth="1"/>
    <col min="5" max="5" width="15.7109375" style="25" hidden="1" customWidth="1"/>
    <col min="6" max="6" width="1.85546875" style="25" hidden="1" customWidth="1"/>
    <col min="7" max="7" width="16" style="25" customWidth="1"/>
    <col min="8" max="11" width="12.7109375" style="25" customWidth="1"/>
    <col min="12" max="16384" width="8.85546875" style="25"/>
  </cols>
  <sheetData>
    <row r="1" spans="1:12" ht="15.6" customHeight="1">
      <c r="B1" s="26"/>
      <c r="C1" s="26"/>
      <c r="D1" s="26"/>
      <c r="E1" s="26"/>
      <c r="F1" s="26"/>
      <c r="G1" s="26"/>
      <c r="H1" s="26"/>
      <c r="I1" s="26"/>
      <c r="J1" s="26"/>
      <c r="K1" s="26"/>
      <c r="L1" s="26"/>
    </row>
    <row r="2" spans="1:12">
      <c r="A2" s="28" t="s">
        <v>0</v>
      </c>
      <c r="B2" s="27" t="s">
        <v>1</v>
      </c>
      <c r="H2" s="131" t="s">
        <v>2</v>
      </c>
      <c r="J2" s="30" t="s">
        <v>3</v>
      </c>
    </row>
    <row r="3" spans="1:12" ht="14.45" customHeight="1">
      <c r="A3" s="28" t="s">
        <v>4</v>
      </c>
      <c r="B3" s="27" t="s">
        <v>5</v>
      </c>
      <c r="C3" s="27"/>
      <c r="F3" s="27"/>
      <c r="G3" s="27"/>
      <c r="H3" s="131"/>
      <c r="J3" s="30" t="s">
        <v>6</v>
      </c>
      <c r="K3" s="49"/>
      <c r="L3" s="29"/>
    </row>
    <row r="4" spans="1:12">
      <c r="A4" s="28" t="s">
        <v>7</v>
      </c>
      <c r="B4" s="30" t="s">
        <v>8</v>
      </c>
      <c r="C4" s="31"/>
      <c r="F4" s="31"/>
      <c r="G4" s="31"/>
      <c r="H4" s="28" t="s">
        <v>9</v>
      </c>
      <c r="J4" s="50">
        <v>0.25319999999999998</v>
      </c>
      <c r="K4" s="49"/>
      <c r="L4" s="29"/>
    </row>
    <row r="5" spans="1:12">
      <c r="A5" s="48"/>
      <c r="B5" s="27" t="s">
        <v>10</v>
      </c>
      <c r="C5" s="31"/>
      <c r="F5" s="31"/>
      <c r="G5" s="31"/>
      <c r="H5" s="28" t="s">
        <v>11</v>
      </c>
      <c r="J5" s="30" t="s">
        <v>12</v>
      </c>
      <c r="L5" s="33"/>
    </row>
    <row r="6" spans="1:12">
      <c r="A6" s="48"/>
      <c r="B6" s="27"/>
      <c r="C6" s="31"/>
      <c r="F6" s="31"/>
      <c r="G6" s="31"/>
      <c r="H6" s="28" t="s">
        <v>13</v>
      </c>
      <c r="J6" s="30" t="s">
        <v>14</v>
      </c>
      <c r="L6" s="35"/>
    </row>
    <row r="7" spans="1:12">
      <c r="A7" s="28"/>
      <c r="B7" s="36"/>
      <c r="C7" s="31"/>
      <c r="F7" s="31"/>
      <c r="G7" s="31"/>
      <c r="H7" s="28" t="s">
        <v>15</v>
      </c>
      <c r="J7" s="34">
        <v>45907</v>
      </c>
      <c r="L7" s="35"/>
    </row>
    <row r="8" spans="1:12">
      <c r="A8" s="28" t="s">
        <v>16</v>
      </c>
      <c r="B8" s="36"/>
      <c r="C8" s="31"/>
      <c r="F8" s="31"/>
      <c r="G8" s="31"/>
      <c r="H8" s="28" t="s">
        <v>17</v>
      </c>
      <c r="J8" s="36"/>
      <c r="L8" s="38"/>
    </row>
    <row r="9" spans="1:12">
      <c r="E9" s="31"/>
      <c r="F9" s="31"/>
      <c r="G9" s="31"/>
      <c r="H9" s="31"/>
      <c r="I9" s="31"/>
      <c r="J9" s="38"/>
      <c r="K9" s="28"/>
      <c r="L9" s="31"/>
    </row>
    <row r="10" spans="1:12">
      <c r="A10" s="136" t="s">
        <v>18</v>
      </c>
      <c r="B10" s="136"/>
      <c r="C10" s="136"/>
      <c r="D10" s="136"/>
      <c r="E10" s="136"/>
      <c r="F10" s="136"/>
      <c r="G10" s="136"/>
      <c r="H10" s="136"/>
      <c r="I10" s="136"/>
      <c r="J10" s="136"/>
      <c r="K10" s="136"/>
      <c r="L10" s="39"/>
    </row>
    <row r="12" spans="1:12" ht="14.45" customHeight="1">
      <c r="A12" s="137" t="s">
        <v>19</v>
      </c>
      <c r="B12" s="137" t="s">
        <v>20</v>
      </c>
      <c r="C12" s="137"/>
      <c r="D12" s="137"/>
      <c r="E12" s="137"/>
      <c r="F12" s="137"/>
      <c r="G12" s="137" t="s">
        <v>21</v>
      </c>
      <c r="H12" s="137" t="s">
        <v>22</v>
      </c>
      <c r="I12" s="137"/>
      <c r="J12" s="137" t="s">
        <v>23</v>
      </c>
      <c r="K12" s="137"/>
    </row>
    <row r="13" spans="1:12" ht="14.45" customHeight="1">
      <c r="A13" s="137"/>
      <c r="B13" s="137"/>
      <c r="C13" s="137"/>
      <c r="D13" s="137"/>
      <c r="E13" s="137"/>
      <c r="F13" s="137"/>
      <c r="G13" s="137"/>
      <c r="H13" s="137" t="s">
        <v>24</v>
      </c>
      <c r="I13" s="137"/>
      <c r="J13" s="138" t="s">
        <v>14</v>
      </c>
      <c r="K13" s="139"/>
    </row>
    <row r="14" spans="1:12" ht="12.75">
      <c r="A14" s="109"/>
      <c r="B14" s="110"/>
      <c r="C14" s="111"/>
      <c r="D14" s="40"/>
      <c r="E14" s="40"/>
      <c r="F14" s="40"/>
      <c r="G14" s="106"/>
      <c r="H14" s="41" t="s">
        <v>25</v>
      </c>
      <c r="I14" s="41" t="s">
        <v>26</v>
      </c>
      <c r="J14" s="41" t="s">
        <v>25</v>
      </c>
      <c r="K14" s="41" t="s">
        <v>26</v>
      </c>
    </row>
    <row r="15" spans="1:12" ht="12.75">
      <c r="A15" s="107">
        <v>1</v>
      </c>
      <c r="B15" s="108" t="s">
        <v>27</v>
      </c>
      <c r="C15" s="112"/>
      <c r="D15" s="113"/>
      <c r="E15" s="113"/>
      <c r="F15" s="113"/>
      <c r="G15" s="106"/>
      <c r="H15" s="115">
        <v>0.5</v>
      </c>
      <c r="I15" s="59" t="s">
        <v>28</v>
      </c>
      <c r="J15" s="115">
        <v>0.5</v>
      </c>
      <c r="K15" s="59" t="s">
        <v>28</v>
      </c>
    </row>
    <row r="16" spans="1:12" ht="12.75">
      <c r="A16" s="63">
        <v>2</v>
      </c>
      <c r="B16" s="53" t="s">
        <v>29</v>
      </c>
      <c r="C16" s="104"/>
      <c r="D16" s="104"/>
      <c r="E16" s="104"/>
      <c r="F16" s="104"/>
      <c r="G16" s="42"/>
      <c r="H16" s="115">
        <v>0.5</v>
      </c>
      <c r="I16" s="121" t="s">
        <v>30</v>
      </c>
      <c r="J16" s="115">
        <v>0.5</v>
      </c>
      <c r="K16" s="121" t="s">
        <v>30</v>
      </c>
    </row>
    <row r="17" spans="1:11" ht="12.75">
      <c r="A17" s="116">
        <v>3</v>
      </c>
      <c r="B17" s="108" t="s">
        <v>31</v>
      </c>
      <c r="C17" s="117"/>
      <c r="D17" s="117"/>
      <c r="E17" s="113"/>
      <c r="F17" s="113"/>
      <c r="G17" s="114"/>
      <c r="H17" s="115">
        <v>0.5</v>
      </c>
      <c r="I17" s="59" t="s">
        <v>32</v>
      </c>
      <c r="J17" s="115">
        <v>0.5</v>
      </c>
      <c r="K17" s="59" t="s">
        <v>32</v>
      </c>
    </row>
    <row r="18" spans="1:11" ht="12.75">
      <c r="A18" s="63">
        <v>4</v>
      </c>
      <c r="B18" s="53" t="s">
        <v>33</v>
      </c>
      <c r="C18" s="104" t="s">
        <v>34</v>
      </c>
      <c r="D18" s="104" t="s">
        <v>35</v>
      </c>
      <c r="E18" s="104"/>
      <c r="F18" s="104"/>
      <c r="G18" s="42"/>
      <c r="H18" s="43">
        <v>0.5</v>
      </c>
      <c r="I18" s="59" t="s">
        <v>36</v>
      </c>
      <c r="J18" s="43">
        <v>0.5</v>
      </c>
      <c r="K18" s="59" t="s">
        <v>36</v>
      </c>
    </row>
    <row r="19" spans="1:11" ht="12.75">
      <c r="A19" s="113">
        <v>5</v>
      </c>
      <c r="B19" s="135" t="s">
        <v>37</v>
      </c>
      <c r="C19" s="135"/>
      <c r="D19" s="135"/>
      <c r="E19" s="135"/>
      <c r="F19" s="135"/>
      <c r="G19" s="114"/>
      <c r="H19" s="115">
        <v>1</v>
      </c>
      <c r="I19" s="59" t="s">
        <v>38</v>
      </c>
      <c r="J19" s="120"/>
      <c r="K19" s="114"/>
    </row>
    <row r="20" spans="1:11" ht="12.75">
      <c r="A20" s="104">
        <v>6</v>
      </c>
      <c r="B20" s="132" t="s">
        <v>39</v>
      </c>
      <c r="C20" s="132"/>
      <c r="D20" s="132"/>
      <c r="E20" s="132"/>
      <c r="F20" s="132"/>
      <c r="G20" s="42"/>
      <c r="H20" s="43">
        <v>1</v>
      </c>
      <c r="I20" s="59" t="s">
        <v>40</v>
      </c>
      <c r="J20" s="43"/>
      <c r="K20" s="42"/>
    </row>
    <row r="21" spans="1:11">
      <c r="A21" s="118"/>
      <c r="B21" s="133" t="s">
        <v>41</v>
      </c>
      <c r="C21" s="133"/>
      <c r="D21" s="133"/>
      <c r="E21" s="133"/>
      <c r="F21" s="133"/>
      <c r="G21" s="114"/>
      <c r="H21" s="115"/>
      <c r="I21" s="124" t="s">
        <v>42</v>
      </c>
      <c r="J21" s="115"/>
      <c r="K21" s="114" t="s">
        <v>43</v>
      </c>
    </row>
    <row r="22" spans="1:11" ht="12.75">
      <c r="A22" s="134" t="s">
        <v>44</v>
      </c>
      <c r="B22" s="134"/>
      <c r="C22" s="134"/>
      <c r="D22" s="134"/>
      <c r="E22" s="134"/>
      <c r="F22" s="134"/>
      <c r="G22" s="125" t="s">
        <v>45</v>
      </c>
      <c r="H22" s="45"/>
      <c r="I22" s="44"/>
      <c r="J22" s="46"/>
      <c r="K22" s="44"/>
    </row>
    <row r="25" spans="1:11">
      <c r="A25" s="5" t="s">
        <v>46</v>
      </c>
    </row>
    <row r="26" spans="1:11">
      <c r="A26" s="5"/>
    </row>
    <row r="27" spans="1:11" ht="12" customHeight="1">
      <c r="A27" s="5"/>
    </row>
    <row r="28" spans="1:11">
      <c r="A28" s="5"/>
    </row>
    <row r="29" spans="1:11">
      <c r="A29" s="5"/>
    </row>
    <row r="30" spans="1:11">
      <c r="A30" s="5"/>
    </row>
    <row r="31" spans="1:11">
      <c r="A31" s="6"/>
    </row>
    <row r="32" spans="1:11">
      <c r="A32" s="6"/>
    </row>
    <row r="33" spans="1:1">
      <c r="A33" s="7"/>
    </row>
    <row r="34" spans="1:1">
      <c r="A34" s="47"/>
    </row>
  </sheetData>
  <mergeCells count="13">
    <mergeCell ref="H2:H3"/>
    <mergeCell ref="B20:F20"/>
    <mergeCell ref="B21:F21"/>
    <mergeCell ref="A22:F22"/>
    <mergeCell ref="B19:F19"/>
    <mergeCell ref="A10:K10"/>
    <mergeCell ref="A12:A13"/>
    <mergeCell ref="B12:F13"/>
    <mergeCell ref="G12:G13"/>
    <mergeCell ref="H12:I12"/>
    <mergeCell ref="J12:K12"/>
    <mergeCell ref="H13:I13"/>
    <mergeCell ref="J13:K13"/>
  </mergeCells>
  <pageMargins left="0.51181102362204722" right="0.51181102362204722" top="1.1811023622047245" bottom="0.78740157480314965" header="0.31496062992125984" footer="0.31496062992125984"/>
  <pageSetup paperSize="9" scale="84" orientation="landscape" r:id="rId1"/>
  <headerFooter>
    <oddHeader>&amp;L&amp;G&amp;C&amp;"Arial,Normal"Governo do Estado do Rio Grande do Sul
Secretaria de Trabalho e Desenvolvimento Profissional
Fundação Gaúcha do Trabalho e Ação Social&amp;R&amp;G</oddHeader>
    <oddFooter>&amp;C&amp;10Av. Borges de Medeiros, 521 – 5º andar – Centro – CEP 90020-023 – Porto Alegre / RS
Fone: 3284.6000 – site: www.fgtas.rs.gov.br</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82"/>
  <sheetViews>
    <sheetView zoomScale="80" zoomScaleNormal="80" workbookViewId="0">
      <pane ySplit="10" topLeftCell="A12" activePane="bottomLeft" state="frozen"/>
      <selection pane="bottomLeft" activeCell="A19" sqref="A19"/>
      <selection activeCell="AE92" sqref="AE92"/>
    </sheetView>
  </sheetViews>
  <sheetFormatPr defaultColWidth="8.85546875" defaultRowHeight="12.75" customHeight="1"/>
  <cols>
    <col min="1" max="1" width="10.7109375" style="53" customWidth="1"/>
    <col min="2" max="2" width="13.140625" style="53" customWidth="1"/>
    <col min="3" max="3" width="17.28515625" style="53" customWidth="1"/>
    <col min="4" max="4" width="10.42578125" style="63" customWidth="1"/>
    <col min="5" max="5" width="52.140625" style="53" customWidth="1"/>
    <col min="6" max="6" width="8.28515625" style="53" customWidth="1"/>
    <col min="7" max="7" width="10" style="53" hidden="1" customWidth="1"/>
    <col min="8" max="8" width="13.28515625" style="53" customWidth="1"/>
    <col min="9" max="9" width="10.28515625" style="53" customWidth="1"/>
    <col min="10" max="11" width="13" style="53" customWidth="1"/>
    <col min="12" max="12" width="14.5703125" style="53" hidden="1" customWidth="1"/>
    <col min="13" max="13" width="15.28515625" style="53" hidden="1" customWidth="1"/>
    <col min="14" max="14" width="13.5703125" style="53" hidden="1" customWidth="1"/>
    <col min="15" max="15" width="11" style="53" hidden="1" customWidth="1"/>
    <col min="16" max="16" width="16.5703125" style="53" hidden="1" customWidth="1"/>
    <col min="17" max="16384" width="8.85546875" style="53"/>
  </cols>
  <sheetData>
    <row r="1" spans="1:16" ht="37.5" customHeight="1">
      <c r="A1" s="51" t="s">
        <v>0</v>
      </c>
      <c r="B1" s="52" t="s">
        <v>1</v>
      </c>
      <c r="E1" s="54"/>
      <c r="H1" s="119" t="s">
        <v>2</v>
      </c>
      <c r="I1" s="55"/>
      <c r="J1" s="56" t="s">
        <v>3</v>
      </c>
    </row>
    <row r="2" spans="1:16" ht="22.5" customHeight="1">
      <c r="A2" s="51" t="s">
        <v>4</v>
      </c>
      <c r="B2" s="27" t="s">
        <v>5</v>
      </c>
      <c r="E2" s="54"/>
      <c r="H2" s="119"/>
      <c r="I2" s="55"/>
      <c r="J2" s="56" t="s">
        <v>6</v>
      </c>
      <c r="K2" s="57"/>
    </row>
    <row r="3" spans="1:16" ht="13.9" customHeight="1">
      <c r="A3" s="51" t="s">
        <v>7</v>
      </c>
      <c r="B3" s="56" t="s">
        <v>8</v>
      </c>
      <c r="E3" s="54"/>
      <c r="H3" s="51" t="s">
        <v>9</v>
      </c>
      <c r="I3" s="55"/>
      <c r="J3" s="58">
        <v>0.25319999999999998</v>
      </c>
      <c r="O3" s="60">
        <v>1.2532000000000001</v>
      </c>
      <c r="P3" s="61">
        <v>0.79795737122557719</v>
      </c>
    </row>
    <row r="4" spans="1:16" ht="13.9" customHeight="1">
      <c r="A4" s="62"/>
      <c r="B4" s="52" t="s">
        <v>10</v>
      </c>
      <c r="E4" s="54"/>
      <c r="H4" s="51" t="s">
        <v>11</v>
      </c>
      <c r="I4" s="55"/>
      <c r="J4" s="56" t="s">
        <v>12</v>
      </c>
      <c r="O4" s="60"/>
      <c r="P4" s="61"/>
    </row>
    <row r="5" spans="1:16" ht="13.9" customHeight="1">
      <c r="A5" s="62"/>
      <c r="B5" s="52"/>
      <c r="H5" s="51" t="s">
        <v>13</v>
      </c>
      <c r="I5" s="55"/>
      <c r="J5" s="56" t="s">
        <v>14</v>
      </c>
      <c r="O5" s="60"/>
      <c r="P5" s="61"/>
    </row>
    <row r="6" spans="1:16" ht="13.9" customHeight="1">
      <c r="A6" s="51"/>
      <c r="B6" s="64"/>
      <c r="E6" s="55"/>
      <c r="H6" s="51" t="s">
        <v>15</v>
      </c>
      <c r="I6" s="55"/>
      <c r="J6" s="65">
        <v>45907</v>
      </c>
      <c r="O6" s="60"/>
      <c r="P6" s="61"/>
    </row>
    <row r="7" spans="1:16" ht="13.9" customHeight="1">
      <c r="A7" s="51" t="s">
        <v>16</v>
      </c>
      <c r="B7" s="64"/>
      <c r="E7" s="52"/>
      <c r="H7" s="51" t="s">
        <v>17</v>
      </c>
      <c r="I7" s="55"/>
      <c r="J7" s="64">
        <v>15691579</v>
      </c>
    </row>
    <row r="8" spans="1:16">
      <c r="B8" s="63"/>
    </row>
    <row r="9" spans="1:16">
      <c r="A9" s="128" t="s">
        <v>47</v>
      </c>
      <c r="B9" s="128"/>
      <c r="C9" s="128"/>
      <c r="D9" s="128"/>
      <c r="E9" s="128"/>
      <c r="F9" s="128"/>
      <c r="G9" s="128"/>
      <c r="H9" s="128"/>
      <c r="I9" s="128"/>
      <c r="J9" s="128"/>
      <c r="K9" s="128"/>
    </row>
    <row r="10" spans="1:16" ht="4.9000000000000004" customHeight="1">
      <c r="A10" s="103"/>
      <c r="B10" s="103"/>
      <c r="C10" s="103"/>
      <c r="D10" s="103"/>
      <c r="E10" s="103"/>
      <c r="F10" s="103"/>
      <c r="G10" s="103"/>
      <c r="H10" s="103"/>
      <c r="I10" s="103"/>
      <c r="J10" s="103"/>
      <c r="K10" s="103"/>
    </row>
    <row r="11" spans="1:16" ht="28.5" hidden="1" customHeight="1"/>
    <row r="12" spans="1:16">
      <c r="A12" s="129" t="s">
        <v>48</v>
      </c>
      <c r="B12" s="129" t="s">
        <v>49</v>
      </c>
      <c r="C12" s="129" t="s">
        <v>50</v>
      </c>
      <c r="D12" s="129" t="s">
        <v>51</v>
      </c>
      <c r="E12" s="129" t="s">
        <v>52</v>
      </c>
      <c r="F12" s="129" t="s">
        <v>53</v>
      </c>
      <c r="G12" s="105"/>
      <c r="H12" s="129" t="s">
        <v>54</v>
      </c>
      <c r="I12" s="129" t="s">
        <v>55</v>
      </c>
      <c r="J12" s="129"/>
      <c r="K12" s="130"/>
      <c r="L12" s="127" t="s">
        <v>56</v>
      </c>
      <c r="M12" s="127"/>
      <c r="N12" s="127"/>
    </row>
    <row r="13" spans="1:16">
      <c r="A13" s="129"/>
      <c r="B13" s="129"/>
      <c r="C13" s="129"/>
      <c r="D13" s="129"/>
      <c r="E13" s="129"/>
      <c r="F13" s="129"/>
      <c r="G13" s="105"/>
      <c r="H13" s="129"/>
      <c r="I13" s="105" t="s">
        <v>57</v>
      </c>
      <c r="J13" s="105" t="s">
        <v>58</v>
      </c>
      <c r="K13" s="123" t="s">
        <v>59</v>
      </c>
      <c r="L13" s="126" t="s">
        <v>57</v>
      </c>
      <c r="M13" s="126" t="s">
        <v>58</v>
      </c>
      <c r="N13" s="126" t="s">
        <v>59</v>
      </c>
    </row>
    <row r="14" spans="1:16">
      <c r="A14" s="122"/>
      <c r="B14" s="122"/>
      <c r="C14" s="122"/>
      <c r="D14" s="122"/>
      <c r="E14" s="122"/>
      <c r="F14" s="122"/>
      <c r="G14" s="122"/>
      <c r="H14" s="122"/>
      <c r="I14" s="122"/>
      <c r="J14" s="122"/>
      <c r="K14" s="122"/>
      <c r="L14" s="122"/>
      <c r="M14" s="122"/>
      <c r="N14" s="122"/>
    </row>
    <row r="15" spans="1:16">
      <c r="A15" s="122"/>
      <c r="B15" s="122"/>
      <c r="C15" s="122"/>
      <c r="D15" s="122"/>
      <c r="E15" s="122" t="s">
        <v>60</v>
      </c>
      <c r="F15" s="122"/>
      <c r="G15" s="122"/>
      <c r="H15" s="122"/>
      <c r="I15" s="122"/>
      <c r="J15" s="122"/>
      <c r="K15" s="122"/>
      <c r="L15" s="122"/>
      <c r="M15" s="122"/>
      <c r="N15" s="122"/>
    </row>
    <row r="16" spans="1:16">
      <c r="A16" s="53">
        <v>1</v>
      </c>
      <c r="B16" s="53" t="s">
        <v>61</v>
      </c>
      <c r="C16" s="53" t="s">
        <v>62</v>
      </c>
      <c r="E16" s="53" t="s">
        <v>63</v>
      </c>
      <c r="F16" s="53" t="s">
        <v>64</v>
      </c>
      <c r="H16" s="59" t="s">
        <v>65</v>
      </c>
      <c r="I16" s="59">
        <v>100</v>
      </c>
      <c r="J16" s="59">
        <v>85</v>
      </c>
      <c r="K16" s="59" t="s">
        <v>66</v>
      </c>
      <c r="L16" s="59">
        <v>100</v>
      </c>
      <c r="M16" s="59">
        <v>85</v>
      </c>
      <c r="N16" s="59" t="s">
        <v>66</v>
      </c>
    </row>
    <row r="17" spans="1:14">
      <c r="A17" s="53">
        <v>2</v>
      </c>
      <c r="B17" s="53" t="s">
        <v>61</v>
      </c>
      <c r="C17" s="53" t="s">
        <v>62</v>
      </c>
      <c r="E17" s="53" t="s">
        <v>67</v>
      </c>
      <c r="F17" s="53" t="s">
        <v>53</v>
      </c>
      <c r="H17" s="59">
        <v>1</v>
      </c>
      <c r="I17" s="59">
        <v>500</v>
      </c>
      <c r="J17" s="59">
        <v>150</v>
      </c>
      <c r="K17" s="59" t="s">
        <v>68</v>
      </c>
      <c r="L17" s="59">
        <v>500</v>
      </c>
      <c r="M17" s="59">
        <v>150</v>
      </c>
      <c r="N17" s="59" t="s">
        <v>68</v>
      </c>
    </row>
    <row r="18" spans="1:14">
      <c r="A18" s="53">
        <v>3</v>
      </c>
      <c r="B18" s="53" t="s">
        <v>61</v>
      </c>
      <c r="C18" s="53" t="s">
        <v>62</v>
      </c>
      <c r="E18" s="53" t="s">
        <v>69</v>
      </c>
      <c r="F18" s="53" t="s">
        <v>64</v>
      </c>
      <c r="H18" s="59" t="s">
        <v>70</v>
      </c>
      <c r="I18" s="59" t="s">
        <v>71</v>
      </c>
      <c r="J18" s="59">
        <v>90</v>
      </c>
      <c r="K18" s="59" t="s">
        <v>72</v>
      </c>
      <c r="L18" s="59" t="s">
        <v>71</v>
      </c>
      <c r="M18" s="59">
        <v>90</v>
      </c>
      <c r="N18" s="59" t="s">
        <v>72</v>
      </c>
    </row>
    <row r="19" spans="1:14">
      <c r="A19" s="53">
        <v>4</v>
      </c>
      <c r="B19" s="53" t="s">
        <v>61</v>
      </c>
      <c r="C19" s="53" t="s">
        <v>73</v>
      </c>
      <c r="D19" s="63">
        <v>102184</v>
      </c>
      <c r="E19" s="53" t="s">
        <v>69</v>
      </c>
      <c r="F19" s="53" t="s">
        <v>53</v>
      </c>
      <c r="H19" s="59">
        <v>7</v>
      </c>
      <c r="I19" s="59" t="s">
        <v>74</v>
      </c>
      <c r="J19" s="59" t="s">
        <v>75</v>
      </c>
      <c r="K19" s="59" t="s">
        <v>76</v>
      </c>
      <c r="L19" s="59">
        <v>1500</v>
      </c>
      <c r="M19" s="59" t="s">
        <v>75</v>
      </c>
      <c r="N19" s="59" t="s">
        <v>76</v>
      </c>
    </row>
    <row r="20" spans="1:14">
      <c r="A20" s="53">
        <v>5</v>
      </c>
      <c r="B20" s="53" t="s">
        <v>61</v>
      </c>
      <c r="C20" s="53" t="s">
        <v>62</v>
      </c>
      <c r="E20" s="53" t="s">
        <v>77</v>
      </c>
      <c r="F20" s="53" t="s">
        <v>53</v>
      </c>
      <c r="H20" s="59">
        <v>4</v>
      </c>
      <c r="I20" s="59" t="s">
        <v>78</v>
      </c>
      <c r="J20" s="59" t="s">
        <v>79</v>
      </c>
      <c r="K20" s="59" t="s">
        <v>38</v>
      </c>
      <c r="L20" s="59" t="s">
        <v>78</v>
      </c>
      <c r="M20" s="59" t="s">
        <v>79</v>
      </c>
      <c r="N20" s="59" t="s">
        <v>38</v>
      </c>
    </row>
    <row r="21" spans="1:14">
      <c r="A21" s="53">
        <v>6</v>
      </c>
      <c r="B21" s="53" t="s">
        <v>61</v>
      </c>
      <c r="C21" s="53" t="s">
        <v>73</v>
      </c>
      <c r="D21" s="63">
        <v>96366</v>
      </c>
      <c r="E21" s="53" t="s">
        <v>80</v>
      </c>
      <c r="F21" s="53" t="s">
        <v>64</v>
      </c>
      <c r="H21" s="59" t="s">
        <v>81</v>
      </c>
      <c r="I21" s="59" t="s">
        <v>82</v>
      </c>
      <c r="J21" s="59" t="s">
        <v>71</v>
      </c>
      <c r="K21" s="59" t="s">
        <v>40</v>
      </c>
      <c r="L21" s="59" t="s">
        <v>82</v>
      </c>
      <c r="M21" s="59" t="s">
        <v>71</v>
      </c>
      <c r="N21" s="59" t="s">
        <v>40</v>
      </c>
    </row>
    <row r="22" spans="1:14">
      <c r="E22" s="106" t="s">
        <v>55</v>
      </c>
      <c r="K22" s="106" t="s">
        <v>45</v>
      </c>
    </row>
    <row r="23" spans="1:14">
      <c r="E23" s="106"/>
      <c r="J23" s="106"/>
    </row>
    <row r="24" spans="1:14"/>
    <row r="25" spans="1:14"/>
    <row r="27" spans="1:14">
      <c r="G27" s="59"/>
      <c r="H27" s="59"/>
      <c r="I27" s="59"/>
      <c r="J27" s="59"/>
    </row>
    <row r="28" spans="1:14"/>
    <row r="29" spans="1:14"/>
    <row r="30" spans="1:14"/>
    <row r="31" spans="1:14"/>
    <row r="32" spans="1:14"/>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8"/>
    <row r="79"/>
    <row r="80"/>
    <row r="81"/>
    <row r="82"/>
  </sheetData>
  <sheetProtection formatCells="0" formatColumns="0" formatRows="0" insertColumns="0" insertRows="0" insertHyperlinks="0" deleteColumns="0" deleteRows="0" sort="0" autoFilter="0" pivotTables="0"/>
  <mergeCells count="10">
    <mergeCell ref="L12:N12"/>
    <mergeCell ref="A9:K9"/>
    <mergeCell ref="A12:A13"/>
    <mergeCell ref="B12:B13"/>
    <mergeCell ref="C12:C13"/>
    <mergeCell ref="D12:D13"/>
    <mergeCell ref="E12:E13"/>
    <mergeCell ref="F12:F13"/>
    <mergeCell ref="H12:H13"/>
    <mergeCell ref="I12:K12"/>
  </mergeCells>
  <phoneticPr fontId="19" type="noConversion"/>
  <pageMargins left="0.7" right="0.7" top="0.75" bottom="0.75" header="0.3" footer="0.3"/>
  <pageSetup paperSize="9" scale="47" orientation="landscape" r:id="rId1"/>
  <headerFooter>
    <oddHeader>&amp;L&amp;G&amp;C&amp;"Arial,Normal"Governo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B05F8-93B6-4AC8-9650-7E8C111C0F0A}">
  <dimension ref="B5:B33"/>
  <sheetViews>
    <sheetView topLeftCell="A10" workbookViewId="0">
      <selection activeCell="H30" sqref="H30"/>
    </sheetView>
  </sheetViews>
  <sheetFormatPr defaultRowHeight="14.45"/>
  <sheetData>
    <row r="5" spans="2:2">
      <c r="B5">
        <f>51*4</f>
        <v>204</v>
      </c>
    </row>
    <row r="6" spans="2:2">
      <c r="B6">
        <v>13</v>
      </c>
    </row>
    <row r="7" spans="2:2">
      <c r="B7">
        <v>16</v>
      </c>
    </row>
    <row r="8" spans="2:2">
      <c r="B8">
        <v>2</v>
      </c>
    </row>
    <row r="9" spans="2:2">
      <c r="B9">
        <v>8</v>
      </c>
    </row>
    <row r="10" spans="2:2">
      <c r="B10">
        <v>10</v>
      </c>
    </row>
    <row r="11" spans="2:2">
      <c r="B11">
        <v>3</v>
      </c>
    </row>
    <row r="12" spans="2:2">
      <c r="B12">
        <v>9</v>
      </c>
    </row>
    <row r="13" spans="2:2">
      <c r="B13">
        <v>4</v>
      </c>
    </row>
    <row r="14" spans="2:2">
      <c r="B14">
        <v>7</v>
      </c>
    </row>
    <row r="15" spans="2:2">
      <c r="B15">
        <v>27</v>
      </c>
    </row>
    <row r="16" spans="2:2">
      <c r="B16">
        <v>5</v>
      </c>
    </row>
    <row r="17" spans="2:2">
      <c r="B17">
        <v>2</v>
      </c>
    </row>
    <row r="18" spans="2:2">
      <c r="B18">
        <v>10</v>
      </c>
    </row>
    <row r="19" spans="2:2">
      <c r="B19">
        <v>14</v>
      </c>
    </row>
    <row r="20" spans="2:2">
      <c r="B20">
        <v>8</v>
      </c>
    </row>
    <row r="21" spans="2:2">
      <c r="B21">
        <v>7</v>
      </c>
    </row>
    <row r="22" spans="2:2">
      <c r="B22">
        <v>3</v>
      </c>
    </row>
    <row r="23" spans="2:2">
      <c r="B23">
        <v>6</v>
      </c>
    </row>
    <row r="24" spans="2:2">
      <c r="B24">
        <v>25</v>
      </c>
    </row>
    <row r="25" spans="2:2">
      <c r="B25">
        <v>20</v>
      </c>
    </row>
    <row r="26" spans="2:2">
      <c r="B26">
        <v>9</v>
      </c>
    </row>
    <row r="27" spans="2:2">
      <c r="B27">
        <v>8</v>
      </c>
    </row>
    <row r="28" spans="2:2">
      <c r="B28">
        <v>13</v>
      </c>
    </row>
    <row r="29" spans="2:2">
      <c r="B29">
        <v>4</v>
      </c>
    </row>
    <row r="30" spans="2:2">
      <c r="B30">
        <v>8</v>
      </c>
    </row>
    <row r="31" spans="2:2">
      <c r="B31">
        <v>5</v>
      </c>
    </row>
    <row r="32" spans="2:2">
      <c r="B32" s="2">
        <f>SUM(B5:B31)</f>
        <v>450</v>
      </c>
    </row>
    <row r="33" spans="2:2">
      <c r="B33">
        <f>B32*1.2</f>
        <v>540</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1CF24-6DCC-4694-8DC3-889E711FD979}">
  <dimension ref="D4:D43"/>
  <sheetViews>
    <sheetView topLeftCell="A28" workbookViewId="0">
      <selection activeCell="H30" sqref="H30"/>
    </sheetView>
  </sheetViews>
  <sheetFormatPr defaultRowHeight="14.45"/>
  <sheetData>
    <row r="4" spans="4:4">
      <c r="D4">
        <v>35</v>
      </c>
    </row>
    <row r="5" spans="4:4">
      <c r="D5">
        <v>35</v>
      </c>
    </row>
    <row r="6" spans="4:4">
      <c r="D6">
        <v>35</v>
      </c>
    </row>
    <row r="7" spans="4:4">
      <c r="D7">
        <v>35</v>
      </c>
    </row>
    <row r="8" spans="4:4">
      <c r="D8">
        <v>28</v>
      </c>
    </row>
    <row r="9" spans="4:4">
      <c r="D9">
        <v>35</v>
      </c>
    </row>
    <row r="10" spans="4:4">
      <c r="D10">
        <v>35</v>
      </c>
    </row>
    <row r="11" spans="4:4">
      <c r="D11">
        <v>34</v>
      </c>
    </row>
    <row r="12" spans="4:4">
      <c r="D12">
        <v>34</v>
      </c>
    </row>
    <row r="13" spans="4:4">
      <c r="D13">
        <v>41</v>
      </c>
    </row>
    <row r="14" spans="4:4">
      <c r="D14">
        <v>40</v>
      </c>
    </row>
    <row r="15" spans="4:4">
      <c r="D15">
        <v>40</v>
      </c>
    </row>
    <row r="16" spans="4:4">
      <c r="D16">
        <v>44</v>
      </c>
    </row>
    <row r="17" spans="4:4">
      <c r="D17">
        <v>44</v>
      </c>
    </row>
    <row r="18" spans="4:4">
      <c r="D18">
        <v>30</v>
      </c>
    </row>
    <row r="19" spans="4:4">
      <c r="D19">
        <v>30</v>
      </c>
    </row>
    <row r="20" spans="4:4">
      <c r="D20">
        <v>47</v>
      </c>
    </row>
    <row r="21" spans="4:4">
      <c r="D21">
        <v>47</v>
      </c>
    </row>
    <row r="22" spans="4:4">
      <c r="D22">
        <v>50</v>
      </c>
    </row>
    <row r="23" spans="4:4">
      <c r="D23">
        <v>50</v>
      </c>
    </row>
    <row r="24" spans="4:4">
      <c r="D24">
        <v>51</v>
      </c>
    </row>
    <row r="25" spans="4:4">
      <c r="D25">
        <v>54</v>
      </c>
    </row>
    <row r="26" spans="4:4">
      <c r="D26">
        <v>54</v>
      </c>
    </row>
    <row r="27" spans="4:4">
      <c r="D27">
        <f>3*26</f>
        <v>78</v>
      </c>
    </row>
    <row r="28" spans="4:4">
      <c r="D28">
        <f>2*26</f>
        <v>52</v>
      </c>
    </row>
    <row r="29" spans="4:4">
      <c r="D29">
        <f>5*22</f>
        <v>110</v>
      </c>
    </row>
    <row r="30" spans="4:4">
      <c r="D30">
        <v>15</v>
      </c>
    </row>
    <row r="31" spans="4:4">
      <c r="D31">
        <v>45</v>
      </c>
    </row>
    <row r="32" spans="4:4">
      <c r="D32">
        <v>45</v>
      </c>
    </row>
    <row r="33" spans="4:4">
      <c r="D33">
        <v>10</v>
      </c>
    </row>
    <row r="34" spans="4:4">
      <c r="D34">
        <v>100</v>
      </c>
    </row>
    <row r="35" spans="4:4">
      <c r="D35">
        <f>5*27</f>
        <v>135</v>
      </c>
    </row>
    <row r="36" spans="4:4">
      <c r="D36">
        <v>25</v>
      </c>
    </row>
    <row r="37" spans="4:4">
      <c r="D37">
        <f>5*30</f>
        <v>150</v>
      </c>
    </row>
    <row r="38" spans="4:4">
      <c r="D38">
        <f>4*33</f>
        <v>132</v>
      </c>
    </row>
    <row r="39" spans="4:4">
      <c r="D39">
        <v>36</v>
      </c>
    </row>
    <row r="40" spans="4:4">
      <c r="D40">
        <f>6*38</f>
        <v>228</v>
      </c>
    </row>
    <row r="41" spans="4:4">
      <c r="D41">
        <f>7*55</f>
        <v>385</v>
      </c>
    </row>
    <row r="42" spans="4:4">
      <c r="D42" s="1">
        <f>SUM(D4:D41)</f>
        <v>2474</v>
      </c>
    </row>
    <row r="43" spans="4:4">
      <c r="D43">
        <f>D42*1.2</f>
        <v>2968.7999999999997</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A1732-E525-4FA1-96F6-F0AA25E28B3D}">
  <sheetPr>
    <pageSetUpPr fitToPage="1"/>
  </sheetPr>
  <dimension ref="B1:L49"/>
  <sheetViews>
    <sheetView topLeftCell="B1" zoomScale="90" zoomScaleNormal="90" workbookViewId="0">
      <pane ySplit="11" topLeftCell="C12" activePane="bottomLeft" state="frozen"/>
      <selection pane="bottomLeft" activeCell="AE134" sqref="AE134"/>
      <selection activeCell="AE92" sqref="AE92"/>
    </sheetView>
  </sheetViews>
  <sheetFormatPr defaultColWidth="8.85546875" defaultRowHeight="13.9"/>
  <cols>
    <col min="1" max="1" width="2" style="67" customWidth="1"/>
    <col min="2" max="2" width="15.28515625" style="74" customWidth="1"/>
    <col min="3" max="3" width="104.5703125" style="67" customWidth="1"/>
    <col min="4" max="4" width="23.5703125" style="67" customWidth="1"/>
    <col min="5" max="5" width="20" style="67" customWidth="1"/>
    <col min="6" max="7" width="15" style="67" customWidth="1"/>
    <col min="8" max="8" width="20" style="67" customWidth="1"/>
    <col min="9" max="9" width="20.42578125" style="67" customWidth="1"/>
    <col min="10" max="16384" width="8.85546875" style="67"/>
  </cols>
  <sheetData>
    <row r="1" spans="2:12" ht="24" customHeight="1">
      <c r="B1" s="140" t="s">
        <v>83</v>
      </c>
      <c r="C1" s="141"/>
      <c r="D1" s="141"/>
      <c r="E1" s="141"/>
      <c r="F1" s="141"/>
      <c r="G1" s="141"/>
      <c r="H1" s="141"/>
      <c r="I1" s="141"/>
    </row>
    <row r="2" spans="2:12">
      <c r="B2" s="53" t="s">
        <v>0</v>
      </c>
      <c r="C2" s="53" t="s">
        <v>1</v>
      </c>
      <c r="D2" s="53"/>
      <c r="E2" s="63"/>
      <c r="F2" s="53"/>
      <c r="G2" s="53"/>
      <c r="H2" s="59" t="s">
        <v>2</v>
      </c>
      <c r="I2" s="53" t="s">
        <v>3</v>
      </c>
      <c r="J2" s="53"/>
    </row>
    <row r="3" spans="2:12">
      <c r="B3" s="53" t="s">
        <v>4</v>
      </c>
      <c r="C3" s="53" t="s">
        <v>5</v>
      </c>
      <c r="D3" s="53"/>
      <c r="E3" s="63"/>
      <c r="F3" s="53"/>
      <c r="G3" s="53"/>
      <c r="H3" s="59"/>
      <c r="I3" s="53" t="s">
        <v>6</v>
      </c>
      <c r="J3" s="53"/>
    </row>
    <row r="4" spans="2:12">
      <c r="B4" s="53" t="s">
        <v>7</v>
      </c>
      <c r="C4" s="53" t="s">
        <v>8</v>
      </c>
      <c r="D4" s="53"/>
      <c r="E4" s="63"/>
      <c r="F4" s="53"/>
      <c r="G4" s="53"/>
      <c r="H4" s="59" t="s">
        <v>9</v>
      </c>
      <c r="I4" s="68">
        <v>0.25319999999999998</v>
      </c>
      <c r="J4" s="53"/>
    </row>
    <row r="5" spans="2:12">
      <c r="B5" s="53"/>
      <c r="C5" s="53" t="s">
        <v>84</v>
      </c>
      <c r="D5" s="53"/>
      <c r="E5" s="63"/>
      <c r="F5" s="53"/>
      <c r="G5" s="53"/>
      <c r="H5" s="59" t="s">
        <v>11</v>
      </c>
      <c r="I5" s="53" t="s">
        <v>12</v>
      </c>
      <c r="J5" s="53"/>
    </row>
    <row r="6" spans="2:12">
      <c r="B6" s="53"/>
      <c r="C6" s="53" t="s">
        <v>85</v>
      </c>
      <c r="D6" s="53"/>
      <c r="E6" s="63"/>
      <c r="F6" s="53"/>
      <c r="G6" s="53"/>
      <c r="H6" s="59" t="s">
        <v>13</v>
      </c>
      <c r="I6" s="53" t="s">
        <v>14</v>
      </c>
      <c r="J6" s="53"/>
    </row>
    <row r="7" spans="2:12">
      <c r="B7" s="53"/>
      <c r="C7" s="53" t="s">
        <v>86</v>
      </c>
      <c r="D7" s="53"/>
      <c r="E7" s="63"/>
      <c r="F7" s="53"/>
      <c r="G7" s="53"/>
      <c r="H7" s="59" t="s">
        <v>15</v>
      </c>
      <c r="I7" s="69">
        <v>45821</v>
      </c>
      <c r="J7" s="53"/>
    </row>
    <row r="8" spans="2:12">
      <c r="B8" s="53" t="s">
        <v>16</v>
      </c>
      <c r="C8" s="53" t="s">
        <v>87</v>
      </c>
      <c r="D8" s="53"/>
      <c r="E8" s="63"/>
      <c r="F8" s="53"/>
      <c r="G8" s="53"/>
      <c r="H8" s="53"/>
      <c r="I8" s="53"/>
      <c r="J8" s="53"/>
      <c r="K8" s="53"/>
      <c r="L8" s="53"/>
    </row>
    <row r="9" spans="2:12">
      <c r="B9" s="53" t="s">
        <v>17</v>
      </c>
      <c r="C9" s="63">
        <v>15691579</v>
      </c>
      <c r="D9" s="53"/>
      <c r="E9" s="63"/>
      <c r="F9" s="53"/>
      <c r="G9" s="53"/>
      <c r="H9" s="53"/>
      <c r="I9" s="53"/>
      <c r="J9" s="53"/>
      <c r="K9" s="53"/>
      <c r="L9" s="53"/>
    </row>
    <row r="10" spans="2:12">
      <c r="B10" s="53"/>
      <c r="C10" s="63"/>
      <c r="D10" s="53"/>
      <c r="E10" s="63"/>
      <c r="F10" s="53"/>
      <c r="G10" s="53"/>
      <c r="H10" s="53"/>
      <c r="I10" s="53"/>
      <c r="J10" s="53"/>
      <c r="K10" s="53"/>
      <c r="L10" s="53"/>
    </row>
    <row r="11" spans="2:12">
      <c r="B11" s="70" t="s">
        <v>51</v>
      </c>
      <c r="C11" s="70" t="s">
        <v>52</v>
      </c>
      <c r="D11" s="70" t="s">
        <v>50</v>
      </c>
      <c r="E11" s="70" t="s">
        <v>49</v>
      </c>
      <c r="F11" s="70" t="s">
        <v>88</v>
      </c>
      <c r="G11" s="70" t="s">
        <v>89</v>
      </c>
      <c r="H11" s="70" t="s">
        <v>90</v>
      </c>
      <c r="I11" s="70" t="s">
        <v>91</v>
      </c>
    </row>
    <row r="12" spans="2:12">
      <c r="B12" s="71">
        <v>1</v>
      </c>
      <c r="C12" s="72" t="s">
        <v>92</v>
      </c>
      <c r="D12" s="72" t="s">
        <v>93</v>
      </c>
      <c r="E12" s="72" t="s">
        <v>94</v>
      </c>
      <c r="F12" s="72" t="s">
        <v>95</v>
      </c>
      <c r="G12" s="72"/>
      <c r="H12" s="73"/>
      <c r="I12" s="73">
        <v>71.98</v>
      </c>
    </row>
    <row r="13" spans="2:12">
      <c r="B13" s="74">
        <v>38102</v>
      </c>
      <c r="C13" s="67" t="s">
        <v>96</v>
      </c>
      <c r="D13" s="67" t="s">
        <v>73</v>
      </c>
      <c r="E13" s="67" t="s">
        <v>97</v>
      </c>
      <c r="F13" s="67" t="s">
        <v>95</v>
      </c>
      <c r="G13" s="67">
        <v>1</v>
      </c>
      <c r="H13" s="75">
        <v>11.99</v>
      </c>
      <c r="I13" s="75">
        <v>11.99</v>
      </c>
    </row>
    <row r="14" spans="2:12">
      <c r="B14" s="74">
        <v>2559</v>
      </c>
      <c r="C14" s="67" t="s">
        <v>98</v>
      </c>
      <c r="D14" s="67" t="s">
        <v>73</v>
      </c>
      <c r="E14" s="67" t="s">
        <v>97</v>
      </c>
      <c r="F14" s="67" t="s">
        <v>95</v>
      </c>
      <c r="G14" s="67">
        <v>1</v>
      </c>
      <c r="H14" s="75">
        <v>16.190000000000001</v>
      </c>
      <c r="I14" s="75">
        <v>16.190000000000001</v>
      </c>
    </row>
    <row r="15" spans="2:12">
      <c r="B15" s="74">
        <v>2436</v>
      </c>
      <c r="C15" s="67" t="s">
        <v>99</v>
      </c>
      <c r="D15" s="67" t="s">
        <v>73</v>
      </c>
      <c r="E15" s="67" t="s">
        <v>97</v>
      </c>
      <c r="F15" s="67" t="s">
        <v>100</v>
      </c>
      <c r="G15" s="67">
        <v>1</v>
      </c>
      <c r="H15" s="75">
        <v>23.07</v>
      </c>
      <c r="I15" s="75">
        <v>23.07</v>
      </c>
    </row>
    <row r="16" spans="2:12">
      <c r="B16" s="74">
        <v>247</v>
      </c>
      <c r="C16" s="67" t="s">
        <v>101</v>
      </c>
      <c r="D16" s="67" t="s">
        <v>73</v>
      </c>
      <c r="E16" s="67" t="s">
        <v>97</v>
      </c>
      <c r="F16" s="67" t="s">
        <v>100</v>
      </c>
      <c r="G16" s="67">
        <v>1</v>
      </c>
      <c r="H16" s="75">
        <v>18.21</v>
      </c>
      <c r="I16" s="75">
        <v>18.21</v>
      </c>
    </row>
    <row r="17" spans="2:9">
      <c r="B17" s="74">
        <v>43484</v>
      </c>
      <c r="C17" s="67" t="s">
        <v>102</v>
      </c>
      <c r="D17" s="67" t="s">
        <v>73</v>
      </c>
      <c r="E17" s="67" t="s">
        <v>97</v>
      </c>
      <c r="F17" s="67" t="s">
        <v>100</v>
      </c>
      <c r="G17" s="67">
        <v>2</v>
      </c>
      <c r="H17" s="75">
        <v>1.26</v>
      </c>
      <c r="I17" s="75">
        <v>2.52</v>
      </c>
    </row>
    <row r="18" spans="2:9">
      <c r="H18" s="75"/>
      <c r="I18" s="75"/>
    </row>
    <row r="19" spans="2:9">
      <c r="B19" s="71">
        <v>2</v>
      </c>
      <c r="C19" s="72" t="s">
        <v>103</v>
      </c>
      <c r="D19" s="72" t="s">
        <v>93</v>
      </c>
      <c r="E19" s="72" t="s">
        <v>94</v>
      </c>
      <c r="F19" s="72" t="s">
        <v>95</v>
      </c>
      <c r="G19" s="72"/>
      <c r="H19" s="73"/>
      <c r="I19" s="73">
        <v>810.96</v>
      </c>
    </row>
    <row r="20" spans="2:9">
      <c r="B20" s="74">
        <f>Preços!A14</f>
        <v>5</v>
      </c>
      <c r="C20" s="67" t="s">
        <v>103</v>
      </c>
      <c r="D20" s="67" t="s">
        <v>10</v>
      </c>
      <c r="E20" s="67" t="s">
        <v>97</v>
      </c>
      <c r="F20" s="67" t="s">
        <v>95</v>
      </c>
      <c r="G20" s="67">
        <v>1</v>
      </c>
      <c r="H20" s="75">
        <v>755.97</v>
      </c>
      <c r="I20" s="75">
        <v>755.97</v>
      </c>
    </row>
    <row r="21" spans="2:9">
      <c r="B21" s="74">
        <v>88264</v>
      </c>
      <c r="C21" s="67" t="s">
        <v>104</v>
      </c>
      <c r="D21" s="67" t="s">
        <v>73</v>
      </c>
      <c r="E21" s="67" t="s">
        <v>61</v>
      </c>
      <c r="F21" s="67" t="s">
        <v>100</v>
      </c>
      <c r="G21" s="67">
        <v>1</v>
      </c>
      <c r="H21" s="75">
        <v>30.02</v>
      </c>
      <c r="I21" s="75">
        <v>30.02</v>
      </c>
    </row>
    <row r="22" spans="2:9">
      <c r="B22" s="74">
        <v>88247</v>
      </c>
      <c r="C22" s="67" t="s">
        <v>105</v>
      </c>
      <c r="D22" s="67" t="s">
        <v>73</v>
      </c>
      <c r="E22" s="67" t="s">
        <v>61</v>
      </c>
      <c r="F22" s="67" t="s">
        <v>100</v>
      </c>
      <c r="G22" s="67">
        <v>1</v>
      </c>
      <c r="H22" s="75">
        <v>24.97</v>
      </c>
      <c r="I22" s="75">
        <v>24.97</v>
      </c>
    </row>
    <row r="23" spans="2:9">
      <c r="H23" s="75"/>
      <c r="I23" s="75"/>
    </row>
    <row r="24" spans="2:9">
      <c r="B24" s="71">
        <v>3</v>
      </c>
      <c r="C24" s="72" t="s">
        <v>106</v>
      </c>
      <c r="D24" s="72" t="s">
        <v>93</v>
      </c>
      <c r="E24" s="72" t="s">
        <v>94</v>
      </c>
      <c r="F24" s="72" t="s">
        <v>64</v>
      </c>
      <c r="G24" s="72"/>
      <c r="H24" s="73"/>
      <c r="I24" s="73">
        <v>986.41</v>
      </c>
    </row>
    <row r="25" spans="2:9">
      <c r="B25" s="74">
        <v>3104</v>
      </c>
      <c r="C25" s="67" t="s">
        <v>107</v>
      </c>
      <c r="D25" s="67" t="s">
        <v>73</v>
      </c>
      <c r="E25" s="67" t="s">
        <v>97</v>
      </c>
      <c r="F25" s="67" t="s">
        <v>108</v>
      </c>
      <c r="G25" s="67">
        <v>1</v>
      </c>
      <c r="H25" s="75">
        <v>185.56</v>
      </c>
      <c r="I25" s="75">
        <v>185.56</v>
      </c>
    </row>
    <row r="26" spans="2:9">
      <c r="B26" s="74">
        <v>10502</v>
      </c>
      <c r="C26" s="67" t="s">
        <v>109</v>
      </c>
      <c r="D26" s="67" t="s">
        <v>73</v>
      </c>
      <c r="E26" s="67" t="s">
        <v>97</v>
      </c>
      <c r="F26" s="67" t="s">
        <v>64</v>
      </c>
      <c r="G26" s="67">
        <v>1</v>
      </c>
      <c r="H26" s="75">
        <v>378.12</v>
      </c>
      <c r="I26" s="75">
        <v>378.12</v>
      </c>
    </row>
    <row r="27" spans="2:9">
      <c r="B27" s="74">
        <v>10489</v>
      </c>
      <c r="C27" s="67" t="s">
        <v>110</v>
      </c>
      <c r="D27" s="67" t="s">
        <v>73</v>
      </c>
      <c r="E27" s="67" t="s">
        <v>97</v>
      </c>
      <c r="F27" s="67" t="s">
        <v>100</v>
      </c>
      <c r="G27" s="67">
        <v>5</v>
      </c>
      <c r="H27" s="75">
        <v>18.920000000000002</v>
      </c>
      <c r="I27" s="75">
        <v>94.6</v>
      </c>
    </row>
    <row r="28" spans="2:9">
      <c r="B28" s="74">
        <v>6110</v>
      </c>
      <c r="C28" s="67" t="s">
        <v>111</v>
      </c>
      <c r="D28" s="67" t="s">
        <v>73</v>
      </c>
      <c r="E28" s="67" t="s">
        <v>97</v>
      </c>
      <c r="F28" s="67" t="s">
        <v>100</v>
      </c>
      <c r="G28" s="67">
        <v>5</v>
      </c>
      <c r="H28" s="75">
        <v>21.56</v>
      </c>
      <c r="I28" s="75">
        <v>107.8</v>
      </c>
    </row>
    <row r="29" spans="2:9">
      <c r="B29" s="74">
        <v>252</v>
      </c>
      <c r="C29" s="67" t="s">
        <v>112</v>
      </c>
      <c r="D29" s="67" t="s">
        <v>73</v>
      </c>
      <c r="E29" s="67" t="s">
        <v>97</v>
      </c>
      <c r="F29" s="67" t="s">
        <v>100</v>
      </c>
      <c r="G29" s="67">
        <v>5</v>
      </c>
      <c r="H29" s="75">
        <v>18.21</v>
      </c>
      <c r="I29" s="75">
        <v>91.05</v>
      </c>
    </row>
    <row r="30" spans="2:9">
      <c r="B30" s="74">
        <v>1</v>
      </c>
      <c r="C30" s="67" t="s">
        <v>113</v>
      </c>
      <c r="D30" s="67" t="s">
        <v>10</v>
      </c>
      <c r="E30" s="67" t="s">
        <v>97</v>
      </c>
      <c r="F30" s="67" t="s">
        <v>114</v>
      </c>
      <c r="G30" s="67">
        <v>1</v>
      </c>
      <c r="H30" s="75">
        <v>129.28</v>
      </c>
      <c r="I30" s="75">
        <v>129.28</v>
      </c>
    </row>
    <row r="31" spans="2:9">
      <c r="B31" s="71">
        <v>4</v>
      </c>
      <c r="C31" s="72" t="s">
        <v>115</v>
      </c>
      <c r="D31" s="72" t="s">
        <v>93</v>
      </c>
      <c r="E31" s="72" t="s">
        <v>94</v>
      </c>
      <c r="F31" s="72" t="s">
        <v>116</v>
      </c>
      <c r="G31" s="72"/>
      <c r="H31" s="73"/>
      <c r="I31" s="73">
        <f>I32+I33+I34</f>
        <v>69.83</v>
      </c>
    </row>
    <row r="32" spans="2:9">
      <c r="B32" s="74">
        <f>Preços!A15</f>
        <v>6</v>
      </c>
      <c r="C32" s="67" t="s">
        <v>117</v>
      </c>
      <c r="D32" s="67" t="s">
        <v>10</v>
      </c>
      <c r="E32" s="67" t="s">
        <v>97</v>
      </c>
      <c r="F32" s="67" t="s">
        <v>118</v>
      </c>
      <c r="G32" s="67">
        <v>1</v>
      </c>
      <c r="H32" s="75">
        <f>Preços!F15</f>
        <v>30.06</v>
      </c>
      <c r="I32" s="75">
        <f>H32*G32</f>
        <v>30.06</v>
      </c>
    </row>
    <row r="33" spans="2:9">
      <c r="B33" s="74">
        <v>6110</v>
      </c>
      <c r="C33" s="67" t="s">
        <v>111</v>
      </c>
      <c r="D33" s="67" t="s">
        <v>73</v>
      </c>
      <c r="E33" s="67" t="s">
        <v>97</v>
      </c>
      <c r="F33" s="67" t="s">
        <v>100</v>
      </c>
      <c r="G33" s="67">
        <v>1</v>
      </c>
      <c r="H33" s="75">
        <v>21.56</v>
      </c>
      <c r="I33" s="75">
        <f t="shared" ref="I33:I34" si="0">H33*G33</f>
        <v>21.56</v>
      </c>
    </row>
    <row r="34" spans="2:9">
      <c r="B34" s="74">
        <v>252</v>
      </c>
      <c r="C34" s="67" t="s">
        <v>112</v>
      </c>
      <c r="D34" s="67" t="s">
        <v>73</v>
      </c>
      <c r="E34" s="67" t="s">
        <v>97</v>
      </c>
      <c r="F34" s="67" t="s">
        <v>100</v>
      </c>
      <c r="G34" s="67">
        <v>1</v>
      </c>
      <c r="H34" s="75">
        <v>18.21</v>
      </c>
      <c r="I34" s="75">
        <f t="shared" si="0"/>
        <v>18.21</v>
      </c>
    </row>
    <row r="35" spans="2:9">
      <c r="B35" s="71">
        <v>5</v>
      </c>
      <c r="C35" s="72" t="s">
        <v>119</v>
      </c>
      <c r="D35" s="72" t="s">
        <v>93</v>
      </c>
      <c r="E35" s="72" t="s">
        <v>94</v>
      </c>
      <c r="F35" s="72" t="s">
        <v>116</v>
      </c>
      <c r="G35" s="72"/>
      <c r="H35" s="73"/>
      <c r="I35" s="73">
        <f>SUM(I36:I37)</f>
        <v>3.6501000000000001</v>
      </c>
    </row>
    <row r="36" spans="2:9">
      <c r="B36" s="74">
        <v>88264</v>
      </c>
      <c r="C36" s="67" t="s">
        <v>104</v>
      </c>
      <c r="D36" s="67" t="s">
        <v>73</v>
      </c>
      <c r="E36" s="67" t="s">
        <v>61</v>
      </c>
      <c r="F36" s="67" t="s">
        <v>100</v>
      </c>
      <c r="G36" s="67">
        <v>0.08</v>
      </c>
      <c r="H36" s="75">
        <v>30.02</v>
      </c>
      <c r="I36" s="75">
        <f t="shared" ref="I36:I37" si="1">H36*G36</f>
        <v>2.4016000000000002</v>
      </c>
    </row>
    <row r="37" spans="2:9">
      <c r="B37" s="74">
        <v>88247</v>
      </c>
      <c r="C37" s="67" t="s">
        <v>105</v>
      </c>
      <c r="D37" s="67" t="s">
        <v>73</v>
      </c>
      <c r="E37" s="67" t="s">
        <v>61</v>
      </c>
      <c r="F37" s="67" t="s">
        <v>100</v>
      </c>
      <c r="G37" s="67">
        <v>0.05</v>
      </c>
      <c r="H37" s="75">
        <v>24.97</v>
      </c>
      <c r="I37" s="75">
        <f t="shared" si="1"/>
        <v>1.2484999999999999</v>
      </c>
    </row>
    <row r="38" spans="2:9">
      <c r="B38" s="71">
        <v>6</v>
      </c>
      <c r="C38" s="72" t="s">
        <v>120</v>
      </c>
      <c r="D38" s="72" t="s">
        <v>93</v>
      </c>
      <c r="E38" s="72" t="s">
        <v>94</v>
      </c>
      <c r="F38" s="72" t="s">
        <v>116</v>
      </c>
      <c r="G38" s="72"/>
      <c r="H38" s="73"/>
      <c r="I38" s="73">
        <f>SUM(I39:I40)</f>
        <v>19.744166666666665</v>
      </c>
    </row>
    <row r="39" spans="2:9">
      <c r="B39" s="74">
        <f>Preços!A11</f>
        <v>2</v>
      </c>
      <c r="C39" s="67" t="str">
        <f>Preços!B11</f>
        <v>Canaleta para Dreno de Ar Condicionado - Barra de 2 metros</v>
      </c>
      <c r="D39" s="67" t="s">
        <v>10</v>
      </c>
      <c r="E39" s="67" t="s">
        <v>97</v>
      </c>
      <c r="F39" s="67" t="s">
        <v>116</v>
      </c>
      <c r="G39" s="67">
        <v>2</v>
      </c>
      <c r="H39" s="76">
        <f>Preços!F11</f>
        <v>20.003333333333334</v>
      </c>
      <c r="I39" s="76">
        <f>H39/G39</f>
        <v>10.001666666666667</v>
      </c>
    </row>
    <row r="40" spans="2:9">
      <c r="B40" s="74">
        <v>2701</v>
      </c>
      <c r="C40" s="67" t="s">
        <v>121</v>
      </c>
      <c r="D40" s="67" t="s">
        <v>73</v>
      </c>
      <c r="E40" s="67" t="s">
        <v>61</v>
      </c>
      <c r="F40" s="67" t="s">
        <v>100</v>
      </c>
      <c r="G40" s="67">
        <v>0.25</v>
      </c>
      <c r="H40" s="67">
        <v>38.97</v>
      </c>
      <c r="I40" s="76">
        <f>H40*G40</f>
        <v>9.7424999999999997</v>
      </c>
    </row>
    <row r="41" spans="2:9">
      <c r="B41" s="71">
        <v>7</v>
      </c>
      <c r="C41" s="72" t="s">
        <v>122</v>
      </c>
      <c r="D41" s="72" t="s">
        <v>93</v>
      </c>
      <c r="E41" s="72" t="s">
        <v>94</v>
      </c>
      <c r="F41" s="72" t="s">
        <v>116</v>
      </c>
      <c r="G41" s="72"/>
      <c r="H41" s="73"/>
      <c r="I41" s="73">
        <f>SUM(I42:I43)</f>
        <v>29.699166666666667</v>
      </c>
    </row>
    <row r="42" spans="2:9">
      <c r="B42" s="74">
        <f>Preços!A12</f>
        <v>3</v>
      </c>
      <c r="C42" s="67" t="str">
        <f>Preços!B12</f>
        <v>Canaleta de PVC para Dreno Ar Condicionado Split CB30 Branca 85 x 70mm - Barra de 2 Metros</v>
      </c>
      <c r="D42" s="67" t="s">
        <v>10</v>
      </c>
      <c r="E42" s="67" t="s">
        <v>97</v>
      </c>
      <c r="F42" s="67" t="s">
        <v>116</v>
      </c>
      <c r="G42" s="67">
        <v>2</v>
      </c>
      <c r="H42" s="76">
        <f>Preços!F12</f>
        <v>39.913333333333334</v>
      </c>
      <c r="I42" s="76">
        <f>H42/G42</f>
        <v>19.956666666666667</v>
      </c>
    </row>
    <row r="43" spans="2:9">
      <c r="B43" s="74">
        <v>2701</v>
      </c>
      <c r="C43" s="67" t="s">
        <v>121</v>
      </c>
      <c r="D43" s="67" t="s">
        <v>73</v>
      </c>
      <c r="E43" s="67" t="s">
        <v>61</v>
      </c>
      <c r="F43" s="67" t="s">
        <v>100</v>
      </c>
      <c r="G43" s="67">
        <v>0.25</v>
      </c>
      <c r="H43" s="67">
        <v>38.97</v>
      </c>
      <c r="I43" s="76">
        <f>H43*G43</f>
        <v>9.7424999999999997</v>
      </c>
    </row>
    <row r="44" spans="2:9">
      <c r="B44" s="71">
        <v>8</v>
      </c>
      <c r="C44" s="72" t="s">
        <v>123</v>
      </c>
      <c r="D44" s="72" t="s">
        <v>93</v>
      </c>
      <c r="E44" s="72" t="s">
        <v>94</v>
      </c>
      <c r="F44" s="72" t="s">
        <v>116</v>
      </c>
      <c r="G44" s="72"/>
      <c r="H44" s="73"/>
      <c r="I44" s="73">
        <f>SUM(I45:I46)</f>
        <v>84.387499999999989</v>
      </c>
    </row>
    <row r="45" spans="2:9">
      <c r="B45" s="74">
        <f>Preços!A13</f>
        <v>4</v>
      </c>
      <c r="C45" s="67" t="str">
        <f>Preços!B13</f>
        <v>Canaleta em alumínio para passagem de cabos elétricos/rede, 53 x 15mm, Dutotec ou Similar - Barra de 2 metros.</v>
      </c>
      <c r="D45" s="67" t="s">
        <v>10</v>
      </c>
      <c r="E45" s="67" t="s">
        <v>97</v>
      </c>
      <c r="F45" s="67" t="s">
        <v>116</v>
      </c>
      <c r="G45" s="67">
        <v>2</v>
      </c>
      <c r="H45" s="76">
        <f>Preços!F13</f>
        <v>149.29</v>
      </c>
      <c r="I45" s="76">
        <f>H45/G45</f>
        <v>74.644999999999996</v>
      </c>
    </row>
    <row r="46" spans="2:9">
      <c r="B46" s="74">
        <v>2701</v>
      </c>
      <c r="C46" s="67" t="s">
        <v>121</v>
      </c>
      <c r="D46" s="67" t="s">
        <v>73</v>
      </c>
      <c r="E46" s="67" t="s">
        <v>61</v>
      </c>
      <c r="F46" s="67" t="s">
        <v>100</v>
      </c>
      <c r="G46" s="67">
        <v>0.25</v>
      </c>
      <c r="H46" s="67">
        <v>38.97</v>
      </c>
      <c r="I46" s="76">
        <f>H46*G46</f>
        <v>9.7424999999999997</v>
      </c>
    </row>
    <row r="47" spans="2:9">
      <c r="B47" s="71">
        <v>9</v>
      </c>
      <c r="C47" s="72" t="s">
        <v>124</v>
      </c>
      <c r="D47" s="72" t="s">
        <v>93</v>
      </c>
      <c r="E47" s="72" t="s">
        <v>94</v>
      </c>
      <c r="F47" s="72" t="s">
        <v>116</v>
      </c>
      <c r="G47" s="72"/>
      <c r="H47" s="73"/>
      <c r="I47" s="73">
        <f>SUM(I48:I49)</f>
        <v>1099.8</v>
      </c>
    </row>
    <row r="48" spans="2:9">
      <c r="B48" s="74">
        <v>88264</v>
      </c>
      <c r="C48" s="67" t="s">
        <v>104</v>
      </c>
      <c r="D48" s="67" t="s">
        <v>73</v>
      </c>
      <c r="E48" s="67" t="s">
        <v>61</v>
      </c>
      <c r="F48" s="67" t="s">
        <v>100</v>
      </c>
      <c r="G48" s="67">
        <v>20</v>
      </c>
      <c r="H48" s="75">
        <v>30.02</v>
      </c>
      <c r="I48" s="75">
        <f t="shared" ref="I48:I49" si="2">H48*G48</f>
        <v>600.4</v>
      </c>
    </row>
    <row r="49" spans="2:9">
      <c r="B49" s="74">
        <v>88247</v>
      </c>
      <c r="C49" s="67" t="s">
        <v>105</v>
      </c>
      <c r="D49" s="67" t="s">
        <v>73</v>
      </c>
      <c r="E49" s="67" t="s">
        <v>61</v>
      </c>
      <c r="F49" s="67" t="s">
        <v>100</v>
      </c>
      <c r="G49" s="67">
        <v>20</v>
      </c>
      <c r="H49" s="75">
        <v>24.97</v>
      </c>
      <c r="I49" s="75">
        <f t="shared" si="2"/>
        <v>499.4</v>
      </c>
    </row>
  </sheetData>
  <sheetProtection formatCells="0" formatColumns="0" formatRows="0" insertColumns="0" insertRows="0" insertHyperlinks="0" deleteColumns="0" deleteRows="0" sort="0" autoFilter="0" pivotTables="0"/>
  <autoFilter ref="B11:F11" xr:uid="{00000000-0009-0000-0000-000000000000}"/>
  <mergeCells count="1">
    <mergeCell ref="B1:I1"/>
  </mergeCells>
  <pageMargins left="0.39370078740157483" right="0.39370078740157483" top="0.78740157480314965" bottom="0.78740157480314965" header="0.31496062992125984" footer="0.31496062992125984"/>
  <pageSetup scale="55" fitToHeight="3" orientation="landscape" r:id="rId1"/>
  <headerFooter>
    <oddHeader>&amp;L&amp;G&amp;C&amp;"Arial,Normal"Governo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8847B-E71D-4DC4-81D5-76D848EE0B23}">
  <sheetPr>
    <pageSetUpPr fitToPage="1"/>
  </sheetPr>
  <dimension ref="B2:G47"/>
  <sheetViews>
    <sheetView topLeftCell="A4" zoomScaleNormal="100" workbookViewId="0">
      <selection activeCell="AE92" sqref="AE92"/>
    </sheetView>
  </sheetViews>
  <sheetFormatPr defaultColWidth="9.28515625" defaultRowHeight="12"/>
  <cols>
    <col min="1" max="1" width="9.28515625" style="77"/>
    <col min="2" max="2" width="15.28515625" style="77" customWidth="1"/>
    <col min="3" max="3" width="71.28515625" style="77" customWidth="1"/>
    <col min="4" max="4" width="10.28515625" style="77" customWidth="1"/>
    <col min="5" max="5" width="10.140625" style="77" customWidth="1"/>
    <col min="6" max="6" width="10.85546875" style="77" customWidth="1"/>
    <col min="7" max="7" width="15.5703125" style="77" customWidth="1"/>
    <col min="8" max="16384" width="9.28515625" style="77"/>
  </cols>
  <sheetData>
    <row r="2" spans="2:7" ht="11.45" customHeight="1">
      <c r="B2" s="78"/>
      <c r="C2" s="78"/>
      <c r="D2" s="78"/>
      <c r="E2" s="78"/>
      <c r="F2" s="78"/>
      <c r="G2" s="78"/>
    </row>
    <row r="3" spans="2:7" ht="11.45" customHeight="1">
      <c r="B3" s="28" t="s">
        <v>0</v>
      </c>
      <c r="C3" s="27" t="s">
        <v>1</v>
      </c>
      <c r="D3" s="25"/>
      <c r="E3" s="131" t="s">
        <v>2</v>
      </c>
      <c r="F3" s="25"/>
      <c r="G3" s="30" t="s">
        <v>3</v>
      </c>
    </row>
    <row r="4" spans="2:7" ht="23.45" customHeight="1">
      <c r="B4" s="28" t="s">
        <v>4</v>
      </c>
      <c r="C4" s="27" t="s">
        <v>5</v>
      </c>
      <c r="D4" s="25"/>
      <c r="E4" s="131"/>
      <c r="F4" s="25"/>
      <c r="G4" s="30" t="s">
        <v>6</v>
      </c>
    </row>
    <row r="5" spans="2:7" ht="11.45" customHeight="1">
      <c r="B5" s="28" t="s">
        <v>7</v>
      </c>
      <c r="C5" s="30" t="s">
        <v>8</v>
      </c>
      <c r="D5" s="25"/>
      <c r="E5" s="28" t="s">
        <v>9</v>
      </c>
      <c r="F5" s="25"/>
      <c r="G5" s="50">
        <v>0.25319999999999998</v>
      </c>
    </row>
    <row r="6" spans="2:7" ht="11.45" customHeight="1">
      <c r="B6" s="48"/>
      <c r="C6" s="27" t="s">
        <v>84</v>
      </c>
      <c r="D6" s="25"/>
      <c r="E6" s="28" t="s">
        <v>11</v>
      </c>
      <c r="F6" s="25"/>
      <c r="G6" s="30" t="s">
        <v>12</v>
      </c>
    </row>
    <row r="7" spans="2:7" ht="11.45" customHeight="1">
      <c r="B7" s="48"/>
      <c r="C7" s="27" t="s">
        <v>85</v>
      </c>
      <c r="D7" s="25"/>
      <c r="E7" s="28" t="s">
        <v>13</v>
      </c>
      <c r="F7" s="25"/>
      <c r="G7" s="30" t="s">
        <v>14</v>
      </c>
    </row>
    <row r="8" spans="2:7" ht="11.45" customHeight="1">
      <c r="B8" s="28"/>
      <c r="C8" s="36" t="s">
        <v>86</v>
      </c>
      <c r="D8" s="25"/>
      <c r="E8" s="28" t="s">
        <v>15</v>
      </c>
      <c r="F8" s="25"/>
      <c r="G8" s="34">
        <v>45821</v>
      </c>
    </row>
    <row r="9" spans="2:7" ht="11.45" customHeight="1">
      <c r="B9" s="28" t="s">
        <v>16</v>
      </c>
      <c r="C9" s="36" t="s">
        <v>87</v>
      </c>
      <c r="D9" s="25"/>
      <c r="E9" s="28" t="s">
        <v>17</v>
      </c>
      <c r="F9" s="25"/>
      <c r="G9" s="36">
        <v>15691579</v>
      </c>
    </row>
    <row r="10" spans="2:7" ht="11.45" customHeight="1">
      <c r="B10" s="25"/>
      <c r="C10" s="25"/>
      <c r="D10" s="25"/>
      <c r="E10" s="31"/>
      <c r="F10" s="31"/>
      <c r="G10" s="38"/>
    </row>
    <row r="11" spans="2:7" ht="11.45" customHeight="1">
      <c r="B11" s="79"/>
      <c r="C11" s="79"/>
      <c r="D11" s="79"/>
      <c r="E11" s="79"/>
      <c r="F11" s="79"/>
      <c r="G11" s="79"/>
    </row>
    <row r="12" spans="2:7">
      <c r="B12" s="145" t="s">
        <v>125</v>
      </c>
      <c r="C12" s="145"/>
      <c r="D12" s="145"/>
      <c r="E12" s="145"/>
      <c r="F12" s="145"/>
      <c r="G12" s="145"/>
    </row>
    <row r="13" spans="2:7">
      <c r="B13" s="145"/>
      <c r="C13" s="145"/>
      <c r="D13" s="145"/>
      <c r="E13" s="145"/>
      <c r="F13" s="145"/>
      <c r="G13" s="145"/>
    </row>
    <row r="14" spans="2:7" ht="12" customHeight="1">
      <c r="B14" s="146" t="s">
        <v>126</v>
      </c>
      <c r="C14" s="147"/>
      <c r="D14" s="148"/>
      <c r="E14" s="146" t="s">
        <v>127</v>
      </c>
      <c r="F14" s="147"/>
      <c r="G14" s="148"/>
    </row>
    <row r="15" spans="2:7" ht="12" customHeight="1">
      <c r="B15" s="149"/>
      <c r="C15" s="150"/>
      <c r="D15" s="151"/>
      <c r="E15" s="149"/>
      <c r="F15" s="150"/>
      <c r="G15" s="151"/>
    </row>
    <row r="16" spans="2:7">
      <c r="B16" s="80" t="s">
        <v>128</v>
      </c>
      <c r="C16" s="80" t="s">
        <v>129</v>
      </c>
      <c r="D16" s="80" t="s">
        <v>130</v>
      </c>
      <c r="E16" s="80" t="s">
        <v>131</v>
      </c>
      <c r="F16" s="80" t="s">
        <v>132</v>
      </c>
      <c r="G16" s="80" t="s">
        <v>133</v>
      </c>
    </row>
    <row r="17" spans="2:7">
      <c r="B17" s="81" t="s">
        <v>134</v>
      </c>
      <c r="C17" s="82" t="s">
        <v>135</v>
      </c>
      <c r="D17" s="83">
        <v>4.2500000000000003E-2</v>
      </c>
      <c r="E17" s="84">
        <v>3</v>
      </c>
      <c r="F17" s="84">
        <f t="shared" ref="F17:F24" si="0">(G17+E17)/2</f>
        <v>4.25</v>
      </c>
      <c r="G17" s="84">
        <v>5.5</v>
      </c>
    </row>
    <row r="18" spans="2:7">
      <c r="B18" s="81" t="s">
        <v>136</v>
      </c>
      <c r="C18" s="82" t="s">
        <v>137</v>
      </c>
      <c r="D18" s="83">
        <v>1.23E-2</v>
      </c>
      <c r="E18" s="84">
        <v>0.97</v>
      </c>
      <c r="F18" s="84">
        <f>(G18+E18)/2</f>
        <v>1.1200000000000001</v>
      </c>
      <c r="G18" s="84">
        <v>1.27</v>
      </c>
    </row>
    <row r="19" spans="2:7">
      <c r="B19" s="81" t="s">
        <v>138</v>
      </c>
      <c r="C19" s="82" t="s">
        <v>139</v>
      </c>
      <c r="D19" s="83">
        <v>8.9999999999999993E-3</v>
      </c>
      <c r="E19" s="84">
        <v>0.8</v>
      </c>
      <c r="F19" s="84">
        <f t="shared" si="0"/>
        <v>0.9</v>
      </c>
      <c r="G19" s="84">
        <v>1</v>
      </c>
    </row>
    <row r="20" spans="2:7">
      <c r="B20" s="81" t="s">
        <v>140</v>
      </c>
      <c r="C20" s="82" t="s">
        <v>141</v>
      </c>
      <c r="D20" s="83">
        <v>9.9000000000000008E-3</v>
      </c>
      <c r="E20" s="84">
        <v>0.59</v>
      </c>
      <c r="F20" s="84">
        <f t="shared" si="0"/>
        <v>0.99</v>
      </c>
      <c r="G20" s="84">
        <v>1.39</v>
      </c>
    </row>
    <row r="21" spans="2:7">
      <c r="B21" s="81" t="s">
        <v>142</v>
      </c>
      <c r="C21" s="82" t="s">
        <v>143</v>
      </c>
      <c r="D21" s="83">
        <v>8.3099999999999993E-2</v>
      </c>
      <c r="E21" s="84">
        <v>6.16</v>
      </c>
      <c r="F21" s="84">
        <f t="shared" si="0"/>
        <v>7.5600000000000005</v>
      </c>
      <c r="G21" s="84">
        <v>8.9600000000000009</v>
      </c>
    </row>
    <row r="22" spans="2:7">
      <c r="B22" s="81" t="s">
        <v>144</v>
      </c>
      <c r="C22" s="82" t="s">
        <v>145</v>
      </c>
      <c r="D22" s="83">
        <v>6.4999999999999997E-3</v>
      </c>
      <c r="E22" s="142" t="s">
        <v>146</v>
      </c>
      <c r="F22" s="142"/>
      <c r="G22" s="142"/>
    </row>
    <row r="23" spans="2:7">
      <c r="B23" s="81" t="s">
        <v>147</v>
      </c>
      <c r="C23" s="82" t="s">
        <v>148</v>
      </c>
      <c r="D23" s="83">
        <v>0.03</v>
      </c>
      <c r="E23" s="142"/>
      <c r="F23" s="142"/>
      <c r="G23" s="142"/>
    </row>
    <row r="24" spans="2:7">
      <c r="B24" s="81" t="s">
        <v>149</v>
      </c>
      <c r="C24" s="82" t="s">
        <v>150</v>
      </c>
      <c r="D24" s="83">
        <v>3.5000000000000003E-2</v>
      </c>
      <c r="E24" s="84">
        <v>2</v>
      </c>
      <c r="F24" s="84">
        <f t="shared" si="0"/>
        <v>3.5</v>
      </c>
      <c r="G24" s="84">
        <v>5</v>
      </c>
    </row>
    <row r="25" spans="2:7">
      <c r="B25" s="81" t="s">
        <v>151</v>
      </c>
      <c r="C25" s="82" t="s">
        <v>152</v>
      </c>
      <c r="D25" s="83">
        <v>0</v>
      </c>
      <c r="E25" s="84">
        <v>0</v>
      </c>
      <c r="F25" s="84">
        <v>4.5</v>
      </c>
      <c r="G25" s="84">
        <v>0</v>
      </c>
    </row>
    <row r="26" spans="2:7">
      <c r="B26" s="81"/>
      <c r="C26" s="81"/>
      <c r="D26" s="83"/>
      <c r="E26" s="84"/>
      <c r="F26" s="84"/>
      <c r="G26" s="84"/>
    </row>
    <row r="27" spans="2:7">
      <c r="B27" s="80" t="s">
        <v>153</v>
      </c>
      <c r="C27" s="80" t="s">
        <v>153</v>
      </c>
      <c r="D27" s="85">
        <f>((1+D17+D19+D18)*(1+D20)*(1+D21))/(1-D23-D22-D24)-1</f>
        <v>0.25321333077221331</v>
      </c>
      <c r="E27" s="85"/>
      <c r="F27" s="85"/>
      <c r="G27" s="85"/>
    </row>
    <row r="29" spans="2:7">
      <c r="C29" s="86" t="s">
        <v>154</v>
      </c>
      <c r="D29" s="87"/>
    </row>
    <row r="31" spans="2:7" ht="26.45">
      <c r="C31" s="88" t="s">
        <v>155</v>
      </c>
    </row>
    <row r="34" spans="2:7" hidden="1">
      <c r="B34" s="143" t="s">
        <v>156</v>
      </c>
      <c r="C34" s="143"/>
      <c r="D34" s="143"/>
      <c r="E34" s="143"/>
      <c r="F34" s="143"/>
      <c r="G34" s="143"/>
    </row>
    <row r="35" spans="2:7" hidden="1">
      <c r="B35" s="7" t="s">
        <v>157</v>
      </c>
    </row>
    <row r="36" spans="2:7" hidden="1">
      <c r="B36" s="144" t="s">
        <v>158</v>
      </c>
      <c r="C36" s="144"/>
      <c r="D36" s="144"/>
      <c r="E36" s="144"/>
      <c r="F36" s="144"/>
      <c r="G36" s="144"/>
    </row>
    <row r="37" spans="2:7" ht="70.5" hidden="1" customHeight="1">
      <c r="B37" s="144"/>
      <c r="C37" s="144"/>
      <c r="D37" s="144"/>
      <c r="E37" s="144"/>
      <c r="F37" s="144"/>
      <c r="G37" s="144"/>
    </row>
    <row r="40" spans="2:7">
      <c r="B40" s="5" t="s">
        <v>159</v>
      </c>
    </row>
    <row r="41" spans="2:7">
      <c r="B41" s="5"/>
    </row>
    <row r="42" spans="2:7">
      <c r="B42" s="5"/>
    </row>
    <row r="43" spans="2:7">
      <c r="B43" s="5"/>
    </row>
    <row r="44" spans="2:7">
      <c r="B44" s="5"/>
    </row>
    <row r="45" spans="2:7">
      <c r="B45" s="6" t="s">
        <v>160</v>
      </c>
    </row>
    <row r="46" spans="2:7">
      <c r="B46" s="6" t="s">
        <v>161</v>
      </c>
    </row>
    <row r="47" spans="2:7">
      <c r="B47" s="7" t="s">
        <v>162</v>
      </c>
    </row>
  </sheetData>
  <mergeCells count="7">
    <mergeCell ref="E22:G23"/>
    <mergeCell ref="B34:G34"/>
    <mergeCell ref="B36:G37"/>
    <mergeCell ref="E3:E4"/>
    <mergeCell ref="B12:G13"/>
    <mergeCell ref="B14:D15"/>
    <mergeCell ref="E14:G15"/>
  </mergeCells>
  <pageMargins left="0.39370078740157483" right="0.39370078740157483" top="0.78740157480314965" bottom="0.78740157480314965" header="0.31496062992125984" footer="0.31496062992125984"/>
  <pageSetup scale="90" orientation="landscape" r:id="rId1"/>
  <headerFooter>
    <oddHeader>&amp;L&amp;G&amp;C&amp;"Arial,Normal"Governo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E9E5F-B33B-4949-AFBF-3BFB6554D8F6}">
  <sheetPr>
    <pageSetUpPr fitToPage="1"/>
  </sheetPr>
  <dimension ref="A1:AM363"/>
  <sheetViews>
    <sheetView showGridLines="0" view="pageBreakPreview" topLeftCell="A33" zoomScaleNormal="100" zoomScaleSheetLayoutView="100" workbookViewId="0">
      <selection activeCell="AE92" sqref="AE92"/>
    </sheetView>
  </sheetViews>
  <sheetFormatPr defaultColWidth="9.140625" defaultRowHeight="12"/>
  <cols>
    <col min="1" max="1" width="15.85546875" style="47" customWidth="1"/>
    <col min="2" max="2" width="57.7109375" style="47" customWidth="1"/>
    <col min="3" max="4" width="11.140625" style="47" customWidth="1"/>
    <col min="5" max="39" width="9.140625" style="89"/>
    <col min="40" max="16384" width="9.140625" style="47"/>
  </cols>
  <sheetData>
    <row r="1" spans="1:11" s="89" customFormat="1"/>
    <row r="2" spans="1:11" s="89" customFormat="1" ht="61.15" hidden="1" customHeight="1">
      <c r="A2" s="47"/>
      <c r="B2" s="152"/>
      <c r="C2" s="152"/>
      <c r="D2" s="152"/>
    </row>
    <row r="3" spans="1:11" s="89" customFormat="1">
      <c r="A3" s="47"/>
      <c r="B3" s="158"/>
      <c r="C3" s="158"/>
    </row>
    <row r="4" spans="1:11" s="89" customFormat="1" ht="14.45" customHeight="1">
      <c r="A4" s="153" t="s">
        <v>163</v>
      </c>
      <c r="B4" s="153"/>
      <c r="C4" s="153"/>
      <c r="D4" s="153"/>
    </row>
    <row r="5" spans="1:11" s="89" customFormat="1">
      <c r="A5" s="47"/>
      <c r="B5" s="47"/>
      <c r="C5" s="47"/>
      <c r="D5" s="47"/>
    </row>
    <row r="6" spans="1:11" s="89" customFormat="1" ht="13.15" customHeight="1">
      <c r="A6" s="28" t="s">
        <v>0</v>
      </c>
      <c r="B6" s="27" t="s">
        <v>1</v>
      </c>
      <c r="C6" s="29"/>
      <c r="D6" s="29"/>
      <c r="E6" s="29"/>
      <c r="F6" s="29"/>
      <c r="G6" s="25"/>
      <c r="H6" s="154"/>
      <c r="I6" s="154"/>
      <c r="J6" s="155"/>
      <c r="K6" s="155"/>
    </row>
    <row r="7" spans="1:11" s="89" customFormat="1">
      <c r="A7" s="28" t="s">
        <v>4</v>
      </c>
      <c r="B7" s="27" t="s">
        <v>5</v>
      </c>
      <c r="C7" s="25"/>
      <c r="D7" s="25"/>
      <c r="E7" s="31"/>
      <c r="F7" s="25"/>
      <c r="G7" s="25"/>
      <c r="H7" s="154"/>
      <c r="I7" s="154"/>
      <c r="J7" s="155"/>
      <c r="K7" s="155"/>
    </row>
    <row r="8" spans="1:11" s="89" customFormat="1" ht="12" customHeight="1">
      <c r="A8" s="48" t="s">
        <v>7</v>
      </c>
      <c r="B8" s="30" t="s">
        <v>73</v>
      </c>
      <c r="C8" s="90"/>
      <c r="D8" s="90"/>
      <c r="E8" s="31"/>
      <c r="F8" s="25"/>
      <c r="G8" s="25"/>
      <c r="H8" s="28"/>
      <c r="I8" s="38"/>
      <c r="J8" s="32"/>
      <c r="K8" s="25"/>
    </row>
    <row r="9" spans="1:11" s="89" customFormat="1">
      <c r="A9" s="48" t="s">
        <v>164</v>
      </c>
      <c r="B9" s="102" t="s">
        <v>165</v>
      </c>
      <c r="C9" s="90"/>
      <c r="D9" s="90"/>
      <c r="E9" s="31"/>
      <c r="F9" s="25"/>
      <c r="G9" s="25"/>
      <c r="H9" s="28"/>
      <c r="I9" s="38"/>
      <c r="J9" s="34"/>
      <c r="K9" s="25"/>
    </row>
    <row r="10" spans="1:11" s="89" customFormat="1">
      <c r="A10" s="28" t="s">
        <v>16</v>
      </c>
      <c r="B10" s="36" t="s">
        <v>87</v>
      </c>
      <c r="C10" s="25"/>
      <c r="D10" s="25"/>
      <c r="E10" s="31"/>
      <c r="F10" s="25"/>
      <c r="G10" s="25"/>
      <c r="H10" s="28"/>
      <c r="I10" s="38"/>
      <c r="J10" s="35"/>
      <c r="K10" s="25"/>
    </row>
    <row r="11" spans="1:11" s="89" customFormat="1">
      <c r="A11" s="28" t="s">
        <v>17</v>
      </c>
      <c r="B11" s="36">
        <v>15691579</v>
      </c>
      <c r="C11" s="31"/>
      <c r="D11" s="37"/>
      <c r="E11" s="31"/>
      <c r="F11" s="25"/>
      <c r="G11" s="25"/>
      <c r="H11" s="28"/>
      <c r="I11" s="91"/>
      <c r="J11" s="35"/>
      <c r="K11" s="25"/>
    </row>
    <row r="12" spans="1:11" s="89" customFormat="1">
      <c r="A12" s="47"/>
      <c r="B12" s="47"/>
      <c r="C12" s="47"/>
      <c r="D12" s="47"/>
    </row>
    <row r="13" spans="1:11" s="89" customFormat="1" ht="13.9">
      <c r="A13" s="70" t="s">
        <v>19</v>
      </c>
      <c r="B13" s="70" t="s">
        <v>166</v>
      </c>
      <c r="C13" s="70" t="s">
        <v>167</v>
      </c>
      <c r="D13" s="70" t="s">
        <v>168</v>
      </c>
    </row>
    <row r="14" spans="1:11" s="89" customFormat="1">
      <c r="A14" s="80" t="s">
        <v>169</v>
      </c>
      <c r="B14" s="80" t="s">
        <v>170</v>
      </c>
      <c r="C14" s="80"/>
      <c r="D14" s="80"/>
    </row>
    <row r="15" spans="1:11" s="89" customFormat="1">
      <c r="A15" s="92" t="s">
        <v>171</v>
      </c>
      <c r="B15" s="93" t="s">
        <v>172</v>
      </c>
      <c r="C15" s="94">
        <v>0.2</v>
      </c>
      <c r="D15" s="94">
        <v>0.2</v>
      </c>
    </row>
    <row r="16" spans="1:11" s="89" customFormat="1">
      <c r="A16" s="92" t="s">
        <v>173</v>
      </c>
      <c r="B16" s="93" t="s">
        <v>174</v>
      </c>
      <c r="C16" s="95">
        <v>1.4999999999999999E-2</v>
      </c>
      <c r="D16" s="95">
        <v>1.4999999999999999E-2</v>
      </c>
    </row>
    <row r="17" spans="1:4" s="89" customFormat="1">
      <c r="A17" s="92" t="s">
        <v>175</v>
      </c>
      <c r="B17" s="93" t="s">
        <v>176</v>
      </c>
      <c r="C17" s="94">
        <v>0.01</v>
      </c>
      <c r="D17" s="94">
        <v>0.01</v>
      </c>
    </row>
    <row r="18" spans="1:4" s="89" customFormat="1">
      <c r="A18" s="92" t="s">
        <v>177</v>
      </c>
      <c r="B18" s="93" t="s">
        <v>178</v>
      </c>
      <c r="C18" s="95">
        <v>2E-3</v>
      </c>
      <c r="D18" s="95">
        <v>2E-3</v>
      </c>
    </row>
    <row r="19" spans="1:4" s="89" customFormat="1">
      <c r="A19" s="92" t="s">
        <v>179</v>
      </c>
      <c r="B19" s="93" t="s">
        <v>180</v>
      </c>
      <c r="C19" s="94">
        <v>6.0000000000000001E-3</v>
      </c>
      <c r="D19" s="94">
        <v>6.0000000000000001E-3</v>
      </c>
    </row>
    <row r="20" spans="1:4" s="89" customFormat="1">
      <c r="A20" s="92" t="s">
        <v>181</v>
      </c>
      <c r="B20" s="93" t="s">
        <v>182</v>
      </c>
      <c r="C20" s="95">
        <v>2.5000000000000001E-2</v>
      </c>
      <c r="D20" s="95">
        <v>2.5000000000000001E-2</v>
      </c>
    </row>
    <row r="21" spans="1:4" s="89" customFormat="1">
      <c r="A21" s="92" t="s">
        <v>183</v>
      </c>
      <c r="B21" s="93" t="s">
        <v>184</v>
      </c>
      <c r="C21" s="94">
        <v>0.03</v>
      </c>
      <c r="D21" s="94">
        <v>0.03</v>
      </c>
    </row>
    <row r="22" spans="1:4" s="89" customFormat="1">
      <c r="A22" s="92" t="s">
        <v>185</v>
      </c>
      <c r="B22" s="93" t="s">
        <v>186</v>
      </c>
      <c r="C22" s="95">
        <v>0.08</v>
      </c>
      <c r="D22" s="95">
        <v>0.08</v>
      </c>
    </row>
    <row r="23" spans="1:4" s="89" customFormat="1">
      <c r="A23" s="92" t="s">
        <v>187</v>
      </c>
      <c r="B23" s="93" t="s">
        <v>188</v>
      </c>
      <c r="C23" s="94">
        <v>0</v>
      </c>
      <c r="D23" s="94">
        <v>0</v>
      </c>
    </row>
    <row r="24" spans="1:4" s="89" customFormat="1">
      <c r="A24" s="92"/>
      <c r="B24" s="96" t="s">
        <v>189</v>
      </c>
      <c r="C24" s="94">
        <f>SUM(C15:C23)</f>
        <v>0.36800000000000005</v>
      </c>
      <c r="D24" s="94">
        <f>SUM(D15:D23)</f>
        <v>0.36800000000000005</v>
      </c>
    </row>
    <row r="25" spans="1:4" s="89" customFormat="1" ht="6" customHeight="1">
      <c r="A25" s="92"/>
      <c r="B25" s="96"/>
      <c r="C25" s="97"/>
      <c r="D25" s="97"/>
    </row>
    <row r="26" spans="1:4" s="89" customFormat="1">
      <c r="A26" s="80" t="s">
        <v>190</v>
      </c>
      <c r="B26" s="80" t="s">
        <v>191</v>
      </c>
      <c r="C26" s="80"/>
      <c r="D26" s="80"/>
    </row>
    <row r="27" spans="1:4" s="89" customFormat="1">
      <c r="A27" s="92" t="s">
        <v>192</v>
      </c>
      <c r="B27" s="93" t="s">
        <v>193</v>
      </c>
      <c r="C27" s="98">
        <v>0.17929999999999999</v>
      </c>
      <c r="D27" s="98" t="s">
        <v>194</v>
      </c>
    </row>
    <row r="28" spans="1:4" s="89" customFormat="1">
      <c r="A28" s="92" t="s">
        <v>195</v>
      </c>
      <c r="B28" s="93" t="s">
        <v>196</v>
      </c>
      <c r="C28" s="98">
        <v>4.24E-2</v>
      </c>
      <c r="D28" s="98" t="s">
        <v>194</v>
      </c>
    </row>
    <row r="29" spans="1:4" s="89" customFormat="1">
      <c r="A29" s="92" t="s">
        <v>197</v>
      </c>
      <c r="B29" s="93" t="s">
        <v>198</v>
      </c>
      <c r="C29" s="98">
        <v>8.6999999999999994E-3</v>
      </c>
      <c r="D29" s="98">
        <v>6.6E-3</v>
      </c>
    </row>
    <row r="30" spans="1:4" s="89" customFormat="1">
      <c r="A30" s="92" t="s">
        <v>199</v>
      </c>
      <c r="B30" s="93" t="s">
        <v>200</v>
      </c>
      <c r="C30" s="98">
        <v>0.1096</v>
      </c>
      <c r="D30" s="98">
        <v>8.3299999999999999E-2</v>
      </c>
    </row>
    <row r="31" spans="1:4" s="89" customFormat="1">
      <c r="A31" s="92" t="s">
        <v>201</v>
      </c>
      <c r="B31" s="93" t="s">
        <v>202</v>
      </c>
      <c r="C31" s="98">
        <v>6.9999999999999999E-4</v>
      </c>
      <c r="D31" s="98">
        <v>5.0000000000000001E-4</v>
      </c>
    </row>
    <row r="32" spans="1:4" s="89" customFormat="1">
      <c r="A32" s="92" t="s">
        <v>203</v>
      </c>
      <c r="B32" s="93" t="s">
        <v>204</v>
      </c>
      <c r="C32" s="98">
        <v>7.3000000000000001E-3</v>
      </c>
      <c r="D32" s="98">
        <v>5.5999999999999999E-3</v>
      </c>
    </row>
    <row r="33" spans="1:4" s="89" customFormat="1">
      <c r="A33" s="92" t="s">
        <v>205</v>
      </c>
      <c r="B33" s="93" t="s">
        <v>206</v>
      </c>
      <c r="C33" s="98">
        <v>1.55E-2</v>
      </c>
      <c r="D33" s="98" t="s">
        <v>194</v>
      </c>
    </row>
    <row r="34" spans="1:4" s="89" customFormat="1">
      <c r="A34" s="92" t="s">
        <v>207</v>
      </c>
      <c r="B34" s="93" t="s">
        <v>208</v>
      </c>
      <c r="C34" s="98">
        <v>1E-3</v>
      </c>
      <c r="D34" s="98">
        <v>8.0000000000000004E-4</v>
      </c>
    </row>
    <row r="35" spans="1:4" s="89" customFormat="1">
      <c r="A35" s="92" t="s">
        <v>209</v>
      </c>
      <c r="B35" s="93" t="s">
        <v>210</v>
      </c>
      <c r="C35" s="98">
        <v>0.1051</v>
      </c>
      <c r="D35" s="98">
        <v>7.9899999999999999E-2</v>
      </c>
    </row>
    <row r="36" spans="1:4" s="89" customFormat="1">
      <c r="A36" s="92" t="s">
        <v>211</v>
      </c>
      <c r="B36" s="93" t="s">
        <v>212</v>
      </c>
      <c r="C36" s="98">
        <v>4.0000000000000002E-4</v>
      </c>
      <c r="D36" s="98">
        <v>2.9999999999999997E-4</v>
      </c>
    </row>
    <row r="37" spans="1:4" s="89" customFormat="1">
      <c r="A37" s="99"/>
      <c r="B37" s="96" t="s">
        <v>213</v>
      </c>
      <c r="C37" s="97">
        <f>SUM(C27:C36)</f>
        <v>0.46999999999999992</v>
      </c>
      <c r="D37" s="97">
        <f>SUM(D27:D36)</f>
        <v>0.17699999999999996</v>
      </c>
    </row>
    <row r="38" spans="1:4" s="89" customFormat="1" ht="6" customHeight="1">
      <c r="A38" s="92"/>
      <c r="B38" s="96"/>
      <c r="C38" s="97"/>
      <c r="D38" s="97"/>
    </row>
    <row r="39" spans="1:4" s="89" customFormat="1">
      <c r="A39" s="80" t="s">
        <v>214</v>
      </c>
      <c r="B39" s="80" t="s">
        <v>215</v>
      </c>
      <c r="C39" s="80"/>
      <c r="D39" s="80"/>
    </row>
    <row r="40" spans="1:4" s="89" customFormat="1">
      <c r="A40" s="92" t="s">
        <v>216</v>
      </c>
      <c r="B40" s="93" t="s">
        <v>217</v>
      </c>
      <c r="C40" s="98">
        <v>4.53E-2</v>
      </c>
      <c r="D40" s="98">
        <v>3.6299999999999999E-2</v>
      </c>
    </row>
    <row r="41" spans="1:4" s="89" customFormat="1">
      <c r="A41" s="92" t="s">
        <v>218</v>
      </c>
      <c r="B41" s="93" t="s">
        <v>219</v>
      </c>
      <c r="C41" s="98">
        <v>1.1000000000000001E-3</v>
      </c>
      <c r="D41" s="98">
        <v>8.0000000000000004E-4</v>
      </c>
    </row>
    <row r="42" spans="1:4" s="89" customFormat="1">
      <c r="A42" s="92" t="s">
        <v>220</v>
      </c>
      <c r="B42" s="93" t="s">
        <v>221</v>
      </c>
      <c r="C42" s="98">
        <v>3.4299999999999997E-2</v>
      </c>
      <c r="D42" s="98">
        <v>2.6100000000000002E-2</v>
      </c>
    </row>
    <row r="43" spans="1:4" s="89" customFormat="1">
      <c r="A43" s="92" t="s">
        <v>222</v>
      </c>
      <c r="B43" s="93" t="s">
        <v>223</v>
      </c>
      <c r="C43" s="98">
        <v>2.7699999999999999E-2</v>
      </c>
      <c r="D43" s="98">
        <v>2.1100000000000001E-2</v>
      </c>
    </row>
    <row r="44" spans="1:4" s="89" customFormat="1">
      <c r="A44" s="92" t="s">
        <v>224</v>
      </c>
      <c r="B44" s="93" t="s">
        <v>225</v>
      </c>
      <c r="C44" s="98">
        <v>4.8999999999999998E-3</v>
      </c>
      <c r="D44" s="98">
        <v>2E-3</v>
      </c>
    </row>
    <row r="45" spans="1:4" s="89" customFormat="1">
      <c r="A45" s="99"/>
      <c r="B45" s="96" t="s">
        <v>226</v>
      </c>
      <c r="C45" s="97">
        <f>SUM(C40:C44)</f>
        <v>0.1133</v>
      </c>
      <c r="D45" s="97">
        <f>SUM(D40:D44)</f>
        <v>8.6300000000000016E-2</v>
      </c>
    </row>
    <row r="46" spans="1:4" s="89" customFormat="1" ht="6" customHeight="1">
      <c r="A46" s="92"/>
      <c r="B46" s="96"/>
      <c r="C46" s="97"/>
      <c r="D46" s="97"/>
    </row>
    <row r="47" spans="1:4" s="89" customFormat="1">
      <c r="A47" s="80" t="s">
        <v>227</v>
      </c>
      <c r="B47" s="80" t="s">
        <v>228</v>
      </c>
      <c r="C47" s="80"/>
      <c r="D47" s="80"/>
    </row>
    <row r="48" spans="1:4" s="89" customFormat="1">
      <c r="A48" s="92" t="s">
        <v>229</v>
      </c>
      <c r="B48" s="93" t="s">
        <v>230</v>
      </c>
      <c r="C48" s="98">
        <v>0.17299999999999999</v>
      </c>
      <c r="D48" s="98">
        <v>6.5100000000000005E-2</v>
      </c>
    </row>
    <row r="49" spans="1:4" s="89" customFormat="1" ht="24">
      <c r="A49" s="92" t="s">
        <v>231</v>
      </c>
      <c r="B49" s="100" t="s">
        <v>232</v>
      </c>
      <c r="C49" s="98">
        <v>4.1000000000000003E-3</v>
      </c>
      <c r="D49" s="98">
        <v>3.0999999999999999E-3</v>
      </c>
    </row>
    <row r="50" spans="1:4" s="89" customFormat="1">
      <c r="A50" s="99"/>
      <c r="B50" s="96" t="s">
        <v>233</v>
      </c>
      <c r="C50" s="97">
        <f>SUM(C48:C49)</f>
        <v>0.17709999999999998</v>
      </c>
      <c r="D50" s="97">
        <f>SUM(D48:D49)</f>
        <v>6.8200000000000011E-2</v>
      </c>
    </row>
    <row r="51" spans="1:4" s="89" customFormat="1" ht="6" customHeight="1">
      <c r="A51" s="92"/>
      <c r="B51" s="96"/>
      <c r="C51" s="97"/>
      <c r="D51" s="97"/>
    </row>
    <row r="52" spans="1:4" s="89" customFormat="1" ht="6" customHeight="1">
      <c r="A52" s="92"/>
      <c r="B52" s="96"/>
      <c r="C52" s="97"/>
      <c r="D52" s="97"/>
    </row>
    <row r="53" spans="1:4" s="89" customFormat="1">
      <c r="A53" s="80"/>
      <c r="B53" s="80" t="s">
        <v>234</v>
      </c>
      <c r="C53" s="101">
        <f>C50+C45+C37+C24</f>
        <v>1.1284000000000001</v>
      </c>
      <c r="D53" s="101">
        <f>D50+D45+D37+D24</f>
        <v>0.69950000000000001</v>
      </c>
    </row>
    <row r="54" spans="1:4" s="89" customFormat="1"/>
    <row r="55" spans="1:4" s="89" customFormat="1">
      <c r="A55" s="5" t="str">
        <f>BDI!B40</f>
        <v>Porto Alegre, 13 de JUNHO de 2025.</v>
      </c>
    </row>
    <row r="56" spans="1:4" s="89" customFormat="1">
      <c r="A56" s="5"/>
    </row>
    <row r="57" spans="1:4" s="89" customFormat="1">
      <c r="A57" s="5"/>
    </row>
    <row r="58" spans="1:4" s="89" customFormat="1">
      <c r="A58" s="5"/>
    </row>
    <row r="59" spans="1:4" s="89" customFormat="1">
      <c r="A59" s="5"/>
    </row>
    <row r="60" spans="1:4" s="89" customFormat="1">
      <c r="A60" s="5"/>
    </row>
    <row r="61" spans="1:4" s="89" customFormat="1">
      <c r="A61" s="6" t="s">
        <v>160</v>
      </c>
    </row>
    <row r="62" spans="1:4" s="89" customFormat="1">
      <c r="A62" s="6" t="s">
        <v>161</v>
      </c>
    </row>
    <row r="63" spans="1:4" s="89" customFormat="1">
      <c r="A63" s="7" t="s">
        <v>162</v>
      </c>
    </row>
    <row r="64" spans="1:4" s="89" customFormat="1"/>
    <row r="65" s="89" customFormat="1"/>
    <row r="66" s="89" customFormat="1"/>
    <row r="67" s="89" customFormat="1"/>
    <row r="68" s="89" customFormat="1"/>
    <row r="69" s="89" customFormat="1"/>
    <row r="70" s="89" customFormat="1"/>
    <row r="71" s="89" customFormat="1"/>
    <row r="72" s="89" customFormat="1"/>
    <row r="73" s="89" customFormat="1"/>
    <row r="74" s="89" customFormat="1"/>
    <row r="75" s="89" customFormat="1"/>
    <row r="76" s="89" customFormat="1"/>
    <row r="77" s="89" customFormat="1"/>
    <row r="78" s="89" customFormat="1"/>
    <row r="79" s="89" customFormat="1"/>
    <row r="80" s="89" customFormat="1"/>
    <row r="81" s="89" customFormat="1"/>
    <row r="82" s="89" customFormat="1"/>
    <row r="83" s="89" customFormat="1"/>
    <row r="84" s="89" customFormat="1"/>
    <row r="85" s="89" customFormat="1"/>
    <row r="86" s="89" customFormat="1"/>
    <row r="87" s="89" customFormat="1"/>
    <row r="88" s="89" customFormat="1"/>
    <row r="89" s="89" customFormat="1"/>
    <row r="90" s="89" customFormat="1"/>
    <row r="91" s="89" customFormat="1"/>
    <row r="92" s="89" customFormat="1"/>
    <row r="93" s="89" customFormat="1"/>
    <row r="94" s="89" customFormat="1"/>
    <row r="95" s="89" customFormat="1"/>
    <row r="96" s="89" customFormat="1"/>
    <row r="97" s="89" customFormat="1"/>
    <row r="98" s="89" customFormat="1"/>
    <row r="99" s="89" customFormat="1"/>
    <row r="100" s="89" customFormat="1"/>
    <row r="101" s="89" customFormat="1"/>
    <row r="102" s="89" customFormat="1"/>
    <row r="103" s="89" customFormat="1"/>
    <row r="104" s="89" customFormat="1"/>
    <row r="105" s="89" customFormat="1"/>
    <row r="106" s="89" customFormat="1"/>
    <row r="107" s="89" customFormat="1"/>
    <row r="108" s="89" customFormat="1"/>
    <row r="109" s="89" customFormat="1"/>
    <row r="110" s="89" customFormat="1"/>
    <row r="111" s="89" customFormat="1"/>
    <row r="112" s="89" customFormat="1"/>
    <row r="113" s="89" customFormat="1"/>
    <row r="114" s="89" customFormat="1"/>
    <row r="115" s="89" customFormat="1"/>
    <row r="116" s="89" customFormat="1"/>
    <row r="117" s="89" customFormat="1"/>
    <row r="118" s="89" customFormat="1"/>
    <row r="119" s="89" customFormat="1"/>
    <row r="120" s="89" customFormat="1"/>
    <row r="121" s="89" customFormat="1"/>
    <row r="122" s="89" customFormat="1"/>
    <row r="123" s="89" customFormat="1"/>
    <row r="124" s="89" customFormat="1"/>
    <row r="125" s="89" customFormat="1"/>
    <row r="126" s="89" customFormat="1"/>
    <row r="127" s="89" customFormat="1"/>
    <row r="128" s="89" customFormat="1"/>
    <row r="129" s="89" customFormat="1"/>
    <row r="130" s="89" customFormat="1"/>
    <row r="131" s="89" customFormat="1"/>
    <row r="132" s="89" customFormat="1"/>
    <row r="133" s="89" customFormat="1"/>
    <row r="134" s="89" customFormat="1"/>
    <row r="135" s="89" customFormat="1"/>
    <row r="136" s="89" customFormat="1"/>
    <row r="137" s="89" customFormat="1"/>
    <row r="138" s="89" customFormat="1"/>
    <row r="139" s="89" customFormat="1"/>
    <row r="140" s="89" customFormat="1"/>
    <row r="141" s="89" customFormat="1"/>
    <row r="142" s="89" customFormat="1"/>
    <row r="143" s="89" customFormat="1"/>
    <row r="144" s="89" customFormat="1"/>
    <row r="145" s="89" customFormat="1"/>
    <row r="146" s="89" customFormat="1"/>
    <row r="147" s="89" customFormat="1"/>
    <row r="148" s="89" customFormat="1"/>
    <row r="149" s="89" customFormat="1"/>
    <row r="150" s="89" customFormat="1"/>
    <row r="151" s="89" customFormat="1"/>
    <row r="152" s="89" customFormat="1"/>
    <row r="153" s="89" customFormat="1"/>
    <row r="154" s="89" customFormat="1"/>
    <row r="155" s="89" customFormat="1"/>
    <row r="156" s="89" customFormat="1"/>
    <row r="157" s="89" customFormat="1"/>
    <row r="158" s="89" customFormat="1"/>
    <row r="159" s="89" customFormat="1"/>
    <row r="160" s="89" customFormat="1"/>
    <row r="161" s="89" customFormat="1"/>
    <row r="162" s="89" customFormat="1"/>
    <row r="163" s="89" customFormat="1"/>
    <row r="164" s="89" customFormat="1"/>
    <row r="165" s="89" customFormat="1"/>
    <row r="166" s="89" customFormat="1"/>
    <row r="167" s="89" customFormat="1"/>
    <row r="168" s="89" customFormat="1"/>
    <row r="169" s="89" customFormat="1"/>
    <row r="170" s="89" customFormat="1"/>
    <row r="171" s="89" customFormat="1"/>
    <row r="172" s="89" customFormat="1"/>
    <row r="173" s="89" customFormat="1"/>
    <row r="174" s="89" customFormat="1"/>
    <row r="175" s="89" customFormat="1"/>
    <row r="176" s="89" customFormat="1"/>
    <row r="177" s="89" customFormat="1"/>
    <row r="178" s="89" customFormat="1"/>
    <row r="179" s="89" customFormat="1"/>
    <row r="180" s="89" customFormat="1"/>
    <row r="181" s="89" customFormat="1"/>
    <row r="182" s="89" customFormat="1"/>
    <row r="183" s="89" customFormat="1"/>
    <row r="184" s="89" customFormat="1"/>
    <row r="185" s="89" customFormat="1"/>
    <row r="186" s="89" customFormat="1"/>
    <row r="187" s="89" customFormat="1"/>
    <row r="188" s="89" customFormat="1"/>
    <row r="189" s="89" customFormat="1"/>
    <row r="190" s="89" customFormat="1"/>
    <row r="191" s="89" customFormat="1"/>
    <row r="192" s="89" customFormat="1"/>
    <row r="193" s="89" customFormat="1"/>
    <row r="194" s="89" customFormat="1"/>
    <row r="195" s="89" customFormat="1"/>
    <row r="196" s="89" customFormat="1"/>
    <row r="197" s="89" customFormat="1"/>
    <row r="198" s="89" customFormat="1"/>
    <row r="199" s="89" customFormat="1"/>
    <row r="200" s="89" customFormat="1"/>
    <row r="201" s="89" customFormat="1"/>
    <row r="202" s="89" customFormat="1"/>
    <row r="203" s="89" customFormat="1"/>
    <row r="204" s="89" customFormat="1"/>
    <row r="205" s="89" customFormat="1"/>
    <row r="206" s="89" customFormat="1"/>
    <row r="207" s="89" customFormat="1"/>
    <row r="208" s="89" customFormat="1"/>
    <row r="209" s="89" customFormat="1"/>
    <row r="210" s="89" customFormat="1"/>
    <row r="211" s="89" customFormat="1"/>
    <row r="212" s="89" customFormat="1"/>
    <row r="213" s="89" customFormat="1"/>
    <row r="214" s="89" customFormat="1"/>
    <row r="215" s="89" customFormat="1"/>
    <row r="216" s="89" customFormat="1"/>
    <row r="217" s="89" customFormat="1"/>
    <row r="218" s="89" customFormat="1"/>
    <row r="219" s="89" customFormat="1"/>
    <row r="220" s="89" customFormat="1"/>
    <row r="221" s="89" customFormat="1"/>
    <row r="222" s="89" customFormat="1"/>
    <row r="223" s="89" customFormat="1"/>
    <row r="224" s="89" customFormat="1"/>
    <row r="225" s="89" customFormat="1"/>
    <row r="226" s="89" customFormat="1"/>
    <row r="227" s="89" customFormat="1"/>
    <row r="228" s="89" customFormat="1"/>
    <row r="229" s="89" customFormat="1"/>
    <row r="230" s="89" customFormat="1"/>
    <row r="231" s="89" customFormat="1"/>
    <row r="232" s="89" customFormat="1"/>
    <row r="233" s="89" customFormat="1"/>
    <row r="234" s="89" customFormat="1"/>
    <row r="235" s="89" customFormat="1"/>
    <row r="236" s="89" customFormat="1"/>
    <row r="237" s="89" customFormat="1"/>
    <row r="238" s="89" customFormat="1"/>
    <row r="239" s="89" customFormat="1"/>
    <row r="240" s="89" customFormat="1"/>
    <row r="241" s="89" customFormat="1"/>
    <row r="242" s="89" customFormat="1"/>
    <row r="243" s="89" customFormat="1"/>
    <row r="244" s="89" customFormat="1"/>
    <row r="245" s="89" customFormat="1"/>
    <row r="246" s="89" customFormat="1"/>
    <row r="247" s="89" customFormat="1"/>
    <row r="248" s="89" customFormat="1"/>
    <row r="249" s="89" customFormat="1"/>
    <row r="250" s="89" customFormat="1"/>
    <row r="251" s="89" customFormat="1"/>
    <row r="252" s="89" customFormat="1"/>
    <row r="253" s="89" customFormat="1"/>
    <row r="254" s="89" customFormat="1"/>
    <row r="255" s="89" customFormat="1"/>
    <row r="256" s="89" customFormat="1"/>
    <row r="257" s="89" customFormat="1"/>
    <row r="258" s="89" customFormat="1"/>
    <row r="259" s="89" customFormat="1"/>
    <row r="260" s="89" customFormat="1"/>
    <row r="261" s="89" customFormat="1"/>
    <row r="262" s="89" customFormat="1"/>
    <row r="263" s="89" customFormat="1"/>
    <row r="264" s="89" customFormat="1"/>
    <row r="265" s="89" customFormat="1"/>
    <row r="266" s="89" customFormat="1"/>
    <row r="267" s="89" customFormat="1"/>
    <row r="268" s="89" customFormat="1"/>
    <row r="269" s="89" customFormat="1"/>
    <row r="270" s="89" customFormat="1"/>
    <row r="271" s="89" customFormat="1"/>
    <row r="272" s="89" customFormat="1"/>
    <row r="273" s="89" customFormat="1"/>
    <row r="274" s="89" customFormat="1"/>
    <row r="275" s="89" customFormat="1"/>
    <row r="276" s="89" customFormat="1"/>
    <row r="277" s="89" customFormat="1"/>
    <row r="278" s="89" customFormat="1"/>
    <row r="279" s="89" customFormat="1"/>
    <row r="280" s="89" customFormat="1"/>
    <row r="281" s="89" customFormat="1"/>
    <row r="282" s="89" customFormat="1"/>
    <row r="283" s="89" customFormat="1"/>
    <row r="284" s="89" customFormat="1"/>
    <row r="285" s="89" customFormat="1"/>
    <row r="286" s="89" customFormat="1"/>
    <row r="287" s="89" customFormat="1"/>
    <row r="288" s="89" customFormat="1"/>
    <row r="289" s="89" customFormat="1"/>
    <row r="290" s="89" customFormat="1"/>
    <row r="291" s="89" customFormat="1"/>
    <row r="292" s="89" customFormat="1"/>
    <row r="293" s="89" customFormat="1"/>
    <row r="294" s="89" customFormat="1"/>
    <row r="295" s="89" customFormat="1"/>
    <row r="296" s="89" customFormat="1"/>
    <row r="297" s="89" customFormat="1"/>
    <row r="298" s="89" customFormat="1"/>
    <row r="299" s="89" customFormat="1"/>
    <row r="300" s="89" customFormat="1"/>
    <row r="301" s="89" customFormat="1"/>
    <row r="302" s="89" customFormat="1"/>
    <row r="303" s="89" customFormat="1"/>
    <row r="304" s="89" customFormat="1"/>
    <row r="305" s="89" customFormat="1"/>
    <row r="306" s="89" customFormat="1"/>
    <row r="307" s="89" customFormat="1"/>
    <row r="308" s="89" customFormat="1"/>
    <row r="309" s="89" customFormat="1"/>
    <row r="310" s="89" customFormat="1"/>
    <row r="311" s="89" customFormat="1"/>
    <row r="312" s="89" customFormat="1"/>
    <row r="313" s="89" customFormat="1"/>
    <row r="314" s="89" customFormat="1"/>
    <row r="315" s="89" customFormat="1"/>
    <row r="316" s="89" customFormat="1"/>
    <row r="317" s="89" customFormat="1"/>
    <row r="318" s="89" customFormat="1"/>
    <row r="319" s="89" customFormat="1"/>
    <row r="320" s="89" customFormat="1"/>
    <row r="321" s="89" customFormat="1"/>
    <row r="322" s="89" customFormat="1"/>
    <row r="323" s="89" customFormat="1"/>
    <row r="324" s="89" customFormat="1"/>
    <row r="325" s="89" customFormat="1"/>
    <row r="326" s="89" customFormat="1"/>
    <row r="327" s="89" customFormat="1"/>
    <row r="328" s="89" customFormat="1"/>
    <row r="329" s="89" customFormat="1"/>
    <row r="330" s="89" customFormat="1"/>
    <row r="331" s="89" customFormat="1"/>
    <row r="332" s="89" customFormat="1"/>
    <row r="333" s="89" customFormat="1"/>
    <row r="334" s="89" customFormat="1"/>
    <row r="335" s="89" customFormat="1"/>
    <row r="336" s="89" customFormat="1"/>
    <row r="337" s="89" customFormat="1"/>
    <row r="338" s="89" customFormat="1"/>
    <row r="339" s="89" customFormat="1"/>
    <row r="340" s="89" customFormat="1"/>
    <row r="341" s="89" customFormat="1"/>
    <row r="342" s="89" customFormat="1"/>
    <row r="343" s="89" customFormat="1"/>
    <row r="344" s="89" customFormat="1"/>
    <row r="345" s="89" customFormat="1"/>
    <row r="346" s="89" customFormat="1"/>
    <row r="347" s="89" customFormat="1"/>
    <row r="348" s="89" customFormat="1"/>
    <row r="349" s="89" customFormat="1"/>
    <row r="350" s="89" customFormat="1"/>
    <row r="351" s="89" customFormat="1"/>
    <row r="352" s="89" customFormat="1"/>
    <row r="353" s="89" customFormat="1"/>
    <row r="354" s="89" customFormat="1"/>
    <row r="355" s="89" customFormat="1"/>
    <row r="356" s="89" customFormat="1"/>
    <row r="357" s="89" customFormat="1"/>
    <row r="358" s="89" customFormat="1"/>
    <row r="359" s="89" customFormat="1"/>
    <row r="360" s="89" customFormat="1"/>
    <row r="361" s="89" customFormat="1"/>
    <row r="362" s="89" customFormat="1"/>
    <row r="363" s="89" customFormat="1"/>
  </sheetData>
  <mergeCells count="5">
    <mergeCell ref="B2:D2"/>
    <mergeCell ref="B3:C3"/>
    <mergeCell ref="A4:D4"/>
    <mergeCell ref="H6:I7"/>
    <mergeCell ref="J6:K7"/>
  </mergeCells>
  <pageMargins left="0.39370078740157483" right="0.39370078740157483" top="0.98425196850393704" bottom="0.78740157480314965" header="0.31496062992125984" footer="0.31496062992125984"/>
  <pageSetup scale="87" orientation="portrait" r:id="rId1"/>
  <headerFooter>
    <oddHeader>&amp;L&amp;G&amp;C&amp;"Arial,Normal"Governo do Estado do Rio Grande &amp;10do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9D9F5-021A-4072-A743-53DF9E19523B}">
  <sheetPr>
    <pageSetUpPr fitToPage="1"/>
  </sheetPr>
  <dimension ref="A1:F27"/>
  <sheetViews>
    <sheetView workbookViewId="0">
      <selection activeCell="AE92" sqref="AE92"/>
    </sheetView>
  </sheetViews>
  <sheetFormatPr defaultColWidth="8.85546875" defaultRowHeight="14.45"/>
  <cols>
    <col min="1" max="1" width="14" style="16" customWidth="1"/>
    <col min="2" max="2" width="80.140625" style="16" customWidth="1"/>
    <col min="3" max="3" width="21.5703125" style="16" customWidth="1"/>
    <col min="4" max="4" width="20.7109375" style="16" customWidth="1"/>
    <col min="5" max="5" width="15.140625" style="16" customWidth="1"/>
    <col min="6" max="6" width="20.28515625" style="16" customWidth="1"/>
    <col min="7" max="16384" width="8.85546875" style="16"/>
  </cols>
  <sheetData>
    <row r="1" spans="1:6">
      <c r="A1" s="156" t="s">
        <v>235</v>
      </c>
      <c r="B1" s="156"/>
      <c r="C1" s="156"/>
      <c r="D1" s="156"/>
      <c r="E1" s="156"/>
      <c r="F1" s="156"/>
    </row>
    <row r="2" spans="1:6">
      <c r="A2" s="157" t="s">
        <v>10</v>
      </c>
      <c r="B2" s="157"/>
      <c r="C2" s="157"/>
      <c r="D2" s="157"/>
      <c r="E2" s="157"/>
      <c r="F2" s="157"/>
    </row>
    <row r="3" spans="1:6">
      <c r="A3" s="11" t="s">
        <v>0</v>
      </c>
      <c r="B3" s="12" t="s">
        <v>1</v>
      </c>
    </row>
    <row r="4" spans="1:6">
      <c r="A4" s="11" t="s">
        <v>4</v>
      </c>
      <c r="B4" s="12" t="s">
        <v>5</v>
      </c>
      <c r="E4" s="13"/>
      <c r="F4" s="14"/>
    </row>
    <row r="5" spans="1:6">
      <c r="A5" s="11" t="s">
        <v>16</v>
      </c>
      <c r="B5" s="21" t="s">
        <v>87</v>
      </c>
      <c r="E5" s="13"/>
      <c r="F5" s="14"/>
    </row>
    <row r="6" spans="1:6">
      <c r="A6" s="11" t="s">
        <v>17</v>
      </c>
      <c r="B6" s="11">
        <v>15691579</v>
      </c>
    </row>
    <row r="7" spans="1:6">
      <c r="A7" s="11" t="s">
        <v>236</v>
      </c>
      <c r="B7" s="15">
        <v>45821</v>
      </c>
    </row>
    <row r="9" spans="1:6">
      <c r="A9" s="66" t="s">
        <v>237</v>
      </c>
      <c r="B9" s="66" t="s">
        <v>48</v>
      </c>
      <c r="C9" s="66" t="s">
        <v>238</v>
      </c>
      <c r="D9" s="66" t="s">
        <v>239</v>
      </c>
      <c r="E9" s="66" t="s">
        <v>240</v>
      </c>
      <c r="F9" s="66" t="s">
        <v>241</v>
      </c>
    </row>
    <row r="10" spans="1:6">
      <c r="A10" s="18">
        <v>1</v>
      </c>
      <c r="B10" s="19" t="s">
        <v>242</v>
      </c>
      <c r="C10" s="20">
        <v>165</v>
      </c>
      <c r="D10" s="20">
        <v>114.58</v>
      </c>
      <c r="E10" s="20">
        <v>108.27</v>
      </c>
      <c r="F10" s="20">
        <f t="shared" ref="F10:F13" si="0">AVERAGE(C10:E10)</f>
        <v>129.28333333333333</v>
      </c>
    </row>
    <row r="11" spans="1:6">
      <c r="A11" s="18">
        <v>2</v>
      </c>
      <c r="B11" s="19" t="s">
        <v>243</v>
      </c>
      <c r="C11" s="20">
        <v>24.41</v>
      </c>
      <c r="D11" s="20">
        <v>17.100000000000001</v>
      </c>
      <c r="E11" s="20">
        <v>18.5</v>
      </c>
      <c r="F11" s="20">
        <f t="shared" si="0"/>
        <v>20.003333333333334</v>
      </c>
    </row>
    <row r="12" spans="1:6">
      <c r="A12" s="18">
        <v>3</v>
      </c>
      <c r="B12" s="19" t="s">
        <v>244</v>
      </c>
      <c r="C12" s="20">
        <v>45.99</v>
      </c>
      <c r="D12" s="20">
        <v>45</v>
      </c>
      <c r="E12" s="20">
        <v>28.75</v>
      </c>
      <c r="F12" s="20">
        <f t="shared" si="0"/>
        <v>39.913333333333334</v>
      </c>
    </row>
    <row r="13" spans="1:6">
      <c r="A13" s="18">
        <v>4</v>
      </c>
      <c r="B13" s="19" t="s">
        <v>245</v>
      </c>
      <c r="C13" s="20">
        <v>115.46</v>
      </c>
      <c r="D13" s="20">
        <v>164.33</v>
      </c>
      <c r="E13" s="20">
        <v>168.08</v>
      </c>
      <c r="F13" s="20">
        <f t="shared" si="0"/>
        <v>149.29</v>
      </c>
    </row>
    <row r="14" spans="1:6">
      <c r="A14" s="18">
        <v>5</v>
      </c>
      <c r="B14" s="19" t="s">
        <v>246</v>
      </c>
      <c r="C14" s="20">
        <v>646.91999999999996</v>
      </c>
      <c r="D14" s="20">
        <v>740.52</v>
      </c>
      <c r="E14" s="20">
        <v>880.46</v>
      </c>
      <c r="F14" s="20">
        <f>AVERAGE(C14:E14)</f>
        <v>755.9666666666667</v>
      </c>
    </row>
    <row r="15" spans="1:6">
      <c r="A15" s="18">
        <v>6</v>
      </c>
      <c r="B15" s="19" t="s">
        <v>247</v>
      </c>
      <c r="C15" s="20">
        <v>23.25</v>
      </c>
      <c r="D15" s="20">
        <v>43.95</v>
      </c>
      <c r="E15" s="20">
        <v>24.98</v>
      </c>
      <c r="F15" s="20">
        <v>30.06</v>
      </c>
    </row>
    <row r="16" spans="1:6">
      <c r="A16" s="18">
        <v>7</v>
      </c>
      <c r="B16" s="4" t="s">
        <v>248</v>
      </c>
      <c r="C16" s="20">
        <v>35</v>
      </c>
      <c r="D16" s="20">
        <v>35.64</v>
      </c>
      <c r="E16" s="20">
        <v>23.9</v>
      </c>
      <c r="F16" s="20">
        <f>AVERAGE(C16:E16)</f>
        <v>31.513333333333332</v>
      </c>
    </row>
    <row r="17" spans="1:6">
      <c r="A17" s="18">
        <v>8</v>
      </c>
      <c r="B17" s="4" t="s">
        <v>249</v>
      </c>
      <c r="C17" s="20">
        <v>147.62</v>
      </c>
      <c r="D17" s="20">
        <v>216</v>
      </c>
      <c r="E17" s="20">
        <v>207.77</v>
      </c>
      <c r="F17" s="20">
        <f>AVERAGE(C17:E17)</f>
        <v>190.46333333333334</v>
      </c>
    </row>
    <row r="18" spans="1:6" ht="24.6">
      <c r="A18" s="18">
        <v>9</v>
      </c>
      <c r="B18" s="10" t="s">
        <v>250</v>
      </c>
      <c r="C18" s="20">
        <v>899.1</v>
      </c>
      <c r="D18" s="20">
        <v>899</v>
      </c>
      <c r="E18" s="20">
        <v>840.48</v>
      </c>
      <c r="F18" s="20">
        <f>AVERAGE(C18:E18)</f>
        <v>879.52666666666664</v>
      </c>
    </row>
    <row r="19" spans="1:6">
      <c r="A19" s="18">
        <v>10</v>
      </c>
      <c r="B19" s="4" t="s">
        <v>251</v>
      </c>
      <c r="C19" s="20">
        <v>126.02</v>
      </c>
      <c r="D19" s="20">
        <v>139.9</v>
      </c>
      <c r="E19" s="20">
        <f>253.94/2</f>
        <v>126.97</v>
      </c>
      <c r="F19" s="20">
        <f>AVERAGE(C19:E19)</f>
        <v>130.96333333333334</v>
      </c>
    </row>
    <row r="21" spans="1:6">
      <c r="A21" s="5" t="s">
        <v>252</v>
      </c>
    </row>
    <row r="22" spans="1:6">
      <c r="A22" s="17"/>
    </row>
    <row r="23" spans="1:6">
      <c r="A23" s="5"/>
    </row>
    <row r="24" spans="1:6">
      <c r="A24" s="22" t="s">
        <v>160</v>
      </c>
      <c r="D24" s="22"/>
      <c r="E24" s="22"/>
      <c r="F24" s="22"/>
    </row>
    <row r="25" spans="1:6">
      <c r="A25" s="22" t="s">
        <v>161</v>
      </c>
      <c r="D25" s="22"/>
      <c r="E25" s="22"/>
      <c r="F25" s="22"/>
    </row>
    <row r="26" spans="1:6">
      <c r="A26" s="22" t="s">
        <v>162</v>
      </c>
      <c r="D26" s="24"/>
      <c r="E26" s="24"/>
      <c r="F26" s="24"/>
    </row>
    <row r="27" spans="1:6">
      <c r="A27" s="17"/>
    </row>
  </sheetData>
  <mergeCells count="2">
    <mergeCell ref="A1:F1"/>
    <mergeCell ref="A2:F2"/>
  </mergeCells>
  <pageMargins left="0.39370078740157483" right="0.39370078740157483" top="0.78740157480314965" bottom="0.78740157480314965" header="0.31496062992125984" footer="0.31496062992125984"/>
  <pageSetup scale="75" orientation="landscape" r:id="rId1"/>
  <headerFooter>
    <oddHeader>&amp;L&amp;G&amp;C&amp;"Arial,Normal"&amp;10Governo do Estado do Rio Grande do Sul
Secretaria de Trabalho e Desenvolvimento Profissional
Fundação Gaúcha do Trabalho e Ação Social&amp;R&amp;G</oddHeader>
    <oddFooter>&amp;C&amp;"Arial,Normal"&amp;10Av. Borges de Medeiros, 521 – 5º andar – Centro – CEP 90020-023 – Porto Alegre / RS
Fone: 3284.6000 – site: www.fgtas.rs.gov.br</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AA601-B87E-47E4-B18B-6CA8666F4EF9}">
  <sheetPr>
    <pageSetUpPr fitToPage="1"/>
  </sheetPr>
  <dimension ref="A1:F28"/>
  <sheetViews>
    <sheetView workbookViewId="0">
      <selection activeCell="A27" sqref="A27"/>
    </sheetView>
  </sheetViews>
  <sheetFormatPr defaultColWidth="8.85546875" defaultRowHeight="12" customHeight="1"/>
  <cols>
    <col min="1" max="1" width="83.28515625" style="8" customWidth="1"/>
    <col min="2" max="2" width="38.42578125" style="8" customWidth="1"/>
    <col min="3" max="3" width="41.28515625" style="8" customWidth="1"/>
    <col min="4" max="4" width="40.5703125" style="8" customWidth="1"/>
    <col min="5" max="16384" width="8.85546875" style="8"/>
  </cols>
  <sheetData>
    <row r="1" spans="1:6" ht="12" customHeight="1">
      <c r="A1" s="9" t="s">
        <v>48</v>
      </c>
      <c r="B1" s="9" t="s">
        <v>253</v>
      </c>
      <c r="C1" s="9" t="s">
        <v>254</v>
      </c>
      <c r="D1" s="9" t="s">
        <v>255</v>
      </c>
    </row>
    <row r="2" spans="1:6" ht="12" customHeight="1">
      <c r="A2" s="4" t="s">
        <v>242</v>
      </c>
      <c r="B2" s="10" t="s">
        <v>256</v>
      </c>
      <c r="C2" s="10" t="s">
        <v>257</v>
      </c>
      <c r="D2" s="10" t="s">
        <v>258</v>
      </c>
      <c r="F2" s="3"/>
    </row>
    <row r="3" spans="1:6" ht="12" customHeight="1">
      <c r="A3" s="4" t="s">
        <v>259</v>
      </c>
      <c r="B3" s="10" t="s">
        <v>260</v>
      </c>
      <c r="C3" s="23" t="s">
        <v>261</v>
      </c>
      <c r="D3" s="23" t="s">
        <v>262</v>
      </c>
    </row>
    <row r="4" spans="1:6" ht="12" customHeight="1">
      <c r="A4" s="4" t="s">
        <v>263</v>
      </c>
      <c r="B4" s="23" t="s">
        <v>264</v>
      </c>
      <c r="C4" s="10" t="s">
        <v>265</v>
      </c>
      <c r="D4" s="10" t="s">
        <v>266</v>
      </c>
    </row>
    <row r="5" spans="1:6" ht="12" customHeight="1">
      <c r="A5" s="4" t="s">
        <v>245</v>
      </c>
      <c r="B5" s="10" t="s">
        <v>267</v>
      </c>
      <c r="C5" s="10" t="s">
        <v>268</v>
      </c>
      <c r="D5" s="10" t="s">
        <v>269</v>
      </c>
    </row>
    <row r="6" spans="1:6" ht="12" customHeight="1">
      <c r="A6" s="4" t="s">
        <v>270</v>
      </c>
      <c r="B6" s="10" t="s">
        <v>271</v>
      </c>
      <c r="C6" s="10" t="s">
        <v>272</v>
      </c>
      <c r="D6" s="10" t="s">
        <v>273</v>
      </c>
    </row>
    <row r="7" spans="1:6" ht="12" customHeight="1">
      <c r="A7" s="4" t="s">
        <v>246</v>
      </c>
      <c r="B7" s="10" t="s">
        <v>274</v>
      </c>
      <c r="C7" s="10" t="s">
        <v>275</v>
      </c>
      <c r="D7" s="10" t="s">
        <v>276</v>
      </c>
    </row>
    <row r="8" spans="1:6" ht="12" customHeight="1">
      <c r="A8" s="4" t="s">
        <v>247</v>
      </c>
      <c r="B8" s="4" t="s">
        <v>277</v>
      </c>
      <c r="C8" s="4" t="s">
        <v>278</v>
      </c>
      <c r="D8" s="4" t="s">
        <v>279</v>
      </c>
    </row>
    <row r="9" spans="1:6" ht="12" hidden="1" customHeight="1">
      <c r="A9" s="4" t="s">
        <v>280</v>
      </c>
      <c r="B9" s="4" t="s">
        <v>281</v>
      </c>
      <c r="C9" s="4" t="s">
        <v>282</v>
      </c>
      <c r="D9" s="4" t="s">
        <v>283</v>
      </c>
    </row>
    <row r="10" spans="1:6" ht="12" hidden="1" customHeight="1">
      <c r="A10" s="4" t="s">
        <v>284</v>
      </c>
      <c r="B10" s="4" t="s">
        <v>281</v>
      </c>
      <c r="C10" s="4" t="s">
        <v>282</v>
      </c>
      <c r="D10" s="4" t="s">
        <v>281</v>
      </c>
    </row>
    <row r="11" spans="1:6" ht="12" hidden="1" customHeight="1">
      <c r="A11" s="4" t="s">
        <v>285</v>
      </c>
      <c r="B11" s="4" t="s">
        <v>286</v>
      </c>
      <c r="C11" s="4" t="s">
        <v>287</v>
      </c>
      <c r="D11" s="4" t="s">
        <v>287</v>
      </c>
    </row>
    <row r="12" spans="1:6" ht="12" hidden="1" customHeight="1">
      <c r="A12" s="4" t="s">
        <v>288</v>
      </c>
      <c r="B12" s="4" t="s">
        <v>289</v>
      </c>
      <c r="C12" s="4" t="s">
        <v>290</v>
      </c>
      <c r="D12" s="4" t="s">
        <v>291</v>
      </c>
    </row>
    <row r="13" spans="1:6" ht="12" hidden="1" customHeight="1">
      <c r="A13" s="4" t="s">
        <v>292</v>
      </c>
      <c r="B13" s="4" t="s">
        <v>289</v>
      </c>
      <c r="C13" s="4" t="s">
        <v>293</v>
      </c>
      <c r="D13" s="4" t="s">
        <v>283</v>
      </c>
    </row>
    <row r="14" spans="1:6" ht="12" hidden="1" customHeight="1">
      <c r="A14" s="4" t="s">
        <v>294</v>
      </c>
      <c r="B14" s="4" t="s">
        <v>295</v>
      </c>
      <c r="C14" s="4" t="s">
        <v>281</v>
      </c>
      <c r="D14" s="4" t="s">
        <v>296</v>
      </c>
    </row>
    <row r="15" spans="1:6" ht="12" hidden="1" customHeight="1">
      <c r="A15" s="4" t="s">
        <v>297</v>
      </c>
      <c r="B15" s="4" t="s">
        <v>293</v>
      </c>
      <c r="C15" s="4" t="s">
        <v>298</v>
      </c>
      <c r="D15" s="4" t="s">
        <v>299</v>
      </c>
    </row>
    <row r="16" spans="1:6" ht="12" hidden="1" customHeight="1">
      <c r="A16" s="4" t="s">
        <v>300</v>
      </c>
      <c r="B16" s="4" t="s">
        <v>283</v>
      </c>
      <c r="C16" s="4" t="s">
        <v>283</v>
      </c>
      <c r="D16" s="4" t="s">
        <v>283</v>
      </c>
    </row>
    <row r="17" spans="1:4" ht="12" hidden="1" customHeight="1">
      <c r="A17" s="4" t="s">
        <v>301</v>
      </c>
      <c r="B17" s="4" t="s">
        <v>283</v>
      </c>
      <c r="C17" s="4" t="s">
        <v>283</v>
      </c>
      <c r="D17" s="4" t="s">
        <v>283</v>
      </c>
    </row>
    <row r="18" spans="1:4" ht="12" hidden="1" customHeight="1">
      <c r="A18" s="4" t="s">
        <v>302</v>
      </c>
      <c r="B18" s="4" t="s">
        <v>283</v>
      </c>
      <c r="C18" s="4" t="s">
        <v>293</v>
      </c>
      <c r="D18" s="4" t="s">
        <v>283</v>
      </c>
    </row>
    <row r="19" spans="1:4" ht="12" hidden="1" customHeight="1">
      <c r="A19" s="4" t="s">
        <v>303</v>
      </c>
      <c r="B19" s="4" t="s">
        <v>281</v>
      </c>
      <c r="C19" s="4" t="s">
        <v>281</v>
      </c>
      <c r="D19" s="4" t="s">
        <v>281</v>
      </c>
    </row>
    <row r="20" spans="1:4" ht="12" hidden="1" customHeight="1">
      <c r="A20" s="4" t="s">
        <v>304</v>
      </c>
      <c r="B20" s="4" t="s">
        <v>282</v>
      </c>
      <c r="C20" s="4" t="s">
        <v>281</v>
      </c>
      <c r="D20" s="4" t="s">
        <v>281</v>
      </c>
    </row>
    <row r="21" spans="1:4" ht="12" hidden="1" customHeight="1">
      <c r="A21" s="4" t="s">
        <v>305</v>
      </c>
      <c r="B21" s="4" t="s">
        <v>282</v>
      </c>
      <c r="C21" s="4" t="s">
        <v>281</v>
      </c>
      <c r="D21" s="4" t="s">
        <v>281</v>
      </c>
    </row>
    <row r="22" spans="1:4" ht="12" hidden="1" customHeight="1">
      <c r="A22" s="4" t="s">
        <v>306</v>
      </c>
      <c r="B22" s="4" t="s">
        <v>282</v>
      </c>
      <c r="C22" s="4" t="s">
        <v>281</v>
      </c>
      <c r="D22" s="4" t="s">
        <v>281</v>
      </c>
    </row>
    <row r="23" spans="1:4" ht="12" hidden="1" customHeight="1">
      <c r="A23" s="4" t="s">
        <v>307</v>
      </c>
      <c r="B23" s="4" t="s">
        <v>282</v>
      </c>
      <c r="C23" s="4" t="s">
        <v>281</v>
      </c>
      <c r="D23" s="4" t="s">
        <v>281</v>
      </c>
    </row>
    <row r="24" spans="1:4" ht="12" customHeight="1">
      <c r="A24" s="4" t="s">
        <v>248</v>
      </c>
      <c r="B24" s="4" t="s">
        <v>308</v>
      </c>
      <c r="C24" s="4" t="s">
        <v>309</v>
      </c>
      <c r="D24" s="4" t="s">
        <v>310</v>
      </c>
    </row>
    <row r="25" spans="1:4" ht="12" customHeight="1">
      <c r="A25" s="4" t="s">
        <v>249</v>
      </c>
      <c r="B25" s="4" t="s">
        <v>311</v>
      </c>
      <c r="C25" s="4" t="s">
        <v>312</v>
      </c>
      <c r="D25" s="4" t="s">
        <v>313</v>
      </c>
    </row>
    <row r="26" spans="1:4" ht="12" customHeight="1">
      <c r="A26" s="4" t="s">
        <v>250</v>
      </c>
      <c r="B26" s="4" t="s">
        <v>314</v>
      </c>
      <c r="C26" s="4" t="s">
        <v>315</v>
      </c>
      <c r="D26" s="4" t="s">
        <v>316</v>
      </c>
    </row>
    <row r="27" spans="1:4" ht="12" customHeight="1">
      <c r="A27" s="4" t="s">
        <v>251</v>
      </c>
      <c r="B27" s="4" t="s">
        <v>317</v>
      </c>
      <c r="C27" s="4" t="s">
        <v>318</v>
      </c>
      <c r="D27" s="4" t="s">
        <v>319</v>
      </c>
    </row>
    <row r="28" spans="1:4" ht="12" customHeight="1">
      <c r="B28" s="4"/>
      <c r="C28" s="4"/>
      <c r="D28" s="4"/>
    </row>
  </sheetData>
  <hyperlinks>
    <hyperlink ref="B4" r:id="rId1" display="https://www.frigelar.com.br/canaleta-branca-split-cb80-85-x-70mm-barra-2-metros-controlbox/p/kit6262?gad_source=1&amp;gad_campaignid=22669787899&amp;gbraid=0AAAAADi_dD4XqORcH_cAGg8K_3rVETQ7F&amp;gclid=CjwKCAjwgb_CBhBMEiwA0p3oOCV8GXWW58UsclcGppVelCK5UxFDV_w17RlZRN_h6-Y_XI01Wl9xnhoCmKUQAvD_BwE" xr:uid="{8E4070D9-6CA5-415D-8FB4-59F41D88847E}"/>
    <hyperlink ref="C3" r:id="rId2" display="https://www.frigelar.com.br/canaleta-branca-split-cb30-35-x-30-mm-barra-2-metros-controlbox/p/kit6260?gad_source=1&amp;gad_campaignid=17336221344&amp;gbraid=0AAAAADi_dD78bezugjHh3To53jpTHWZGi&amp;gclid=Cj0KCQjwgIXCBhDBARIsAELC9ZgjzMt8wKcuMjL2krlSEkCEsJettxe84AEhiIQH10RERCn4lIZAiDgaAt3DEALw_wcB" xr:uid="{F4366FE9-B105-41BE-96CA-7D787693C2B5}"/>
    <hyperlink ref="D3" r:id="rId3" display="https://www.lojaartech.com.br/canaleta-para-dreno-cb30-barra-1mt-medidas-35x3x100cm-?utm_source=google&amp;utm_medium=Shopping&amp;utm_campaign=canaleta-para-dreno-cb30-barra-1mt-medidas-35x3x100cm-&amp;inStock&amp;parceiro=8962&amp;gad_source=1&amp;gad_campaignid=17420412232&amp;gbraid=0AAAAADQ02g3LUScQXZT86EJCcrtLF52XR&amp;gclid=Cj0KCQjwgIXCBhDBARIsAELC9ZiL2eEoc4hHTp8NIH_LpO0R89VJGulxqSUwKFTkauhrzb6J7AxzRN8aAmH5EALw_wcB" xr:uid="{7BC2D730-1DF2-46AE-A0F9-5296F5F6CF5F}"/>
  </hyperlinks>
  <pageMargins left="0.70866141732283472" right="0.70866141732283472" top="0.74803149606299213" bottom="0.74803149606299213" header="0.31496062992125984" footer="0.31496062992125984"/>
  <pageSetup paperSize="9" scale="64" orientation="landscape"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2058a0-b311-438c-9077-aaba4124baf5">
      <Terms xmlns="http://schemas.microsoft.com/office/infopath/2007/PartnerControls"/>
    </lcf76f155ced4ddcb4097134ff3c332f>
    <modifica_x00e7__x00e3_o xmlns="262058a0-b311-438c-9077-aaba4124baf5" xsi:nil="true"/>
    <TaxCatchAll xmlns="8f4a5ac0-b731-4dc6-8a23-cc99f2aa7e0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B60A9885AB9E547AEF660D67CA3ACDC" ma:contentTypeVersion="16" ma:contentTypeDescription="Create a new document." ma:contentTypeScope="" ma:versionID="c92acb60b9fcf21659f920d6c3a8db86">
  <xsd:schema xmlns:xsd="http://www.w3.org/2001/XMLSchema" xmlns:xs="http://www.w3.org/2001/XMLSchema" xmlns:p="http://schemas.microsoft.com/office/2006/metadata/properties" xmlns:ns2="262058a0-b311-438c-9077-aaba4124baf5" xmlns:ns3="8f4a5ac0-b731-4dc6-8a23-cc99f2aa7e07" targetNamespace="http://schemas.microsoft.com/office/2006/metadata/properties" ma:root="true" ma:fieldsID="ce21da8835ab0aa7b1b41179988fbdc3" ns2:_="" ns3:_="">
    <xsd:import namespace="262058a0-b311-438c-9077-aaba4124baf5"/>
    <xsd:import namespace="8f4a5ac0-b731-4dc6-8a23-cc99f2aa7e0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Location" minOccurs="0"/>
                <xsd:element ref="ns2:MediaServiceGenerationTime" minOccurs="0"/>
                <xsd:element ref="ns2:MediaServiceEventHashCode" minOccurs="0"/>
                <xsd:element ref="ns2:MediaServiceOCR" minOccurs="0"/>
                <xsd:element ref="ns3:SharedWithUsers" minOccurs="0"/>
                <xsd:element ref="ns3:SharedWithDetails" minOccurs="0"/>
                <xsd:element ref="ns2:modifica_x00e7__x00e3_o"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2058a0-b311-438c-9077-aaba4124ba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5949dc0-332d-4f90-9758-939af5d30940"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odifica_x00e7__x00e3_o" ma:index="21" nillable="true" ma:displayName="modificação" ma:format="DateTime" ma:internalName="modifica_x00e7__x00e3_o">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f4a5ac0-b731-4dc6-8a23-cc99f2aa7e0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38a26b8-9bff-4d9c-a6c5-88db4187ce91}" ma:internalName="TaxCatchAll" ma:showField="CatchAllData" ma:web="8f4a5ac0-b731-4dc6-8a23-cc99f2aa7e0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A5B936-E575-4BE7-AC62-2BD0ED41F1D0}"/>
</file>

<file path=customXml/itemProps2.xml><?xml version="1.0" encoding="utf-8"?>
<ds:datastoreItem xmlns:ds="http://schemas.openxmlformats.org/officeDocument/2006/customXml" ds:itemID="{31C25CE9-CBC8-4E13-A51A-91DED256C318}"/>
</file>

<file path=customXml/itemProps3.xml><?xml version="1.0" encoding="utf-8"?>
<ds:datastoreItem xmlns:ds="http://schemas.openxmlformats.org/officeDocument/2006/customXml" ds:itemID="{A37FDB73-466E-4339-B496-22B1C783E17E}"/>
</file>

<file path=docProps/app.xml><?xml version="1.0" encoding="utf-8"?>
<Properties xmlns="http://schemas.openxmlformats.org/officeDocument/2006/extended-properties" xmlns:vt="http://schemas.openxmlformats.org/officeDocument/2006/docPropsVTypes">
  <Application>Microsoft Excel Online</Application>
  <Manager/>
  <Company>Microsoft Corporation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Sinapi em Excel</dc:title>
  <dc:subject>Sinapi em Excel</dc:subject>
  <dc:creator>i9orcamentos.com.br</dc:creator>
  <cp:keywords>Sinapi Excel</cp:keywords>
  <dc:description>Sinapi em Excel</dc:description>
  <cp:lastModifiedBy>Rosemeri Pruciano Martins</cp:lastModifiedBy>
  <cp:revision/>
  <dcterms:created xsi:type="dcterms:W3CDTF">2025-06-15T23:47:38Z</dcterms:created>
  <dcterms:modified xsi:type="dcterms:W3CDTF">2025-09-10T14:46:50Z</dcterms:modified>
  <cp:category>Sinapi Excel</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0x0101003B60A9885AB9E547AEF660D67CA3ACDC</vt:lpwstr>
  </property>
  <property fmtid="{D5CDD505-2E9C-101B-9397-08002B2CF9AE}" pid="3" name="MediaServiceImageTags">
    <vt:lpwstr/>
  </property>
</Properties>
</file>