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12"/>
  <workbookPr/>
  <mc:AlternateContent xmlns:mc="http://schemas.openxmlformats.org/markup-compatibility/2006">
    <mc:Choice Requires="x15">
      <x15ac:absPath xmlns:x15ac="http://schemas.microsoft.com/office/spreadsheetml/2010/11/ac" url="C:\Users\ibira-santos\OneDrive - Governo do Estado do Rio Grande do Sul\Área de Trabalho\ATAS INTERATIVA NOVAS\ATAS PORTO ALEGRE\CROP 1 LOTE 2\"/>
    </mc:Choice>
  </mc:AlternateContent>
  <xr:revisionPtr revIDLastSave="3" documentId="8_{02261484-5307-4415-A8D2-345D744C1B9F}" xr6:coauthVersionLast="47" xr6:coauthVersionMax="47" xr10:uidLastSave="{C1E1AECF-C543-45A5-BA5B-3704E9942D52}"/>
  <bookViews>
    <workbookView xWindow="19090" yWindow="-110" windowWidth="38620" windowHeight="21100" xr2:uid="{300245EC-3D5E-44B2-818F-982221FDD82A}"/>
  </bookViews>
  <sheets>
    <sheet name="Planilha1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1" l="1"/>
  <c r="F11" i="1"/>
  <c r="G8" i="1"/>
  <c r="I10" i="1" l="1"/>
  <c r="G7" i="1"/>
  <c r="I27" i="1" l="1"/>
  <c r="J10" i="1"/>
  <c r="J27" i="1" l="1"/>
  <c r="J24" i="1"/>
  <c r="J19" i="1"/>
  <c r="J26" i="1"/>
  <c r="H24" i="1"/>
  <c r="I24" i="1" s="1"/>
  <c r="J14" i="1"/>
  <c r="J21" i="1"/>
  <c r="H19" i="1"/>
  <c r="I19" i="1" s="1"/>
  <c r="H26" i="1"/>
  <c r="I26" i="1" s="1"/>
  <c r="J16" i="1"/>
  <c r="H14" i="1"/>
  <c r="I14" i="1" s="1"/>
  <c r="H13" i="1"/>
  <c r="I13" i="1" s="1"/>
  <c r="J23" i="1"/>
  <c r="H21" i="1"/>
  <c r="I21" i="1" s="1"/>
  <c r="J18" i="1"/>
  <c r="J15" i="1"/>
  <c r="J25" i="1"/>
  <c r="J13" i="1"/>
  <c r="J20" i="1"/>
  <c r="H25" i="1"/>
  <c r="I25" i="1" s="1"/>
  <c r="J22" i="1"/>
  <c r="H20" i="1"/>
  <c r="I20" i="1" s="1"/>
  <c r="J17" i="1"/>
  <c r="H16" i="1"/>
  <c r="I16" i="1" s="1"/>
  <c r="H22" i="1"/>
  <c r="I22" i="1" s="1"/>
  <c r="H17" i="1"/>
  <c r="I17" i="1" s="1"/>
  <c r="H15" i="1"/>
  <c r="I15" i="1" s="1"/>
  <c r="H23" i="1"/>
  <c r="I23" i="1" s="1"/>
  <c r="H18" i="1"/>
  <c r="I18" i="1" s="1"/>
</calcChain>
</file>

<file path=xl/sharedStrings.xml><?xml version="1.0" encoding="utf-8"?>
<sst xmlns="http://schemas.openxmlformats.org/spreadsheetml/2006/main" count="95" uniqueCount="73">
  <si>
    <t>ANEXO XX_TR_PROPOSTA DA EMPRESA</t>
  </si>
  <si>
    <t>CROP 1 LOTE 2</t>
  </si>
  <si>
    <t>OBRA:</t>
  </si>
  <si>
    <t xml:space="preserve">  ESCOLAS</t>
  </si>
  <si>
    <t>BDI proposta</t>
  </si>
  <si>
    <t>BDI original</t>
  </si>
  <si>
    <t>EMPRESA LICITANTE :</t>
  </si>
  <si>
    <t>...</t>
  </si>
  <si>
    <t>OFERTE BDI DESONERADO</t>
  </si>
  <si>
    <t>BDI SERVIÇOS:</t>
  </si>
  <si>
    <t>ENC SOCIAL SINAPI HORISTA:</t>
  </si>
  <si>
    <t xml:space="preserve">CNPJ: </t>
  </si>
  <si>
    <t>...                                                   CAU/CREA  Nº............................</t>
  </si>
  <si>
    <t>BDI DIFERENC.:</t>
  </si>
  <si>
    <t>ENC SOCIAL SINAPI MENS.:</t>
  </si>
  <si>
    <t>NOME RESP TÉCNICO:.............................................CAU/CREA Nº:  ..........................</t>
  </si>
  <si>
    <t>OFERTE O DESCONTO PROPOSTO SOBRE SINAPI</t>
  </si>
  <si>
    <t>Preço Estimado</t>
  </si>
  <si>
    <t>DESCONTO GLOBAL *</t>
  </si>
  <si>
    <t>RRT/ART: .........................</t>
  </si>
  <si>
    <t>DATA PROPOSTA:    ............./....../........ ASSINATURA: ...........................................</t>
  </si>
  <si>
    <t>Preço Proposta</t>
  </si>
  <si>
    <t>REGISTRO DE PREÇOS</t>
  </si>
  <si>
    <t>Estimativa de Sistemas Construtivos em Manutenção</t>
  </si>
  <si>
    <t>IDT ou LOTE:</t>
  </si>
  <si>
    <t>ÁREA (M2)=</t>
  </si>
  <si>
    <t>*GLOBAL: COMPOSTO DE BDI E DESCONTO OFERTADO.</t>
  </si>
  <si>
    <t>Item</t>
  </si>
  <si>
    <t>Fonte de Referência</t>
  </si>
  <si>
    <t>Comp SINAPI Referência</t>
  </si>
  <si>
    <t>Descrição do Item do Sistema Construtivo</t>
  </si>
  <si>
    <t>PREÇO UNITÁRIO CONFORME CONSUMO HISTÓRICO</t>
  </si>
  <si>
    <t>Quantidade</t>
  </si>
  <si>
    <t>Unidade</t>
  </si>
  <si>
    <t>Preço Unitário com Desconto</t>
  </si>
  <si>
    <t>Preço Total (R$)</t>
  </si>
  <si>
    <t>DESCONTO</t>
  </si>
  <si>
    <t>SINAPI</t>
  </si>
  <si>
    <t>C1</t>
  </si>
  <si>
    <t xml:space="preserve">SERV INICIAIS DE INSTALAÇÃO DA OBRA </t>
  </si>
  <si>
    <t>M2</t>
  </si>
  <si>
    <t>C2</t>
  </si>
  <si>
    <t xml:space="preserve">ADMINISTRAÇÃO DIRETA DA OBRA </t>
  </si>
  <si>
    <t>H</t>
  </si>
  <si>
    <t>C3</t>
  </si>
  <si>
    <t>DEMOLIÇÕES</t>
  </si>
  <si>
    <t>M3</t>
  </si>
  <si>
    <t>C4</t>
  </si>
  <si>
    <t xml:space="preserve">RECUPERAÇÃO ESTRUTURAL </t>
  </si>
  <si>
    <t>C5</t>
  </si>
  <si>
    <t>ALVENARIA, VEDAÇÕES E DIVISÓRIAS</t>
  </si>
  <si>
    <t>C7</t>
  </si>
  <si>
    <t>ESQUADRIAS</t>
  </si>
  <si>
    <t>C8</t>
  </si>
  <si>
    <t>COBERTURA</t>
  </si>
  <si>
    <t>C10</t>
  </si>
  <si>
    <t>INSTALAÇÕES ELÉTRICAS</t>
  </si>
  <si>
    <t>UN</t>
  </si>
  <si>
    <t>C12</t>
  </si>
  <si>
    <t>INSTALAÇÕES HIDROSSANITÁRIAS</t>
  </si>
  <si>
    <t>C14</t>
  </si>
  <si>
    <t xml:space="preserve">INSTALAÇÕES DE PPCI </t>
  </si>
  <si>
    <t>C15</t>
  </si>
  <si>
    <t>REVESTIMENTOS DE PISOS, PAREDES E FORROS</t>
  </si>
  <si>
    <t>C16</t>
  </si>
  <si>
    <t xml:space="preserve">PINTURAS E TEXTURAS </t>
  </si>
  <si>
    <t>C18</t>
  </si>
  <si>
    <t xml:space="preserve">SERVIÇOS FINAIS </t>
  </si>
  <si>
    <t>SINAPI-I</t>
  </si>
  <si>
    <t>C19</t>
  </si>
  <si>
    <t>REGISTRO COMO EXECUTADO (RELATÓRIOS E DESENHOS - AS BUILT)</t>
  </si>
  <si>
    <t>PREÇO TOTAL DOS SERVIÇOS DE MANUTENÇÃO PREDIAL</t>
  </si>
  <si>
    <t>PROPOSTA DA EMPRESA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</si>
</sst>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2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8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6"/>
      <name val="Aptos Narrow"/>
      <family val="2"/>
      <scheme val="minor"/>
    </font>
    <font>
      <b/>
      <sz val="10"/>
      <color rgb="FFFFFFFF"/>
      <name val="Aptos Narrow"/>
      <family val="2"/>
      <scheme val="minor"/>
    </font>
    <font>
      <sz val="14"/>
      <color rgb="FF00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name val="Aptos Narrow"/>
      <family val="2"/>
      <scheme val="minor"/>
    </font>
    <font>
      <sz val="12"/>
      <name val="Arial"/>
      <family val="2"/>
    </font>
    <font>
      <b/>
      <sz val="14"/>
      <color rgb="FF000000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37609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84">
    <xf numFmtId="0" fontId="0" fillId="0" borderId="0" xfId="0"/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0" borderId="0" xfId="0" applyFont="1"/>
    <xf numFmtId="0" fontId="1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0" fontId="4" fillId="0" borderId="0" xfId="0" applyNumberFormat="1" applyFont="1" applyAlignment="1">
      <alignment vertical="center"/>
    </xf>
    <xf numFmtId="4" fontId="1" fillId="0" borderId="0" xfId="0" applyNumberFormat="1" applyFont="1"/>
    <xf numFmtId="0" fontId="6" fillId="3" borderId="0" xfId="0" applyFont="1" applyFill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3" fontId="7" fillId="3" borderId="0" xfId="0" applyNumberFormat="1" applyFont="1" applyFill="1" applyAlignment="1">
      <alignment vertical="center"/>
    </xf>
    <xf numFmtId="0" fontId="7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right" vertical="center"/>
    </xf>
    <xf numFmtId="8" fontId="7" fillId="3" borderId="0" xfId="0" applyNumberFormat="1" applyFont="1" applyFill="1" applyAlignment="1">
      <alignment horizontal="center" vertical="center"/>
    </xf>
    <xf numFmtId="8" fontId="6" fillId="3" borderId="0" xfId="0" applyNumberFormat="1" applyFont="1" applyFill="1" applyAlignment="1">
      <alignment horizontal="left" vertical="center"/>
    </xf>
    <xf numFmtId="0" fontId="8" fillId="0" borderId="2" xfId="0" applyFont="1" applyBorder="1"/>
    <xf numFmtId="0" fontId="6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right"/>
    </xf>
    <xf numFmtId="0" fontId="10" fillId="4" borderId="4" xfId="0" applyFont="1" applyFill="1" applyBorder="1" applyAlignment="1">
      <alignment horizontal="left"/>
    </xf>
    <xf numFmtId="0" fontId="10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10" fontId="9" fillId="5" borderId="6" xfId="0" applyNumberFormat="1" applyFont="1" applyFill="1" applyBorder="1" applyAlignment="1">
      <alignment horizontal="center" vertical="center"/>
    </xf>
    <xf numFmtId="10" fontId="9" fillId="0" borderId="4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10" fontId="9" fillId="0" borderId="7" xfId="0" applyNumberFormat="1" applyFont="1" applyBorder="1" applyAlignment="1">
      <alignment horizontal="left" vertical="center" wrapText="1"/>
    </xf>
    <xf numFmtId="0" fontId="8" fillId="0" borderId="8" xfId="0" applyFont="1" applyBorder="1"/>
    <xf numFmtId="0" fontId="6" fillId="0" borderId="9" xfId="0" applyFont="1" applyBorder="1" applyAlignment="1">
      <alignment horizontal="left" vertical="center"/>
    </xf>
    <xf numFmtId="0" fontId="10" fillId="0" borderId="9" xfId="0" applyFont="1" applyBorder="1" applyAlignment="1">
      <alignment horizontal="center"/>
    </xf>
    <xf numFmtId="0" fontId="10" fillId="4" borderId="10" xfId="0" applyFont="1" applyFill="1" applyBorder="1" applyAlignment="1">
      <alignment horizontal="left"/>
    </xf>
    <xf numFmtId="0" fontId="8" fillId="0" borderId="0" xfId="0" applyFont="1"/>
    <xf numFmtId="0" fontId="9" fillId="0" borderId="11" xfId="0" applyFont="1" applyBorder="1" applyAlignment="1">
      <alignment horizontal="left" vertical="center"/>
    </xf>
    <xf numFmtId="10" fontId="9" fillId="5" borderId="12" xfId="0" applyNumberFormat="1" applyFont="1" applyFill="1" applyBorder="1" applyAlignment="1">
      <alignment horizontal="center" vertical="center"/>
    </xf>
    <xf numFmtId="0" fontId="2" fillId="0" borderId="13" xfId="0" applyFont="1" applyBorder="1"/>
    <xf numFmtId="0" fontId="9" fillId="0" borderId="3" xfId="0" applyFont="1" applyBorder="1" applyAlignment="1">
      <alignment horizontal="left"/>
    </xf>
    <xf numFmtId="0" fontId="11" fillId="0" borderId="3" xfId="0" applyFont="1" applyBorder="1"/>
    <xf numFmtId="0" fontId="11" fillId="4" borderId="3" xfId="0" applyFont="1" applyFill="1" applyBorder="1"/>
    <xf numFmtId="0" fontId="12" fillId="0" borderId="17" xfId="0" applyFont="1" applyBorder="1" applyAlignment="1">
      <alignment horizontal="center" vertical="center" wrapText="1"/>
    </xf>
    <xf numFmtId="8" fontId="13" fillId="0" borderId="18" xfId="0" applyNumberFormat="1" applyFont="1" applyBorder="1" applyAlignment="1">
      <alignment horizontal="center" vertical="center" wrapText="1"/>
    </xf>
    <xf numFmtId="0" fontId="13" fillId="6" borderId="14" xfId="0" applyFont="1" applyFill="1" applyBorder="1" applyAlignment="1">
      <alignment horizontal="center" vertical="center" wrapText="1"/>
    </xf>
    <xf numFmtId="0" fontId="10" fillId="4" borderId="0" xfId="0" applyFont="1" applyFill="1"/>
    <xf numFmtId="0" fontId="10" fillId="4" borderId="0" xfId="0" applyFont="1" applyFill="1" applyAlignment="1">
      <alignment horizontal="left"/>
    </xf>
    <xf numFmtId="0" fontId="12" fillId="0" borderId="14" xfId="0" applyFont="1" applyBorder="1" applyAlignment="1">
      <alignment horizontal="center" vertical="center" wrapText="1"/>
    </xf>
    <xf numFmtId="10" fontId="14" fillId="6" borderId="19" xfId="0" applyNumberFormat="1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right" vertical="center"/>
    </xf>
    <xf numFmtId="0" fontId="6" fillId="8" borderId="17" xfId="0" applyFont="1" applyFill="1" applyBorder="1" applyAlignment="1">
      <alignment horizontal="right" vertical="center" wrapText="1"/>
    </xf>
    <xf numFmtId="8" fontId="7" fillId="3" borderId="22" xfId="0" applyNumberFormat="1" applyFont="1" applyFill="1" applyBorder="1" applyAlignment="1">
      <alignment horizontal="left" vertical="center"/>
    </xf>
    <xf numFmtId="0" fontId="15" fillId="8" borderId="23" xfId="0" applyFont="1" applyFill="1" applyBorder="1" applyAlignment="1">
      <alignment horizontal="center" vertical="center" wrapText="1"/>
    </xf>
    <xf numFmtId="0" fontId="15" fillId="8" borderId="23" xfId="0" applyFont="1" applyFill="1" applyBorder="1" applyAlignment="1">
      <alignment vertical="center" wrapText="1"/>
    </xf>
    <xf numFmtId="0" fontId="15" fillId="8" borderId="24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center" vertical="center" wrapText="1"/>
    </xf>
    <xf numFmtId="0" fontId="6" fillId="8" borderId="23" xfId="0" applyFont="1" applyFill="1" applyBorder="1" applyAlignment="1">
      <alignment horizontal="right" vertical="center" wrapText="1"/>
    </xf>
    <xf numFmtId="0" fontId="6" fillId="8" borderId="23" xfId="0" applyFont="1" applyFill="1" applyBorder="1" applyAlignment="1">
      <alignment horizontal="center" vertical="center" wrapText="1"/>
    </xf>
    <xf numFmtId="0" fontId="16" fillId="10" borderId="0" xfId="0" applyFont="1" applyFill="1" applyAlignment="1">
      <alignment horizontal="center"/>
    </xf>
    <xf numFmtId="0" fontId="16" fillId="10" borderId="25" xfId="0" applyFont="1" applyFill="1" applyBorder="1" applyAlignment="1">
      <alignment horizontal="center" vertical="center"/>
    </xf>
    <xf numFmtId="0" fontId="17" fillId="10" borderId="25" xfId="1" applyFill="1" applyBorder="1" applyAlignment="1">
      <alignment horizontal="center" vertical="center"/>
    </xf>
    <xf numFmtId="0" fontId="18" fillId="0" borderId="26" xfId="0" applyFont="1" applyBorder="1"/>
    <xf numFmtId="4" fontId="16" fillId="10" borderId="25" xfId="0" applyNumberFormat="1" applyFont="1" applyFill="1" applyBorder="1" applyAlignment="1">
      <alignment horizontal="right" vertical="center"/>
    </xf>
    <xf numFmtId="4" fontId="16" fillId="0" borderId="25" xfId="0" applyNumberFormat="1" applyFont="1" applyBorder="1" applyAlignment="1">
      <alignment horizontal="right" vertical="center"/>
    </xf>
    <xf numFmtId="0" fontId="19" fillId="10" borderId="25" xfId="0" applyFont="1" applyFill="1" applyBorder="1" applyAlignment="1">
      <alignment horizontal="center"/>
    </xf>
    <xf numFmtId="4" fontId="16" fillId="0" borderId="27" xfId="0" applyNumberFormat="1" applyFont="1" applyBorder="1" applyAlignment="1">
      <alignment horizontal="right" vertical="center"/>
    </xf>
    <xf numFmtId="10" fontId="16" fillId="0" borderId="27" xfId="0" applyNumberFormat="1" applyFont="1" applyBorder="1" applyAlignment="1">
      <alignment horizontal="center"/>
    </xf>
    <xf numFmtId="0" fontId="18" fillId="10" borderId="25" xfId="0" applyFont="1" applyFill="1" applyBorder="1" applyAlignment="1">
      <alignment horizontal="center"/>
    </xf>
    <xf numFmtId="0" fontId="17" fillId="10" borderId="25" xfId="1" applyFill="1" applyBorder="1" applyAlignment="1">
      <alignment horizontal="center"/>
    </xf>
    <xf numFmtId="0" fontId="19" fillId="10" borderId="28" xfId="0" applyFont="1" applyFill="1" applyBorder="1" applyAlignment="1">
      <alignment horizontal="center"/>
    </xf>
    <xf numFmtId="4" fontId="16" fillId="10" borderId="28" xfId="0" applyNumberFormat="1" applyFont="1" applyFill="1" applyBorder="1" applyAlignment="1">
      <alignment horizontal="right" vertical="center"/>
    </xf>
    <xf numFmtId="4" fontId="16" fillId="0" borderId="5" xfId="0" applyNumberFormat="1" applyFont="1" applyBorder="1" applyAlignment="1">
      <alignment horizontal="right" vertical="center"/>
    </xf>
    <xf numFmtId="0" fontId="20" fillId="11" borderId="29" xfId="0" applyFont="1" applyFill="1" applyBorder="1" applyAlignment="1">
      <alignment horizontal="center" vertical="center"/>
    </xf>
    <xf numFmtId="0" fontId="20" fillId="11" borderId="30" xfId="0" applyFont="1" applyFill="1" applyBorder="1" applyAlignment="1">
      <alignment horizontal="center" vertical="center"/>
    </xf>
    <xf numFmtId="4" fontId="20" fillId="11" borderId="30" xfId="0" applyNumberFormat="1" applyFont="1" applyFill="1" applyBorder="1" applyAlignment="1">
      <alignment horizontal="right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10" fontId="3" fillId="7" borderId="19" xfId="0" applyNumberFormat="1" applyFont="1" applyFill="1" applyBorder="1" applyAlignment="1">
      <alignment horizontal="center" vertical="center"/>
    </xf>
    <xf numFmtId="10" fontId="3" fillId="7" borderId="20" xfId="0" applyNumberFormat="1" applyFont="1" applyFill="1" applyBorder="1" applyAlignment="1">
      <alignment horizontal="center" vertical="center"/>
    </xf>
    <xf numFmtId="10" fontId="3" fillId="7" borderId="21" xfId="0" applyNumberFormat="1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bira-santos\OneDrive%20-%20Governo%20do%20Estado%20do%20Rio%20Grande%20do%20Sul\&#193;rea%20de%20Trabalho\RPM%20COMPLETA%20ABR%2025%20CROP%201%20LOTES%201%202%203%204%20(version%201).xlsm" TargetMode="External"/><Relationship Id="rId1" Type="http://schemas.openxmlformats.org/officeDocument/2006/relationships/externalLinkPath" Target="file:///C:\Users\ibira-santos\OneDrive%20-%20Governo%20do%20Estado%20do%20Rio%20Grande%20do%20Sul\&#193;rea%20de%20Trabalho\RPM%20COMPLETA%20ABR%2025%20CROP%201%20LOTES%201%202%203%204%20(version%20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SS"/>
      <sheetName val="LIST ESC"/>
      <sheetName val="INSUMO SINAPI"/>
      <sheetName val="BD ABR 25 SINAPI"/>
      <sheetName val="ORÇAMENTO"/>
      <sheetName val="COMP PRÓPRIA"/>
      <sheetName val="EXTERNAS ORÇAFÁCIO"/>
      <sheetName val="DIVISA"/>
      <sheetName val="CROP LOTE ANX"/>
      <sheetName val="12. ANEXO XII_TR_ BASE ORÇAMENT"/>
      <sheetName val="ORÇ EX"/>
      <sheetName val="CRONO EX"/>
      <sheetName val="ENC SOC SINAPI"/>
      <sheetName val="BDI SERV DESON"/>
      <sheetName val="BDI FORN EQUIP"/>
      <sheetName val="BDI SERV"/>
      <sheetName val="ORÇ LICITACON"/>
      <sheetName val="PROP EMPRESA"/>
      <sheetName val="19. EXEMPLO DE ORÇAMENTO"/>
      <sheetName val="16. ANX XVI CRONO FF INTERAT"/>
      <sheetName val="128 ORC"/>
      <sheetName val="C1 SERV INI"/>
      <sheetName val="C1 PDF"/>
      <sheetName val="C2 ADM"/>
      <sheetName val="C3 DEM"/>
      <sheetName val="C4 EST"/>
      <sheetName val="C5 ALV"/>
      <sheetName val="C7 ESQ"/>
      <sheetName val="C8 COB"/>
      <sheetName val="C10 ELE"/>
      <sheetName val="C12 HID"/>
      <sheetName val="C14 PPCI"/>
      <sheetName val="C15 REV"/>
      <sheetName val="C16 PIN"/>
      <sheetName val="C18 SERV FIN"/>
      <sheetName val="C18 PDF"/>
      <sheetName val="C19 AS BUILT"/>
      <sheetName val="ESCOLAS"/>
      <sheetName val="ÁREAS"/>
      <sheetName val="SGO INCC DATA"/>
      <sheetName val="ESTA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1">
          <cell r="J11">
            <v>176334.21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A2C7A-CDA9-4C78-9124-F35BE7666D59}">
  <dimension ref="A1:J27"/>
  <sheetViews>
    <sheetView tabSelected="1" topLeftCell="D1" workbookViewId="0">
      <selection activeCell="E11" sqref="E11"/>
    </sheetView>
  </sheetViews>
  <sheetFormatPr defaultRowHeight="14.45"/>
  <cols>
    <col min="4" max="4" width="78.5703125" customWidth="1"/>
    <col min="5" max="5" width="29.140625" customWidth="1"/>
    <col min="6" max="6" width="19.5703125" customWidth="1"/>
    <col min="7" max="7" width="16.42578125" customWidth="1"/>
    <col min="8" max="8" width="22.28515625" customWidth="1"/>
    <col min="9" max="9" width="30.5703125" customWidth="1"/>
    <col min="10" max="10" width="26.42578125" customWidth="1"/>
  </cols>
  <sheetData>
    <row r="1" spans="1:10">
      <c r="A1" s="1"/>
      <c r="B1" s="1"/>
      <c r="C1" s="1"/>
      <c r="D1" s="1"/>
      <c r="E1" s="1"/>
      <c r="F1" s="1"/>
      <c r="G1" s="2"/>
      <c r="H1" s="3"/>
      <c r="I1" s="2"/>
      <c r="J1" s="2"/>
    </row>
    <row r="2" spans="1:10">
      <c r="A2" s="4"/>
      <c r="B2" s="4"/>
      <c r="C2" s="4"/>
      <c r="D2" s="4"/>
      <c r="E2" s="4"/>
      <c r="F2" s="5"/>
      <c r="G2" s="5"/>
      <c r="H2" s="5"/>
      <c r="I2" s="5"/>
      <c r="J2" s="5"/>
    </row>
    <row r="3" spans="1:10" ht="23.45">
      <c r="A3" s="4"/>
      <c r="B3" s="4"/>
      <c r="C3" s="4"/>
      <c r="D3" s="6"/>
      <c r="F3" s="7"/>
      <c r="G3" s="7"/>
      <c r="H3" s="7"/>
      <c r="I3" s="7"/>
      <c r="J3" s="7"/>
    </row>
    <row r="4" spans="1:10" ht="23.45">
      <c r="A4" s="4"/>
      <c r="B4" s="4"/>
      <c r="D4" s="8" t="s">
        <v>0</v>
      </c>
      <c r="F4" s="7"/>
      <c r="G4" s="7"/>
      <c r="H4" s="7"/>
      <c r="I4" s="9"/>
      <c r="J4" s="7"/>
    </row>
    <row r="5" spans="1:10" ht="23.45">
      <c r="A5" s="4"/>
      <c r="B5" s="4"/>
      <c r="C5" s="4"/>
      <c r="D5" s="8" t="s">
        <v>1</v>
      </c>
      <c r="E5" s="4"/>
      <c r="F5" s="10"/>
      <c r="G5" s="10"/>
      <c r="H5" s="10"/>
      <c r="I5" s="10"/>
      <c r="J5" s="10"/>
    </row>
    <row r="6" spans="1:10" ht="18.600000000000001" thickBot="1">
      <c r="A6" s="11"/>
      <c r="B6" s="11"/>
      <c r="C6" s="12" t="s">
        <v>2</v>
      </c>
      <c r="D6" s="13">
        <v>67</v>
      </c>
      <c r="E6" s="14" t="s">
        <v>3</v>
      </c>
      <c r="F6" s="15"/>
      <c r="G6" s="16" t="s">
        <v>4</v>
      </c>
      <c r="H6" s="16" t="s">
        <v>5</v>
      </c>
      <c r="I6" s="17"/>
      <c r="J6" s="17"/>
    </row>
    <row r="7" spans="1:10" ht="16.149999999999999" thickBot="1">
      <c r="A7" s="18"/>
      <c r="B7" s="19"/>
      <c r="C7" s="20" t="s">
        <v>6</v>
      </c>
      <c r="D7" s="21" t="s">
        <v>7</v>
      </c>
      <c r="E7" s="22" t="s">
        <v>8</v>
      </c>
      <c r="F7" s="23" t="s">
        <v>9</v>
      </c>
      <c r="G7" s="24">
        <f>H7</f>
        <v>0.25369999999999998</v>
      </c>
      <c r="H7" s="25">
        <v>0.25369999999999998</v>
      </c>
      <c r="I7" s="26" t="s">
        <v>10</v>
      </c>
      <c r="J7" s="27">
        <v>0.9022</v>
      </c>
    </row>
    <row r="8" spans="1:10" ht="16.149999999999999" thickBot="1">
      <c r="A8" s="28"/>
      <c r="B8" s="29"/>
      <c r="C8" s="30" t="s">
        <v>11</v>
      </c>
      <c r="D8" s="31" t="s">
        <v>12</v>
      </c>
      <c r="E8" s="32"/>
      <c r="F8" s="33" t="s">
        <v>13</v>
      </c>
      <c r="G8" s="34">
        <f>H8</f>
        <v>0.19070000000000001</v>
      </c>
      <c r="H8" s="25">
        <v>0.19070000000000001</v>
      </c>
      <c r="I8" s="26" t="s">
        <v>14</v>
      </c>
      <c r="J8" s="27">
        <v>0.51859999999999995</v>
      </c>
    </row>
    <row r="9" spans="1:10" ht="21.6" thickBot="1">
      <c r="A9" s="35"/>
      <c r="B9" s="36" t="s">
        <v>15</v>
      </c>
      <c r="C9" s="37"/>
      <c r="D9" s="38"/>
      <c r="E9" s="74" t="s">
        <v>16</v>
      </c>
      <c r="F9" s="75"/>
      <c r="G9" s="76"/>
      <c r="H9" s="39" t="s">
        <v>17</v>
      </c>
      <c r="I9" s="40">
        <v>94882758.390000001</v>
      </c>
      <c r="J9" s="41" t="s">
        <v>18</v>
      </c>
    </row>
    <row r="10" spans="1:10" ht="24" thickBot="1">
      <c r="A10" s="42" t="s">
        <v>19</v>
      </c>
      <c r="B10" s="42"/>
      <c r="C10" s="42"/>
      <c r="D10" s="43" t="s">
        <v>20</v>
      </c>
      <c r="E10" s="77">
        <v>0</v>
      </c>
      <c r="F10" s="78"/>
      <c r="G10" s="79"/>
      <c r="H10" s="44" t="s">
        <v>21</v>
      </c>
      <c r="I10" s="40">
        <f>(I9/(1+H7)*(1-E10)*(1+G7))</f>
        <v>94882758.390000001</v>
      </c>
      <c r="J10" s="45">
        <f>100%-(I10/I9)</f>
        <v>0</v>
      </c>
    </row>
    <row r="11" spans="1:10" ht="18.600000000000001" thickBot="1">
      <c r="A11" s="80" t="s">
        <v>22</v>
      </c>
      <c r="B11" s="81"/>
      <c r="C11" s="82"/>
      <c r="D11" s="46" t="s">
        <v>23</v>
      </c>
      <c r="E11" s="48" t="s">
        <v>24</v>
      </c>
      <c r="F11" s="47" t="str">
        <f>D5</f>
        <v>CROP 1 LOTE 2</v>
      </c>
      <c r="G11" s="49" t="s">
        <v>25</v>
      </c>
      <c r="H11" s="50">
        <f>'[1]ORÇ LICITACON'!J11</f>
        <v>176334.21</v>
      </c>
      <c r="I11" s="83" t="s">
        <v>26</v>
      </c>
      <c r="J11" s="83"/>
    </row>
    <row r="12" spans="1:10" ht="55.15">
      <c r="A12" s="51" t="s">
        <v>27</v>
      </c>
      <c r="B12" s="52" t="s">
        <v>28</v>
      </c>
      <c r="C12" s="52" t="s">
        <v>29</v>
      </c>
      <c r="D12" s="52" t="s">
        <v>30</v>
      </c>
      <c r="E12" s="53" t="s">
        <v>31</v>
      </c>
      <c r="F12" s="54" t="s">
        <v>32</v>
      </c>
      <c r="G12" s="54" t="s">
        <v>33</v>
      </c>
      <c r="H12" s="54" t="s">
        <v>34</v>
      </c>
      <c r="I12" s="55" t="s">
        <v>35</v>
      </c>
      <c r="J12" s="56" t="s">
        <v>36</v>
      </c>
    </row>
    <row r="13" spans="1:10" ht="18">
      <c r="A13" s="57">
        <v>1</v>
      </c>
      <c r="B13" s="58" t="s">
        <v>37</v>
      </c>
      <c r="C13" s="59" t="s">
        <v>38</v>
      </c>
      <c r="D13" s="60" t="s">
        <v>39</v>
      </c>
      <c r="E13" s="61">
        <v>451.76</v>
      </c>
      <c r="F13" s="62">
        <v>2995.06</v>
      </c>
      <c r="G13" s="63" t="s">
        <v>40</v>
      </c>
      <c r="H13" s="61">
        <f t="shared" ref="H13:H26" si="0">E13-(E13*$J$10)</f>
        <v>451.76</v>
      </c>
      <c r="I13" s="64">
        <f>F13*H13</f>
        <v>1353048.3055999998</v>
      </c>
      <c r="J13" s="65">
        <f>$J$10</f>
        <v>0</v>
      </c>
    </row>
    <row r="14" spans="1:10" ht="18">
      <c r="A14" s="57">
        <v>2</v>
      </c>
      <c r="B14" s="66" t="s">
        <v>37</v>
      </c>
      <c r="C14" s="67" t="s">
        <v>41</v>
      </c>
      <c r="D14" s="60" t="s">
        <v>42</v>
      </c>
      <c r="E14" s="61">
        <v>86.99</v>
      </c>
      <c r="F14" s="62">
        <v>65592.61</v>
      </c>
      <c r="G14" s="63" t="s">
        <v>43</v>
      </c>
      <c r="H14" s="61">
        <f t="shared" si="0"/>
        <v>86.99</v>
      </c>
      <c r="I14" s="64">
        <f t="shared" ref="I14:I26" si="1">F14*H14</f>
        <v>5705901.1438999996</v>
      </c>
      <c r="J14" s="65">
        <f t="shared" ref="J14:J27" si="2">$J$10</f>
        <v>0</v>
      </c>
    </row>
    <row r="15" spans="1:10" ht="18">
      <c r="A15" s="57">
        <v>3</v>
      </c>
      <c r="B15" s="58" t="s">
        <v>37</v>
      </c>
      <c r="C15" s="59" t="s">
        <v>44</v>
      </c>
      <c r="D15" s="60" t="s">
        <v>45</v>
      </c>
      <c r="E15" s="61">
        <v>842.34</v>
      </c>
      <c r="F15" s="62">
        <v>6125.78</v>
      </c>
      <c r="G15" s="63" t="s">
        <v>46</v>
      </c>
      <c r="H15" s="61">
        <f t="shared" si="0"/>
        <v>842.34</v>
      </c>
      <c r="I15" s="64">
        <f t="shared" si="1"/>
        <v>5159989.5252</v>
      </c>
      <c r="J15" s="65">
        <f t="shared" si="2"/>
        <v>0</v>
      </c>
    </row>
    <row r="16" spans="1:10" ht="18">
      <c r="A16" s="57">
        <v>4</v>
      </c>
      <c r="B16" s="58" t="s">
        <v>37</v>
      </c>
      <c r="C16" s="67" t="s">
        <v>47</v>
      </c>
      <c r="D16" s="60" t="s">
        <v>48</v>
      </c>
      <c r="E16" s="61">
        <v>841.61</v>
      </c>
      <c r="F16" s="62">
        <v>2962.31</v>
      </c>
      <c r="G16" s="63" t="s">
        <v>46</v>
      </c>
      <c r="H16" s="61">
        <f t="shared" si="0"/>
        <v>841.61</v>
      </c>
      <c r="I16" s="64">
        <f t="shared" si="1"/>
        <v>2493109.7190999999</v>
      </c>
      <c r="J16" s="65">
        <f t="shared" si="2"/>
        <v>0</v>
      </c>
    </row>
    <row r="17" spans="1:10" ht="18">
      <c r="A17" s="57">
        <v>5</v>
      </c>
      <c r="B17" s="58" t="s">
        <v>37</v>
      </c>
      <c r="C17" s="59" t="s">
        <v>49</v>
      </c>
      <c r="D17" s="60" t="s">
        <v>50</v>
      </c>
      <c r="E17" s="61">
        <v>404.78</v>
      </c>
      <c r="F17" s="62">
        <v>9788.34</v>
      </c>
      <c r="G17" s="63" t="s">
        <v>40</v>
      </c>
      <c r="H17" s="61">
        <f t="shared" si="0"/>
        <v>404.78</v>
      </c>
      <c r="I17" s="64">
        <f t="shared" si="1"/>
        <v>3962124.2651999998</v>
      </c>
      <c r="J17" s="65">
        <f t="shared" si="2"/>
        <v>0</v>
      </c>
    </row>
    <row r="18" spans="1:10" ht="18">
      <c r="A18" s="57">
        <v>6</v>
      </c>
      <c r="B18" s="58" t="s">
        <v>37</v>
      </c>
      <c r="C18" s="59" t="s">
        <v>51</v>
      </c>
      <c r="D18" s="60" t="s">
        <v>52</v>
      </c>
      <c r="E18" s="61">
        <v>957.2</v>
      </c>
      <c r="F18" s="62">
        <v>6452.58</v>
      </c>
      <c r="G18" s="63" t="s">
        <v>40</v>
      </c>
      <c r="H18" s="61">
        <f t="shared" si="0"/>
        <v>957.2</v>
      </c>
      <c r="I18" s="64">
        <f t="shared" si="1"/>
        <v>6176409.5760000004</v>
      </c>
      <c r="J18" s="65">
        <f t="shared" si="2"/>
        <v>0</v>
      </c>
    </row>
    <row r="19" spans="1:10" ht="18">
      <c r="A19" s="57">
        <v>7</v>
      </c>
      <c r="B19" s="58" t="s">
        <v>37</v>
      </c>
      <c r="C19" s="67" t="s">
        <v>53</v>
      </c>
      <c r="D19" s="60" t="s">
        <v>54</v>
      </c>
      <c r="E19" s="61">
        <v>298.64</v>
      </c>
      <c r="F19" s="62">
        <v>53226.96</v>
      </c>
      <c r="G19" s="63" t="s">
        <v>40</v>
      </c>
      <c r="H19" s="61">
        <f t="shared" si="0"/>
        <v>298.64</v>
      </c>
      <c r="I19" s="64">
        <f t="shared" si="1"/>
        <v>15895699.334399998</v>
      </c>
      <c r="J19" s="65">
        <f t="shared" si="2"/>
        <v>0</v>
      </c>
    </row>
    <row r="20" spans="1:10" ht="18">
      <c r="A20" s="57">
        <v>8</v>
      </c>
      <c r="B20" s="58" t="s">
        <v>37</v>
      </c>
      <c r="C20" s="67" t="s">
        <v>55</v>
      </c>
      <c r="D20" s="60" t="s">
        <v>56</v>
      </c>
      <c r="E20" s="61">
        <v>466.28</v>
      </c>
      <c r="F20" s="62">
        <v>20850.11</v>
      </c>
      <c r="G20" s="63" t="s">
        <v>57</v>
      </c>
      <c r="H20" s="61">
        <f t="shared" si="0"/>
        <v>466.28</v>
      </c>
      <c r="I20" s="64">
        <f>F20*H20</f>
        <v>9721989.2907999996</v>
      </c>
      <c r="J20" s="65">
        <f t="shared" si="2"/>
        <v>0</v>
      </c>
    </row>
    <row r="21" spans="1:10" ht="18">
      <c r="A21" s="57">
        <v>9</v>
      </c>
      <c r="B21" s="58" t="s">
        <v>37</v>
      </c>
      <c r="C21" s="67" t="s">
        <v>58</v>
      </c>
      <c r="D21" s="60" t="s">
        <v>59</v>
      </c>
      <c r="E21" s="61">
        <v>463.43</v>
      </c>
      <c r="F21" s="62">
        <v>5066.71</v>
      </c>
      <c r="G21" s="63" t="s">
        <v>57</v>
      </c>
      <c r="H21" s="61">
        <f t="shared" si="0"/>
        <v>463.43</v>
      </c>
      <c r="I21" s="64">
        <f t="shared" si="1"/>
        <v>2348065.4153</v>
      </c>
      <c r="J21" s="65">
        <f t="shared" si="2"/>
        <v>0</v>
      </c>
    </row>
    <row r="22" spans="1:10" ht="18">
      <c r="A22" s="57">
        <v>10</v>
      </c>
      <c r="B22" s="58" t="s">
        <v>37</v>
      </c>
      <c r="C22" s="67" t="s">
        <v>60</v>
      </c>
      <c r="D22" s="60" t="s">
        <v>61</v>
      </c>
      <c r="E22" s="61">
        <v>555.69000000000005</v>
      </c>
      <c r="F22" s="62">
        <v>8511.65</v>
      </c>
      <c r="G22" s="63" t="s">
        <v>57</v>
      </c>
      <c r="H22" s="61">
        <f t="shared" si="0"/>
        <v>555.69000000000005</v>
      </c>
      <c r="I22" s="64">
        <f t="shared" si="1"/>
        <v>4729838.7885000007</v>
      </c>
      <c r="J22" s="65">
        <f t="shared" si="2"/>
        <v>0</v>
      </c>
    </row>
    <row r="23" spans="1:10" ht="18">
      <c r="A23" s="57">
        <v>11</v>
      </c>
      <c r="B23" s="58" t="s">
        <v>37</v>
      </c>
      <c r="C23" s="59" t="s">
        <v>62</v>
      </c>
      <c r="D23" s="60" t="s">
        <v>63</v>
      </c>
      <c r="E23" s="61">
        <v>265.35000000000002</v>
      </c>
      <c r="F23" s="62">
        <v>90493.58</v>
      </c>
      <c r="G23" s="63" t="s">
        <v>40</v>
      </c>
      <c r="H23" s="61">
        <f t="shared" si="0"/>
        <v>265.35000000000002</v>
      </c>
      <c r="I23" s="64">
        <f t="shared" si="1"/>
        <v>24012471.453000002</v>
      </c>
      <c r="J23" s="65">
        <f t="shared" si="2"/>
        <v>0</v>
      </c>
    </row>
    <row r="24" spans="1:10" ht="18">
      <c r="A24" s="57">
        <v>12</v>
      </c>
      <c r="B24" s="58" t="s">
        <v>37</v>
      </c>
      <c r="C24" s="67" t="s">
        <v>64</v>
      </c>
      <c r="D24" s="60" t="s">
        <v>65</v>
      </c>
      <c r="E24" s="61">
        <v>51.98</v>
      </c>
      <c r="F24" s="62">
        <v>232371.65</v>
      </c>
      <c r="G24" s="63" t="s">
        <v>40</v>
      </c>
      <c r="H24" s="61">
        <f t="shared" si="0"/>
        <v>51.98</v>
      </c>
      <c r="I24" s="64">
        <f t="shared" si="1"/>
        <v>12078678.366999999</v>
      </c>
      <c r="J24" s="65">
        <f t="shared" si="2"/>
        <v>0</v>
      </c>
    </row>
    <row r="25" spans="1:10" ht="18">
      <c r="A25" s="57">
        <v>13</v>
      </c>
      <c r="B25" s="58" t="s">
        <v>37</v>
      </c>
      <c r="C25" s="67" t="s">
        <v>66</v>
      </c>
      <c r="D25" s="60" t="s">
        <v>67</v>
      </c>
      <c r="E25" s="61">
        <v>518.23</v>
      </c>
      <c r="F25" s="62">
        <v>2114.2600000000002</v>
      </c>
      <c r="G25" s="63" t="s">
        <v>43</v>
      </c>
      <c r="H25" s="61">
        <f t="shared" si="0"/>
        <v>518.23</v>
      </c>
      <c r="I25" s="64">
        <f t="shared" si="1"/>
        <v>1095672.9598000001</v>
      </c>
      <c r="J25" s="65">
        <f t="shared" si="2"/>
        <v>0</v>
      </c>
    </row>
    <row r="26" spans="1:10" ht="18">
      <c r="A26" s="57">
        <v>14</v>
      </c>
      <c r="B26" s="58" t="s">
        <v>68</v>
      </c>
      <c r="C26" s="59" t="s">
        <v>69</v>
      </c>
      <c r="D26" s="60" t="s">
        <v>70</v>
      </c>
      <c r="E26" s="61">
        <v>1748.31</v>
      </c>
      <c r="F26" s="62">
        <v>85.66</v>
      </c>
      <c r="G26" s="68" t="s">
        <v>57</v>
      </c>
      <c r="H26" s="69">
        <f t="shared" si="0"/>
        <v>1748.31</v>
      </c>
      <c r="I26" s="70">
        <f t="shared" si="1"/>
        <v>149760.2346</v>
      </c>
      <c r="J26" s="65">
        <f t="shared" si="2"/>
        <v>0</v>
      </c>
    </row>
    <row r="27" spans="1:10" ht="18">
      <c r="A27" s="71"/>
      <c r="B27" s="72"/>
      <c r="C27" s="72"/>
      <c r="D27" s="72" t="s">
        <v>71</v>
      </c>
      <c r="E27" s="73"/>
      <c r="F27" s="73"/>
      <c r="G27" s="73"/>
      <c r="H27" s="73" t="s">
        <v>72</v>
      </c>
      <c r="I27" s="73">
        <f>I10</f>
        <v>94882758.390000001</v>
      </c>
      <c r="J27" s="65">
        <f t="shared" si="2"/>
        <v>0</v>
      </c>
    </row>
  </sheetData>
  <sheetProtection algorithmName="SHA-512" hashValue="y7WeCuApJY24vHVgCNJoFhF+q+sWnSRZ46U7zFUSv4Vm+RGPkX023/S7ZZRyMXzDF0dzpqCAAoIMgNO3V9ousQ==" saltValue="e2RRtnoRxo0a8Mjcy2X0Ow==" spinCount="100000" sheet="1" objects="1" scenarios="1"/>
  <protectedRanges>
    <protectedRange sqref="A10:C10" name="Intervalo3"/>
    <protectedRange sqref="E10" name="Intervalo1"/>
    <protectedRange sqref="D7:D10" name="Intervalo2"/>
    <protectedRange sqref="G7" name="Range4"/>
    <protectedRange sqref="E10" name="Range5"/>
    <protectedRange sqref="G8" name="Range6"/>
    <protectedRange sqref="E10:G10" name="Range7"/>
  </protectedRanges>
  <mergeCells count="4">
    <mergeCell ref="E9:G9"/>
    <mergeCell ref="E10:G10"/>
    <mergeCell ref="A11:C11"/>
    <mergeCell ref="I11:J11"/>
  </mergeCells>
  <hyperlinks>
    <hyperlink ref="C13" location="C1!A1" display="C1!A1" xr:uid="{A8E56143-3696-46B5-829A-10A270C5DE66}"/>
    <hyperlink ref="C14" location="C2!A1" display="C2!A1" xr:uid="{9C1DE473-4036-4D98-8DC7-1E12216E1C10}"/>
    <hyperlink ref="C15" location="C3!A1" display="C3!A1" xr:uid="{6CB3EC05-1372-482B-AC18-4DC44513B94C}"/>
    <hyperlink ref="C16" location="C4!A1" display="C4!A1" xr:uid="{C9DD68BC-4F0E-47A3-8E84-4304DA1D8BBB}"/>
    <hyperlink ref="C17" location="C5!A1" display="C5!A1" xr:uid="{4692A5A9-0825-49F1-B115-62DDFC6AACB3}"/>
    <hyperlink ref="C18" location="C7!A1" display="C7!A1" xr:uid="{227DC0FA-4B1C-428C-BDCF-DFA94AA515D0}"/>
    <hyperlink ref="C19" location="C8!A1" display="C8!A1" xr:uid="{89FC4DA6-8243-4B47-8B2D-AC261B71B00F}"/>
    <hyperlink ref="C20" location="C10!A1" display="C10!A1" xr:uid="{4FD0557E-0187-4D22-91B9-CF6CD68CE03B}"/>
    <hyperlink ref="C21" location="C12!A1" display="C12!A1" xr:uid="{6567E574-17F2-4F42-B648-5E97EDEA0C83}"/>
    <hyperlink ref="C22" location="C14!A1" display="C14!A1" xr:uid="{97B392E9-0056-4F4E-8523-4726FD94CF27}"/>
    <hyperlink ref="C23" location="C15!A1" display="C15!A1" xr:uid="{812C4E0B-CDBE-4CA6-B4F9-5278FDA130F5}"/>
    <hyperlink ref="C24" location="C16!A1" display="C16!A1" xr:uid="{8F2E41A6-361B-4BCD-93B5-373350577579}"/>
    <hyperlink ref="C25" location="C18!A1" display="C18!A1" xr:uid="{E786FE55-F64B-4408-A03C-E1C797E3D6C9}"/>
    <hyperlink ref="C26" location="C19!A1" display="C19!A1" xr:uid="{B0F1897D-3547-43F3-B802-48E6DB1D497C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Ibira Santos Lucas</dc:creator>
  <cp:keywords/>
  <dc:description/>
  <cp:lastModifiedBy>Ibirá Santos Lucas - [ SOP ]</cp:lastModifiedBy>
  <cp:revision/>
  <dcterms:created xsi:type="dcterms:W3CDTF">2025-06-17T19:48:09Z</dcterms:created>
  <dcterms:modified xsi:type="dcterms:W3CDTF">2025-06-17T19:53:46Z</dcterms:modified>
  <cp:category/>
  <cp:contentStatus/>
</cp:coreProperties>
</file>