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2"/>
  <workbookPr/>
  <mc:AlternateContent xmlns:mc="http://schemas.openxmlformats.org/markup-compatibility/2006">
    <mc:Choice Requires="x15">
      <x15ac:absPath xmlns:x15ac="http://schemas.microsoft.com/office/spreadsheetml/2010/11/ac" url="C:\Users\ibira-santos\OneDrive - Governo do Estado do Rio Grande do Sul\Área de Trabalho\ATAS INTERATIVA NOVAS\ATAS LOTES RESTANTES PELOTAS CROP 5, VALES CROP 3 E 16, E CROP 7 LOTE 5\"/>
    </mc:Choice>
  </mc:AlternateContent>
  <xr:revisionPtr revIDLastSave="3" documentId="8_{7E3F5F61-926E-4263-88AE-A3213493DC64}" xr6:coauthVersionLast="47" xr6:coauthVersionMax="47" xr10:uidLastSave="{E029616C-9314-46B6-B870-53799C45F3F6}"/>
  <bookViews>
    <workbookView xWindow="19090" yWindow="-110" windowWidth="38620" windowHeight="21100" xr2:uid="{63490077-C647-465D-8B69-BDF880C7C1CD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I10" i="1"/>
  <c r="I27" i="1" s="1"/>
  <c r="G8" i="1"/>
  <c r="G7" i="1"/>
  <c r="J10" i="1" l="1"/>
  <c r="J27" i="1" l="1"/>
  <c r="H18" i="1"/>
  <c r="I18" i="1" s="1"/>
  <c r="H23" i="1"/>
  <c r="I23" i="1" s="1"/>
  <c r="H19" i="1"/>
  <c r="I19" i="1" s="1"/>
  <c r="H15" i="1"/>
  <c r="I15" i="1" s="1"/>
  <c r="H22" i="1"/>
  <c r="I22" i="1" s="1"/>
  <c r="J26" i="1"/>
  <c r="J22" i="1"/>
  <c r="J18" i="1"/>
  <c r="J14" i="1"/>
  <c r="H26" i="1"/>
  <c r="I26" i="1" s="1"/>
  <c r="H14" i="1"/>
  <c r="I14" i="1" s="1"/>
  <c r="J25" i="1"/>
  <c r="J21" i="1"/>
  <c r="J17" i="1"/>
  <c r="J13" i="1"/>
  <c r="H20" i="1"/>
  <c r="I20" i="1" s="1"/>
  <c r="J23" i="1"/>
  <c r="H16" i="1"/>
  <c r="I16" i="1" s="1"/>
  <c r="J19" i="1"/>
  <c r="H25" i="1"/>
  <c r="I25" i="1" s="1"/>
  <c r="H21" i="1"/>
  <c r="I21" i="1" s="1"/>
  <c r="H17" i="1"/>
  <c r="I17" i="1" s="1"/>
  <c r="H13" i="1"/>
  <c r="I13" i="1" s="1"/>
  <c r="J15" i="1"/>
  <c r="J24" i="1"/>
  <c r="J20" i="1"/>
  <c r="J16" i="1"/>
  <c r="H24" i="1"/>
  <c r="I24" i="1" s="1"/>
</calcChain>
</file>

<file path=xl/sharedStrings.xml><?xml version="1.0" encoding="utf-8"?>
<sst xmlns="http://schemas.openxmlformats.org/spreadsheetml/2006/main" count="95" uniqueCount="73">
  <si>
    <t>ANEXO XXXVIII_TR_PROPOSTA DA EMPRESA</t>
  </si>
  <si>
    <t>CROP 3 E 16 LOTE 3</t>
  </si>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</sst>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4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0" fontId="4" fillId="0" borderId="0" xfId="0" applyNumberFormat="1" applyFont="1" applyAlignment="1">
      <alignment vertical="center"/>
    </xf>
    <xf numFmtId="4" fontId="1" fillId="0" borderId="0" xfId="0" applyNumberFormat="1" applyFont="1"/>
    <xf numFmtId="0" fontId="6" fillId="3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3" fontId="7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8" fontId="7" fillId="3" borderId="0" xfId="0" applyNumberFormat="1" applyFont="1" applyFill="1" applyAlignment="1">
      <alignment horizontal="center" vertical="center"/>
    </xf>
    <xf numFmtId="8" fontId="6" fillId="3" borderId="0" xfId="0" applyNumberFormat="1" applyFont="1" applyFill="1" applyAlignment="1">
      <alignment horizontal="left" vertical="center"/>
    </xf>
    <xf numFmtId="0" fontId="8" fillId="0" borderId="2" xfId="0" applyFont="1" applyBorder="1"/>
    <xf numFmtId="0" fontId="6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0" fontId="9" fillId="5" borderId="6" xfId="0" applyNumberFormat="1" applyFont="1" applyFill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10" fontId="9" fillId="0" borderId="7" xfId="0" applyNumberFormat="1" applyFont="1" applyBorder="1" applyAlignment="1">
      <alignment horizontal="left" vertical="center" wrapText="1"/>
    </xf>
    <xf numFmtId="0" fontId="8" fillId="0" borderId="8" xfId="0" applyFont="1" applyBorder="1"/>
    <xf numFmtId="0" fontId="6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8" fillId="0" borderId="0" xfId="0" applyFont="1"/>
    <xf numFmtId="0" fontId="9" fillId="0" borderId="11" xfId="0" applyFont="1" applyBorder="1" applyAlignment="1">
      <alignment horizontal="left" vertical="center"/>
    </xf>
    <xf numFmtId="10" fontId="9" fillId="5" borderId="1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9" fillId="0" borderId="3" xfId="0" applyFont="1" applyBorder="1" applyAlignment="1">
      <alignment horizontal="left"/>
    </xf>
    <xf numFmtId="0" fontId="11" fillId="0" borderId="3" xfId="0" applyFont="1" applyBorder="1"/>
    <xf numFmtId="0" fontId="11" fillId="4" borderId="3" xfId="0" applyFont="1" applyFill="1" applyBorder="1"/>
    <xf numFmtId="0" fontId="12" fillId="0" borderId="17" xfId="0" applyFont="1" applyBorder="1" applyAlignment="1">
      <alignment horizontal="center" vertical="center" wrapText="1"/>
    </xf>
    <xf numFmtId="8" fontId="13" fillId="0" borderId="18" xfId="0" applyNumberFormat="1" applyFont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2" fillId="0" borderId="14" xfId="0" applyFont="1" applyBorder="1" applyAlignment="1">
      <alignment horizontal="center" vertical="center" wrapText="1"/>
    </xf>
    <xf numFmtId="10" fontId="14" fillId="6" borderId="19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right" vertical="center" wrapText="1"/>
    </xf>
    <xf numFmtId="164" fontId="7" fillId="3" borderId="22" xfId="0" applyNumberFormat="1" applyFont="1" applyFill="1" applyBorder="1" applyAlignment="1">
      <alignment horizontal="left" vertical="center"/>
    </xf>
    <xf numFmtId="0" fontId="15" fillId="8" borderId="23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right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/>
    </xf>
    <xf numFmtId="0" fontId="16" fillId="10" borderId="25" xfId="0" applyFont="1" applyFill="1" applyBorder="1" applyAlignment="1">
      <alignment horizontal="center" vertical="center"/>
    </xf>
    <xf numFmtId="0" fontId="17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6" fillId="10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6" fillId="0" borderId="27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7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6" fillId="10" borderId="28" xfId="0" applyNumberFormat="1" applyFont="1" applyFill="1" applyBorder="1" applyAlignment="1">
      <alignment horizontal="right" vertical="center"/>
    </xf>
    <xf numFmtId="4" fontId="16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0" fontId="3" fillId="7" borderId="19" xfId="0" applyNumberFormat="1" applyFont="1" applyFill="1" applyBorder="1" applyAlignment="1">
      <alignment horizontal="center" vertical="center"/>
    </xf>
    <xf numFmtId="10" fontId="3" fillId="7" borderId="20" xfId="0" applyNumberFormat="1" applyFont="1" applyFill="1" applyBorder="1" applyAlignment="1">
      <alignment horizontal="center" vertical="center"/>
    </xf>
    <xf numFmtId="10" fontId="3" fillId="7" borderId="21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19302-4BD0-4EB6-9AD8-FA52F3E5C3BB}">
  <dimension ref="A1:J27"/>
  <sheetViews>
    <sheetView tabSelected="1" workbookViewId="0">
      <selection activeCell="E9" sqref="E9:G9"/>
    </sheetView>
  </sheetViews>
  <sheetFormatPr defaultRowHeight="14.45"/>
  <cols>
    <col min="4" max="4" width="78.5703125" customWidth="1"/>
    <col min="5" max="5" width="29.140625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5">
      <c r="A3" s="4"/>
      <c r="B3" s="4"/>
      <c r="C3" s="4"/>
      <c r="D3" s="6"/>
      <c r="F3" s="7"/>
      <c r="G3" s="7"/>
      <c r="H3" s="7"/>
      <c r="I3" s="7"/>
      <c r="J3" s="7"/>
    </row>
    <row r="4" spans="1:10" ht="23.45">
      <c r="A4" s="4"/>
      <c r="B4" s="4"/>
      <c r="D4" s="8" t="s">
        <v>0</v>
      </c>
      <c r="F4" s="7"/>
      <c r="G4" s="7"/>
      <c r="H4" s="7"/>
      <c r="I4" s="9"/>
      <c r="J4" s="7"/>
    </row>
    <row r="5" spans="1:10" ht="23.45">
      <c r="A5" s="4"/>
      <c r="B5" s="4"/>
      <c r="C5" s="4"/>
      <c r="D5" s="8" t="s">
        <v>1</v>
      </c>
      <c r="E5" s="4"/>
      <c r="F5" s="10"/>
      <c r="G5" s="10"/>
      <c r="H5" s="10"/>
      <c r="I5" s="10"/>
      <c r="J5" s="10"/>
    </row>
    <row r="6" spans="1:10" ht="18.600000000000001" thickBot="1">
      <c r="A6" s="11"/>
      <c r="B6" s="11"/>
      <c r="C6" s="12" t="s">
        <v>2</v>
      </c>
      <c r="D6" s="13">
        <v>38</v>
      </c>
      <c r="E6" s="14" t="s">
        <v>3</v>
      </c>
      <c r="F6" s="15"/>
      <c r="G6" s="16" t="s">
        <v>4</v>
      </c>
      <c r="H6" s="16" t="s">
        <v>5</v>
      </c>
      <c r="I6" s="17"/>
      <c r="J6" s="17"/>
    </row>
    <row r="7" spans="1:10" ht="16.149999999999999" thickBot="1">
      <c r="A7" s="18"/>
      <c r="B7" s="19"/>
      <c r="C7" s="20" t="s">
        <v>6</v>
      </c>
      <c r="D7" s="21" t="s">
        <v>7</v>
      </c>
      <c r="E7" s="22" t="s">
        <v>8</v>
      </c>
      <c r="F7" s="23" t="s">
        <v>9</v>
      </c>
      <c r="G7" s="24">
        <f>H7</f>
        <v>0.25629999999999997</v>
      </c>
      <c r="H7" s="25">
        <v>0.25629999999999997</v>
      </c>
      <c r="I7" s="26" t="s">
        <v>10</v>
      </c>
      <c r="J7" s="27">
        <v>0.9022</v>
      </c>
    </row>
    <row r="8" spans="1:10" ht="16.149999999999999" thickBot="1">
      <c r="A8" s="28"/>
      <c r="B8" s="29"/>
      <c r="C8" s="30" t="s">
        <v>11</v>
      </c>
      <c r="D8" s="31" t="s">
        <v>12</v>
      </c>
      <c r="E8" s="32"/>
      <c r="F8" s="33" t="s">
        <v>13</v>
      </c>
      <c r="G8" s="34">
        <f>H8</f>
        <v>0.2009</v>
      </c>
      <c r="H8" s="25">
        <v>0.2009</v>
      </c>
      <c r="I8" s="26" t="s">
        <v>14</v>
      </c>
      <c r="J8" s="27">
        <v>0.51859999999999995</v>
      </c>
    </row>
    <row r="9" spans="1:10" ht="21.6" thickBot="1">
      <c r="A9" s="35"/>
      <c r="B9" s="36" t="s">
        <v>15</v>
      </c>
      <c r="C9" s="37"/>
      <c r="D9" s="38"/>
      <c r="E9" s="74" t="s">
        <v>16</v>
      </c>
      <c r="F9" s="75"/>
      <c r="G9" s="76"/>
      <c r="H9" s="39" t="s">
        <v>17</v>
      </c>
      <c r="I9" s="40">
        <v>36844202.060000002</v>
      </c>
      <c r="J9" s="41" t="s">
        <v>18</v>
      </c>
    </row>
    <row r="10" spans="1:10" ht="24" thickBot="1">
      <c r="A10" s="42" t="s">
        <v>19</v>
      </c>
      <c r="B10" s="42"/>
      <c r="C10" s="42"/>
      <c r="D10" s="43" t="s">
        <v>20</v>
      </c>
      <c r="E10" s="77">
        <v>0</v>
      </c>
      <c r="F10" s="78"/>
      <c r="G10" s="79"/>
      <c r="H10" s="44" t="s">
        <v>21</v>
      </c>
      <c r="I10" s="40">
        <f>(I9/(1+H7)*(1-E10)*(1+G7))</f>
        <v>36844202.060000002</v>
      </c>
      <c r="J10" s="45">
        <f>100%-(I10/I9)</f>
        <v>0</v>
      </c>
    </row>
    <row r="11" spans="1:10" ht="18.600000000000001" thickBot="1">
      <c r="A11" s="80" t="s">
        <v>22</v>
      </c>
      <c r="B11" s="81"/>
      <c r="C11" s="82"/>
      <c r="D11" s="46" t="s">
        <v>23</v>
      </c>
      <c r="E11" s="48" t="s">
        <v>24</v>
      </c>
      <c r="F11" s="47" t="str">
        <f>D5</f>
        <v>CROP 3 E 16 LOTE 3</v>
      </c>
      <c r="G11" s="49" t="s">
        <v>25</v>
      </c>
      <c r="H11" s="50">
        <v>68330.95</v>
      </c>
      <c r="I11" s="83" t="s">
        <v>26</v>
      </c>
      <c r="J11" s="83"/>
    </row>
    <row r="12" spans="1:10" ht="55.15">
      <c r="A12" s="51" t="s">
        <v>27</v>
      </c>
      <c r="B12" s="52" t="s">
        <v>28</v>
      </c>
      <c r="C12" s="52" t="s">
        <v>29</v>
      </c>
      <c r="D12" s="52" t="s">
        <v>30</v>
      </c>
      <c r="E12" s="53" t="s">
        <v>31</v>
      </c>
      <c r="F12" s="54" t="s">
        <v>32</v>
      </c>
      <c r="G12" s="54" t="s">
        <v>33</v>
      </c>
      <c r="H12" s="54" t="s">
        <v>34</v>
      </c>
      <c r="I12" s="55" t="s">
        <v>35</v>
      </c>
      <c r="J12" s="56" t="s">
        <v>36</v>
      </c>
    </row>
    <row r="13" spans="1:10" ht="18">
      <c r="A13" s="57">
        <v>1</v>
      </c>
      <c r="B13" s="58" t="s">
        <v>37</v>
      </c>
      <c r="C13" s="59" t="s">
        <v>38</v>
      </c>
      <c r="D13" s="60" t="s">
        <v>39</v>
      </c>
      <c r="E13" s="61">
        <v>452.7</v>
      </c>
      <c r="F13" s="62">
        <v>1160.6099999999999</v>
      </c>
      <c r="G13" s="63" t="s">
        <v>40</v>
      </c>
      <c r="H13" s="61">
        <f t="shared" ref="H13:H26" si="0">E13-(E13*$J$10)</f>
        <v>452.7</v>
      </c>
      <c r="I13" s="64">
        <f>F13*H13</f>
        <v>525408.147</v>
      </c>
      <c r="J13" s="65">
        <f>$J$10</f>
        <v>0</v>
      </c>
    </row>
    <row r="14" spans="1:10" ht="18">
      <c r="A14" s="57">
        <v>2</v>
      </c>
      <c r="B14" s="66" t="s">
        <v>37</v>
      </c>
      <c r="C14" s="67" t="s">
        <v>41</v>
      </c>
      <c r="D14" s="60" t="s">
        <v>42</v>
      </c>
      <c r="E14" s="61">
        <v>87.17</v>
      </c>
      <c r="F14" s="62">
        <v>25417.67</v>
      </c>
      <c r="G14" s="63" t="s">
        <v>43</v>
      </c>
      <c r="H14" s="61">
        <f t="shared" si="0"/>
        <v>87.17</v>
      </c>
      <c r="I14" s="64">
        <f t="shared" ref="I14:I26" si="1">F14*H14</f>
        <v>2215658.2938999999</v>
      </c>
      <c r="J14" s="65">
        <f t="shared" ref="J14:J27" si="2">$J$10</f>
        <v>0</v>
      </c>
    </row>
    <row r="15" spans="1:10" ht="18">
      <c r="A15" s="57">
        <v>3</v>
      </c>
      <c r="B15" s="58" t="s">
        <v>37</v>
      </c>
      <c r="C15" s="59" t="s">
        <v>44</v>
      </c>
      <c r="D15" s="60" t="s">
        <v>45</v>
      </c>
      <c r="E15" s="61">
        <v>844.08</v>
      </c>
      <c r="F15" s="62">
        <v>2373.79</v>
      </c>
      <c r="G15" s="63" t="s">
        <v>46</v>
      </c>
      <c r="H15" s="61">
        <f t="shared" si="0"/>
        <v>844.08</v>
      </c>
      <c r="I15" s="64">
        <f t="shared" si="1"/>
        <v>2003668.6632000001</v>
      </c>
      <c r="J15" s="65">
        <f t="shared" si="2"/>
        <v>0</v>
      </c>
    </row>
    <row r="16" spans="1:10" ht="18">
      <c r="A16" s="57">
        <v>4</v>
      </c>
      <c r="B16" s="58" t="s">
        <v>37</v>
      </c>
      <c r="C16" s="67" t="s">
        <v>47</v>
      </c>
      <c r="D16" s="60" t="s">
        <v>48</v>
      </c>
      <c r="E16" s="61">
        <v>843.35</v>
      </c>
      <c r="F16" s="62">
        <v>1147.92</v>
      </c>
      <c r="G16" s="63" t="s">
        <v>46</v>
      </c>
      <c r="H16" s="61">
        <f t="shared" si="0"/>
        <v>843.35</v>
      </c>
      <c r="I16" s="64">
        <f t="shared" si="1"/>
        <v>968098.33200000005</v>
      </c>
      <c r="J16" s="65">
        <f t="shared" si="2"/>
        <v>0</v>
      </c>
    </row>
    <row r="17" spans="1:10" ht="18">
      <c r="A17" s="57">
        <v>5</v>
      </c>
      <c r="B17" s="58" t="s">
        <v>37</v>
      </c>
      <c r="C17" s="59" t="s">
        <v>49</v>
      </c>
      <c r="D17" s="60" t="s">
        <v>50</v>
      </c>
      <c r="E17" s="61">
        <v>405.62</v>
      </c>
      <c r="F17" s="62">
        <v>3793.06</v>
      </c>
      <c r="G17" s="63" t="s">
        <v>40</v>
      </c>
      <c r="H17" s="61">
        <f t="shared" si="0"/>
        <v>405.62</v>
      </c>
      <c r="I17" s="64">
        <f t="shared" si="1"/>
        <v>1538540.9972000001</v>
      </c>
      <c r="J17" s="65">
        <f t="shared" si="2"/>
        <v>0</v>
      </c>
    </row>
    <row r="18" spans="1:10" ht="18">
      <c r="A18" s="57">
        <v>6</v>
      </c>
      <c r="B18" s="58" t="s">
        <v>37</v>
      </c>
      <c r="C18" s="59" t="s">
        <v>51</v>
      </c>
      <c r="D18" s="60" t="s">
        <v>52</v>
      </c>
      <c r="E18" s="61">
        <v>959.19</v>
      </c>
      <c r="F18" s="62">
        <v>2500.4299999999998</v>
      </c>
      <c r="G18" s="63" t="s">
        <v>40</v>
      </c>
      <c r="H18" s="61">
        <f t="shared" si="0"/>
        <v>959.19</v>
      </c>
      <c r="I18" s="64">
        <f t="shared" si="1"/>
        <v>2398387.4517000001</v>
      </c>
      <c r="J18" s="65">
        <f t="shared" si="2"/>
        <v>0</v>
      </c>
    </row>
    <row r="19" spans="1:10" ht="18">
      <c r="A19" s="57">
        <v>7</v>
      </c>
      <c r="B19" s="58" t="s">
        <v>37</v>
      </c>
      <c r="C19" s="67" t="s">
        <v>53</v>
      </c>
      <c r="D19" s="60" t="s">
        <v>54</v>
      </c>
      <c r="E19" s="61">
        <v>299.26</v>
      </c>
      <c r="F19" s="62">
        <v>20625.88</v>
      </c>
      <c r="G19" s="63" t="s">
        <v>40</v>
      </c>
      <c r="H19" s="61">
        <f t="shared" si="0"/>
        <v>299.26</v>
      </c>
      <c r="I19" s="64">
        <f t="shared" si="1"/>
        <v>6172500.8487999998</v>
      </c>
      <c r="J19" s="65">
        <f t="shared" si="2"/>
        <v>0</v>
      </c>
    </row>
    <row r="20" spans="1:10" ht="18">
      <c r="A20" s="57">
        <v>8</v>
      </c>
      <c r="B20" s="58" t="s">
        <v>37</v>
      </c>
      <c r="C20" s="67" t="s">
        <v>55</v>
      </c>
      <c r="D20" s="60" t="s">
        <v>56</v>
      </c>
      <c r="E20" s="61">
        <v>467.24</v>
      </c>
      <c r="F20" s="62">
        <v>8079.59</v>
      </c>
      <c r="G20" s="63" t="s">
        <v>57</v>
      </c>
      <c r="H20" s="61">
        <f t="shared" si="0"/>
        <v>467.24</v>
      </c>
      <c r="I20" s="64">
        <f>F20*H20</f>
        <v>3775107.6316</v>
      </c>
      <c r="J20" s="65">
        <f t="shared" si="2"/>
        <v>0</v>
      </c>
    </row>
    <row r="21" spans="1:10" ht="18">
      <c r="A21" s="57">
        <v>9</v>
      </c>
      <c r="B21" s="58" t="s">
        <v>37</v>
      </c>
      <c r="C21" s="67" t="s">
        <v>58</v>
      </c>
      <c r="D21" s="60" t="s">
        <v>59</v>
      </c>
      <c r="E21" s="61">
        <v>464.39</v>
      </c>
      <c r="F21" s="62">
        <v>1963.39</v>
      </c>
      <c r="G21" s="63" t="s">
        <v>57</v>
      </c>
      <c r="H21" s="61">
        <f t="shared" si="0"/>
        <v>464.39</v>
      </c>
      <c r="I21" s="64">
        <f t="shared" si="1"/>
        <v>911778.68209999998</v>
      </c>
      <c r="J21" s="65">
        <f t="shared" si="2"/>
        <v>0</v>
      </c>
    </row>
    <row r="22" spans="1:10" ht="18">
      <c r="A22" s="57">
        <v>10</v>
      </c>
      <c r="B22" s="58" t="s">
        <v>37</v>
      </c>
      <c r="C22" s="67" t="s">
        <v>60</v>
      </c>
      <c r="D22" s="60" t="s">
        <v>61</v>
      </c>
      <c r="E22" s="61">
        <v>556.84</v>
      </c>
      <c r="F22" s="62">
        <v>3298.33</v>
      </c>
      <c r="G22" s="63" t="s">
        <v>57</v>
      </c>
      <c r="H22" s="61">
        <f t="shared" si="0"/>
        <v>556.84</v>
      </c>
      <c r="I22" s="64">
        <f t="shared" si="1"/>
        <v>1836642.0772000002</v>
      </c>
      <c r="J22" s="65">
        <f t="shared" si="2"/>
        <v>0</v>
      </c>
    </row>
    <row r="23" spans="1:10" ht="18">
      <c r="A23" s="57">
        <v>11</v>
      </c>
      <c r="B23" s="58" t="s">
        <v>37</v>
      </c>
      <c r="C23" s="59" t="s">
        <v>62</v>
      </c>
      <c r="D23" s="60" t="s">
        <v>63</v>
      </c>
      <c r="E23" s="61">
        <v>265.89999999999998</v>
      </c>
      <c r="F23" s="62">
        <v>35067</v>
      </c>
      <c r="G23" s="63" t="s">
        <v>40</v>
      </c>
      <c r="H23" s="61">
        <f t="shared" si="0"/>
        <v>265.89999999999998</v>
      </c>
      <c r="I23" s="64">
        <f t="shared" si="1"/>
        <v>9324315.2999999989</v>
      </c>
      <c r="J23" s="65">
        <f t="shared" si="2"/>
        <v>0</v>
      </c>
    </row>
    <row r="24" spans="1:10" ht="18">
      <c r="A24" s="57">
        <v>12</v>
      </c>
      <c r="B24" s="58" t="s">
        <v>37</v>
      </c>
      <c r="C24" s="67" t="s">
        <v>64</v>
      </c>
      <c r="D24" s="60" t="s">
        <v>65</v>
      </c>
      <c r="E24" s="61">
        <v>52.09</v>
      </c>
      <c r="F24" s="62">
        <v>90045.91</v>
      </c>
      <c r="G24" s="63" t="s">
        <v>40</v>
      </c>
      <c r="H24" s="61">
        <f t="shared" si="0"/>
        <v>52.09</v>
      </c>
      <c r="I24" s="64">
        <f t="shared" si="1"/>
        <v>4690491.4519000007</v>
      </c>
      <c r="J24" s="65">
        <f t="shared" si="2"/>
        <v>0</v>
      </c>
    </row>
    <row r="25" spans="1:10" ht="18">
      <c r="A25" s="57">
        <v>13</v>
      </c>
      <c r="B25" s="58" t="s">
        <v>37</v>
      </c>
      <c r="C25" s="67" t="s">
        <v>66</v>
      </c>
      <c r="D25" s="60" t="s">
        <v>67</v>
      </c>
      <c r="E25" s="61">
        <v>519.29999999999995</v>
      </c>
      <c r="F25" s="62">
        <v>819.29</v>
      </c>
      <c r="G25" s="63" t="s">
        <v>43</v>
      </c>
      <c r="H25" s="61">
        <f t="shared" si="0"/>
        <v>519.29999999999995</v>
      </c>
      <c r="I25" s="64">
        <f t="shared" si="1"/>
        <v>425457.29699999996</v>
      </c>
      <c r="J25" s="65">
        <f t="shared" si="2"/>
        <v>0</v>
      </c>
    </row>
    <row r="26" spans="1:10" ht="18">
      <c r="A26" s="57">
        <v>14</v>
      </c>
      <c r="B26" s="58" t="s">
        <v>68</v>
      </c>
      <c r="C26" s="59" t="s">
        <v>69</v>
      </c>
      <c r="D26" s="60" t="s">
        <v>70</v>
      </c>
      <c r="E26" s="61">
        <v>1751.94</v>
      </c>
      <c r="F26" s="62">
        <v>33.19</v>
      </c>
      <c r="G26" s="68" t="s">
        <v>57</v>
      </c>
      <c r="H26" s="69">
        <f t="shared" si="0"/>
        <v>1751.94</v>
      </c>
      <c r="I26" s="70">
        <f t="shared" si="1"/>
        <v>58146.888599999998</v>
      </c>
      <c r="J26" s="65">
        <f t="shared" si="2"/>
        <v>0</v>
      </c>
    </row>
    <row r="27" spans="1:10" ht="18">
      <c r="A27" s="71"/>
      <c r="B27" s="72"/>
      <c r="C27" s="72"/>
      <c r="D27" s="72" t="s">
        <v>71</v>
      </c>
      <c r="E27" s="73"/>
      <c r="F27" s="73"/>
      <c r="G27" s="73"/>
      <c r="H27" s="73" t="s">
        <v>72</v>
      </c>
      <c r="I27" s="73">
        <f>I10</f>
        <v>36844202.060000002</v>
      </c>
      <c r="J27" s="65">
        <f t="shared" si="2"/>
        <v>0</v>
      </c>
    </row>
  </sheetData>
  <sheetProtection sheet="1" objects="1" scenarios="1"/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  <protectedRange sqref="E10:G10" name="Range7"/>
  </protectedRanges>
  <mergeCells count="4">
    <mergeCell ref="E9:G9"/>
    <mergeCell ref="E10:G10"/>
    <mergeCell ref="A11:C11"/>
    <mergeCell ref="I11:J11"/>
  </mergeCells>
  <hyperlinks>
    <hyperlink ref="C13" location="C1!A1" display="C1!A1" xr:uid="{D4B999DE-07C2-4958-9C15-DFCD0A4D7B73}"/>
    <hyperlink ref="C14" location="C2!A1" display="C2!A1" xr:uid="{EBA41777-EC10-4F09-A708-D73422422484}"/>
    <hyperlink ref="C15" location="C3!A1" display="C3!A1" xr:uid="{D7E9DF73-E67F-4AD4-9CE8-83F7C6C5D357}"/>
    <hyperlink ref="C16" location="C4!A1" display="C4!A1" xr:uid="{9A7FD114-DF34-4E63-A5AB-98D64B017BB9}"/>
    <hyperlink ref="C17" location="C5!A1" display="C5!A1" xr:uid="{A852A113-7430-47EB-995C-4C7C24CA5B46}"/>
    <hyperlink ref="C18" location="C7!A1" display="C7!A1" xr:uid="{987C07B5-BC9C-4FE2-8860-A40FB4D336D9}"/>
    <hyperlink ref="C19" location="C8!A1" display="C8!A1" xr:uid="{743AE46C-6C09-4A6D-A7C2-EB1A0FB06090}"/>
    <hyperlink ref="C20" location="C10!A1" display="C10!A1" xr:uid="{ACB7600C-E222-4218-91C6-11BF2E4EB73D}"/>
    <hyperlink ref="C21" location="C12!A1" display="C12!A1" xr:uid="{8E4C69A3-18FE-46B4-BCDF-06A2479C1678}"/>
    <hyperlink ref="C22" location="C14!A1" display="C14!A1" xr:uid="{70352F2B-969E-47C6-8F36-BCFAACB97C67}"/>
    <hyperlink ref="C23" location="C15!A1" display="C15!A1" xr:uid="{FAE32D16-1420-4001-9304-3C70F5404062}"/>
    <hyperlink ref="C24" location="C16!A1" display="C16!A1" xr:uid="{6F4E5D0B-66EF-4DA7-AF1E-9D70E6535F7C}"/>
    <hyperlink ref="C25" location="C18!A1" display="C18!A1" xr:uid="{7C6A3C06-C3F6-4BB5-9DE8-098BC39BC923}"/>
    <hyperlink ref="C26" location="C19!A1" display="C19!A1" xr:uid="{3B1288FC-8412-45CF-BFAE-C83A8467D5A6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Ibira Santos Lucas</dc:creator>
  <cp:keywords/>
  <dc:description/>
  <cp:lastModifiedBy>Ibirá Santos Lucas - [ SOP ]</cp:lastModifiedBy>
  <cp:revision/>
  <dcterms:created xsi:type="dcterms:W3CDTF">2025-06-20T20:36:14Z</dcterms:created>
  <dcterms:modified xsi:type="dcterms:W3CDTF">2025-06-20T20:48:10Z</dcterms:modified>
  <cp:category/>
  <cp:contentStatus/>
</cp:coreProperties>
</file>