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ELIC\CPL\1. CPL\15. PROCESSOS 2025\CRE 0106 2025\"/>
    </mc:Choice>
  </mc:AlternateContent>
  <xr:revisionPtr revIDLastSave="0" documentId="8_{9BAD5258-76CF-46AF-8C32-4423FA14619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Orçamento Sintético" sheetId="1" r:id="rId1"/>
  </sheets>
  <calcPr calcId="181029"/>
</workbook>
</file>

<file path=xl/calcChain.xml><?xml version="1.0" encoding="utf-8"?>
<calcChain xmlns="http://schemas.openxmlformats.org/spreadsheetml/2006/main">
  <c r="K202" i="1" l="1"/>
  <c r="J202" i="1"/>
  <c r="M202" i="1" s="1"/>
  <c r="K201" i="1"/>
  <c r="J201" i="1"/>
  <c r="M201" i="1" s="1"/>
  <c r="K200" i="1"/>
  <c r="J200" i="1"/>
  <c r="M200" i="1" s="1"/>
  <c r="K199" i="1"/>
  <c r="J199" i="1"/>
  <c r="M199" i="1" s="1"/>
  <c r="N198" i="1"/>
  <c r="K197" i="1"/>
  <c r="J197" i="1"/>
  <c r="M197" i="1" s="1"/>
  <c r="N196" i="1"/>
  <c r="M196" i="1"/>
  <c r="L196" i="1" s="1"/>
  <c r="K196" i="1"/>
  <c r="J196" i="1"/>
  <c r="K195" i="1"/>
  <c r="J195" i="1"/>
  <c r="M195" i="1" s="1"/>
  <c r="K194" i="1"/>
  <c r="J194" i="1"/>
  <c r="M194" i="1" s="1"/>
  <c r="L194" i="1" s="1"/>
  <c r="K193" i="1"/>
  <c r="J193" i="1"/>
  <c r="M193" i="1" s="1"/>
  <c r="M192" i="1"/>
  <c r="N192" i="1" s="1"/>
  <c r="L192" i="1"/>
  <c r="K192" i="1"/>
  <c r="J192" i="1"/>
  <c r="N191" i="1"/>
  <c r="N190" i="1"/>
  <c r="K189" i="1"/>
  <c r="J189" i="1"/>
  <c r="M189" i="1" s="1"/>
  <c r="M188" i="1"/>
  <c r="N188" i="1" s="1"/>
  <c r="L188" i="1"/>
  <c r="K188" i="1"/>
  <c r="J188" i="1"/>
  <c r="K187" i="1"/>
  <c r="J187" i="1"/>
  <c r="M187" i="1" s="1"/>
  <c r="K186" i="1"/>
  <c r="J186" i="1"/>
  <c r="M186" i="1" s="1"/>
  <c r="M185" i="1"/>
  <c r="N185" i="1" s="1"/>
  <c r="K185" i="1"/>
  <c r="J185" i="1"/>
  <c r="M184" i="1"/>
  <c r="N184" i="1" s="1"/>
  <c r="L184" i="1"/>
  <c r="K184" i="1"/>
  <c r="J184" i="1"/>
  <c r="M183" i="1"/>
  <c r="L183" i="1" s="1"/>
  <c r="K183" i="1"/>
  <c r="J183" i="1"/>
  <c r="K182" i="1"/>
  <c r="J182" i="1"/>
  <c r="M182" i="1" s="1"/>
  <c r="N181" i="1"/>
  <c r="M180" i="1"/>
  <c r="N180" i="1" s="1"/>
  <c r="L180" i="1"/>
  <c r="K180" i="1"/>
  <c r="J180" i="1"/>
  <c r="K179" i="1"/>
  <c r="J179" i="1"/>
  <c r="M179" i="1" s="1"/>
  <c r="N178" i="1"/>
  <c r="M177" i="1"/>
  <c r="N177" i="1" s="1"/>
  <c r="K177" i="1"/>
  <c r="L177" i="1" s="1"/>
  <c r="J177" i="1"/>
  <c r="N176" i="1"/>
  <c r="M176" i="1"/>
  <c r="L176" i="1" s="1"/>
  <c r="K176" i="1"/>
  <c r="J176" i="1"/>
  <c r="K175" i="1"/>
  <c r="J175" i="1"/>
  <c r="M175" i="1" s="1"/>
  <c r="N174" i="1"/>
  <c r="M174" i="1"/>
  <c r="L174" i="1"/>
  <c r="K174" i="1"/>
  <c r="J174" i="1"/>
  <c r="K173" i="1"/>
  <c r="J173" i="1"/>
  <c r="M173" i="1" s="1"/>
  <c r="M172" i="1"/>
  <c r="N172" i="1" s="1"/>
  <c r="L172" i="1"/>
  <c r="K172" i="1"/>
  <c r="J172" i="1"/>
  <c r="K171" i="1"/>
  <c r="J171" i="1"/>
  <c r="M171" i="1" s="1"/>
  <c r="K170" i="1"/>
  <c r="J170" i="1"/>
  <c r="M170" i="1" s="1"/>
  <c r="N169" i="1"/>
  <c r="N168" i="1"/>
  <c r="M168" i="1"/>
  <c r="L168" i="1" s="1"/>
  <c r="K168" i="1"/>
  <c r="J168" i="1"/>
  <c r="K167" i="1"/>
  <c r="J167" i="1"/>
  <c r="M167" i="1" s="1"/>
  <c r="N166" i="1"/>
  <c r="M166" i="1"/>
  <c r="L166" i="1"/>
  <c r="K166" i="1"/>
  <c r="J166" i="1"/>
  <c r="N165" i="1"/>
  <c r="L164" i="1"/>
  <c r="K164" i="1"/>
  <c r="J164" i="1"/>
  <c r="M164" i="1" s="1"/>
  <c r="N164" i="1" s="1"/>
  <c r="M163" i="1"/>
  <c r="L163" i="1" s="1"/>
  <c r="K163" i="1"/>
  <c r="J163" i="1"/>
  <c r="K162" i="1"/>
  <c r="J162" i="1"/>
  <c r="M162" i="1" s="1"/>
  <c r="M161" i="1"/>
  <c r="N161" i="1" s="1"/>
  <c r="L161" i="1"/>
  <c r="K161" i="1"/>
  <c r="J161" i="1"/>
  <c r="N160" i="1"/>
  <c r="M160" i="1"/>
  <c r="L160" i="1" s="1"/>
  <c r="K160" i="1"/>
  <c r="J160" i="1"/>
  <c r="K159" i="1"/>
  <c r="J159" i="1"/>
  <c r="M159" i="1" s="1"/>
  <c r="N158" i="1"/>
  <c r="M157" i="1"/>
  <c r="N157" i="1" s="1"/>
  <c r="K157" i="1"/>
  <c r="J157" i="1"/>
  <c r="K156" i="1"/>
  <c r="J156" i="1"/>
  <c r="M156" i="1" s="1"/>
  <c r="M155" i="1"/>
  <c r="L155" i="1" s="1"/>
  <c r="K155" i="1"/>
  <c r="J155" i="1"/>
  <c r="K154" i="1"/>
  <c r="J154" i="1"/>
  <c r="M154" i="1" s="1"/>
  <c r="M153" i="1"/>
  <c r="N153" i="1" s="1"/>
  <c r="K153" i="1"/>
  <c r="L153" i="1" s="1"/>
  <c r="J153" i="1"/>
  <c r="N152" i="1"/>
  <c r="M152" i="1"/>
  <c r="L152" i="1" s="1"/>
  <c r="K152" i="1"/>
  <c r="J152" i="1"/>
  <c r="K151" i="1"/>
  <c r="J151" i="1"/>
  <c r="M151" i="1" s="1"/>
  <c r="N150" i="1"/>
  <c r="M149" i="1"/>
  <c r="N149" i="1" s="1"/>
  <c r="K149" i="1"/>
  <c r="J149" i="1"/>
  <c r="K148" i="1"/>
  <c r="J148" i="1"/>
  <c r="M148" i="1" s="1"/>
  <c r="M147" i="1"/>
  <c r="L147" i="1" s="1"/>
  <c r="K147" i="1"/>
  <c r="J147" i="1"/>
  <c r="K146" i="1"/>
  <c r="J146" i="1"/>
  <c r="M146" i="1" s="1"/>
  <c r="M145" i="1"/>
  <c r="N145" i="1" s="1"/>
  <c r="K145" i="1"/>
  <c r="L145" i="1" s="1"/>
  <c r="J145" i="1"/>
  <c r="N144" i="1"/>
  <c r="M144" i="1"/>
  <c r="L144" i="1" s="1"/>
  <c r="K144" i="1"/>
  <c r="J144" i="1"/>
  <c r="N143" i="1"/>
  <c r="K142" i="1"/>
  <c r="J142" i="1"/>
  <c r="M142" i="1" s="1"/>
  <c r="N142" i="1" s="1"/>
  <c r="M141" i="1"/>
  <c r="N141" i="1" s="1"/>
  <c r="K141" i="1"/>
  <c r="J141" i="1"/>
  <c r="K140" i="1"/>
  <c r="J140" i="1"/>
  <c r="M140" i="1" s="1"/>
  <c r="N139" i="1"/>
  <c r="M139" i="1"/>
  <c r="L139" i="1" s="1"/>
  <c r="K139" i="1"/>
  <c r="J139" i="1"/>
  <c r="K138" i="1"/>
  <c r="J138" i="1"/>
  <c r="M138" i="1" s="1"/>
  <c r="M137" i="1"/>
  <c r="N137" i="1" s="1"/>
  <c r="K137" i="1"/>
  <c r="L137" i="1" s="1"/>
  <c r="J137" i="1"/>
  <c r="N136" i="1"/>
  <c r="M136" i="1"/>
  <c r="L136" i="1" s="1"/>
  <c r="K136" i="1"/>
  <c r="J136" i="1"/>
  <c r="K135" i="1"/>
  <c r="J135" i="1"/>
  <c r="M135" i="1" s="1"/>
  <c r="N134" i="1"/>
  <c r="N133" i="1"/>
  <c r="N132" i="1"/>
  <c r="K131" i="1"/>
  <c r="J131" i="1"/>
  <c r="M131" i="1" s="1"/>
  <c r="K130" i="1"/>
  <c r="J130" i="1"/>
  <c r="M130" i="1" s="1"/>
  <c r="N130" i="1" s="1"/>
  <c r="M129" i="1"/>
  <c r="N129" i="1" s="1"/>
  <c r="K129" i="1"/>
  <c r="J129" i="1"/>
  <c r="N128" i="1"/>
  <c r="K127" i="1"/>
  <c r="J127" i="1"/>
  <c r="M127" i="1" s="1"/>
  <c r="N126" i="1"/>
  <c r="M126" i="1"/>
  <c r="L126" i="1"/>
  <c r="K126" i="1"/>
  <c r="J126" i="1"/>
  <c r="K125" i="1"/>
  <c r="J125" i="1"/>
  <c r="M125" i="1" s="1"/>
  <c r="M124" i="1"/>
  <c r="N124" i="1" s="1"/>
  <c r="K124" i="1"/>
  <c r="J124" i="1"/>
  <c r="K123" i="1"/>
  <c r="J123" i="1"/>
  <c r="M123" i="1" s="1"/>
  <c r="K122" i="1"/>
  <c r="J122" i="1"/>
  <c r="M122" i="1" s="1"/>
  <c r="N122" i="1" s="1"/>
  <c r="N121" i="1"/>
  <c r="N120" i="1"/>
  <c r="M120" i="1"/>
  <c r="L120" i="1" s="1"/>
  <c r="K120" i="1"/>
  <c r="J120" i="1"/>
  <c r="N119" i="1"/>
  <c r="K118" i="1"/>
  <c r="J118" i="1"/>
  <c r="M118" i="1" s="1"/>
  <c r="N118" i="1" s="1"/>
  <c r="M117" i="1"/>
  <c r="N117" i="1" s="1"/>
  <c r="K117" i="1"/>
  <c r="J117" i="1"/>
  <c r="K116" i="1"/>
  <c r="J116" i="1"/>
  <c r="M116" i="1" s="1"/>
  <c r="N116" i="1" s="1"/>
  <c r="M115" i="1"/>
  <c r="L115" i="1" s="1"/>
  <c r="K115" i="1"/>
  <c r="J115" i="1"/>
  <c r="N114" i="1"/>
  <c r="K113" i="1"/>
  <c r="J113" i="1"/>
  <c r="M113" i="1" s="1"/>
  <c r="N112" i="1"/>
  <c r="N111" i="1"/>
  <c r="N110" i="1"/>
  <c r="M110" i="1"/>
  <c r="L110" i="1"/>
  <c r="K110" i="1"/>
  <c r="J110" i="1"/>
  <c r="K109" i="1"/>
  <c r="J109" i="1"/>
  <c r="M109" i="1" s="1"/>
  <c r="M108" i="1"/>
  <c r="N108" i="1" s="1"/>
  <c r="L108" i="1"/>
  <c r="K108" i="1"/>
  <c r="J108" i="1"/>
  <c r="K107" i="1"/>
  <c r="J107" i="1"/>
  <c r="M107" i="1" s="1"/>
  <c r="K106" i="1"/>
  <c r="J106" i="1"/>
  <c r="M106" i="1" s="1"/>
  <c r="N106" i="1" s="1"/>
  <c r="N105" i="1"/>
  <c r="N104" i="1"/>
  <c r="M104" i="1"/>
  <c r="L104" i="1" s="1"/>
  <c r="K104" i="1"/>
  <c r="J104" i="1"/>
  <c r="M103" i="1"/>
  <c r="K103" i="1"/>
  <c r="J103" i="1"/>
  <c r="N102" i="1"/>
  <c r="M102" i="1"/>
  <c r="L102" i="1"/>
  <c r="K102" i="1"/>
  <c r="J102" i="1"/>
  <c r="K101" i="1"/>
  <c r="J101" i="1"/>
  <c r="M101" i="1" s="1"/>
  <c r="M100" i="1"/>
  <c r="N100" i="1" s="1"/>
  <c r="L100" i="1"/>
  <c r="K100" i="1"/>
  <c r="J100" i="1"/>
  <c r="K99" i="1"/>
  <c r="J99" i="1"/>
  <c r="M99" i="1" s="1"/>
  <c r="K98" i="1"/>
  <c r="J98" i="1"/>
  <c r="M98" i="1" s="1"/>
  <c r="L98" i="1" s="1"/>
  <c r="M97" i="1"/>
  <c r="N97" i="1" s="1"/>
  <c r="K97" i="1"/>
  <c r="J97" i="1"/>
  <c r="L96" i="1"/>
  <c r="K96" i="1"/>
  <c r="J96" i="1"/>
  <c r="M96" i="1" s="1"/>
  <c r="N96" i="1" s="1"/>
  <c r="N95" i="1"/>
  <c r="M95" i="1"/>
  <c r="L95" i="1" s="1"/>
  <c r="K95" i="1"/>
  <c r="J95" i="1"/>
  <c r="K94" i="1"/>
  <c r="J94" i="1"/>
  <c r="M94" i="1" s="1"/>
  <c r="M93" i="1"/>
  <c r="N93" i="1" s="1"/>
  <c r="K93" i="1"/>
  <c r="L93" i="1" s="1"/>
  <c r="J93" i="1"/>
  <c r="N92" i="1"/>
  <c r="M92" i="1"/>
  <c r="L92" i="1" s="1"/>
  <c r="K92" i="1"/>
  <c r="J92" i="1"/>
  <c r="K91" i="1"/>
  <c r="J91" i="1"/>
  <c r="M91" i="1" s="1"/>
  <c r="N90" i="1"/>
  <c r="M90" i="1"/>
  <c r="L90" i="1"/>
  <c r="K90" i="1"/>
  <c r="J90" i="1"/>
  <c r="N89" i="1"/>
  <c r="L88" i="1"/>
  <c r="K88" i="1"/>
  <c r="J88" i="1"/>
  <c r="M88" i="1" s="1"/>
  <c r="N88" i="1" s="1"/>
  <c r="M87" i="1"/>
  <c r="L87" i="1" s="1"/>
  <c r="K87" i="1"/>
  <c r="J87" i="1"/>
  <c r="K86" i="1"/>
  <c r="J86" i="1"/>
  <c r="M86" i="1" s="1"/>
  <c r="M85" i="1"/>
  <c r="N85" i="1" s="1"/>
  <c r="L85" i="1"/>
  <c r="K85" i="1"/>
  <c r="J85" i="1"/>
  <c r="N84" i="1"/>
  <c r="M84" i="1"/>
  <c r="L84" i="1" s="1"/>
  <c r="K84" i="1"/>
  <c r="J84" i="1"/>
  <c r="K83" i="1"/>
  <c r="J83" i="1"/>
  <c r="M83" i="1" s="1"/>
  <c r="N82" i="1"/>
  <c r="M82" i="1"/>
  <c r="L82" i="1"/>
  <c r="K82" i="1"/>
  <c r="J82" i="1"/>
  <c r="K81" i="1"/>
  <c r="J81" i="1"/>
  <c r="M81" i="1" s="1"/>
  <c r="M80" i="1"/>
  <c r="N80" i="1" s="1"/>
  <c r="L80" i="1"/>
  <c r="K80" i="1"/>
  <c r="J80" i="1"/>
  <c r="K79" i="1"/>
  <c r="J79" i="1"/>
  <c r="M79" i="1" s="1"/>
  <c r="N78" i="1"/>
  <c r="K78" i="1"/>
  <c r="J78" i="1"/>
  <c r="M78" i="1" s="1"/>
  <c r="L78" i="1" s="1"/>
  <c r="M77" i="1"/>
  <c r="N77" i="1" s="1"/>
  <c r="K77" i="1"/>
  <c r="J77" i="1"/>
  <c r="K76" i="1"/>
  <c r="J76" i="1"/>
  <c r="M76" i="1" s="1"/>
  <c r="N76" i="1" s="1"/>
  <c r="M75" i="1"/>
  <c r="L75" i="1" s="1"/>
  <c r="K75" i="1"/>
  <c r="J75" i="1"/>
  <c r="K74" i="1"/>
  <c r="J74" i="1"/>
  <c r="M74" i="1" s="1"/>
  <c r="N73" i="1"/>
  <c r="N72" i="1"/>
  <c r="M71" i="1"/>
  <c r="L71" i="1" s="1"/>
  <c r="K71" i="1"/>
  <c r="J71" i="1"/>
  <c r="N70" i="1"/>
  <c r="K69" i="1"/>
  <c r="J69" i="1"/>
  <c r="M69" i="1" s="1"/>
  <c r="M68" i="1"/>
  <c r="N68" i="1" s="1"/>
  <c r="K68" i="1"/>
  <c r="J68" i="1"/>
  <c r="K67" i="1"/>
  <c r="J67" i="1"/>
  <c r="M67" i="1" s="1"/>
  <c r="K66" i="1"/>
  <c r="J66" i="1"/>
  <c r="M66" i="1" s="1"/>
  <c r="L66" i="1" s="1"/>
  <c r="M65" i="1"/>
  <c r="N65" i="1" s="1"/>
  <c r="K65" i="1"/>
  <c r="J65" i="1"/>
  <c r="K64" i="1"/>
  <c r="J64" i="1"/>
  <c r="M64" i="1" s="1"/>
  <c r="N64" i="1" s="1"/>
  <c r="M63" i="1"/>
  <c r="L63" i="1" s="1"/>
  <c r="K63" i="1"/>
  <c r="J63" i="1"/>
  <c r="K62" i="1"/>
  <c r="J62" i="1"/>
  <c r="M62" i="1" s="1"/>
  <c r="M61" i="1"/>
  <c r="N61" i="1" s="1"/>
  <c r="K61" i="1"/>
  <c r="J61" i="1"/>
  <c r="N60" i="1"/>
  <c r="M60" i="1"/>
  <c r="L60" i="1" s="1"/>
  <c r="K60" i="1"/>
  <c r="J60" i="1"/>
  <c r="N59" i="1"/>
  <c r="K58" i="1"/>
  <c r="J58" i="1"/>
  <c r="M58" i="1" s="1"/>
  <c r="N58" i="1" s="1"/>
  <c r="M57" i="1"/>
  <c r="N57" i="1" s="1"/>
  <c r="K57" i="1"/>
  <c r="J57" i="1"/>
  <c r="K56" i="1"/>
  <c r="J56" i="1"/>
  <c r="M56" i="1" s="1"/>
  <c r="N56" i="1" s="1"/>
  <c r="N55" i="1"/>
  <c r="N54" i="1"/>
  <c r="M54" i="1"/>
  <c r="L54" i="1"/>
  <c r="K54" i="1"/>
  <c r="J54" i="1"/>
  <c r="N53" i="1"/>
  <c r="K52" i="1"/>
  <c r="J52" i="1"/>
  <c r="M52" i="1" s="1"/>
  <c r="N52" i="1" s="1"/>
  <c r="M51" i="1"/>
  <c r="L51" i="1" s="1"/>
  <c r="K51" i="1"/>
  <c r="J51" i="1"/>
  <c r="K50" i="1"/>
  <c r="J50" i="1"/>
  <c r="M50" i="1" s="1"/>
  <c r="M49" i="1"/>
  <c r="L49" i="1" s="1"/>
  <c r="K49" i="1"/>
  <c r="J49" i="1"/>
  <c r="N48" i="1"/>
  <c r="M48" i="1"/>
  <c r="L48" i="1" s="1"/>
  <c r="K48" i="1"/>
  <c r="J48" i="1"/>
  <c r="K47" i="1"/>
  <c r="J47" i="1"/>
  <c r="M47" i="1" s="1"/>
  <c r="N46" i="1"/>
  <c r="M46" i="1"/>
  <c r="L46" i="1"/>
  <c r="K46" i="1"/>
  <c r="J46" i="1"/>
  <c r="K45" i="1"/>
  <c r="J45" i="1"/>
  <c r="M45" i="1" s="1"/>
  <c r="M44" i="1"/>
  <c r="N44" i="1" s="1"/>
  <c r="L44" i="1"/>
  <c r="K44" i="1"/>
  <c r="J44" i="1"/>
  <c r="K43" i="1"/>
  <c r="J43" i="1"/>
  <c r="M43" i="1" s="1"/>
  <c r="K42" i="1"/>
  <c r="J42" i="1"/>
  <c r="M42" i="1" s="1"/>
  <c r="M41" i="1"/>
  <c r="N41" i="1" s="1"/>
  <c r="K41" i="1"/>
  <c r="J41" i="1"/>
  <c r="N40" i="1"/>
  <c r="M39" i="1"/>
  <c r="N39" i="1" s="1"/>
  <c r="L39" i="1"/>
  <c r="K39" i="1"/>
  <c r="J39" i="1"/>
  <c r="N38" i="1"/>
  <c r="M38" i="1"/>
  <c r="L38" i="1"/>
  <c r="K38" i="1"/>
  <c r="J38" i="1"/>
  <c r="K37" i="1"/>
  <c r="J37" i="1"/>
  <c r="M37" i="1" s="1"/>
  <c r="N36" i="1"/>
  <c r="N35" i="1"/>
  <c r="N34" i="1"/>
  <c r="M34" i="1"/>
  <c r="L34" i="1"/>
  <c r="K34" i="1"/>
  <c r="J34" i="1"/>
  <c r="N33" i="1"/>
  <c r="M33" i="1"/>
  <c r="K33" i="1"/>
  <c r="L33" i="1" s="1"/>
  <c r="J33" i="1"/>
  <c r="N32" i="1"/>
  <c r="M31" i="1"/>
  <c r="L31" i="1" s="1"/>
  <c r="K31" i="1"/>
  <c r="J31" i="1"/>
  <c r="N30" i="1"/>
  <c r="K29" i="1"/>
  <c r="J29" i="1"/>
  <c r="M29" i="1" s="1"/>
  <c r="M28" i="1"/>
  <c r="N28" i="1" s="1"/>
  <c r="L28" i="1"/>
  <c r="K28" i="1"/>
  <c r="J28" i="1"/>
  <c r="N27" i="1"/>
  <c r="N26" i="1"/>
  <c r="K25" i="1"/>
  <c r="J25" i="1"/>
  <c r="M25" i="1" s="1"/>
  <c r="N24" i="1"/>
  <c r="M24" i="1"/>
  <c r="L24" i="1"/>
  <c r="K24" i="1"/>
  <c r="J24" i="1"/>
  <c r="K23" i="1"/>
  <c r="J23" i="1"/>
  <c r="M23" i="1" s="1"/>
  <c r="M22" i="1"/>
  <c r="N22" i="1" s="1"/>
  <c r="K22" i="1"/>
  <c r="L22" i="1" s="1"/>
  <c r="J22" i="1"/>
  <c r="N21" i="1"/>
  <c r="N20" i="1"/>
  <c r="M20" i="1"/>
  <c r="L20" i="1" s="1"/>
  <c r="K20" i="1"/>
  <c r="J20" i="1"/>
  <c r="K19" i="1"/>
  <c r="J19" i="1"/>
  <c r="M19" i="1" s="1"/>
  <c r="N18" i="1"/>
  <c r="M18" i="1"/>
  <c r="L18" i="1"/>
  <c r="K18" i="1"/>
  <c r="J18" i="1"/>
  <c r="K17" i="1"/>
  <c r="J17" i="1"/>
  <c r="M17" i="1" s="1"/>
  <c r="N16" i="1"/>
  <c r="M15" i="1"/>
  <c r="N15" i="1" s="1"/>
  <c r="K15" i="1"/>
  <c r="J15" i="1"/>
  <c r="K14" i="1"/>
  <c r="J14" i="1"/>
  <c r="M14" i="1" s="1"/>
  <c r="M13" i="1"/>
  <c r="N13" i="1" s="1"/>
  <c r="K13" i="1"/>
  <c r="J13" i="1"/>
  <c r="N12" i="1"/>
  <c r="M12" i="1"/>
  <c r="L12" i="1" s="1"/>
  <c r="K12" i="1"/>
  <c r="J12" i="1"/>
  <c r="M11" i="1"/>
  <c r="N11" i="1" s="1"/>
  <c r="K11" i="1"/>
  <c r="L11" i="1" s="1"/>
  <c r="J11" i="1"/>
  <c r="N10" i="1"/>
  <c r="M10" i="1"/>
  <c r="L10" i="1"/>
  <c r="K10" i="1"/>
  <c r="J10" i="1"/>
  <c r="K9" i="1"/>
  <c r="J9" i="1"/>
  <c r="M9" i="1" s="1"/>
  <c r="N8" i="1"/>
  <c r="M7" i="1"/>
  <c r="K7" i="1"/>
  <c r="J7" i="1"/>
  <c r="N6" i="1"/>
  <c r="N19" i="1" l="1"/>
  <c r="L19" i="1"/>
  <c r="N83" i="1"/>
  <c r="L83" i="1"/>
  <c r="N91" i="1"/>
  <c r="L91" i="1"/>
  <c r="N47" i="1"/>
  <c r="L47" i="1"/>
  <c r="N42" i="1"/>
  <c r="L42" i="1"/>
  <c r="N69" i="1"/>
  <c r="L69" i="1"/>
  <c r="N170" i="1"/>
  <c r="L170" i="1"/>
  <c r="N67" i="1"/>
  <c r="L67" i="1"/>
  <c r="N146" i="1"/>
  <c r="L146" i="1"/>
  <c r="N194" i="1"/>
  <c r="N87" i="1"/>
  <c r="N98" i="1"/>
  <c r="N127" i="1"/>
  <c r="L127" i="1"/>
  <c r="N138" i="1"/>
  <c r="L138" i="1"/>
  <c r="N163" i="1"/>
  <c r="N195" i="1"/>
  <c r="L195" i="1"/>
  <c r="N14" i="1"/>
  <c r="L14" i="1"/>
  <c r="N103" i="1"/>
  <c r="L103" i="1"/>
  <c r="L148" i="1"/>
  <c r="N148" i="1"/>
  <c r="L7" i="1"/>
  <c r="N49" i="1"/>
  <c r="N197" i="1"/>
  <c r="L197" i="1"/>
  <c r="N7" i="1"/>
  <c r="N75" i="1"/>
  <c r="N193" i="1"/>
  <c r="L193" i="1"/>
  <c r="N101" i="1"/>
  <c r="L101" i="1"/>
  <c r="N23" i="1"/>
  <c r="L23" i="1"/>
  <c r="N167" i="1"/>
  <c r="L167" i="1"/>
  <c r="N71" i="1"/>
  <c r="N17" i="1"/>
  <c r="L17" i="1"/>
  <c r="N51" i="1"/>
  <c r="N29" i="1"/>
  <c r="L29" i="1"/>
  <c r="L56" i="1"/>
  <c r="N81" i="1"/>
  <c r="L81" i="1"/>
  <c r="N99" i="1"/>
  <c r="L99" i="1"/>
  <c r="L106" i="1"/>
  <c r="N115" i="1"/>
  <c r="L142" i="1"/>
  <c r="N173" i="1"/>
  <c r="L173" i="1"/>
  <c r="N201" i="1"/>
  <c r="L201" i="1"/>
  <c r="N125" i="1"/>
  <c r="L125" i="1"/>
  <c r="N187" i="1"/>
  <c r="L187" i="1"/>
  <c r="N50" i="1"/>
  <c r="L50" i="1"/>
  <c r="N113" i="1"/>
  <c r="L113" i="1"/>
  <c r="N162" i="1"/>
  <c r="L162" i="1"/>
  <c r="L122" i="1"/>
  <c r="L130" i="1"/>
  <c r="N9" i="1"/>
  <c r="L9" i="1"/>
  <c r="N154" i="1"/>
  <c r="L154" i="1"/>
  <c r="L76" i="1"/>
  <c r="N123" i="1"/>
  <c r="L123" i="1"/>
  <c r="N63" i="1"/>
  <c r="L13" i="1"/>
  <c r="L64" i="1"/>
  <c r="L68" i="1"/>
  <c r="N74" i="1"/>
  <c r="L74" i="1"/>
  <c r="L124" i="1"/>
  <c r="N135" i="1"/>
  <c r="L135" i="1"/>
  <c r="N155" i="1"/>
  <c r="N182" i="1"/>
  <c r="L182" i="1"/>
  <c r="N79" i="1"/>
  <c r="L79" i="1"/>
  <c r="N31" i="1"/>
  <c r="N86" i="1"/>
  <c r="L86" i="1"/>
  <c r="N171" i="1"/>
  <c r="L171" i="1"/>
  <c r="N183" i="1"/>
  <c r="L15" i="1"/>
  <c r="N66" i="1"/>
  <c r="N159" i="1"/>
  <c r="L159" i="1"/>
  <c r="L118" i="1"/>
  <c r="L200" i="1"/>
  <c r="N200" i="1"/>
  <c r="L52" i="1"/>
  <c r="L156" i="1"/>
  <c r="N156" i="1"/>
  <c r="N186" i="1"/>
  <c r="L186" i="1"/>
  <c r="N202" i="1"/>
  <c r="L202" i="1"/>
  <c r="N62" i="1"/>
  <c r="L62" i="1"/>
  <c r="L140" i="1"/>
  <c r="N140" i="1"/>
  <c r="L58" i="1"/>
  <c r="N179" i="1"/>
  <c r="L179" i="1"/>
  <c r="N37" i="1"/>
  <c r="L37" i="1"/>
  <c r="N175" i="1"/>
  <c r="L175" i="1"/>
  <c r="N94" i="1"/>
  <c r="L94" i="1"/>
  <c r="N131" i="1"/>
  <c r="L131" i="1"/>
  <c r="N199" i="1"/>
  <c r="L199" i="1"/>
  <c r="N109" i="1"/>
  <c r="L109" i="1"/>
  <c r="N45" i="1"/>
  <c r="L45" i="1"/>
  <c r="N151" i="1"/>
  <c r="L151" i="1"/>
  <c r="N189" i="1"/>
  <c r="L189" i="1"/>
  <c r="N107" i="1"/>
  <c r="L107" i="1"/>
  <c r="N25" i="1"/>
  <c r="L25" i="1"/>
  <c r="N43" i="1"/>
  <c r="L43" i="1"/>
  <c r="L61" i="1"/>
  <c r="L116" i="1"/>
  <c r="N147" i="1"/>
  <c r="L41" i="1"/>
  <c r="L57" i="1"/>
  <c r="L65" i="1"/>
  <c r="L77" i="1"/>
  <c r="L97" i="1"/>
  <c r="L117" i="1"/>
  <c r="L129" i="1"/>
  <c r="L141" i="1"/>
  <c r="L149" i="1"/>
  <c r="L157" i="1"/>
  <c r="L185" i="1"/>
</calcChain>
</file>

<file path=xl/sharedStrings.xml><?xml version="1.0" encoding="utf-8"?>
<sst xmlns="http://schemas.openxmlformats.org/spreadsheetml/2006/main" count="904" uniqueCount="585">
  <si>
    <t>Obra</t>
  </si>
  <si>
    <t>Bancos</t>
  </si>
  <si>
    <t>B.D.I.</t>
  </si>
  <si>
    <t>Encargos Sociais</t>
  </si>
  <si>
    <t>REFORMA PRÉDIO 06</t>
  </si>
  <si>
    <t xml:space="preserve">SINAPI - 07/2025 - Rio Grande do Sul
SBC - 07/2025 - Rio Grande do Sul
</t>
  </si>
  <si>
    <t>20,61%</t>
  </si>
  <si>
    <t>Não Desonerado: 
Horista: 90,22%
Mensalista: 51,86%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</si>
  <si>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</si>
  <si>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</si>
  <si>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</si>
  <si>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</si>
  <si>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</si>
  <si>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</si>
  <si>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</si>
  <si>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</si>
  <si>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</si>
  <si>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</si>
  <si>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</si>
  <si>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</si>
  <si>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</si>
  <si>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</si>
  <si>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ADMINISTRAÇÃO DA OBRA E RESPONSABILIDADE TÉCNICA</t>
  </si>
  <si>
    <t xml:space="preserve"> 1.1 </t>
  </si>
  <si>
    <t xml:space="preserve"> 00000031 </t>
  </si>
  <si>
    <t>Próprio</t>
  </si>
  <si>
    <t>ADMINISTRAÇÃO LOCAL DA OBRA E RESPONSABILIDADE TÉCNICA</t>
  </si>
  <si>
    <t>MES</t>
  </si>
  <si>
    <t xml:space="preserve"> 2 </t>
  </si>
  <si>
    <t>MOBILIZAÇÃO E SERVIÇOS INICIAIS</t>
  </si>
  <si>
    <t xml:space="preserve"> 2.1 </t>
  </si>
  <si>
    <t xml:space="preserve"> 10389 </t>
  </si>
  <si>
    <t>ORSE</t>
  </si>
  <si>
    <t>Aluguel de banheiro químico, com 03 limpezas semanais</t>
  </si>
  <si>
    <t>mês</t>
  </si>
  <si>
    <t xml:space="preserve"> 2.2 </t>
  </si>
  <si>
    <t xml:space="preserve"> 00000018 </t>
  </si>
  <si>
    <t>INSTALAÇÃO E DESINSTALAÇÃO PROVISÓRIA DE ÁGUA E ENERGIA</t>
  </si>
  <si>
    <t>UN</t>
  </si>
  <si>
    <t xml:space="preserve"> 2.3 </t>
  </si>
  <si>
    <t xml:space="preserve"> 00000017 </t>
  </si>
  <si>
    <t>LOCAÇÃO DE CONTAINER / MÓDULO HABITÁVEL PARA DEPÓSITO / ALMOXARIFADO EM CANTEIRO DE OBRAS - FORNECIMENTO, INSTALAÇÃO E DESINSTALAÇÃO</t>
  </si>
  <si>
    <t xml:space="preserve"> 2.4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</si>
  <si>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</si>
  <si>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</si>
  <si>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</si>
  <si>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</si>
  <si>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2.5 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</si>
  <si>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</si>
  <si>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</si>
  <si>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</si>
  <si>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 xml:space="preserve"> 2.6 </t>
  </si>
  <si>
    <t xml:space="preserve"> 97064 </t>
  </si>
  <si>
    <t>MONTAGEM E DESMONTAGEM DE ANDAIME TUBULAR TIPO "TORRE" (EXCLUSIVE ANDAIME E LIMPEZA). AF_03/2024</t>
  </si>
  <si>
    <t>M</t>
  </si>
  <si>
    <t xml:space="preserve"> 2.7 </t>
  </si>
  <si>
    <t xml:space="preserve"> 00000025 </t>
  </si>
  <si>
    <t>MOBILIZAÇÃO E DESMOBILIZAÇÃO DE EQUIPAMENTO DE PEQUENO PORTE (MINIESCAVADEIRA, ETC)</t>
  </si>
  <si>
    <t xml:space="preserve"> 3 </t>
  </si>
  <si>
    <t>DEMOLIÇÕES E RETIRADAS</t>
  </si>
  <si>
    <t xml:space="preserve"> 3.1 </t>
  </si>
  <si>
    <t xml:space="preserve"> 98524 </t>
  </si>
  <si>
    <t>LIMPEZA MANUAL DE VEGETAÇÃO EM TERRENO COM ENXADA. AF_03/2024</t>
  </si>
  <si>
    <t xml:space="preserve"> 3.2 </t>
  </si>
  <si>
    <t xml:space="preserve"> 97637 </t>
  </si>
  <si>
    <t>REMOÇÃO DE TAPUME/ CHAPAS METÁLICAS E DE MADEIRA, DE FORMA MANUAL, SEM REAPROVEITAMENTO. AF_09/2023</t>
  </si>
  <si>
    <t xml:space="preserve"> 3.3 </t>
  </si>
  <si>
    <t xml:space="preserve"> 97624 </t>
  </si>
  <si>
    <t>DEMOLIÇÃO DE ALVENARIA DE TIJOLO MACIÇO, DE FORMA MANUAL, SEM REAPROVEITAMENTO. AF_09/2023</t>
  </si>
  <si>
    <t>m³</t>
  </si>
  <si>
    <t xml:space="preserve"> 3.4 </t>
  </si>
  <si>
    <t xml:space="preserve"> 053042 </t>
  </si>
  <si>
    <t>SBC</t>
  </si>
  <si>
    <t>ABERTURA E FECHAMENTO DE RASGOS EM ALVENARIA</t>
  </si>
  <si>
    <t xml:space="preserve"> 4 </t>
  </si>
  <si>
    <t>MOVIMENTAÇÃO DE TERRA</t>
  </si>
  <si>
    <t xml:space="preserve"> 4.1 </t>
  </si>
  <si>
    <t xml:space="preserve"> 96524 </t>
  </si>
  <si>
    <t>ESCAVAÇÃO MECANIZADA PARA VIGA BALDRAME OU SAPATA CORRIDA COM MINI-ESCAVADEIRA (SEM ESCAVAÇÃO PARA COLOCAÇÃO DE FÔRMAS). AF_01/2024</t>
  </si>
  <si>
    <t xml:space="preserve"> 4.2 </t>
  </si>
  <si>
    <t xml:space="preserve"> 104741 </t>
  </si>
  <si>
    <t>REATERRO MECANIZADO DE VALA COM MINICARREGADEIRA, COM PLACA VIBRATÓRIA. AF_08/2023</t>
  </si>
  <si>
    <t xml:space="preserve"> 4.3 </t>
  </si>
  <si>
    <t xml:space="preserve"> 104738 </t>
  </si>
  <si>
    <t>ATERRO MECANIZADO DE VALA COM MINICARREGADEIRA, COM SOLO ARGILO-ARENOSO. AF_08/2023</t>
  </si>
  <si>
    <t xml:space="preserve"> 4.4 </t>
  </si>
  <si>
    <t xml:space="preserve"> 100323 </t>
  </si>
  <si>
    <t>LASTRO COM MATERIAL GRANULAR (AREIA MÉDIA), APLICADO EM PISOS OU LAJES SOBRE SOLO, ESPESSURA DE *10 CM*. AF_01/2024</t>
  </si>
  <si>
    <t xml:space="preserve"> 5 </t>
  </si>
  <si>
    <t>MURO DIVISA</t>
  </si>
  <si>
    <t xml:space="preserve"> 5.1 </t>
  </si>
  <si>
    <t>DEMOLIÇÃO DO MURO DE DIVISA</t>
  </si>
  <si>
    <t xml:space="preserve"> 5.1.1 </t>
  </si>
  <si>
    <t xml:space="preserve"> 97627 </t>
  </si>
  <si>
    <t>DEMOLIÇÃO DE PILARES E VIGAS EM CONCRETO ARMADO, DE FORMA MECANIZADA COM MARTELETE, SEM REAPROVEITAMENTO. AF_09/2023</t>
  </si>
  <si>
    <t xml:space="preserve"> 5.1.2 </t>
  </si>
  <si>
    <t xml:space="preserve"> 97622 </t>
  </si>
  <si>
    <t>DEMOLIÇÃO DE ALVENARIA DE BLOCO FURADO, DE FORMA MANUAL, SEM REAPROVEITAMENTO. AF_09/2023</t>
  </si>
  <si>
    <t xml:space="preserve"> 5.2 </t>
  </si>
  <si>
    <t>LIMPEZA DA VALA E ÁREA JUNTO AO MURO</t>
  </si>
  <si>
    <t xml:space="preserve"> 5.2.1 </t>
  </si>
  <si>
    <t xml:space="preserve"> 5.3 </t>
  </si>
  <si>
    <t>CONSTRUÇÃO MURO DE DIVISA EM CONCRETO PRÉ-MOLDADO</t>
  </si>
  <si>
    <t xml:space="preserve"> 5.3.1 </t>
  </si>
  <si>
    <t xml:space="preserve"> 00000045 </t>
  </si>
  <si>
    <t>MURO EM PLACAS DE CONCRETO ARMADO - ESPESSURA MIN. 8 CM FCK MÍN. 25 MPa - PILARES 25X15CM A CADA 3 M, ALTURA 2,50 M - FABRICAÇÃO, FRETE, FUNDAÇÃO E INSTALAÇÃO</t>
  </si>
  <si>
    <t xml:space="preserve"> 5.3.2 </t>
  </si>
  <si>
    <t xml:space="preserve"> 105127 </t>
  </si>
  <si>
    <t>INSTALAÇÃO DE CONCERTINA DUPLA CLIPADA, ESPIRAL DE 300 MM. AF_03/2024</t>
  </si>
  <si>
    <t xml:space="preserve"> 6 </t>
  </si>
  <si>
    <t>MURO CONTENÇÃO, ESCADAS E RAMPA</t>
  </si>
  <si>
    <t xml:space="preserve"> 6.1 </t>
  </si>
  <si>
    <t>SAPATA CORRIDA</t>
  </si>
  <si>
    <t xml:space="preserve"> 6.1.1 </t>
  </si>
  <si>
    <t xml:space="preserve"> 100324 </t>
  </si>
  <si>
    <t>LASTRO COM MATERIAL GRANULAR (PEDRA BRITADA N.1 E PEDRA BRITADA N.2), APLICADO EM PISOS OU LAJES SOBRE SOLO, ESPESSURA DE *10 CM*. AF_01/2024</t>
  </si>
  <si>
    <t xml:space="preserve"> 6.1.2 </t>
  </si>
  <si>
    <t xml:space="preserve"> 94962 </t>
  </si>
  <si>
    <t>CONCRETO MAGRO PARA LASTRO, TRAÇO 1:4,5:4,5 (EM MASSA SECA DE CIMENTO/ AREIA MÉDIA/ BRITA 1) - PREPARO MECÂNICO COM BETONEIRA 400 L. AF_05/2021</t>
  </si>
  <si>
    <t xml:space="preserve"> 6.1.3 </t>
  </si>
  <si>
    <t xml:space="preserve"> 00000026 </t>
  </si>
  <si>
    <t>SAPATA CORRIDA COM PEDRA DE MÃO ARGAMASSADA</t>
  </si>
  <si>
    <t xml:space="preserve"> 6.2 </t>
  </si>
  <si>
    <t>MURO DE CONTENÇÃO</t>
  </si>
  <si>
    <t xml:space="preserve"> 6.2.1 </t>
  </si>
  <si>
    <t xml:space="preserve"> 00000027 </t>
  </si>
  <si>
    <t>MURO DE CONTENÇÃO  COM PEDRA RACHÃO (GRANITO) ARGAMASSADA ESPESSURA 20 CM</t>
  </si>
  <si>
    <t xml:space="preserve"> 6.2.2 </t>
  </si>
  <si>
    <t xml:space="preserve"> 102726 </t>
  </si>
  <si>
    <t>DRENO BARBACÃ, DN 50 MM, COM MATERIAL DRENANTE. AF_07/2021</t>
  </si>
  <si>
    <t xml:space="preserve"> 6.2.3 </t>
  </si>
  <si>
    <t xml:space="preserve"> 102713 </t>
  </si>
  <si>
    <t>GEOTÊXTIL NÃO TECIDO 100% POLIÉSTER, RESISTÊNCIA A TRAÇÃO DE 14 KN/M (RT - 14), INSTALADO EM DRENO - FORNECIMENTO E INSTALAÇÃO. AF_07/2021</t>
  </si>
  <si>
    <t xml:space="preserve"> 6.2.4 </t>
  </si>
  <si>
    <t xml:space="preserve"> 96622 </t>
  </si>
  <si>
    <t>LASTRO COM MATERIAL GRANULAR, APLICADO EM PISOS OU LAJES SOBRE SOLO, ESPESSURA DE *5 CM*. AF_01/2024</t>
  </si>
  <si>
    <t xml:space="preserve"> 6.2.5 </t>
  </si>
  <si>
    <t xml:space="preserve"> 96530 </t>
  </si>
  <si>
    <t>FABRICAÇÃO, MONTAGEM E DESMONTAGEM DE FÔRMA PARA VIGA BALDRAME, EM MADEIRA SERRADA, E=25 MM, 1 UTILIZAÇÃO. AF_01/2024</t>
  </si>
  <si>
    <t xml:space="preserve"> 6.2.6 </t>
  </si>
  <si>
    <t xml:space="preserve"> 92761 </t>
  </si>
  <si>
    <t>ARMAÇÃO DE PILAR OU VIGA DE ESTRUTURA CONVENCIONAL DE CONCRETO ARMADO UTILIZANDO AÇO CA-50 DE 8,0 MM - MONTAGEM. AF_06/2022</t>
  </si>
  <si>
    <t>KG</t>
  </si>
  <si>
    <t xml:space="preserve"> 6.2.7 </t>
  </si>
  <si>
    <t xml:space="preserve"> 92759 </t>
  </si>
  <si>
    <t>ARMAÇÃO DE PILAR OU VIGA DE ESTRUTURA CONVENCIONAL DE CONCRETO ARMADO UTILIZANDO AÇO CA-60 DE 5,0 MM - MONTAGEM. AF_06/2022</t>
  </si>
  <si>
    <t xml:space="preserve"> 6.2.8 </t>
  </si>
  <si>
    <t xml:space="preserve"> 103682 </t>
  </si>
  <si>
    <t>CONCRETAGEM DE VIGAS E LAJES, FCK=25 MPA, PARA QUALQUER TIPO DE LAJE COM BALDES EM EDIFICAÇÃO TÉRREA - LANÇAMENTO, ADENSAMENTO E ACABAMENTO. AF_02/2022</t>
  </si>
  <si>
    <t xml:space="preserve"> 6.2.9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</si>
  <si>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</si>
  <si>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</si>
  <si>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6.2.10 </t>
  </si>
  <si>
    <t xml:space="preserve"> 101731 </t>
  </si>
  <si>
    <t>PISO EM PEDRA  ASSENTADO SOBRE ARGAMASSA 1:3 (CIMENTO E AREIA). AF_09/2020</t>
  </si>
  <si>
    <t xml:space="preserve"> 6.2.11 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</si>
  <si>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</si>
  <si>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</si>
  <si>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6.2.12 </t>
  </si>
  <si>
    <t xml:space="preserve"> 99855 </t>
  </si>
  <si>
    <t>CORRIMÃO SIMPLES, DIÂMETRO EXTERNO = 1 1/2", EM AÇO GALVANIZADO. AF_04/2019_PS</t>
  </si>
  <si>
    <t xml:space="preserve"> 7 </t>
  </si>
  <si>
    <t>REPARO EM TRINCAS</t>
  </si>
  <si>
    <t xml:space="preserve"> 7.1 </t>
  </si>
  <si>
    <t xml:space="preserve"> 00000030 </t>
  </si>
  <si>
    <t>ABERTURA, GRAMPEAMENTO E FECHAMENTO DE TRINCAS EM REBOCO E ALVENARIA</t>
  </si>
  <si>
    <t xml:space="preserve"> 8 </t>
  </si>
  <si>
    <t>AJUSTE EM ALVENARIAS</t>
  </si>
  <si>
    <t xml:space="preserve"> 8.1 </t>
  </si>
  <si>
    <t xml:space="preserve"> 8.2 </t>
  </si>
  <si>
    <t xml:space="preserve"> 101159 </t>
  </si>
  <si>
    <t>ALVENARIA DE VEDAÇÃO DE BLOCOS CERÂMICOS MACIÇOS DE 5X10X20CM (ESPESSURA 10CM) E ARGAMASSA DE ASSENTAMENTO COM PREPARO EM BETONEIRA. AF_05/2020</t>
  </si>
  <si>
    <t xml:space="preserve"> 8.3 </t>
  </si>
  <si>
    <t xml:space="preserve"> 87529 </t>
  </si>
  <si>
    <t>MASSA ÚNICA, EM ARGAMASSA TRAÇO 1:2:8, PREPARO MECÂNICO, APLICADA MANUALMENTE EM PAREDES INTERNAS DE AMBIENTES COM ÁREA ENTRE 5M² E 10M², E = 17,5MM, COM TALISCAS. AF_03/2024</t>
  </si>
  <si>
    <t xml:space="preserve"> 9 </t>
  </si>
  <si>
    <t>TELHADO E ÁGUAS PLUVIAIS</t>
  </si>
  <si>
    <t xml:space="preserve"> 9.1 </t>
  </si>
  <si>
    <t xml:space="preserve"> 94227 </t>
  </si>
  <si>
    <t>CALHA EM CHAPA DE AÇO GALVANIZADO NÚMERO 24, DESENVOLVIMENTO DE 33 CM, INCLUSO TRANSPORTE VERTICAL. AF_07/2019</t>
  </si>
  <si>
    <t xml:space="preserve"> 9.2 </t>
  </si>
  <si>
    <t xml:space="preserve"> 89578 </t>
  </si>
  <si>
    <t>TUBO PVC, SÉRIE R, ÁGUA PLUVIAL, DN 100 MM, FORNECIDO E INSTALADO EM CONDUTORES VERTICAIS DE ÁGUAS PLUVIAIS. AF_06/2022</t>
  </si>
  <si>
    <t xml:space="preserve"> 9.3 </t>
  </si>
  <si>
    <t xml:space="preserve"> 102623 </t>
  </si>
  <si>
    <t>CAIXA D´ÁGUA EM POLIETILENO, 1000 LITROS (INCLUSOS TUBOS, CONEXÕES E TORNEIRA DE BÓIA) - FORNECIMENTO E INSTALAÇÃO. AF_06/2021</t>
  </si>
  <si>
    <t xml:space="preserve"> 9.4 </t>
  </si>
  <si>
    <t xml:space="preserve"> 95695 </t>
  </si>
  <si>
    <t>CURVA 90 GRAUS, PVC, SERIE R, ÁGUA PLUVIAL, DN 100 MM, JUNTA ELÁSTICA, FORNECIDO E INSTALADO EM CONDUTORES VERTICAIS DE ÁGUAS PLUVIAIS. AF_06/2022</t>
  </si>
  <si>
    <t xml:space="preserve"> 9.5 </t>
  </si>
  <si>
    <t xml:space="preserve"> 89690 </t>
  </si>
  <si>
    <t>JUNÇÃO SIMPLES, PVC, SERIE R, ÁGUA PLUVIAL, DN 100 X 100 MM, JUNTA ELÁSTICA, FORNECIDO E INSTALADO EM CONDUTORES VERTICAIS DE ÁGUAS PLUVIAIS. AF_06/2022</t>
  </si>
  <si>
    <t xml:space="preserve"> 9.6 </t>
  </si>
  <si>
    <t xml:space="preserve"> 89585 </t>
  </si>
  <si>
    <t>JOELHO 45 GRAUS, PVC, SERIE R, ÁGUA PLUVIAL, DN 100 MM, JUNTA ELÁSTICA, FORNECIDO E INSTALADO EM CONDUTORES VERTICAIS DE ÁGUAS PLUVIAIS. AF_06/2022</t>
  </si>
  <si>
    <t xml:space="preserve"> 9.7 </t>
  </si>
  <si>
    <t xml:space="preserve"> 97647 </t>
  </si>
  <si>
    <t>REMOÇÃO DE TELHAS DE FIBROCIMENTO METÁLICA E CERÂMICA, DE FORMA MANUAL, SEM REAPROVEITAMENTO. AF_09/2023</t>
  </si>
  <si>
    <t xml:space="preserve"> 9.8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</si>
  <si>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</si>
  <si>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</si>
  <si>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9.9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</si>
  <si>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</si>
  <si>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</si>
  <si>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9.10 </t>
  </si>
  <si>
    <t xml:space="preserve"> 94223 </t>
  </si>
  <si>
    <t>CUMEEIRA PARA TELHA DE FIBROCIMENTO ONDULADA E = 6 MM, INCLUSO ACESSÓRIOS DE FIXAÇÃO E IÇAMENTO. AF_07/2019</t>
  </si>
  <si>
    <t xml:space="preserve"> 10 </t>
  </si>
  <si>
    <t>IMPERMEABILIZAÇÃO BOX BANHEIROS</t>
  </si>
  <si>
    <t xml:space="preserve"> 10.1 </t>
  </si>
  <si>
    <t xml:space="preserve"> 98556 </t>
  </si>
  <si>
    <t>IMPERMEABILIZAÇÃO DE SUPERFÍCIE COM ARGAMASSA POLIMÉRICA / MEMBRANA ACRÍLICA, 4 DEMÃOS, REFORÇADA COM VÉU DE POLIÉSTER (MAV). AF_09/2023</t>
  </si>
  <si>
    <t xml:space="preserve"> 11 </t>
  </si>
  <si>
    <t>INSTALAÇÕES HIDROSSANITÁRIAS</t>
  </si>
  <si>
    <t xml:space="preserve"> 11.1 </t>
  </si>
  <si>
    <t>ÁGUA FRIA</t>
  </si>
  <si>
    <t xml:space="preserve"> 11.1.1 </t>
  </si>
  <si>
    <t xml:space="preserve"> 89356 </t>
  </si>
  <si>
    <t>TUBO, PVC, SOLDÁVEL, DE 25MM, INSTALADO EM RAMAL OU SUB-RAMAL DE ÁGUA - FORNECIMENTO E INSTALAÇÃO. AF_06/2022</t>
  </si>
  <si>
    <t xml:space="preserve"> 11.1.2 </t>
  </si>
  <si>
    <t xml:space="preserve"> 103979 </t>
  </si>
  <si>
    <t>TUBO, PVC, SOLDÁVEL, DE 50MM, INSTALADO EM RAMAL DE DISTRIBUIÇÃO DE ÁGUA - FORNECIMENTO E INSTALAÇÃO. AF_06/2022</t>
  </si>
  <si>
    <t xml:space="preserve"> 11.1.3 </t>
  </si>
  <si>
    <t xml:space="preserve"> 94489 </t>
  </si>
  <si>
    <t>REGISTRO DE ESFERA, PVC, SOLDÁVEL, COM VOLANTE, DN 25 MM - FORNECIMENTO E INSTALAÇÃO. AF_08/2021</t>
  </si>
  <si>
    <t xml:space="preserve"> 11.1.4 </t>
  </si>
  <si>
    <t xml:space="preserve"> 94492 </t>
  </si>
  <si>
    <t>REGISTRO DE ESFERA, PVC, SOLDÁVEL, COM VOLANTE, DN 50 MM - FORNECIMENTO E INSTALAÇÃO. AF_08/2021</t>
  </si>
  <si>
    <t xml:space="preserve"> 11.1.5 </t>
  </si>
  <si>
    <t xml:space="preserve"> 94792 </t>
  </si>
  <si>
    <t>REGISTRO DE GAVETA BRUTO, LATÃO, ROSCÁVEL, 1", COM ACABAMENTO E CANOPLA CROMADOS - FORNECIMENTO E INSTALAÇÃO. AF_08/2021</t>
  </si>
  <si>
    <t xml:space="preserve"> 11.1.6 </t>
  </si>
  <si>
    <t xml:space="preserve"> 89408 </t>
  </si>
  <si>
    <t>JOELHO 90 GRAUS, PVC, SOLDÁVEL, DN 25MM, INSTALADO EM RAMAL DE DISTRIBUIÇÃO DE ÁGUA - FORNECIMENTO E INSTALAÇÃO. AF_06/2022</t>
  </si>
  <si>
    <t xml:space="preserve"> 11.1.7 </t>
  </si>
  <si>
    <t xml:space="preserve"> 103984 </t>
  </si>
  <si>
    <t>JOELHO 90 GRAUS, PVC, SOLDÁVEL, DN 50MM, INSTALADO EM RAMAL DE DISTRIBUIÇÃO DE ÁGUA - FORNECIMENTO E INSTALAÇÃO. AF_06/2022</t>
  </si>
  <si>
    <t xml:space="preserve"> 11.1.8 </t>
  </si>
  <si>
    <t xml:space="preserve"> 89395 </t>
  </si>
  <si>
    <t>TE, PVC, SOLDÁVEL, DN 25MM, INSTALADO EM RAMAL OU SUB-RAMAL DE ÁGUA - FORNECIMENTO E INSTALAÇÃO. AF_06/2022</t>
  </si>
  <si>
    <t xml:space="preserve"> 11.1.9 </t>
  </si>
  <si>
    <t xml:space="preserve"> 89625 </t>
  </si>
  <si>
    <t>TE, PVC, SOLDÁVEL, DN 50MM, INSTALADO EM PRUMADA DE ÁGUA - FORNECIMENTO E INSTALAÇÃO. AF_06/2022</t>
  </si>
  <si>
    <t xml:space="preserve"> 11.1.10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</si>
  <si>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</si>
  <si>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</si>
  <si>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11.1.11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</si>
  <si>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</si>
  <si>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</si>
  <si>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11.1.12 </t>
  </si>
  <si>
    <t xml:space="preserve"> 89374 </t>
  </si>
  <si>
    <t>LUVA COM BUCHA DE LATÃO, PVC, SOLDÁVEL, DN 20MM X 1/2", INSTALADO EM RAMAL OU SUB-RAMAL DE ÁGUA - FORNECIMENTO E INSTALAÇÃO. AF_06/2022</t>
  </si>
  <si>
    <t xml:space="preserve"> 11.1.13 </t>
  </si>
  <si>
    <t xml:space="preserve"> 103999 </t>
  </si>
  <si>
    <t>BUCHA DE REDUÇÃO, LONGA, PVC, SOLDÁVEL, DN 50 X 25 MM, INSTALADO EM RAMAL DE DISTRIBUIÇÃO DE ÁGUA - FORNECIMENTO E INSTALAÇÃO. AF_06/2022</t>
  </si>
  <si>
    <t xml:space="preserve"> 11.1.14 </t>
  </si>
  <si>
    <t xml:space="preserve"> 89985 </t>
  </si>
  <si>
    <t>REGISTRO DE PRESSÃO BRUTO, LATÃO, ROSCÁVEL, 3/4", COM ACABAMENTO E CANOPLA CROMADOS - FORNECIMENTO E INSTALAÇÃO. AF_08/2021</t>
  </si>
  <si>
    <t xml:space="preserve"> 11.1.15 </t>
  </si>
  <si>
    <t xml:space="preserve"> 89754 </t>
  </si>
  <si>
    <t>LUVA DE CORRER, PVC, SERIE NORMAL, ESGOTO PREDIAL, DN 50 MM, JUNTA ELÁSTICA, FORNECIDO E INSTALADO EM RAMAL DE DESCARGA OU RAMAL DE ESGOTO SANITÁRIO. AF_08/2022</t>
  </si>
  <si>
    <t xml:space="preserve"> 11.2 </t>
  </si>
  <si>
    <t>ESGOTO</t>
  </si>
  <si>
    <t xml:space="preserve"> 11.2.1 </t>
  </si>
  <si>
    <t xml:space="preserve"> 89711 </t>
  </si>
  <si>
    <t>TUBO PVC, SERIE NORMAL, ESGOTO PREDIAL, DN 40 MM, FORNECIDO E INSTALADO EM RAMAL DE DESCARGA OU RAMAL DE ESGOTO SANITÁRIO. AF_08/2022</t>
  </si>
  <si>
    <t xml:space="preserve"> 11.2.2 </t>
  </si>
  <si>
    <t xml:space="preserve"> 89712 </t>
  </si>
  <si>
    <t>TUBO PVC, SERIE NORMAL, ESGOTO PREDIAL, DN 50 MM, FORNECIDO E INSTALADO EM RAMAL DE DESCARGA OU RAMAL DE ESGOTO SANITÁRIO. AF_08/2022</t>
  </si>
  <si>
    <t xml:space="preserve"> 11.2.3 </t>
  </si>
  <si>
    <t xml:space="preserve"> 89713 </t>
  </si>
  <si>
    <t>TUBO PVC, SERIE NORMAL, ESGOTO PREDIAL, DN 75 MM, FORNECIDO E INSTALADO EM RAMAL DE DESCARGA OU RAMAL DE ESGOTO SANITÁRIO. AF_08/2022</t>
  </si>
  <si>
    <t xml:space="preserve"> 11.2.4 </t>
  </si>
  <si>
    <t xml:space="preserve"> 89714 </t>
  </si>
  <si>
    <t>TUBO PVC, SERIE NORMAL, ESGOTO PREDIAL, DN 100 MM, FORNECIDO E INSTALADO EM RAMAL DE DESCARGA OU RAMAL DE ESGOTO SANITÁRIO. AF_08/2022</t>
  </si>
  <si>
    <t xml:space="preserve"> 11.2.5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</si>
  <si>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</si>
  <si>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</si>
  <si>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11.2.6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</si>
  <si>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</si>
  <si>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</si>
  <si>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11.2.7 </t>
  </si>
  <si>
    <t xml:space="preserve"> 98110 </t>
  </si>
  <si>
    <t>CAIXA DE GORDURA PEQUENA (CAPACIDADE: 19 L), CIRCULAR, EM PVC, DIÂMETRO INTERNO= 0,3 M. AF_12/2020</t>
  </si>
  <si>
    <t xml:space="preserve"> 11.2.8 </t>
  </si>
  <si>
    <t xml:space="preserve"> 89710 </t>
  </si>
  <si>
    <t>RALO SECO, PVC, DN 100 X 40 MM, JUNTA SOLDÁVEL, FORNECIDO E INSTALADO EM RAMAL DE DESCARGA OU EM RAMAL DE ESGOTO SANITÁRIO. AF_08/2022</t>
  </si>
  <si>
    <t xml:space="preserve"> 11.2.9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</si>
  <si>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</si>
  <si>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</si>
  <si>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11.2.10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</si>
  <si>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</si>
  <si>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</si>
  <si>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11.2.11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</si>
  <si>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</si>
  <si>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</si>
  <si>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11.2.12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</si>
  <si>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</si>
  <si>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</si>
  <si>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11.2.13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</si>
  <si>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</si>
  <si>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</si>
  <si>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11.2.14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</si>
  <si>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</si>
  <si>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</si>
  <si>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11.2.15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</si>
  <si>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</si>
  <si>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</si>
  <si>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12 </t>
  </si>
  <si>
    <t>LOUÇAS, METAIS E BOX</t>
  </si>
  <si>
    <t xml:space="preserve"> 12.1 </t>
  </si>
  <si>
    <t xml:space="preserve"> 93441 </t>
  </si>
  <si>
    <t>BANCADA GRANITO CINZA  150 X 60 CM, COM CUBA DE EMBUTIR DE AÇO, VÁLVULA AMERICANA EM METAL, SIFÃO FLEXÍVEL EM PVC, ENGATE FLEXÍVEL 30 CM, TORNEIRA CROMADA LONGA, DE PAREDE, 1/2" OU 3/4", P/ COZINHA, PADRÃO POPULAR - FORNEC. E INSTALAÇÃO. AF_01/2020</t>
  </si>
  <si>
    <t xml:space="preserve"> 12.2 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</si>
  <si>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</si>
  <si>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</si>
  <si>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 xml:space="preserve"> 12.3 </t>
  </si>
  <si>
    <t xml:space="preserve"> 86941 </t>
  </si>
  <si>
    <t>LAVATÓRIO LOUÇA BRANCA COM COLUNA, 45 X 55CM OU EQUIVALENTE, PADRÃO MÉDIO, INCLUSO SIFÃO TIPO GARRAFA, VÁLVULA E ENGATE FLEXÍVEL DE 40CM EM METAL CROMADO, COM TORNEIRA CROMADA DE MESA, PADRÃO MÉDIO - FORNECIMENTO E INSTALAÇÃO. AF_01/2020</t>
  </si>
  <si>
    <t xml:space="preserve"> 12.4 </t>
  </si>
  <si>
    <t xml:space="preserve"> 100860 </t>
  </si>
  <si>
    <t>CHUVEIRO ELÉTRICO COMUM CORPO PLÁSTICO, TIPO DUCHA - FORNECIMENTO E INSTALAÇÃO. AF_01/2020</t>
  </si>
  <si>
    <t xml:space="preserve"> 12.5 </t>
  </si>
  <si>
    <t xml:space="preserve"> 102237 </t>
  </si>
  <si>
    <t>- A - BOX FRONTAL DE CORRER, COM VIDRO TEMPERADO 8 MM, 190X100CM, 1 FOLHA FIXA, 1 FOLHA MÓVEL, PERFIS E FERRAGENS EM ALUMÍNIO.</t>
  </si>
  <si>
    <t xml:space="preserve"> 13 </t>
  </si>
  <si>
    <t>PISOS E REVESTIMENTOS</t>
  </si>
  <si>
    <t xml:space="preserve"> 13.1 </t>
  </si>
  <si>
    <t>PAVIMENTAÇÃO EXTERNA</t>
  </si>
  <si>
    <t xml:space="preserve"> 13.1.1 </t>
  </si>
  <si>
    <t xml:space="preserve"> 00000028 </t>
  </si>
  <si>
    <t>PISO EM BASALTO ASSENTADO SOBRE ARGAMASSA 1:3 (CIMENTO E AREIA)</t>
  </si>
  <si>
    <t xml:space="preserve"> 13.2 </t>
  </si>
  <si>
    <t>PISOS INTERNOS</t>
  </si>
  <si>
    <t xml:space="preserve"> 13.2.1 </t>
  </si>
  <si>
    <t xml:space="preserve"> 87632 </t>
  </si>
  <si>
    <t>CONTRAPISO EM ARGAMASSA TRAÇO 1:4 (CIMENTO E AREIA), PREPARO MANUAL, APLICADO EM ÁREAS SECAS SOBRE LAJE, ADERIDO, ACABAMENTO NÃO REFORÇADO, ESPESSURA 3CM. AF_07/2021</t>
  </si>
  <si>
    <t xml:space="preserve"> 13.2.2 </t>
  </si>
  <si>
    <t xml:space="preserve"> 87263 </t>
  </si>
  <si>
    <t>REVESTIMENTO CERÂMICO PARA PISO COM PLACAS TIPO PORCELANATO DE DIMENSÕES 60X60 CM APLICADA EM AMBIENTES DE ÁREA MAIOR QUE 10 M². AF_02/2023_PE</t>
  </si>
  <si>
    <t xml:space="preserve"> 13.2.3 </t>
  </si>
  <si>
    <t xml:space="preserve"> 98689 </t>
  </si>
  <si>
    <t>SOLEIRA EM GRANITO, LARGURA 15 CM, ESPESSURA 2,0 CM. AF_09/2020</t>
  </si>
  <si>
    <t xml:space="preserve"> 13.2.4 </t>
  </si>
  <si>
    <t xml:space="preserve"> 88650 </t>
  </si>
  <si>
    <t>RODAPÉ CERÂMICO DE 7CM DE ALTURA COM PLACAS TIPO ESMALTADA DE DIMENSÕES 60X60CM. AF_02/2023</t>
  </si>
  <si>
    <t xml:space="preserve"> 13.3 </t>
  </si>
  <si>
    <t>BANHEIROS</t>
  </si>
  <si>
    <t xml:space="preserve"> 13.3.1 </t>
  </si>
  <si>
    <t xml:space="preserve"> 87261 </t>
  </si>
  <si>
    <t>REVESTIMENTO CERÂMICO PARA PISO COM PLACAS TIPO PORCELANATO DE DIMENSÕES 60X60 CM APLICADA EM AMBIENTES DE ÁREA MENOR QUE 5 M². AF_02/2023_PE</t>
  </si>
  <si>
    <t xml:space="preserve"> 13.4 </t>
  </si>
  <si>
    <t>PAREDES INTERNAS</t>
  </si>
  <si>
    <t xml:space="preserve"> 13.4.1 </t>
  </si>
  <si>
    <t xml:space="preserve"> 00000008 </t>
  </si>
  <si>
    <t>RASPAGEM DE PINTURA DETERIORADA EM PAREDE/TETO/PISO</t>
  </si>
  <si>
    <t>M²</t>
  </si>
  <si>
    <t xml:space="preserve"> 13.4.2 </t>
  </si>
  <si>
    <t xml:space="preserve"> 88497 </t>
  </si>
  <si>
    <t>EMASSAMENTO COM MASSA LÁTEX, APLICAÇÃO EM PAREDE, DUAS DEMÃOS, LIXAMENTO MANUAL. AF_04/2023</t>
  </si>
  <si>
    <t xml:space="preserve"> 13.4.3 </t>
  </si>
  <si>
    <t xml:space="preserve"> 88496 </t>
  </si>
  <si>
    <t>EMASSAMENTO COM MASSA LÁTEX, APLICAÇÃO EM TETO, DUAS DEMÃOS, LIXAMENTO MANUAL. AF_04/2023</t>
  </si>
  <si>
    <t xml:space="preserve"> 13.4.4 </t>
  </si>
  <si>
    <t xml:space="preserve"> 88484 </t>
  </si>
  <si>
    <t>FUNDO SELADOR ACRÍLICO, APLICAÇÃO MANUAL EM TETO, UMA DEMÃO. AF_04/2023</t>
  </si>
  <si>
    <t xml:space="preserve"> 13.4.5 </t>
  </si>
  <si>
    <t xml:space="preserve"> 88488 </t>
  </si>
  <si>
    <t>PINTURA LÁTEX ACRÍLICA PREMIUM, APLICAÇÃO MANUAL EM TETO, DUAS DEMÃOS. AF_04/2023</t>
  </si>
  <si>
    <t xml:space="preserve"> 13.4.6 </t>
  </si>
  <si>
    <t xml:space="preserve"> 88489 </t>
  </si>
  <si>
    <t>PINTURA LÁTEX ACRÍLICA PREMIUM, APLICAÇÃO MANUAL EM PAREDES, DUAS DEMÃOS. AF_04/2023</t>
  </si>
  <si>
    <t xml:space="preserve"> 13.5 </t>
  </si>
  <si>
    <t>PAREDES EXTERNAS</t>
  </si>
  <si>
    <t xml:space="preserve"> 13.5.1 </t>
  </si>
  <si>
    <t xml:space="preserve"> 88415 </t>
  </si>
  <si>
    <t>APLICAÇÃO MANUAL DE FUNDO SELADOR ACRÍLICO EM PAREDES EXTERNAS DE CASAS. AF_03/2024</t>
  </si>
  <si>
    <t xml:space="preserve"> 13.5.2 </t>
  </si>
  <si>
    <t xml:space="preserve"> 96130 </t>
  </si>
  <si>
    <t>APLICAÇÃO MANUAL DE MASSA ACRÍLICA EM PAREDES EXTERNAS DE CASAS, UMA DEMÃO. AF_03/2024</t>
  </si>
  <si>
    <t xml:space="preserve"> 13.5.3 </t>
  </si>
  <si>
    <t xml:space="preserve"> 14 </t>
  </si>
  <si>
    <t>INSTALAÇÕES ELÉTRICAS E AR-CONDICIONADO</t>
  </si>
  <si>
    <t xml:space="preserve"> 14.1 </t>
  </si>
  <si>
    <t>INSTALAÇÕES ELÉTRICAS</t>
  </si>
  <si>
    <t xml:space="preserve"> 14.1.1 </t>
  </si>
  <si>
    <t>ALIMENTADOR</t>
  </si>
  <si>
    <t xml:space="preserve"> 14.1.1.1 </t>
  </si>
  <si>
    <t xml:space="preserve"> 91935 </t>
  </si>
  <si>
    <t>CABO DE COBRE FLEXÍVEL ISOLADO, 16 MM², ANTI-CHAMA 0,6/1,0 KV, PARA CIRCUITOS TERMINAIS - FORNECIMENTO E INSTALAÇÃO. AF_03/2023</t>
  </si>
  <si>
    <t xml:space="preserve"> 14.1.1.2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</si>
  <si>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</si>
  <si>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</si>
  <si>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14.1.1.3 </t>
  </si>
  <si>
    <t xml:space="preserve"> 93024 </t>
  </si>
  <si>
    <t>CURVA 90 GRAUS PARA ELETRODUTO, PVC, ROSCÁVEL, DN 85 MM (3"), PARA REDE ENTERRADA DE DISTRIBUIÇÃO DE ENERGIA ELÉTRICA - FORNECIMENTO E INSTALAÇÃO. AF_12/2021</t>
  </si>
  <si>
    <t xml:space="preserve"> 14.1.1.4 </t>
  </si>
  <si>
    <t xml:space="preserve"> 101550 </t>
  </si>
  <si>
    <t>CONECTOR PERFURANTE, PARA REDES AÉREAS DE DISTRIBUIÇÃO DE ENERGIA ELÉTRICA DE BAIXA TENSÃO - FORNECIMENTO E INSTALAÇÃO. AF_07/2020</t>
  </si>
  <si>
    <t xml:space="preserve"> 14.1.1.5 </t>
  </si>
  <si>
    <t xml:space="preserve"> 101548 </t>
  </si>
  <si>
    <t>ISOLADOR, TIPO ROLDANA, PARA BAIXA TENSÃO - FORNECIMENTO E INSTALAÇÃO. AF_07/2020</t>
  </si>
  <si>
    <t xml:space="preserve"> 14.1.1.6 </t>
  </si>
  <si>
    <t xml:space="preserve"> 101555 </t>
  </si>
  <si>
    <t>ALÇA PREFORMADA DE DISTRIBUIÇÃO, EM AÇO GALVANIZADO, AWG 4 - FORNECIMENTO E INSTALAÇÃO. AF_07/2020</t>
  </si>
  <si>
    <t xml:space="preserve"> 14.1.1.7 </t>
  </si>
  <si>
    <t xml:space="preserve"> 00000043 </t>
  </si>
  <si>
    <t>CABO MULTIPLEX, ALUMÍNIO, 25 MM², 0,6/1,0 KV, PARA REDE AÉREA DE DISTRIBUIÇÃO DE ENERGIA ELÉTRICA DE BAIXA TENSÃO - FORNECIMENTO E INSTALAÇÃO</t>
  </si>
  <si>
    <t xml:space="preserve"> 14.1.1.8 </t>
  </si>
  <si>
    <t xml:space="preserve"> 00000046 </t>
  </si>
  <si>
    <t>CAIXA DE PASSAGEM METALICA DE SOBREPOR COM TAMPA PARAFUSADA, DIMENSOES 40 X 40 X 15 CM - FORNECIMENTO E INSTALAÇÃO.</t>
  </si>
  <si>
    <t xml:space="preserve"> 14.1.2 </t>
  </si>
  <si>
    <t>QUADRO GERAL</t>
  </si>
  <si>
    <t xml:space="preserve"> 14.1.2.1 </t>
  </si>
  <si>
    <t xml:space="preserve"> 00000047 </t>
  </si>
  <si>
    <t>QUADRO DE DISTRIBUIÇÃO DE ENERGIA EM CHAPA DE AÇO GALVANIZADO, DE SOBREPOR, COM BARRAMENTO TRIFÁSICO, PARA 28 DISJUNTORES DIN 100A - FORNECIMENTO E INSTALAÇÃO</t>
  </si>
  <si>
    <t xml:space="preserve"> 14.1.2.2 </t>
  </si>
  <si>
    <t xml:space="preserve"> 00000041 </t>
  </si>
  <si>
    <t>DISPOSITIVO DR 4 POLOS, SENSIBILIDADE DE 30 MA, CORRENTE DE  63 A, TIPO AC - FORNECIMENTO E INSTALAÇÃO</t>
  </si>
  <si>
    <t xml:space="preserve"> 14.1.2.3 </t>
  </si>
  <si>
    <t xml:space="preserve"> 106020 </t>
  </si>
  <si>
    <t>DISJUNTOR TRIPOLAR DIN 63A - FORNECIMENTO E INSTALAÇÃO. AF_07/2025</t>
  </si>
  <si>
    <t xml:space="preserve"> 14.1.2.4 </t>
  </si>
  <si>
    <t xml:space="preserve"> 93653 </t>
  </si>
  <si>
    <t>DISJUNTOR MONOPOLAR TIPO DIN, CORRENTE NOMINAL DE 10A - FORNECIMENTO E INSTALAÇÃO. AF_10/2020</t>
  </si>
  <si>
    <t xml:space="preserve"> 14.1.2.5 </t>
  </si>
  <si>
    <t xml:space="preserve"> 93654 </t>
  </si>
  <si>
    <t>DISJUNTOR MONOPOLAR TIPO DIN, CORRENTE NOMINAL DE 16A - FORNECIMENTO E INSTALAÇÃO. AF_10/2020</t>
  </si>
  <si>
    <t xml:space="preserve"> 14.1.2.6 </t>
  </si>
  <si>
    <t xml:space="preserve"> 93658 </t>
  </si>
  <si>
    <t>DISJUNTOR MONOPOLAR TIPO DIN, CORRENTE NOMINAL DE 40A - FORNECIMENTO E INSTALAÇÃO. AF_10/2020</t>
  </si>
  <si>
    <t xml:space="preserve"> 14.1.3 </t>
  </si>
  <si>
    <t>CABOS E ELETRODUTOS</t>
  </si>
  <si>
    <t xml:space="preserve"> 14.1.3.1 </t>
  </si>
  <si>
    <t xml:space="preserve"> 91926 </t>
  </si>
  <si>
    <t>CABO DE COBRE FLEXÍVEL ISOLADO, 2,5 MM², ANTI-CHAMA 450/750 V, PARA CIRCUITOS TERMINAIS - FORNECIMENTO E INSTALAÇÃO. AF_03/2023</t>
  </si>
  <si>
    <t xml:space="preserve"> 14.1.3.2 </t>
  </si>
  <si>
    <t xml:space="preserve"> 91928 </t>
  </si>
  <si>
    <t>CABO DE COBRE FLEXÍVEL ISOLADO, 4 MM², ANTI-CHAMA 450/750 V, PARA CIRCUITOS TERMINAIS - FORNECIMENTO E INSTALAÇÃO. AF_03/2023</t>
  </si>
  <si>
    <t xml:space="preserve"> 14.1.3.3 </t>
  </si>
  <si>
    <t xml:space="preserve"> 91932 </t>
  </si>
  <si>
    <t>CABO DE COBRE FLEXÍVEL ISOLADO, 10 MM², ANTI-CHAMA 450/750 V, PARA CIRCUITOS TERMINAIS - FORNECIMENTO E INSTALAÇÃO. AF_03/2023</t>
  </si>
  <si>
    <t xml:space="preserve"> 14.1.3.4 </t>
  </si>
  <si>
    <t xml:space="preserve"> 91872 </t>
  </si>
  <si>
    <t>ELETRODUTO RÍGIDO ROSCÁVEL, PVC, DN 32 MM (1"), PARA CIRCUITOS TERMINAIS, INSTALADO EM PAREDE - FORNECIMENTO E INSTALAÇÃO. AF_03/2023</t>
  </si>
  <si>
    <t xml:space="preserve"> 14.1.3.5 </t>
  </si>
  <si>
    <t xml:space="preserve"> 104785 </t>
  </si>
  <si>
    <t>FIXAÇÃO DE ELETRODUTOS, DIÂMETROS MENORES OU IGUAIS A 40 MM, COM ABRAÇADEIRA METÁLICA RÍGIDA TIPO D COM PARAFUSO DE FIXAÇÃO 1 1/4", FIXADA DIRETAMENTE NA LAJE OU PAREDE. AF_09/2023</t>
  </si>
  <si>
    <t xml:space="preserve"> 14.1.3.6 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</si>
  <si>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</si>
  <si>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</si>
  <si>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14.1.3.7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</si>
  <si>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</si>
  <si>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</si>
  <si>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14.1.4 </t>
  </si>
  <si>
    <t>TOMADAS E INTERRUPTORES</t>
  </si>
  <si>
    <t xml:space="preserve"> 14.1.4.1 </t>
  </si>
  <si>
    <t xml:space="preserve"> 95818 </t>
  </si>
  <si>
    <t>CONDULETE DE PVC, TIPO X, PARA ELETRODUTO DE PVC SOLDÁVEL DN 32 MM (1''), APARENTE - FORNECIMENTO E INSTALAÇÃO. AF_10/2022</t>
  </si>
  <si>
    <t xml:space="preserve"> 14.1.4.2 </t>
  </si>
  <si>
    <t xml:space="preserve"> 00007543 </t>
  </si>
  <si>
    <t>TAMPA CEGA EM PVC PARA CONDULETE 4 X 2"</t>
  </si>
  <si>
    <t xml:space="preserve"> 14.1.4.3 </t>
  </si>
  <si>
    <t xml:space="preserve"> 92008 </t>
  </si>
  <si>
    <t>TOMADA BAIXA DE EMBUTIR (2 MÓDULOS), 2P+T 10 A, INCLUINDO SUPORTE E PLACA - FORNECIMENTO E INSTALAÇÃO. AF_03/2023</t>
  </si>
  <si>
    <t xml:space="preserve"> 14.1.4.4 </t>
  </si>
  <si>
    <t xml:space="preserve"> 92023 </t>
  </si>
  <si>
    <t>INTERRUPTOR SIMPLES (1 MÓDULO) COM 1 TOMADA DE EMBUTIR 2P+T 10 A, INCLUINDO SUPORTE E PLACA - FORNECIMENTO E INSTALAÇÃO. AF_03/2023</t>
  </si>
  <si>
    <t xml:space="preserve"> 14.1.4.5 </t>
  </si>
  <si>
    <t xml:space="preserve"> 91993 </t>
  </si>
  <si>
    <t>TOMADA ALTA DE EMBUTIR (1 MÓDULO), 2P+T 20 A, INCLUINDO SUPORTE E PLACA - FORNECIMENTO E INSTALAÇÃO. AF_03/2023</t>
  </si>
  <si>
    <t xml:space="preserve"> 14.1.4.6 </t>
  </si>
  <si>
    <t xml:space="preserve"> 92005 </t>
  </si>
  <si>
    <t>TOMADA MÉDIA DE EMBUTIR (2 MÓDULOS), 2P+T 20 A, INCLUINDO SUPORTE E PLACA - FORNECIMENTO E INSTALAÇÃO. AF_03/2023</t>
  </si>
  <si>
    <t xml:space="preserve"> 14.1.5 </t>
  </si>
  <si>
    <t>ILUMINAÇÃO</t>
  </si>
  <si>
    <t xml:space="preserve"> 14.1.5.1 </t>
  </si>
  <si>
    <t xml:space="preserve"> 101632 </t>
  </si>
  <si>
    <t>RELÉ FOTOELÉTRICO PARA COMANDO DE ILUMINAÇÃO EXTERNA 1000 W - FORNECIMENTO E INSTALAÇÃO. AF_02/2025</t>
  </si>
  <si>
    <t xml:space="preserve"> 14.1.5.2 </t>
  </si>
  <si>
    <t xml:space="preserve"> 060987 </t>
  </si>
  <si>
    <t>LUMINARIA PAINEL PLAFON LED 12W 3000K 17cm BRILIA 438237</t>
  </si>
  <si>
    <t xml:space="preserve"> 14.1.5.3 </t>
  </si>
  <si>
    <t xml:space="preserve"> 00000044 </t>
  </si>
  <si>
    <t>LUMINÁRIA LED DE SOBREPOR - QUADRADA - 30W A 40W, INCLUSO DRIVER - FORNECIMENTO E INSTALAÇÃO.</t>
  </si>
  <si>
    <t xml:space="preserve"> 14.1.6 </t>
  </si>
  <si>
    <t>ATERRAMENTO</t>
  </si>
  <si>
    <t xml:space="preserve"> 14.1.6.1 </t>
  </si>
  <si>
    <t xml:space="preserve"> 96977 </t>
  </si>
  <si>
    <t>CORDOALHA DE COBRE NU 50 MM², ENTERRADA - FORNECIMENTO E INSTALAÇÃO. AF_08/2023</t>
  </si>
  <si>
    <t xml:space="preserve"> 14.1.6.2 </t>
  </si>
  <si>
    <t xml:space="preserve"> 93358 </t>
  </si>
  <si>
    <t>ESCAVAÇÃO MANUAL DE VALA. AF_09/2024</t>
  </si>
  <si>
    <t xml:space="preserve"> 14.1.6.3 </t>
  </si>
  <si>
    <t xml:space="preserve"> 00000039 </t>
  </si>
  <si>
    <t>REATERRO MANUAL DE VALAS, COM COMPACTADOR DE SOLOS DE PERCUSSÃO</t>
  </si>
  <si>
    <t xml:space="preserve"> 14.1.6.4 </t>
  </si>
  <si>
    <t xml:space="preserve"> 14.1.6.5 </t>
  </si>
  <si>
    <t xml:space="preserve"> 14.1.7 </t>
  </si>
  <si>
    <t xml:space="preserve"> 98111 </t>
  </si>
  <si>
    <t>CAIXA DE INSPEÇÃO PARA ATERRAMENTO, CIRCULAR, EM POLIETILENO, DIÂMETRO INTERNO = 0,3 M. AF_12/2020</t>
  </si>
  <si>
    <t xml:space="preserve"> 14.1.8 </t>
  </si>
  <si>
    <t xml:space="preserve"> 104750 </t>
  </si>
  <si>
    <t>CONECTOR GRAMPO METÁLICO TIPO OLHAL, PARA SPDA, PARA HASTE DE ATERRAMENTO DE 5/8'</t>
  </si>
  <si>
    <t xml:space="preserve"> 14.1.9 </t>
  </si>
  <si>
    <t xml:space="preserve"> 96985 </t>
  </si>
  <si>
    <t>HASTE DE ATERRAMENTO, DIÂMETRO 5/8", COM 3 METROS - FORNECIMENTO E INSTALAÇÃO. AF_08/2023</t>
  </si>
  <si>
    <t xml:space="preserve"> 14.2 </t>
  </si>
  <si>
    <t>AR-CONDICIONADO</t>
  </si>
  <si>
    <t xml:space="preserve"> 14.2.1 </t>
  </si>
  <si>
    <t xml:space="preserve"> 103249 </t>
  </si>
  <si>
    <t>AR CONDICIONADO SPLIT ON/OFF, HI-WALL (PAREDE), 12000 BTUS/H, CICLO QUENTE/FRIO - FORNECIMENTO E INSTALAÇÃO. AF_11/2021_PE</t>
  </si>
  <si>
    <t xml:space="preserve"> 14.2.2 </t>
  </si>
  <si>
    <t xml:space="preserve"> 103255 </t>
  </si>
  <si>
    <t>AR CONDICIONADO SPLIT ON/OFF, HI-WALL (PAREDE), 24000 BTUS/H, CICLO QUENTE/FRIO - FORNECIMENTO E INSTALAÇÃO. AF_11/2021_PE</t>
  </si>
  <si>
    <t xml:space="preserve"> 15 </t>
  </si>
  <si>
    <t>ESQUADRIAS</t>
  </si>
  <si>
    <t xml:space="preserve"> 15.1 </t>
  </si>
  <si>
    <t xml:space="preserve"> 00000029 </t>
  </si>
  <si>
    <t>PORTA DE FERRO. 2 FOLHAS, COMPOSTA POR BARRAS CHATAS E CHAPAS LISAS, COM VISOR EM VIDRO 4MM, PINTURA ESMALTE,130CMX210CM</t>
  </si>
  <si>
    <t>CJ</t>
  </si>
  <si>
    <t xml:space="preserve"> 15.2 </t>
  </si>
  <si>
    <t xml:space="preserve"> 111041 </t>
  </si>
  <si>
    <t>GRADIL EXTERNO C/TUBOS+BARRA CHATA ACO COM PINTURA DUAS FACES</t>
  </si>
  <si>
    <t xml:space="preserve"> 15.3 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</si>
  <si>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</si>
  <si>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</si>
  <si>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15.4 </t>
  </si>
  <si>
    <t xml:space="preserve"> 102220 </t>
  </si>
  <si>
    <t>PINTURA TINTA DE ACABAMENTO (PIGMENTADA) ESMALTE SINTÉTICO BRILHANTE EM MADEIRA, 2 DEMÃOS. AF_01/2021</t>
  </si>
  <si>
    <t xml:space="preserve"> 15.5 </t>
  </si>
  <si>
    <t xml:space="preserve"> 91341 </t>
  </si>
  <si>
    <t>PORTA EM ALUMÍNIO DE ABRIR TIPO VENEZIANA COM GUARNIÇÃO, FIXAÇÃO COM PARAFUSOS - FORNECIMENTO E INSTALAÇÃO. AF_12/2019</t>
  </si>
  <si>
    <t xml:space="preserve"> 15.6 </t>
  </si>
  <si>
    <t xml:space="preserve"> 023384 </t>
  </si>
  <si>
    <t>JANELA DE CORRER EM FERRO PINTADO COM GRADE E VIDRO COMPLETA</t>
  </si>
  <si>
    <t xml:space="preserve"> 15.7 </t>
  </si>
  <si>
    <t xml:space="preserve"> 111115 </t>
  </si>
  <si>
    <t xml:space="preserve"> 15.8 </t>
  </si>
  <si>
    <t xml:space="preserve"> 023385 </t>
  </si>
  <si>
    <t>JANELA MAXIM AR EM ACO C/GRADE QUADRICULADA LINHA SILENTFOT</t>
  </si>
  <si>
    <t xml:space="preserve"> 16 </t>
  </si>
  <si>
    <t>PINTURAS</t>
  </si>
  <si>
    <t xml:space="preserve"> 17 </t>
  </si>
  <si>
    <t>PPCI</t>
  </si>
  <si>
    <t xml:space="preserve"> 17.1 </t>
  </si>
  <si>
    <t xml:space="preserve"> 101908 </t>
  </si>
  <si>
    <t>EXTINTOR DE INCÊNDIO PORTÁTIL COM CARGA DE PQS DE 4 KG, CLASSE BC - FORNECIMENTO E INSTALAÇÃO. AF_10/2020_PE</t>
  </si>
  <si>
    <t xml:space="preserve"> 17.2 </t>
  </si>
  <si>
    <t xml:space="preserve"> 101905 </t>
  </si>
  <si>
    <t>EXTINTOR DE INCÊNDIO PORTÁTIL COM CARGA DE ÁGUA PRESSURIZADA DE 10 L, CLASSE A - FORNECIMENTO E INSTALAÇÃO. AF_10/2020_PE</t>
  </si>
  <si>
    <t xml:space="preserve"> 17.3 </t>
  </si>
  <si>
    <t xml:space="preserve"> 97599 </t>
  </si>
  <si>
    <t>LUMINÁRIA DE EMERGÊNCIA, COM 30 LÂMPADAS LED DE 2 W, SEM REATOR - FORNECIMENTO E INSTALAÇÃO. AF_09/2024</t>
  </si>
  <si>
    <t xml:space="preserve"> 17.4 </t>
  </si>
  <si>
    <t xml:space="preserve"> 00037559 </t>
  </si>
  <si>
    <t>PLACA DE SINALIZACAO DE SEGURANCA CONTRA INCENDIO, FOTOLUMINESCENTE, RETANGULAR, *12 X 40* CM, EM PVC *2* MM ANTI-CHAMAS (SIMBOLOS, CORES E PICTOGRAMAS CONFORME NBR 16820)</t>
  </si>
  <si>
    <t xml:space="preserve"> 17.5 </t>
  </si>
  <si>
    <t xml:space="preserve"> 00037556 </t>
  </si>
  <si>
    <t>PLACA DE SINALIZACAO DE SEGURANCA CONTRA INCENDIO, FOTOLUMINESCENTE, QUADRADA, *20 X 20* CM, EM PVC *2* MM ANTI-CHAMAS (SIMBOLOS, CORES E PICTOGRAMAS CONFORME NBR 16820)</t>
  </si>
  <si>
    <t xml:space="preserve"> 17.6 </t>
  </si>
  <si>
    <t xml:space="preserve"> 00000048 </t>
  </si>
  <si>
    <t>FIXAÇÃO COM PU/COLA/ADESIVO DE PLACAS DE SINALIZAÇÃO DE SEGURANÇA CONTRA INCÊNDIO, FOTOLUMINESCENTE,  EM PVC *2* MM ANTI-CHAMAS (SIMBOLOS, CORES E PICTOGRAMAS CONFORME NBR 16820)</t>
  </si>
  <si>
    <t xml:space="preserve"> 18 </t>
  </si>
  <si>
    <t>LIMPEZA E SERVIÇOS FINAIS</t>
  </si>
  <si>
    <t xml:space="preserve"> 18.1 </t>
  </si>
  <si>
    <t xml:space="preserve"> 00000040 </t>
  </si>
  <si>
    <t>LIMPEZA FINAL E RETIRADA DE ENTULHO</t>
  </si>
  <si>
    <t xml:space="preserve"> 18.2 </t>
  </si>
  <si>
    <t xml:space="preserve"> 210000 </t>
  </si>
  <si>
    <t>BOTA FORA EM CACAMBA 5M3 48 HORAS</t>
  </si>
  <si>
    <t xml:space="preserve"> 18.3 </t>
  </si>
  <si>
    <t xml:space="preserve"> 103946 </t>
  </si>
  <si>
    <t>PLANTIO DE GRAMA ESMERALDA OU SÃO CARLOS OU CURITIBANA, EM PLACAS. AF_07/2024</t>
  </si>
  <si>
    <t xml:space="preserve"> 18.4 </t>
  </si>
  <si>
    <t xml:space="preserve"> 00000049 </t>
  </si>
  <si>
    <t>PLANTAS AS BUILT HIDRAULICA E ELETRICA</t>
  </si>
  <si>
    <t>Totais -&gt;</t>
  </si>
  <si>
    <t>128.176,33</t>
  </si>
  <si>
    <t>278.283,55</t>
  </si>
  <si>
    <t>406.459,88</t>
  </si>
  <si>
    <t>Total sem BDI</t>
  </si>
  <si>
    <t>Total do BDI</t>
  </si>
  <si>
    <t>Total Geral</t>
  </si>
  <si>
    <t>_______________________________________________________________
Luís Silvério
Eng. Civil
Núcleo de Engenharia e Arquitetura
FASE/RS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</si>
</sst>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7C7C7"/>
        <bgColor rgb="FFC7C7C7"/>
      </patternFill>
    </fill>
    <fill>
      <patternFill patternType="solid">
        <fgColor rgb="FFC7C7C7"/>
        <bgColor rgb="FFC7C7C7"/>
      </patternFill>
    </fill>
    <fill>
      <patternFill patternType="solid">
        <fgColor rgb="FFC7C7C7"/>
        <bgColor rgb="FFC7C7C7"/>
      </patternFill>
    </fill>
    <fill>
      <patternFill patternType="solid">
        <fgColor rgb="FFC7C7C7"/>
        <bgColor rgb="FFC7C7C7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5" fillId="1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17" fillId="18" borderId="0" xfId="0" applyFont="1" applyFill="1" applyAlignment="1">
      <alignment horizontal="right" vertical="top" wrapText="1"/>
    </xf>
    <xf numFmtId="4" fontId="18" fillId="19" borderId="0" xfId="0" applyNumberFormat="1" applyFont="1" applyFill="1" applyAlignment="1">
      <alignment horizontal="right" vertical="top" wrapText="1"/>
    </xf>
    <xf numFmtId="0" fontId="20" fillId="2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7524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9"/>
  <sheetViews>
    <sheetView tabSelected="1" showWhiteSpace="0" workbookViewId="0"/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17" t="s">
        <v>1</v>
      </c>
      <c r="F1" s="17"/>
      <c r="G1" s="17"/>
      <c r="H1" s="17" t="s">
        <v>2</v>
      </c>
      <c r="I1" s="17"/>
      <c r="J1" s="17"/>
      <c r="K1" s="17" t="s">
        <v>3</v>
      </c>
      <c r="L1" s="17"/>
      <c r="M1" s="17"/>
      <c r="N1" s="17"/>
    </row>
    <row r="2" spans="1:14" ht="80.099999999999994" customHeight="1" x14ac:dyDescent="0.2">
      <c r="A2" s="12"/>
      <c r="B2" s="12"/>
      <c r="C2" s="12"/>
      <c r="D2" s="12" t="s">
        <v>4</v>
      </c>
      <c r="E2" s="18" t="s">
        <v>5</v>
      </c>
      <c r="F2" s="18"/>
      <c r="G2" s="18"/>
      <c r="H2" s="18" t="s">
        <v>6</v>
      </c>
      <c r="I2" s="18"/>
      <c r="J2" s="18"/>
      <c r="K2" s="18" t="s">
        <v>7</v>
      </c>
      <c r="L2" s="18"/>
      <c r="M2" s="18"/>
      <c r="N2" s="18"/>
    </row>
    <row r="3" spans="1:14" ht="15" x14ac:dyDescent="0.25">
      <c r="A3" s="19" t="s">
        <v>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">
      <c r="A4" s="21" t="s">
        <v>9</v>
      </c>
      <c r="B4" s="22" t="s">
        <v>10</v>
      </c>
      <c r="C4" s="21" t="s">
        <v>11</v>
      </c>
      <c r="D4" s="21" t="s">
        <v>12</v>
      </c>
      <c r="E4" s="23" t="s">
        <v>13</v>
      </c>
      <c r="F4" s="22" t="s">
        <v>14</v>
      </c>
      <c r="G4" s="22" t="s">
        <v>15</v>
      </c>
      <c r="H4" s="23" t="s">
        <v>16</v>
      </c>
      <c r="I4" s="21"/>
      <c r="J4" s="21"/>
      <c r="K4" s="23" t="s">
        <v>17</v>
      </c>
      <c r="L4" s="21"/>
      <c r="M4" s="21"/>
      <c r="N4" s="22" t="s">
        <v>18</v>
      </c>
    </row>
    <row r="5" spans="1:14" ht="15" customHeight="1" x14ac:dyDescent="0.2">
      <c r="A5" s="22"/>
      <c r="B5" s="22"/>
      <c r="C5" s="22"/>
      <c r="D5" s="22"/>
      <c r="E5" s="22"/>
      <c r="F5" s="22"/>
      <c r="G5" s="22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2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4"/>
      <c r="H6" s="3"/>
      <c r="I6" s="3"/>
      <c r="J6" s="3"/>
      <c r="K6" s="3"/>
      <c r="L6" s="3"/>
      <c r="M6" s="5">
        <v>29985.759999999998</v>
      </c>
      <c r="N6" s="6">
        <f t="shared" ref="N6:N37" si="0">M6 / 406459.88</f>
        <v>7.3772988369725442E-2</v>
      </c>
    </row>
    <row r="7" spans="1:14" ht="26.1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4</v>
      </c>
      <c r="G7" s="10">
        <v>6215.44</v>
      </c>
      <c r="H7" s="10">
        <v>7286.77</v>
      </c>
      <c r="I7" s="10">
        <v>209.67</v>
      </c>
      <c r="J7" s="10">
        <f>TRUNC(G7 * (1 + 20.61 / 100), 2)</f>
        <v>7496.44</v>
      </c>
      <c r="K7" s="10">
        <f>TRUNC(F7 * H7, 2)</f>
        <v>29147.08</v>
      </c>
      <c r="L7" s="10">
        <f>M7 - K7</f>
        <v>838.67999999999665</v>
      </c>
      <c r="M7" s="10">
        <f>TRUNC(F7 * J7, 2)</f>
        <v>29985.759999999998</v>
      </c>
      <c r="N7" s="11">
        <f t="shared" si="0"/>
        <v>7.3772988369725442E-2</v>
      </c>
    </row>
    <row r="8" spans="1:14" ht="24" customHeight="1" x14ac:dyDescent="0.2">
      <c r="A8" s="3" t="s">
        <v>28</v>
      </c>
      <c r="B8" s="3"/>
      <c r="C8" s="3"/>
      <c r="D8" s="3" t="s">
        <v>29</v>
      </c>
      <c r="E8" s="3"/>
      <c r="F8" s="4"/>
      <c r="G8" s="4"/>
      <c r="H8" s="3"/>
      <c r="I8" s="3"/>
      <c r="J8" s="3"/>
      <c r="K8" s="3"/>
      <c r="L8" s="3"/>
      <c r="M8" s="5">
        <v>14955.23</v>
      </c>
      <c r="N8" s="6">
        <f t="shared" si="0"/>
        <v>3.6793865116527616E-2</v>
      </c>
    </row>
    <row r="9" spans="1:14" ht="26.1" customHeight="1" x14ac:dyDescent="0.2">
      <c r="A9" s="7" t="s">
        <v>30</v>
      </c>
      <c r="B9" s="9" t="s">
        <v>31</v>
      </c>
      <c r="C9" s="7" t="s">
        <v>32</v>
      </c>
      <c r="D9" s="7" t="s">
        <v>33</v>
      </c>
      <c r="E9" s="8" t="s">
        <v>34</v>
      </c>
      <c r="F9" s="9">
        <v>4</v>
      </c>
      <c r="G9" s="10">
        <v>535.21</v>
      </c>
      <c r="H9" s="10">
        <v>0</v>
      </c>
      <c r="I9" s="10">
        <v>645.51</v>
      </c>
      <c r="J9" s="10">
        <f t="shared" ref="J9:J15" si="1">TRUNC(G9 * (1 + 20.61 / 100), 2)</f>
        <v>645.51</v>
      </c>
      <c r="K9" s="10">
        <f t="shared" ref="K9:K15" si="2">TRUNC(F9 * H9, 2)</f>
        <v>0</v>
      </c>
      <c r="L9" s="10">
        <f t="shared" ref="L9:L15" si="3">M9 - K9</f>
        <v>2582.04</v>
      </c>
      <c r="M9" s="10">
        <f t="shared" ref="M9:M15" si="4">TRUNC(F9 * J9, 2)</f>
        <v>2582.04</v>
      </c>
      <c r="N9" s="11">
        <f t="shared" si="0"/>
        <v>6.352508887223998E-3</v>
      </c>
    </row>
    <row r="10" spans="1:14" ht="26.1" customHeight="1" x14ac:dyDescent="0.2">
      <c r="A10" s="7" t="s">
        <v>35</v>
      </c>
      <c r="B10" s="9" t="s">
        <v>36</v>
      </c>
      <c r="C10" s="7" t="s">
        <v>25</v>
      </c>
      <c r="D10" s="7" t="s">
        <v>37</v>
      </c>
      <c r="E10" s="8" t="s">
        <v>38</v>
      </c>
      <c r="F10" s="9">
        <v>1</v>
      </c>
      <c r="G10" s="10">
        <v>1357.62</v>
      </c>
      <c r="H10" s="10">
        <v>999.43</v>
      </c>
      <c r="I10" s="10">
        <v>637.99</v>
      </c>
      <c r="J10" s="10">
        <f t="shared" si="1"/>
        <v>1637.42</v>
      </c>
      <c r="K10" s="10">
        <f t="shared" si="2"/>
        <v>999.43</v>
      </c>
      <c r="L10" s="10">
        <f t="shared" si="3"/>
        <v>637.99000000000012</v>
      </c>
      <c r="M10" s="10">
        <f t="shared" si="4"/>
        <v>1637.42</v>
      </c>
      <c r="N10" s="11">
        <f t="shared" si="0"/>
        <v>4.0284910776433825E-3</v>
      </c>
    </row>
    <row r="11" spans="1:14" ht="39" customHeight="1" x14ac:dyDescent="0.2">
      <c r="A11" s="7" t="s">
        <v>39</v>
      </c>
      <c r="B11" s="9" t="s">
        <v>40</v>
      </c>
      <c r="C11" s="7" t="s">
        <v>25</v>
      </c>
      <c r="D11" s="7" t="s">
        <v>41</v>
      </c>
      <c r="E11" s="8" t="s">
        <v>27</v>
      </c>
      <c r="F11" s="9">
        <v>4</v>
      </c>
      <c r="G11" s="10">
        <v>1499.55</v>
      </c>
      <c r="H11" s="10">
        <v>105.91</v>
      </c>
      <c r="I11" s="10">
        <v>1702.69</v>
      </c>
      <c r="J11" s="10">
        <f t="shared" si="1"/>
        <v>1808.6</v>
      </c>
      <c r="K11" s="10">
        <f t="shared" si="2"/>
        <v>423.64</v>
      </c>
      <c r="L11" s="10">
        <f t="shared" si="3"/>
        <v>6810.7599999999993</v>
      </c>
      <c r="M11" s="10">
        <f t="shared" si="4"/>
        <v>7234.4</v>
      </c>
      <c r="N11" s="11">
        <f t="shared" si="0"/>
        <v>1.7798558617888684E-2</v>
      </c>
    </row>
    <row r="12" spans="1:14" ht="39" customHeight="1" x14ac:dyDescent="0.2">
      <c r="A12" s="7" t="s">
        <v>42</v>
      </c>
      <c r="B12" s="9" t="s">
        <v>43</v>
      </c>
      <c r="C12" s="7" t="s">
        <v>44</v>
      </c>
      <c r="D12" s="7" t="s">
        <v>45</v>
      </c>
      <c r="E12" s="8" t="s">
        <v>46</v>
      </c>
      <c r="F12" s="9">
        <v>4</v>
      </c>
      <c r="G12" s="10">
        <v>459.35</v>
      </c>
      <c r="H12" s="10">
        <v>39.07</v>
      </c>
      <c r="I12" s="10">
        <v>514.95000000000005</v>
      </c>
      <c r="J12" s="10">
        <f t="shared" si="1"/>
        <v>554.02</v>
      </c>
      <c r="K12" s="10">
        <f t="shared" si="2"/>
        <v>156.28</v>
      </c>
      <c r="L12" s="10">
        <f t="shared" si="3"/>
        <v>2059.7999999999997</v>
      </c>
      <c r="M12" s="10">
        <f t="shared" si="4"/>
        <v>2216.08</v>
      </c>
      <c r="N12" s="11">
        <f t="shared" si="0"/>
        <v>5.4521494224719054E-3</v>
      </c>
    </row>
    <row r="13" spans="1:14" ht="65.099999999999994" customHeight="1" x14ac:dyDescent="0.2">
      <c r="A13" s="7" t="s">
        <v>47</v>
      </c>
      <c r="B13" s="9" t="s">
        <v>48</v>
      </c>
      <c r="C13" s="7" t="s">
        <v>44</v>
      </c>
      <c r="D13" s="7" t="s">
        <v>49</v>
      </c>
      <c r="E13" s="8" t="s">
        <v>50</v>
      </c>
      <c r="F13" s="9">
        <v>16</v>
      </c>
      <c r="G13" s="10">
        <v>33</v>
      </c>
      <c r="H13" s="10">
        <v>0</v>
      </c>
      <c r="I13" s="10">
        <v>39.799999999999997</v>
      </c>
      <c r="J13" s="10">
        <f t="shared" si="1"/>
        <v>39.799999999999997</v>
      </c>
      <c r="K13" s="10">
        <f t="shared" si="2"/>
        <v>0</v>
      </c>
      <c r="L13" s="10">
        <f t="shared" si="3"/>
        <v>636.79999999999995</v>
      </c>
      <c r="M13" s="10">
        <f t="shared" si="4"/>
        <v>636.79999999999995</v>
      </c>
      <c r="N13" s="11">
        <f t="shared" si="0"/>
        <v>1.566698292584252E-3</v>
      </c>
    </row>
    <row r="14" spans="1:14" ht="39" customHeight="1" x14ac:dyDescent="0.2">
      <c r="A14" s="7" t="s">
        <v>51</v>
      </c>
      <c r="B14" s="9" t="s">
        <v>52</v>
      </c>
      <c r="C14" s="7" t="s">
        <v>44</v>
      </c>
      <c r="D14" s="7" t="s">
        <v>53</v>
      </c>
      <c r="E14" s="8" t="s">
        <v>54</v>
      </c>
      <c r="F14" s="9">
        <v>4</v>
      </c>
      <c r="G14" s="10">
        <v>31.28</v>
      </c>
      <c r="H14" s="10">
        <v>30.87</v>
      </c>
      <c r="I14" s="10">
        <v>6.85</v>
      </c>
      <c r="J14" s="10">
        <f t="shared" si="1"/>
        <v>37.72</v>
      </c>
      <c r="K14" s="10">
        <f t="shared" si="2"/>
        <v>123.48</v>
      </c>
      <c r="L14" s="10">
        <f t="shared" si="3"/>
        <v>27.399999999999991</v>
      </c>
      <c r="M14" s="10">
        <f t="shared" si="4"/>
        <v>150.88</v>
      </c>
      <c r="N14" s="11">
        <f t="shared" si="0"/>
        <v>3.7120514821782657E-4</v>
      </c>
    </row>
    <row r="15" spans="1:14" ht="26.1" customHeight="1" x14ac:dyDescent="0.2">
      <c r="A15" s="7" t="s">
        <v>55</v>
      </c>
      <c r="B15" s="9" t="s">
        <v>56</v>
      </c>
      <c r="C15" s="7" t="s">
        <v>25</v>
      </c>
      <c r="D15" s="7" t="s">
        <v>57</v>
      </c>
      <c r="E15" s="8" t="s">
        <v>38</v>
      </c>
      <c r="F15" s="9">
        <v>1</v>
      </c>
      <c r="G15" s="10">
        <v>412.58</v>
      </c>
      <c r="H15" s="10">
        <v>69.88</v>
      </c>
      <c r="I15" s="10">
        <v>427.73</v>
      </c>
      <c r="J15" s="10">
        <f t="shared" si="1"/>
        <v>497.61</v>
      </c>
      <c r="K15" s="10">
        <f t="shared" si="2"/>
        <v>69.88</v>
      </c>
      <c r="L15" s="10">
        <f t="shared" si="3"/>
        <v>427.73</v>
      </c>
      <c r="M15" s="10">
        <f t="shared" si="4"/>
        <v>497.61</v>
      </c>
      <c r="N15" s="11">
        <f t="shared" si="0"/>
        <v>1.2242536704975655E-3</v>
      </c>
    </row>
    <row r="16" spans="1:14" ht="24" customHeight="1" x14ac:dyDescent="0.2">
      <c r="A16" s="3" t="s">
        <v>58</v>
      </c>
      <c r="B16" s="3"/>
      <c r="C16" s="3"/>
      <c r="D16" s="3" t="s">
        <v>59</v>
      </c>
      <c r="E16" s="3"/>
      <c r="F16" s="4"/>
      <c r="G16" s="4"/>
      <c r="H16" s="3"/>
      <c r="I16" s="3"/>
      <c r="J16" s="3"/>
      <c r="K16" s="3"/>
      <c r="L16" s="3"/>
      <c r="M16" s="5">
        <v>1320.05</v>
      </c>
      <c r="N16" s="6">
        <f t="shared" si="0"/>
        <v>3.2476760067930936E-3</v>
      </c>
    </row>
    <row r="17" spans="1:14" ht="26.1" customHeight="1" x14ac:dyDescent="0.2">
      <c r="A17" s="7" t="s">
        <v>60</v>
      </c>
      <c r="B17" s="9" t="s">
        <v>61</v>
      </c>
      <c r="C17" s="7" t="s">
        <v>44</v>
      </c>
      <c r="D17" s="7" t="s">
        <v>62</v>
      </c>
      <c r="E17" s="8" t="s">
        <v>46</v>
      </c>
      <c r="F17" s="9">
        <v>165.74</v>
      </c>
      <c r="G17" s="10">
        <v>4.95</v>
      </c>
      <c r="H17" s="10">
        <v>4.43</v>
      </c>
      <c r="I17" s="10">
        <v>1.54</v>
      </c>
      <c r="J17" s="10">
        <f>TRUNC(G17 * (1 + 20.61 / 100), 2)</f>
        <v>5.97</v>
      </c>
      <c r="K17" s="10">
        <f>TRUNC(F17 * H17, 2)</f>
        <v>734.22</v>
      </c>
      <c r="L17" s="10">
        <f>M17 - K17</f>
        <v>255.24</v>
      </c>
      <c r="M17" s="10">
        <f>TRUNC(F17 * J17, 2)</f>
        <v>989.46</v>
      </c>
      <c r="N17" s="11">
        <f t="shared" si="0"/>
        <v>2.4343362006601981E-3</v>
      </c>
    </row>
    <row r="18" spans="1:14" ht="26.1" customHeight="1" x14ac:dyDescent="0.2">
      <c r="A18" s="7" t="s">
        <v>63</v>
      </c>
      <c r="B18" s="9" t="s">
        <v>64</v>
      </c>
      <c r="C18" s="7" t="s">
        <v>44</v>
      </c>
      <c r="D18" s="7" t="s">
        <v>65</v>
      </c>
      <c r="E18" s="8" t="s">
        <v>46</v>
      </c>
      <c r="F18" s="9">
        <v>3.99</v>
      </c>
      <c r="G18" s="10">
        <v>3.29</v>
      </c>
      <c r="H18" s="10">
        <v>3.07</v>
      </c>
      <c r="I18" s="10">
        <v>0.89</v>
      </c>
      <c r="J18" s="10">
        <f>TRUNC(G18 * (1 + 20.61 / 100), 2)</f>
        <v>3.96</v>
      </c>
      <c r="K18" s="10">
        <f>TRUNC(F18 * H18, 2)</f>
        <v>12.24</v>
      </c>
      <c r="L18" s="10">
        <f>M18 - K18</f>
        <v>3.5600000000000005</v>
      </c>
      <c r="M18" s="10">
        <f>TRUNC(F18 * J18, 2)</f>
        <v>15.8</v>
      </c>
      <c r="N18" s="11">
        <f t="shared" si="0"/>
        <v>3.8872225224295204E-5</v>
      </c>
    </row>
    <row r="19" spans="1:14" ht="26.1" customHeight="1" x14ac:dyDescent="0.2">
      <c r="A19" s="7" t="s">
        <v>66</v>
      </c>
      <c r="B19" s="9" t="s">
        <v>67</v>
      </c>
      <c r="C19" s="7" t="s">
        <v>44</v>
      </c>
      <c r="D19" s="7" t="s">
        <v>68</v>
      </c>
      <c r="E19" s="8" t="s">
        <v>69</v>
      </c>
      <c r="F19" s="9">
        <v>1.4</v>
      </c>
      <c r="G19" s="10">
        <v>114.69</v>
      </c>
      <c r="H19" s="10">
        <v>103.71</v>
      </c>
      <c r="I19" s="10">
        <v>34.61</v>
      </c>
      <c r="J19" s="10">
        <f>TRUNC(G19 * (1 + 20.61 / 100), 2)</f>
        <v>138.32</v>
      </c>
      <c r="K19" s="10">
        <f>TRUNC(F19 * H19, 2)</f>
        <v>145.19</v>
      </c>
      <c r="L19" s="10">
        <f>M19 - K19</f>
        <v>48.449999999999989</v>
      </c>
      <c r="M19" s="10">
        <f>TRUNC(F19 * J19, 2)</f>
        <v>193.64</v>
      </c>
      <c r="N19" s="11">
        <f t="shared" si="0"/>
        <v>4.7640618306534947E-4</v>
      </c>
    </row>
    <row r="20" spans="1:14" ht="24" customHeight="1" x14ac:dyDescent="0.2">
      <c r="A20" s="7" t="s">
        <v>70</v>
      </c>
      <c r="B20" s="9" t="s">
        <v>71</v>
      </c>
      <c r="C20" s="7" t="s">
        <v>72</v>
      </c>
      <c r="D20" s="7" t="s">
        <v>73</v>
      </c>
      <c r="E20" s="8" t="s">
        <v>54</v>
      </c>
      <c r="F20" s="9">
        <v>5</v>
      </c>
      <c r="G20" s="10">
        <v>20.09</v>
      </c>
      <c r="H20" s="10">
        <v>21.98</v>
      </c>
      <c r="I20" s="10">
        <v>2.25</v>
      </c>
      <c r="J20" s="10">
        <f>TRUNC(G20 * (1 + 20.61 / 100), 2)</f>
        <v>24.23</v>
      </c>
      <c r="K20" s="10">
        <f>TRUNC(F20 * H20, 2)</f>
        <v>109.9</v>
      </c>
      <c r="L20" s="10">
        <f>M20 - K20</f>
        <v>11.25</v>
      </c>
      <c r="M20" s="10">
        <f>TRUNC(F20 * J20, 2)</f>
        <v>121.15</v>
      </c>
      <c r="N20" s="11">
        <f t="shared" si="0"/>
        <v>2.9806139784325087E-4</v>
      </c>
    </row>
    <row r="21" spans="1:14" ht="24" customHeight="1" x14ac:dyDescent="0.2">
      <c r="A21" s="3" t="s">
        <v>74</v>
      </c>
      <c r="B21" s="3"/>
      <c r="C21" s="3"/>
      <c r="D21" s="3" t="s">
        <v>75</v>
      </c>
      <c r="E21" s="3"/>
      <c r="F21" s="4"/>
      <c r="G21" s="4"/>
      <c r="H21" s="3"/>
      <c r="I21" s="3"/>
      <c r="J21" s="3"/>
      <c r="K21" s="3"/>
      <c r="L21" s="3"/>
      <c r="M21" s="5">
        <v>9949.48</v>
      </c>
      <c r="N21" s="6">
        <f t="shared" si="0"/>
        <v>2.4478381482570925E-2</v>
      </c>
    </row>
    <row r="22" spans="1:14" ht="39" customHeight="1" x14ac:dyDescent="0.2">
      <c r="A22" s="7" t="s">
        <v>76</v>
      </c>
      <c r="B22" s="9" t="s">
        <v>77</v>
      </c>
      <c r="C22" s="7" t="s">
        <v>44</v>
      </c>
      <c r="D22" s="7" t="s">
        <v>78</v>
      </c>
      <c r="E22" s="8" t="s">
        <v>69</v>
      </c>
      <c r="F22" s="9">
        <v>24.19</v>
      </c>
      <c r="G22" s="10">
        <v>159.37</v>
      </c>
      <c r="H22" s="10">
        <v>108.15</v>
      </c>
      <c r="I22" s="10">
        <v>84.06</v>
      </c>
      <c r="J22" s="10">
        <f>TRUNC(G22 * (1 + 20.61 / 100), 2)</f>
        <v>192.21</v>
      </c>
      <c r="K22" s="10">
        <f>TRUNC(F22 * H22, 2)</f>
        <v>2616.14</v>
      </c>
      <c r="L22" s="10">
        <f>M22 - K22</f>
        <v>2033.4100000000003</v>
      </c>
      <c r="M22" s="10">
        <f>TRUNC(F22 * J22, 2)</f>
        <v>4649.55</v>
      </c>
      <c r="N22" s="11">
        <f t="shared" si="0"/>
        <v>1.1439136379216567E-2</v>
      </c>
    </row>
    <row r="23" spans="1:14" ht="26.1" customHeight="1" x14ac:dyDescent="0.2">
      <c r="A23" s="7" t="s">
        <v>79</v>
      </c>
      <c r="B23" s="9" t="s">
        <v>80</v>
      </c>
      <c r="C23" s="7" t="s">
        <v>44</v>
      </c>
      <c r="D23" s="7" t="s">
        <v>81</v>
      </c>
      <c r="E23" s="8" t="s">
        <v>69</v>
      </c>
      <c r="F23" s="9">
        <v>30.23</v>
      </c>
      <c r="G23" s="10">
        <v>25.65</v>
      </c>
      <c r="H23" s="10">
        <v>12.05</v>
      </c>
      <c r="I23" s="10">
        <v>18.88</v>
      </c>
      <c r="J23" s="10">
        <f>TRUNC(G23 * (1 + 20.61 / 100), 2)</f>
        <v>30.93</v>
      </c>
      <c r="K23" s="10">
        <f>TRUNC(F23 * H23, 2)</f>
        <v>364.27</v>
      </c>
      <c r="L23" s="10">
        <f>M23 - K23</f>
        <v>570.74</v>
      </c>
      <c r="M23" s="10">
        <f>TRUNC(F23 * J23, 2)</f>
        <v>935.01</v>
      </c>
      <c r="N23" s="11">
        <f t="shared" si="0"/>
        <v>2.3003746396815352E-3</v>
      </c>
    </row>
    <row r="24" spans="1:14" ht="26.1" customHeight="1" x14ac:dyDescent="0.2">
      <c r="A24" s="7" t="s">
        <v>82</v>
      </c>
      <c r="B24" s="9" t="s">
        <v>83</v>
      </c>
      <c r="C24" s="7" t="s">
        <v>44</v>
      </c>
      <c r="D24" s="7" t="s">
        <v>84</v>
      </c>
      <c r="E24" s="8" t="s">
        <v>69</v>
      </c>
      <c r="F24" s="9">
        <v>31.67</v>
      </c>
      <c r="G24" s="10">
        <v>85.79</v>
      </c>
      <c r="H24" s="10">
        <v>18.34</v>
      </c>
      <c r="I24" s="10">
        <v>85.13</v>
      </c>
      <c r="J24" s="10">
        <f>TRUNC(G24 * (1 + 20.61 / 100), 2)</f>
        <v>103.47</v>
      </c>
      <c r="K24" s="10">
        <f>TRUNC(F24 * H24, 2)</f>
        <v>580.82000000000005</v>
      </c>
      <c r="L24" s="10">
        <f>M24 - K24</f>
        <v>2696.0699999999997</v>
      </c>
      <c r="M24" s="10">
        <f>TRUNC(F24 * J24, 2)</f>
        <v>3276.89</v>
      </c>
      <c r="N24" s="11">
        <f t="shared" si="0"/>
        <v>8.0620257034962461E-3</v>
      </c>
    </row>
    <row r="25" spans="1:14" ht="39" customHeight="1" x14ac:dyDescent="0.2">
      <c r="A25" s="7" t="s">
        <v>85</v>
      </c>
      <c r="B25" s="9" t="s">
        <v>86</v>
      </c>
      <c r="C25" s="7" t="s">
        <v>44</v>
      </c>
      <c r="D25" s="7" t="s">
        <v>87</v>
      </c>
      <c r="E25" s="8" t="s">
        <v>69</v>
      </c>
      <c r="F25" s="9">
        <v>5.16</v>
      </c>
      <c r="G25" s="10">
        <v>174.83</v>
      </c>
      <c r="H25" s="10">
        <v>55.11</v>
      </c>
      <c r="I25" s="10">
        <v>155.75</v>
      </c>
      <c r="J25" s="10">
        <f>TRUNC(G25 * (1 + 20.61 / 100), 2)</f>
        <v>210.86</v>
      </c>
      <c r="K25" s="10">
        <f>TRUNC(F25 * H25, 2)</f>
        <v>284.36</v>
      </c>
      <c r="L25" s="10">
        <f>M25 - K25</f>
        <v>803.67</v>
      </c>
      <c r="M25" s="10">
        <f>TRUNC(F25 * J25, 2)</f>
        <v>1088.03</v>
      </c>
      <c r="N25" s="11">
        <f t="shared" si="0"/>
        <v>2.676844760176576E-3</v>
      </c>
    </row>
    <row r="26" spans="1:14" ht="24" customHeight="1" x14ac:dyDescent="0.2">
      <c r="A26" s="3" t="s">
        <v>88</v>
      </c>
      <c r="B26" s="3"/>
      <c r="C26" s="3"/>
      <c r="D26" s="3" t="s">
        <v>89</v>
      </c>
      <c r="E26" s="3"/>
      <c r="F26" s="4"/>
      <c r="G26" s="4"/>
      <c r="H26" s="3"/>
      <c r="I26" s="3"/>
      <c r="J26" s="3"/>
      <c r="K26" s="3"/>
      <c r="L26" s="3"/>
      <c r="M26" s="5">
        <v>129645.88</v>
      </c>
      <c r="N26" s="6">
        <f t="shared" si="0"/>
        <v>0.31896353460518662</v>
      </c>
    </row>
    <row r="27" spans="1:14" ht="24" customHeight="1" x14ac:dyDescent="0.2">
      <c r="A27" s="3" t="s">
        <v>90</v>
      </c>
      <c r="B27" s="3"/>
      <c r="C27" s="3"/>
      <c r="D27" s="3" t="s">
        <v>91</v>
      </c>
      <c r="E27" s="3"/>
      <c r="F27" s="4"/>
      <c r="G27" s="4"/>
      <c r="H27" s="3"/>
      <c r="I27" s="3"/>
      <c r="J27" s="3"/>
      <c r="K27" s="3"/>
      <c r="L27" s="3"/>
      <c r="M27" s="5">
        <v>3702.8</v>
      </c>
      <c r="N27" s="6">
        <f t="shared" si="0"/>
        <v>9.1098782000329278E-3</v>
      </c>
    </row>
    <row r="28" spans="1:14" ht="39" customHeight="1" x14ac:dyDescent="0.2">
      <c r="A28" s="7" t="s">
        <v>92</v>
      </c>
      <c r="B28" s="9" t="s">
        <v>93</v>
      </c>
      <c r="C28" s="7" t="s">
        <v>44</v>
      </c>
      <c r="D28" s="7" t="s">
        <v>94</v>
      </c>
      <c r="E28" s="8" t="s">
        <v>69</v>
      </c>
      <c r="F28" s="9">
        <v>6.29</v>
      </c>
      <c r="G28" s="10">
        <v>243.52</v>
      </c>
      <c r="H28" s="10">
        <v>230.97</v>
      </c>
      <c r="I28" s="10">
        <v>62.73</v>
      </c>
      <c r="J28" s="10">
        <f>TRUNC(G28 * (1 + 20.61 / 100), 2)</f>
        <v>293.7</v>
      </c>
      <c r="K28" s="10">
        <f>TRUNC(F28 * H28, 2)</f>
        <v>1452.8</v>
      </c>
      <c r="L28" s="10">
        <f>M28 - K28</f>
        <v>394.56999999999994</v>
      </c>
      <c r="M28" s="10">
        <f>TRUNC(F28 * J28, 2)</f>
        <v>1847.37</v>
      </c>
      <c r="N28" s="11">
        <f t="shared" si="0"/>
        <v>4.5450242223168489E-3</v>
      </c>
    </row>
    <row r="29" spans="1:14" ht="26.1" customHeight="1" x14ac:dyDescent="0.2">
      <c r="A29" s="7" t="s">
        <v>95</v>
      </c>
      <c r="B29" s="9" t="s">
        <v>96</v>
      </c>
      <c r="C29" s="7" t="s">
        <v>44</v>
      </c>
      <c r="D29" s="7" t="s">
        <v>97</v>
      </c>
      <c r="E29" s="8" t="s">
        <v>69</v>
      </c>
      <c r="F29" s="9">
        <v>25.22</v>
      </c>
      <c r="G29" s="10">
        <v>61</v>
      </c>
      <c r="H29" s="10">
        <v>55.16</v>
      </c>
      <c r="I29" s="10">
        <v>18.41</v>
      </c>
      <c r="J29" s="10">
        <f>TRUNC(G29 * (1 + 20.61 / 100), 2)</f>
        <v>73.569999999999993</v>
      </c>
      <c r="K29" s="10">
        <f>TRUNC(F29 * H29, 2)</f>
        <v>1391.13</v>
      </c>
      <c r="L29" s="10">
        <f>M29 - K29</f>
        <v>464.29999999999995</v>
      </c>
      <c r="M29" s="10">
        <f>TRUNC(F29 * J29, 2)</f>
        <v>1855.43</v>
      </c>
      <c r="N29" s="11">
        <f t="shared" si="0"/>
        <v>4.5648539777160789E-3</v>
      </c>
    </row>
    <row r="30" spans="1:14" ht="24" customHeight="1" x14ac:dyDescent="0.2">
      <c r="A30" s="3" t="s">
        <v>98</v>
      </c>
      <c r="B30" s="3"/>
      <c r="C30" s="3"/>
      <c r="D30" s="3" t="s">
        <v>99</v>
      </c>
      <c r="E30" s="3"/>
      <c r="F30" s="4"/>
      <c r="G30" s="4"/>
      <c r="H30" s="3"/>
      <c r="I30" s="3"/>
      <c r="J30" s="3"/>
      <c r="K30" s="3"/>
      <c r="L30" s="3"/>
      <c r="M30" s="5">
        <v>2388</v>
      </c>
      <c r="N30" s="6">
        <f t="shared" si="0"/>
        <v>5.8751185971909455E-3</v>
      </c>
    </row>
    <row r="31" spans="1:14" ht="26.1" customHeight="1" x14ac:dyDescent="0.2">
      <c r="A31" s="7" t="s">
        <v>100</v>
      </c>
      <c r="B31" s="9" t="s">
        <v>61</v>
      </c>
      <c r="C31" s="7" t="s">
        <v>44</v>
      </c>
      <c r="D31" s="7" t="s">
        <v>62</v>
      </c>
      <c r="E31" s="8" t="s">
        <v>46</v>
      </c>
      <c r="F31" s="9">
        <v>400</v>
      </c>
      <c r="G31" s="10">
        <v>4.95</v>
      </c>
      <c r="H31" s="10">
        <v>4.43</v>
      </c>
      <c r="I31" s="10">
        <v>1.54</v>
      </c>
      <c r="J31" s="10">
        <f>TRUNC(G31 * (1 + 20.61 / 100), 2)</f>
        <v>5.97</v>
      </c>
      <c r="K31" s="10">
        <f>TRUNC(F31 * H31, 2)</f>
        <v>1772</v>
      </c>
      <c r="L31" s="10">
        <f>M31 - K31</f>
        <v>616</v>
      </c>
      <c r="M31" s="10">
        <f>TRUNC(F31 * J31, 2)</f>
        <v>2388</v>
      </c>
      <c r="N31" s="11">
        <f t="shared" si="0"/>
        <v>5.8751185971909455E-3</v>
      </c>
    </row>
    <row r="32" spans="1:14" ht="24" customHeight="1" x14ac:dyDescent="0.2">
      <c r="A32" s="3" t="s">
        <v>101</v>
      </c>
      <c r="B32" s="3"/>
      <c r="C32" s="3"/>
      <c r="D32" s="3" t="s">
        <v>102</v>
      </c>
      <c r="E32" s="3"/>
      <c r="F32" s="4"/>
      <c r="G32" s="4"/>
      <c r="H32" s="3"/>
      <c r="I32" s="3"/>
      <c r="J32" s="3"/>
      <c r="K32" s="3"/>
      <c r="L32" s="3"/>
      <c r="M32" s="5">
        <v>123555.08</v>
      </c>
      <c r="N32" s="6">
        <f t="shared" si="0"/>
        <v>0.30397853780796275</v>
      </c>
    </row>
    <row r="33" spans="1:14" ht="51.95" customHeight="1" x14ac:dyDescent="0.2">
      <c r="A33" s="7" t="s">
        <v>103</v>
      </c>
      <c r="B33" s="9" t="s">
        <v>104</v>
      </c>
      <c r="C33" s="7" t="s">
        <v>25</v>
      </c>
      <c r="D33" s="7" t="s">
        <v>105</v>
      </c>
      <c r="E33" s="8" t="s">
        <v>54</v>
      </c>
      <c r="F33" s="9">
        <v>116</v>
      </c>
      <c r="G33" s="10">
        <v>897.75</v>
      </c>
      <c r="H33" s="10">
        <v>234.29</v>
      </c>
      <c r="I33" s="10">
        <v>796.41</v>
      </c>
      <c r="J33" s="10" t="str">
        <f>TRUNC(G33 * (1 + 14.81 / 100), 2) &amp;CHAR(10)&amp; "(14.81%)"</f>
        <v>1030,7
(14.81%)</v>
      </c>
      <c r="K33" s="10">
        <f>TRUNC(F33 * H33, 2)</f>
        <v>27177.64</v>
      </c>
      <c r="L33" s="10">
        <f>M33 - K33</f>
        <v>92383.56</v>
      </c>
      <c r="M33" s="10">
        <f>TRUNC((F33 * 1 ) * TRUNC(G33 * (1 + 14.81 / 100), 2), 2)</f>
        <v>119561.2</v>
      </c>
      <c r="N33" s="11">
        <f t="shared" si="0"/>
        <v>0.29415252496753186</v>
      </c>
    </row>
    <row r="34" spans="1:14" ht="26.1" customHeight="1" x14ac:dyDescent="0.2">
      <c r="A34" s="7" t="s">
        <v>106</v>
      </c>
      <c r="B34" s="9" t="s">
        <v>107</v>
      </c>
      <c r="C34" s="7" t="s">
        <v>44</v>
      </c>
      <c r="D34" s="7" t="s">
        <v>108</v>
      </c>
      <c r="E34" s="8" t="s">
        <v>54</v>
      </c>
      <c r="F34" s="9">
        <v>116</v>
      </c>
      <c r="G34" s="10">
        <v>28.55</v>
      </c>
      <c r="H34" s="10">
        <v>3.98</v>
      </c>
      <c r="I34" s="10">
        <v>30.45</v>
      </c>
      <c r="J34" s="10">
        <f>TRUNC(G34 * (1 + 20.61 / 100), 2)</f>
        <v>34.43</v>
      </c>
      <c r="K34" s="10">
        <f>TRUNC(F34 * H34, 2)</f>
        <v>461.68</v>
      </c>
      <c r="L34" s="10">
        <f>M34 - K34</f>
        <v>3532.2000000000003</v>
      </c>
      <c r="M34" s="10">
        <f>TRUNC(F34 * J34, 2)</f>
        <v>3993.88</v>
      </c>
      <c r="N34" s="11">
        <f t="shared" si="0"/>
        <v>9.8260128404308936E-3</v>
      </c>
    </row>
    <row r="35" spans="1:14" ht="24" customHeight="1" x14ac:dyDescent="0.2">
      <c r="A35" s="3" t="s">
        <v>109</v>
      </c>
      <c r="B35" s="3"/>
      <c r="C35" s="3"/>
      <c r="D35" s="3" t="s">
        <v>110</v>
      </c>
      <c r="E35" s="3"/>
      <c r="F35" s="4"/>
      <c r="G35" s="4"/>
      <c r="H35" s="3"/>
      <c r="I35" s="3"/>
      <c r="J35" s="3"/>
      <c r="K35" s="3"/>
      <c r="L35" s="3"/>
      <c r="M35" s="5">
        <v>58246.05</v>
      </c>
      <c r="N35" s="6">
        <f t="shared" si="0"/>
        <v>0.14330085911554175</v>
      </c>
    </row>
    <row r="36" spans="1:14" ht="24" customHeight="1" x14ac:dyDescent="0.2">
      <c r="A36" s="3" t="s">
        <v>111</v>
      </c>
      <c r="B36" s="3"/>
      <c r="C36" s="3"/>
      <c r="D36" s="3" t="s">
        <v>112</v>
      </c>
      <c r="E36" s="3"/>
      <c r="F36" s="4"/>
      <c r="G36" s="4"/>
      <c r="H36" s="3"/>
      <c r="I36" s="3"/>
      <c r="J36" s="3"/>
      <c r="K36" s="3"/>
      <c r="L36" s="3"/>
      <c r="M36" s="5">
        <v>9893.75</v>
      </c>
      <c r="N36" s="6">
        <f t="shared" si="0"/>
        <v>2.4341270779295609E-2</v>
      </c>
    </row>
    <row r="37" spans="1:14" ht="39" customHeight="1" x14ac:dyDescent="0.2">
      <c r="A37" s="7" t="s">
        <v>113</v>
      </c>
      <c r="B37" s="9" t="s">
        <v>114</v>
      </c>
      <c r="C37" s="7" t="s">
        <v>44</v>
      </c>
      <c r="D37" s="7" t="s">
        <v>115</v>
      </c>
      <c r="E37" s="8" t="s">
        <v>69</v>
      </c>
      <c r="F37" s="9">
        <v>1.87</v>
      </c>
      <c r="G37" s="10">
        <v>170.19</v>
      </c>
      <c r="H37" s="10">
        <v>55.11</v>
      </c>
      <c r="I37" s="10">
        <v>150.15</v>
      </c>
      <c r="J37" s="10">
        <f>TRUNC(G37 * (1 + 20.61 / 100), 2)</f>
        <v>205.26</v>
      </c>
      <c r="K37" s="10">
        <f>TRUNC(F37 * H37, 2)</f>
        <v>103.05</v>
      </c>
      <c r="L37" s="10">
        <f>M37 - K37</f>
        <v>280.77999999999997</v>
      </c>
      <c r="M37" s="10">
        <f>TRUNC(F37 * J37, 2)</f>
        <v>383.83</v>
      </c>
      <c r="N37" s="11">
        <f t="shared" si="0"/>
        <v>9.4432444353425475E-4</v>
      </c>
    </row>
    <row r="38" spans="1:14" ht="39" customHeight="1" x14ac:dyDescent="0.2">
      <c r="A38" s="7" t="s">
        <v>116</v>
      </c>
      <c r="B38" s="9" t="s">
        <v>117</v>
      </c>
      <c r="C38" s="7" t="s">
        <v>44</v>
      </c>
      <c r="D38" s="7" t="s">
        <v>118</v>
      </c>
      <c r="E38" s="8" t="s">
        <v>69</v>
      </c>
      <c r="F38" s="9">
        <v>1.87</v>
      </c>
      <c r="G38" s="10">
        <v>436.33</v>
      </c>
      <c r="H38" s="10">
        <v>101.83</v>
      </c>
      <c r="I38" s="10">
        <v>424.42</v>
      </c>
      <c r="J38" s="10">
        <f>TRUNC(G38 * (1 + 20.61 / 100), 2)</f>
        <v>526.25</v>
      </c>
      <c r="K38" s="10">
        <f>TRUNC(F38 * H38, 2)</f>
        <v>190.42</v>
      </c>
      <c r="L38" s="10">
        <f>M38 - K38</f>
        <v>793.66000000000008</v>
      </c>
      <c r="M38" s="10">
        <f>TRUNC(F38 * J38, 2)</f>
        <v>984.08</v>
      </c>
      <c r="N38" s="11">
        <f t="shared" ref="N38:N69" si="5">M38 / 406459.88</f>
        <v>2.4210999619445838E-3</v>
      </c>
    </row>
    <row r="39" spans="1:14" ht="24" customHeight="1" x14ac:dyDescent="0.2">
      <c r="A39" s="7" t="s">
        <v>119</v>
      </c>
      <c r="B39" s="9" t="s">
        <v>120</v>
      </c>
      <c r="C39" s="7" t="s">
        <v>25</v>
      </c>
      <c r="D39" s="7" t="s">
        <v>121</v>
      </c>
      <c r="E39" s="8" t="s">
        <v>69</v>
      </c>
      <c r="F39" s="9">
        <v>11.95</v>
      </c>
      <c r="G39" s="10">
        <v>591.54999999999995</v>
      </c>
      <c r="H39" s="10">
        <v>402.26</v>
      </c>
      <c r="I39" s="10">
        <v>311.2</v>
      </c>
      <c r="J39" s="10">
        <f>TRUNC(G39 * (1 + 20.61 / 100), 2)</f>
        <v>713.46</v>
      </c>
      <c r="K39" s="10">
        <f>TRUNC(F39 * H39, 2)</f>
        <v>4807</v>
      </c>
      <c r="L39" s="10">
        <f>M39 - K39</f>
        <v>3718.84</v>
      </c>
      <c r="M39" s="10">
        <f>TRUNC(F39 * J39, 2)</f>
        <v>8525.84</v>
      </c>
      <c r="N39" s="11">
        <f t="shared" si="5"/>
        <v>2.0975846373816772E-2</v>
      </c>
    </row>
    <row r="40" spans="1:14" ht="24" customHeight="1" x14ac:dyDescent="0.2">
      <c r="A40" s="3" t="s">
        <v>122</v>
      </c>
      <c r="B40" s="3"/>
      <c r="C40" s="3"/>
      <c r="D40" s="3" t="s">
        <v>123</v>
      </c>
      <c r="E40" s="3"/>
      <c r="F40" s="4"/>
      <c r="G40" s="4"/>
      <c r="H40" s="3"/>
      <c r="I40" s="3"/>
      <c r="J40" s="3"/>
      <c r="K40" s="3"/>
      <c r="L40" s="3"/>
      <c r="M40" s="5">
        <v>48352.3</v>
      </c>
      <c r="N40" s="6">
        <f t="shared" si="5"/>
        <v>0.11895958833624613</v>
      </c>
    </row>
    <row r="41" spans="1:14" ht="26.1" customHeight="1" x14ac:dyDescent="0.2">
      <c r="A41" s="7" t="s">
        <v>124</v>
      </c>
      <c r="B41" s="9" t="s">
        <v>125</v>
      </c>
      <c r="C41" s="7" t="s">
        <v>25</v>
      </c>
      <c r="D41" s="7" t="s">
        <v>126</v>
      </c>
      <c r="E41" s="8" t="s">
        <v>46</v>
      </c>
      <c r="F41" s="9">
        <v>130.19</v>
      </c>
      <c r="G41" s="10">
        <v>78.19</v>
      </c>
      <c r="H41" s="10">
        <v>36.03</v>
      </c>
      <c r="I41" s="10">
        <v>58.27</v>
      </c>
      <c r="J41" s="10">
        <f t="shared" ref="J41:J52" si="6">TRUNC(G41 * (1 + 20.61 / 100), 2)</f>
        <v>94.3</v>
      </c>
      <c r="K41" s="10">
        <f t="shared" ref="K41:K52" si="7">TRUNC(F41 * H41, 2)</f>
        <v>4690.74</v>
      </c>
      <c r="L41" s="10">
        <f t="shared" ref="L41:L52" si="8">M41 - K41</f>
        <v>7586.17</v>
      </c>
      <c r="M41" s="10">
        <f t="shared" ref="M41:M52" si="9">TRUNC(F41 * J41, 2)</f>
        <v>12276.91</v>
      </c>
      <c r="N41" s="11">
        <f t="shared" si="5"/>
        <v>3.0204481682177341E-2</v>
      </c>
    </row>
    <row r="42" spans="1:14" ht="26.1" customHeight="1" x14ac:dyDescent="0.2">
      <c r="A42" s="7" t="s">
        <v>127</v>
      </c>
      <c r="B42" s="9" t="s">
        <v>128</v>
      </c>
      <c r="C42" s="7" t="s">
        <v>44</v>
      </c>
      <c r="D42" s="7" t="s">
        <v>129</v>
      </c>
      <c r="E42" s="8" t="s">
        <v>38</v>
      </c>
      <c r="F42" s="9">
        <v>15.5</v>
      </c>
      <c r="G42" s="10">
        <v>29.24</v>
      </c>
      <c r="H42" s="10">
        <v>10.66</v>
      </c>
      <c r="I42" s="10">
        <v>24.6</v>
      </c>
      <c r="J42" s="10">
        <f t="shared" si="6"/>
        <v>35.26</v>
      </c>
      <c r="K42" s="10">
        <f t="shared" si="7"/>
        <v>165.23</v>
      </c>
      <c r="L42" s="10">
        <f t="shared" si="8"/>
        <v>381.29999999999995</v>
      </c>
      <c r="M42" s="10">
        <f t="shared" si="9"/>
        <v>546.53</v>
      </c>
      <c r="N42" s="11">
        <f t="shared" si="5"/>
        <v>1.3446099526477249E-3</v>
      </c>
    </row>
    <row r="43" spans="1:14" ht="39" customHeight="1" x14ac:dyDescent="0.2">
      <c r="A43" s="7" t="s">
        <v>130</v>
      </c>
      <c r="B43" s="9" t="s">
        <v>131</v>
      </c>
      <c r="C43" s="7" t="s">
        <v>44</v>
      </c>
      <c r="D43" s="7" t="s">
        <v>132</v>
      </c>
      <c r="E43" s="8" t="s">
        <v>46</v>
      </c>
      <c r="F43" s="9">
        <v>114.24</v>
      </c>
      <c r="G43" s="10">
        <v>14.66</v>
      </c>
      <c r="H43" s="10">
        <v>0.42</v>
      </c>
      <c r="I43" s="10">
        <v>17.260000000000002</v>
      </c>
      <c r="J43" s="10">
        <f t="shared" si="6"/>
        <v>17.68</v>
      </c>
      <c r="K43" s="10">
        <f t="shared" si="7"/>
        <v>47.98</v>
      </c>
      <c r="L43" s="10">
        <f t="shared" si="8"/>
        <v>1971.78</v>
      </c>
      <c r="M43" s="10">
        <f t="shared" si="9"/>
        <v>2019.76</v>
      </c>
      <c r="N43" s="11">
        <f t="shared" si="5"/>
        <v>4.9691497227229414E-3</v>
      </c>
    </row>
    <row r="44" spans="1:14" ht="39" customHeight="1" x14ac:dyDescent="0.2">
      <c r="A44" s="7" t="s">
        <v>133</v>
      </c>
      <c r="B44" s="9" t="s">
        <v>134</v>
      </c>
      <c r="C44" s="7" t="s">
        <v>44</v>
      </c>
      <c r="D44" s="7" t="s">
        <v>135</v>
      </c>
      <c r="E44" s="8" t="s">
        <v>69</v>
      </c>
      <c r="F44" s="9">
        <v>9.56</v>
      </c>
      <c r="G44" s="10">
        <v>201.47</v>
      </c>
      <c r="H44" s="10">
        <v>67.47</v>
      </c>
      <c r="I44" s="10">
        <v>175.52</v>
      </c>
      <c r="J44" s="10">
        <f t="shared" si="6"/>
        <v>242.99</v>
      </c>
      <c r="K44" s="10">
        <f t="shared" si="7"/>
        <v>645.01</v>
      </c>
      <c r="L44" s="10">
        <f t="shared" si="8"/>
        <v>1677.97</v>
      </c>
      <c r="M44" s="10">
        <f t="shared" si="9"/>
        <v>2322.98</v>
      </c>
      <c r="N44" s="11">
        <f t="shared" si="5"/>
        <v>5.715152009590713E-3</v>
      </c>
    </row>
    <row r="45" spans="1:14" ht="39" customHeight="1" x14ac:dyDescent="0.2">
      <c r="A45" s="7" t="s">
        <v>136</v>
      </c>
      <c r="B45" s="9" t="s">
        <v>137</v>
      </c>
      <c r="C45" s="7" t="s">
        <v>44</v>
      </c>
      <c r="D45" s="7" t="s">
        <v>138</v>
      </c>
      <c r="E45" s="8" t="s">
        <v>46</v>
      </c>
      <c r="F45" s="9">
        <v>21.96</v>
      </c>
      <c r="G45" s="10">
        <v>128.19</v>
      </c>
      <c r="H45" s="10">
        <v>58.29</v>
      </c>
      <c r="I45" s="10">
        <v>96.31</v>
      </c>
      <c r="J45" s="10">
        <f t="shared" si="6"/>
        <v>154.6</v>
      </c>
      <c r="K45" s="10">
        <f t="shared" si="7"/>
        <v>1280.04</v>
      </c>
      <c r="L45" s="10">
        <f t="shared" si="8"/>
        <v>2114.9700000000003</v>
      </c>
      <c r="M45" s="10">
        <f t="shared" si="9"/>
        <v>3395.01</v>
      </c>
      <c r="N45" s="11">
        <f t="shared" si="5"/>
        <v>8.3526324910591435E-3</v>
      </c>
    </row>
    <row r="46" spans="1:14" ht="39" customHeight="1" x14ac:dyDescent="0.2">
      <c r="A46" s="7" t="s">
        <v>139</v>
      </c>
      <c r="B46" s="9" t="s">
        <v>140</v>
      </c>
      <c r="C46" s="7" t="s">
        <v>44</v>
      </c>
      <c r="D46" s="7" t="s">
        <v>141</v>
      </c>
      <c r="E46" s="8" t="s">
        <v>142</v>
      </c>
      <c r="F46" s="9">
        <v>124.75</v>
      </c>
      <c r="G46" s="10">
        <v>13.64</v>
      </c>
      <c r="H46" s="10">
        <v>2.12</v>
      </c>
      <c r="I46" s="10">
        <v>14.33</v>
      </c>
      <c r="J46" s="10">
        <f t="shared" si="6"/>
        <v>16.45</v>
      </c>
      <c r="K46" s="10">
        <f t="shared" si="7"/>
        <v>264.47000000000003</v>
      </c>
      <c r="L46" s="10">
        <f t="shared" si="8"/>
        <v>1787.66</v>
      </c>
      <c r="M46" s="10">
        <f t="shared" si="9"/>
        <v>2052.13</v>
      </c>
      <c r="N46" s="11">
        <f t="shared" si="5"/>
        <v>5.0487885790843614E-3</v>
      </c>
    </row>
    <row r="47" spans="1:14" ht="39" customHeight="1" x14ac:dyDescent="0.2">
      <c r="A47" s="7" t="s">
        <v>143</v>
      </c>
      <c r="B47" s="9" t="s">
        <v>144</v>
      </c>
      <c r="C47" s="7" t="s">
        <v>44</v>
      </c>
      <c r="D47" s="7" t="s">
        <v>145</v>
      </c>
      <c r="E47" s="8" t="s">
        <v>142</v>
      </c>
      <c r="F47" s="9">
        <v>46.24</v>
      </c>
      <c r="G47" s="10">
        <v>15.16</v>
      </c>
      <c r="H47" s="10">
        <v>4.9000000000000004</v>
      </c>
      <c r="I47" s="10">
        <v>13.38</v>
      </c>
      <c r="J47" s="10">
        <f t="shared" si="6"/>
        <v>18.28</v>
      </c>
      <c r="K47" s="10">
        <f t="shared" si="7"/>
        <v>226.57</v>
      </c>
      <c r="L47" s="10">
        <f t="shared" si="8"/>
        <v>618.69000000000005</v>
      </c>
      <c r="M47" s="10">
        <f t="shared" si="9"/>
        <v>845.26</v>
      </c>
      <c r="N47" s="11">
        <f t="shared" si="5"/>
        <v>2.0795656388030229E-3</v>
      </c>
    </row>
    <row r="48" spans="1:14" ht="51.95" customHeight="1" x14ac:dyDescent="0.2">
      <c r="A48" s="7" t="s">
        <v>146</v>
      </c>
      <c r="B48" s="9" t="s">
        <v>147</v>
      </c>
      <c r="C48" s="7" t="s">
        <v>44</v>
      </c>
      <c r="D48" s="7" t="s">
        <v>148</v>
      </c>
      <c r="E48" s="8" t="s">
        <v>69</v>
      </c>
      <c r="F48" s="9">
        <v>3.7</v>
      </c>
      <c r="G48" s="10">
        <v>1024.28</v>
      </c>
      <c r="H48" s="10">
        <v>301.31</v>
      </c>
      <c r="I48" s="10">
        <v>934.07</v>
      </c>
      <c r="J48" s="10">
        <f t="shared" si="6"/>
        <v>1235.3800000000001</v>
      </c>
      <c r="K48" s="10">
        <f t="shared" si="7"/>
        <v>1114.8399999999999</v>
      </c>
      <c r="L48" s="10">
        <f t="shared" si="8"/>
        <v>3456.0599999999995</v>
      </c>
      <c r="M48" s="10">
        <f t="shared" si="9"/>
        <v>4570.8999999999996</v>
      </c>
      <c r="N48" s="11">
        <f t="shared" si="5"/>
        <v>1.124563634669183E-2</v>
      </c>
    </row>
    <row r="49" spans="1:14" ht="51.95" customHeight="1" x14ac:dyDescent="0.2">
      <c r="A49" s="7" t="s">
        <v>149</v>
      </c>
      <c r="B49" s="9" t="s">
        <v>150</v>
      </c>
      <c r="C49" s="7" t="s">
        <v>44</v>
      </c>
      <c r="D49" s="7" t="s">
        <v>151</v>
      </c>
      <c r="E49" s="8" t="s">
        <v>46</v>
      </c>
      <c r="F49" s="9">
        <v>61.25</v>
      </c>
      <c r="G49" s="10">
        <v>102.61</v>
      </c>
      <c r="H49" s="10">
        <v>25.88</v>
      </c>
      <c r="I49" s="10">
        <v>97.87</v>
      </c>
      <c r="J49" s="10">
        <f t="shared" si="6"/>
        <v>123.75</v>
      </c>
      <c r="K49" s="10">
        <f t="shared" si="7"/>
        <v>1585.15</v>
      </c>
      <c r="L49" s="10">
        <f t="shared" si="8"/>
        <v>5994.5300000000007</v>
      </c>
      <c r="M49" s="10">
        <f t="shared" si="9"/>
        <v>7579.68</v>
      </c>
      <c r="N49" s="11">
        <f t="shared" si="5"/>
        <v>1.8648039752410497E-2</v>
      </c>
    </row>
    <row r="50" spans="1:14" ht="26.1" customHeight="1" x14ac:dyDescent="0.2">
      <c r="A50" s="7" t="s">
        <v>152</v>
      </c>
      <c r="B50" s="9" t="s">
        <v>153</v>
      </c>
      <c r="C50" s="7" t="s">
        <v>44</v>
      </c>
      <c r="D50" s="7" t="s">
        <v>154</v>
      </c>
      <c r="E50" s="8" t="s">
        <v>46</v>
      </c>
      <c r="F50" s="9">
        <v>3.15</v>
      </c>
      <c r="G50" s="10">
        <v>351.09</v>
      </c>
      <c r="H50" s="10">
        <v>52.23</v>
      </c>
      <c r="I50" s="10">
        <v>371.21</v>
      </c>
      <c r="J50" s="10">
        <f t="shared" si="6"/>
        <v>423.44</v>
      </c>
      <c r="K50" s="10">
        <f t="shared" si="7"/>
        <v>164.52</v>
      </c>
      <c r="L50" s="10">
        <f t="shared" si="8"/>
        <v>1169.31</v>
      </c>
      <c r="M50" s="10">
        <f t="shared" si="9"/>
        <v>1333.83</v>
      </c>
      <c r="N50" s="11">
        <f t="shared" si="5"/>
        <v>3.281578491830485E-3</v>
      </c>
    </row>
    <row r="51" spans="1:14" ht="65.099999999999994" customHeight="1" x14ac:dyDescent="0.2">
      <c r="A51" s="7" t="s">
        <v>155</v>
      </c>
      <c r="B51" s="9" t="s">
        <v>156</v>
      </c>
      <c r="C51" s="7" t="s">
        <v>44</v>
      </c>
      <c r="D51" s="7" t="s">
        <v>157</v>
      </c>
      <c r="E51" s="8" t="s">
        <v>54</v>
      </c>
      <c r="F51" s="9">
        <v>9.39</v>
      </c>
      <c r="G51" s="10">
        <v>496.83</v>
      </c>
      <c r="H51" s="10">
        <v>257.39</v>
      </c>
      <c r="I51" s="10">
        <v>341.83</v>
      </c>
      <c r="J51" s="10">
        <f t="shared" si="6"/>
        <v>599.22</v>
      </c>
      <c r="K51" s="10">
        <f t="shared" si="7"/>
        <v>2416.89</v>
      </c>
      <c r="L51" s="10">
        <f t="shared" si="8"/>
        <v>3209.78</v>
      </c>
      <c r="M51" s="10">
        <f t="shared" si="9"/>
        <v>5626.67</v>
      </c>
      <c r="N51" s="11">
        <f t="shared" si="5"/>
        <v>1.3843112879923106E-2</v>
      </c>
    </row>
    <row r="52" spans="1:14" ht="26.1" customHeight="1" x14ac:dyDescent="0.2">
      <c r="A52" s="7" t="s">
        <v>158</v>
      </c>
      <c r="B52" s="9" t="s">
        <v>159</v>
      </c>
      <c r="C52" s="7" t="s">
        <v>44</v>
      </c>
      <c r="D52" s="7" t="s">
        <v>160</v>
      </c>
      <c r="E52" s="8" t="s">
        <v>54</v>
      </c>
      <c r="F52" s="9">
        <v>43</v>
      </c>
      <c r="G52" s="10">
        <v>111.5</v>
      </c>
      <c r="H52" s="10">
        <v>42.18</v>
      </c>
      <c r="I52" s="10">
        <v>92.3</v>
      </c>
      <c r="J52" s="10">
        <f t="shared" si="6"/>
        <v>134.47999999999999</v>
      </c>
      <c r="K52" s="10">
        <f t="shared" si="7"/>
        <v>1813.74</v>
      </c>
      <c r="L52" s="10">
        <f t="shared" si="8"/>
        <v>3968.9000000000005</v>
      </c>
      <c r="M52" s="10">
        <f t="shared" si="9"/>
        <v>5782.64</v>
      </c>
      <c r="N52" s="11">
        <f t="shared" si="5"/>
        <v>1.4226840789304963E-2</v>
      </c>
    </row>
    <row r="53" spans="1:14" ht="24" customHeight="1" x14ac:dyDescent="0.2">
      <c r="A53" s="3" t="s">
        <v>161</v>
      </c>
      <c r="B53" s="3"/>
      <c r="C53" s="3"/>
      <c r="D53" s="3" t="s">
        <v>162</v>
      </c>
      <c r="E53" s="3"/>
      <c r="F53" s="4"/>
      <c r="G53" s="4"/>
      <c r="H53" s="3"/>
      <c r="I53" s="3"/>
      <c r="J53" s="3"/>
      <c r="K53" s="3"/>
      <c r="L53" s="3"/>
      <c r="M53" s="5">
        <v>443.8</v>
      </c>
      <c r="N53" s="6">
        <f t="shared" si="5"/>
        <v>1.0918666806672285E-3</v>
      </c>
    </row>
    <row r="54" spans="1:14" ht="26.1" customHeight="1" x14ac:dyDescent="0.2">
      <c r="A54" s="7" t="s">
        <v>163</v>
      </c>
      <c r="B54" s="9" t="s">
        <v>164</v>
      </c>
      <c r="C54" s="7" t="s">
        <v>25</v>
      </c>
      <c r="D54" s="7" t="s">
        <v>165</v>
      </c>
      <c r="E54" s="8" t="s">
        <v>54</v>
      </c>
      <c r="F54" s="9">
        <v>10</v>
      </c>
      <c r="G54" s="10">
        <v>36.799999999999997</v>
      </c>
      <c r="H54" s="10">
        <v>24.31</v>
      </c>
      <c r="I54" s="10">
        <v>20.07</v>
      </c>
      <c r="J54" s="10">
        <f>TRUNC(G54 * (1 + 20.61 / 100), 2)</f>
        <v>44.38</v>
      </c>
      <c r="K54" s="10">
        <f>TRUNC(F54 * H54, 2)</f>
        <v>243.1</v>
      </c>
      <c r="L54" s="10">
        <f>M54 - K54</f>
        <v>200.70000000000002</v>
      </c>
      <c r="M54" s="10">
        <f>TRUNC(F54 * J54, 2)</f>
        <v>443.8</v>
      </c>
      <c r="N54" s="11">
        <f t="shared" si="5"/>
        <v>1.0918666806672285E-3</v>
      </c>
    </row>
    <row r="55" spans="1:14" ht="24" customHeight="1" x14ac:dyDescent="0.2">
      <c r="A55" s="3" t="s">
        <v>166</v>
      </c>
      <c r="B55" s="3"/>
      <c r="C55" s="3"/>
      <c r="D55" s="3" t="s">
        <v>167</v>
      </c>
      <c r="E55" s="3"/>
      <c r="F55" s="4"/>
      <c r="G55" s="4"/>
      <c r="H55" s="3"/>
      <c r="I55" s="3"/>
      <c r="J55" s="3"/>
      <c r="K55" s="3"/>
      <c r="L55" s="3"/>
      <c r="M55" s="5">
        <v>735.18</v>
      </c>
      <c r="N55" s="6">
        <f t="shared" si="5"/>
        <v>1.8087394012909711E-3</v>
      </c>
    </row>
    <row r="56" spans="1:14" ht="26.1" customHeight="1" x14ac:dyDescent="0.2">
      <c r="A56" s="7" t="s">
        <v>168</v>
      </c>
      <c r="B56" s="9" t="s">
        <v>67</v>
      </c>
      <c r="C56" s="7" t="s">
        <v>44</v>
      </c>
      <c r="D56" s="7" t="s">
        <v>68</v>
      </c>
      <c r="E56" s="8" t="s">
        <v>69</v>
      </c>
      <c r="F56" s="9">
        <v>1.08</v>
      </c>
      <c r="G56" s="10">
        <v>114.69</v>
      </c>
      <c r="H56" s="10">
        <v>103.71</v>
      </c>
      <c r="I56" s="10">
        <v>34.61</v>
      </c>
      <c r="J56" s="10">
        <f>TRUNC(G56 * (1 + 20.61 / 100), 2)</f>
        <v>138.32</v>
      </c>
      <c r="K56" s="10">
        <f>TRUNC(F56 * H56, 2)</f>
        <v>112</v>
      </c>
      <c r="L56" s="10">
        <f>M56 - K56</f>
        <v>37.379999999999995</v>
      </c>
      <c r="M56" s="10">
        <f>TRUNC(F56 * J56, 2)</f>
        <v>149.38</v>
      </c>
      <c r="N56" s="11">
        <f t="shared" si="5"/>
        <v>3.6751474708893774E-4</v>
      </c>
    </row>
    <row r="57" spans="1:14" ht="39" customHeight="1" x14ac:dyDescent="0.2">
      <c r="A57" s="7" t="s">
        <v>169</v>
      </c>
      <c r="B57" s="9" t="s">
        <v>170</v>
      </c>
      <c r="C57" s="7" t="s">
        <v>44</v>
      </c>
      <c r="D57" s="7" t="s">
        <v>171</v>
      </c>
      <c r="E57" s="8" t="s">
        <v>46</v>
      </c>
      <c r="F57" s="9">
        <v>2.31</v>
      </c>
      <c r="G57" s="10">
        <v>134.85</v>
      </c>
      <c r="H57" s="10">
        <v>76.16</v>
      </c>
      <c r="I57" s="10">
        <v>86.48</v>
      </c>
      <c r="J57" s="10">
        <f>TRUNC(G57 * (1 + 20.61 / 100), 2)</f>
        <v>162.63999999999999</v>
      </c>
      <c r="K57" s="10">
        <f>TRUNC(F57 * H57, 2)</f>
        <v>175.92</v>
      </c>
      <c r="L57" s="10">
        <f>M57 - K57</f>
        <v>199.77</v>
      </c>
      <c r="M57" s="10">
        <f>TRUNC(F57 * J57, 2)</f>
        <v>375.69</v>
      </c>
      <c r="N57" s="11">
        <f t="shared" si="5"/>
        <v>9.2429786674148504E-4</v>
      </c>
    </row>
    <row r="58" spans="1:14" ht="51.95" customHeight="1" x14ac:dyDescent="0.2">
      <c r="A58" s="7" t="s">
        <v>172</v>
      </c>
      <c r="B58" s="9" t="s">
        <v>173</v>
      </c>
      <c r="C58" s="7" t="s">
        <v>44</v>
      </c>
      <c r="D58" s="7" t="s">
        <v>174</v>
      </c>
      <c r="E58" s="8" t="s">
        <v>46</v>
      </c>
      <c r="F58" s="9">
        <v>4.62</v>
      </c>
      <c r="G58" s="10">
        <v>37.71</v>
      </c>
      <c r="H58" s="10">
        <v>22.32</v>
      </c>
      <c r="I58" s="10">
        <v>23.16</v>
      </c>
      <c r="J58" s="10">
        <f>TRUNC(G58 * (1 + 20.61 / 100), 2)</f>
        <v>45.48</v>
      </c>
      <c r="K58" s="10">
        <f>TRUNC(F58 * H58, 2)</f>
        <v>103.11</v>
      </c>
      <c r="L58" s="10">
        <f>M58 - K58</f>
        <v>107.00000000000001</v>
      </c>
      <c r="M58" s="10">
        <f>TRUNC(F58 * J58, 2)</f>
        <v>210.11</v>
      </c>
      <c r="N58" s="11">
        <f t="shared" si="5"/>
        <v>5.1692678746054839E-4</v>
      </c>
    </row>
    <row r="59" spans="1:14" ht="24" customHeight="1" x14ac:dyDescent="0.2">
      <c r="A59" s="3" t="s">
        <v>175</v>
      </c>
      <c r="B59" s="3"/>
      <c r="C59" s="3"/>
      <c r="D59" s="3" t="s">
        <v>176</v>
      </c>
      <c r="E59" s="3"/>
      <c r="F59" s="4"/>
      <c r="G59" s="4"/>
      <c r="H59" s="3"/>
      <c r="I59" s="3"/>
      <c r="J59" s="3"/>
      <c r="K59" s="3"/>
      <c r="L59" s="3"/>
      <c r="M59" s="5">
        <v>11714.93</v>
      </c>
      <c r="N59" s="6">
        <f t="shared" si="5"/>
        <v>2.8821860597902062E-2</v>
      </c>
    </row>
    <row r="60" spans="1:14" ht="39" customHeight="1" x14ac:dyDescent="0.2">
      <c r="A60" s="7" t="s">
        <v>177</v>
      </c>
      <c r="B60" s="9" t="s">
        <v>178</v>
      </c>
      <c r="C60" s="7" t="s">
        <v>44</v>
      </c>
      <c r="D60" s="7" t="s">
        <v>179</v>
      </c>
      <c r="E60" s="8" t="s">
        <v>54</v>
      </c>
      <c r="F60" s="9">
        <v>20.100000000000001</v>
      </c>
      <c r="G60" s="10">
        <v>73.3</v>
      </c>
      <c r="H60" s="10">
        <v>11.86</v>
      </c>
      <c r="I60" s="10">
        <v>76.540000000000006</v>
      </c>
      <c r="J60" s="10">
        <f t="shared" ref="J60:J69" si="10">TRUNC(G60 * (1 + 20.61 / 100), 2)</f>
        <v>88.4</v>
      </c>
      <c r="K60" s="10">
        <f t="shared" ref="K60:K69" si="11">TRUNC(F60 * H60, 2)</f>
        <v>238.38</v>
      </c>
      <c r="L60" s="10">
        <f t="shared" ref="L60:L69" si="12">M60 - K60</f>
        <v>1538.46</v>
      </c>
      <c r="M60" s="10">
        <f t="shared" ref="M60:M69" si="13">TRUNC(F60 * J60, 2)</f>
        <v>1776.84</v>
      </c>
      <c r="N60" s="11">
        <f t="shared" si="5"/>
        <v>4.371501561236499E-3</v>
      </c>
    </row>
    <row r="61" spans="1:14" ht="39" customHeight="1" x14ac:dyDescent="0.2">
      <c r="A61" s="7" t="s">
        <v>180</v>
      </c>
      <c r="B61" s="9" t="s">
        <v>181</v>
      </c>
      <c r="C61" s="7" t="s">
        <v>44</v>
      </c>
      <c r="D61" s="7" t="s">
        <v>182</v>
      </c>
      <c r="E61" s="8" t="s">
        <v>54</v>
      </c>
      <c r="F61" s="9">
        <v>11</v>
      </c>
      <c r="G61" s="10">
        <v>35.11</v>
      </c>
      <c r="H61" s="10">
        <v>3.86</v>
      </c>
      <c r="I61" s="10">
        <v>38.479999999999997</v>
      </c>
      <c r="J61" s="10">
        <f t="shared" si="10"/>
        <v>42.34</v>
      </c>
      <c r="K61" s="10">
        <f t="shared" si="11"/>
        <v>42.46</v>
      </c>
      <c r="L61" s="10">
        <f t="shared" si="12"/>
        <v>423.28000000000003</v>
      </c>
      <c r="M61" s="10">
        <f t="shared" si="13"/>
        <v>465.74</v>
      </c>
      <c r="N61" s="11">
        <f t="shared" si="5"/>
        <v>1.145844947845775E-3</v>
      </c>
    </row>
    <row r="62" spans="1:14" ht="39" customHeight="1" x14ac:dyDescent="0.2">
      <c r="A62" s="7" t="s">
        <v>183</v>
      </c>
      <c r="B62" s="9" t="s">
        <v>184</v>
      </c>
      <c r="C62" s="7" t="s">
        <v>44</v>
      </c>
      <c r="D62" s="7" t="s">
        <v>185</v>
      </c>
      <c r="E62" s="8" t="s">
        <v>38</v>
      </c>
      <c r="F62" s="9">
        <v>1</v>
      </c>
      <c r="G62" s="10">
        <v>959.24</v>
      </c>
      <c r="H62" s="10">
        <v>107.53</v>
      </c>
      <c r="I62" s="10">
        <v>1049.4000000000001</v>
      </c>
      <c r="J62" s="10">
        <f t="shared" si="10"/>
        <v>1156.93</v>
      </c>
      <c r="K62" s="10">
        <f t="shared" si="11"/>
        <v>107.53</v>
      </c>
      <c r="L62" s="10">
        <f t="shared" si="12"/>
        <v>1049.4000000000001</v>
      </c>
      <c r="M62" s="10">
        <f t="shared" si="13"/>
        <v>1156.93</v>
      </c>
      <c r="N62" s="11">
        <f t="shared" si="5"/>
        <v>2.8463571853635347E-3</v>
      </c>
    </row>
    <row r="63" spans="1:14" ht="39" customHeight="1" x14ac:dyDescent="0.2">
      <c r="A63" s="7" t="s">
        <v>186</v>
      </c>
      <c r="B63" s="9" t="s">
        <v>187</v>
      </c>
      <c r="C63" s="7" t="s">
        <v>44</v>
      </c>
      <c r="D63" s="7" t="s">
        <v>188</v>
      </c>
      <c r="E63" s="8" t="s">
        <v>38</v>
      </c>
      <c r="F63" s="9">
        <v>2</v>
      </c>
      <c r="G63" s="10">
        <v>63.73</v>
      </c>
      <c r="H63" s="10">
        <v>13.95</v>
      </c>
      <c r="I63" s="10">
        <v>62.91</v>
      </c>
      <c r="J63" s="10">
        <f t="shared" si="10"/>
        <v>76.86</v>
      </c>
      <c r="K63" s="10">
        <f t="shared" si="11"/>
        <v>27.9</v>
      </c>
      <c r="L63" s="10">
        <f t="shared" si="12"/>
        <v>125.82</v>
      </c>
      <c r="M63" s="10">
        <f t="shared" si="13"/>
        <v>153.72</v>
      </c>
      <c r="N63" s="11">
        <f t="shared" si="5"/>
        <v>3.7819230768852268E-4</v>
      </c>
    </row>
    <row r="64" spans="1:14" ht="51.95" customHeight="1" x14ac:dyDescent="0.2">
      <c r="A64" s="7" t="s">
        <v>189</v>
      </c>
      <c r="B64" s="9" t="s">
        <v>190</v>
      </c>
      <c r="C64" s="7" t="s">
        <v>44</v>
      </c>
      <c r="D64" s="7" t="s">
        <v>191</v>
      </c>
      <c r="E64" s="8" t="s">
        <v>38</v>
      </c>
      <c r="F64" s="9">
        <v>1</v>
      </c>
      <c r="G64" s="10">
        <v>94.23</v>
      </c>
      <c r="H64" s="10">
        <v>18.600000000000001</v>
      </c>
      <c r="I64" s="10">
        <v>95.05</v>
      </c>
      <c r="J64" s="10">
        <f t="shared" si="10"/>
        <v>113.65</v>
      </c>
      <c r="K64" s="10">
        <f t="shared" si="11"/>
        <v>18.600000000000001</v>
      </c>
      <c r="L64" s="10">
        <f t="shared" si="12"/>
        <v>95.050000000000011</v>
      </c>
      <c r="M64" s="10">
        <f t="shared" si="13"/>
        <v>113.65</v>
      </c>
      <c r="N64" s="11">
        <f t="shared" si="5"/>
        <v>2.7960939219880696E-4</v>
      </c>
    </row>
    <row r="65" spans="1:14" ht="39" customHeight="1" x14ac:dyDescent="0.2">
      <c r="A65" s="7" t="s">
        <v>192</v>
      </c>
      <c r="B65" s="9" t="s">
        <v>193</v>
      </c>
      <c r="C65" s="7" t="s">
        <v>44</v>
      </c>
      <c r="D65" s="7" t="s">
        <v>194</v>
      </c>
      <c r="E65" s="8" t="s">
        <v>38</v>
      </c>
      <c r="F65" s="9">
        <v>1</v>
      </c>
      <c r="G65" s="10">
        <v>47.7</v>
      </c>
      <c r="H65" s="10">
        <v>13.95</v>
      </c>
      <c r="I65" s="10">
        <v>43.58</v>
      </c>
      <c r="J65" s="10">
        <f t="shared" si="10"/>
        <v>57.53</v>
      </c>
      <c r="K65" s="10">
        <f t="shared" si="11"/>
        <v>13.95</v>
      </c>
      <c r="L65" s="10">
        <f t="shared" si="12"/>
        <v>43.58</v>
      </c>
      <c r="M65" s="10">
        <f t="shared" si="13"/>
        <v>57.53</v>
      </c>
      <c r="N65" s="11">
        <f t="shared" si="5"/>
        <v>1.4153918462998119E-4</v>
      </c>
    </row>
    <row r="66" spans="1:14" ht="39" customHeight="1" x14ac:dyDescent="0.2">
      <c r="A66" s="7" t="s">
        <v>195</v>
      </c>
      <c r="B66" s="9" t="s">
        <v>196</v>
      </c>
      <c r="C66" s="7" t="s">
        <v>44</v>
      </c>
      <c r="D66" s="7" t="s">
        <v>197</v>
      </c>
      <c r="E66" s="8" t="s">
        <v>46</v>
      </c>
      <c r="F66" s="9">
        <v>75</v>
      </c>
      <c r="G66" s="10">
        <v>3.79</v>
      </c>
      <c r="H66" s="10">
        <v>3.45</v>
      </c>
      <c r="I66" s="10">
        <v>1.1200000000000001</v>
      </c>
      <c r="J66" s="10">
        <f t="shared" si="10"/>
        <v>4.57</v>
      </c>
      <c r="K66" s="10">
        <f t="shared" si="11"/>
        <v>258.75</v>
      </c>
      <c r="L66" s="10">
        <f t="shared" si="12"/>
        <v>84</v>
      </c>
      <c r="M66" s="10">
        <f t="shared" si="13"/>
        <v>342.75</v>
      </c>
      <c r="N66" s="11">
        <f t="shared" si="5"/>
        <v>8.4325665795108729E-4</v>
      </c>
    </row>
    <row r="67" spans="1:14" ht="51.95" customHeight="1" x14ac:dyDescent="0.2">
      <c r="A67" s="7" t="s">
        <v>198</v>
      </c>
      <c r="B67" s="9" t="s">
        <v>199</v>
      </c>
      <c r="C67" s="7" t="s">
        <v>44</v>
      </c>
      <c r="D67" s="7" t="s">
        <v>200</v>
      </c>
      <c r="E67" s="8" t="s">
        <v>46</v>
      </c>
      <c r="F67" s="9">
        <v>75</v>
      </c>
      <c r="G67" s="10">
        <v>50.14</v>
      </c>
      <c r="H67" s="10">
        <v>6.5</v>
      </c>
      <c r="I67" s="10">
        <v>53.97</v>
      </c>
      <c r="J67" s="10">
        <f t="shared" si="10"/>
        <v>60.47</v>
      </c>
      <c r="K67" s="10">
        <f t="shared" si="11"/>
        <v>487.5</v>
      </c>
      <c r="L67" s="10">
        <f t="shared" si="12"/>
        <v>4047.75</v>
      </c>
      <c r="M67" s="10">
        <f t="shared" si="13"/>
        <v>4535.25</v>
      </c>
      <c r="N67" s="11">
        <f t="shared" si="5"/>
        <v>1.115792781319524E-2</v>
      </c>
    </row>
    <row r="68" spans="1:14" ht="51.95" customHeight="1" x14ac:dyDescent="0.2">
      <c r="A68" s="7" t="s">
        <v>201</v>
      </c>
      <c r="B68" s="9" t="s">
        <v>202</v>
      </c>
      <c r="C68" s="7" t="s">
        <v>44</v>
      </c>
      <c r="D68" s="7" t="s">
        <v>203</v>
      </c>
      <c r="E68" s="8" t="s">
        <v>46</v>
      </c>
      <c r="F68" s="9">
        <v>75</v>
      </c>
      <c r="G68" s="10">
        <v>22.91</v>
      </c>
      <c r="H68" s="10">
        <v>4.9000000000000004</v>
      </c>
      <c r="I68" s="10">
        <v>22.73</v>
      </c>
      <c r="J68" s="10">
        <f t="shared" si="10"/>
        <v>27.63</v>
      </c>
      <c r="K68" s="10">
        <f t="shared" si="11"/>
        <v>367.5</v>
      </c>
      <c r="L68" s="10">
        <f t="shared" si="12"/>
        <v>1704.75</v>
      </c>
      <c r="M68" s="10">
        <f t="shared" si="13"/>
        <v>2072.25</v>
      </c>
      <c r="N68" s="11">
        <f t="shared" si="5"/>
        <v>5.0982891595598564E-3</v>
      </c>
    </row>
    <row r="69" spans="1:14" ht="39" customHeight="1" x14ac:dyDescent="0.2">
      <c r="A69" s="7" t="s">
        <v>204</v>
      </c>
      <c r="B69" s="9" t="s">
        <v>205</v>
      </c>
      <c r="C69" s="7" t="s">
        <v>44</v>
      </c>
      <c r="D69" s="7" t="s">
        <v>206</v>
      </c>
      <c r="E69" s="8" t="s">
        <v>54</v>
      </c>
      <c r="F69" s="9">
        <v>10.050000000000001</v>
      </c>
      <c r="G69" s="10">
        <v>85.83</v>
      </c>
      <c r="H69" s="10">
        <v>3.2</v>
      </c>
      <c r="I69" s="10">
        <v>100.31</v>
      </c>
      <c r="J69" s="10">
        <f t="shared" si="10"/>
        <v>103.51</v>
      </c>
      <c r="K69" s="10">
        <f t="shared" si="11"/>
        <v>32.159999999999997</v>
      </c>
      <c r="L69" s="10">
        <f t="shared" si="12"/>
        <v>1008.11</v>
      </c>
      <c r="M69" s="10">
        <f t="shared" si="13"/>
        <v>1040.27</v>
      </c>
      <c r="N69" s="11">
        <f t="shared" si="5"/>
        <v>2.5593423882327572E-3</v>
      </c>
    </row>
    <row r="70" spans="1:14" ht="24" customHeight="1" x14ac:dyDescent="0.2">
      <c r="A70" s="3" t="s">
        <v>207</v>
      </c>
      <c r="B70" s="3"/>
      <c r="C70" s="3"/>
      <c r="D70" s="3" t="s">
        <v>208</v>
      </c>
      <c r="E70" s="3"/>
      <c r="F70" s="4"/>
      <c r="G70" s="4"/>
      <c r="H70" s="3"/>
      <c r="I70" s="3"/>
      <c r="J70" s="3"/>
      <c r="K70" s="3"/>
      <c r="L70" s="3"/>
      <c r="M70" s="5">
        <v>879.84</v>
      </c>
      <c r="N70" s="6">
        <f t="shared" ref="N70:N101" si="14">M70 / 406459.88</f>
        <v>2.1646416861610058E-3</v>
      </c>
    </row>
    <row r="71" spans="1:14" ht="39" customHeight="1" x14ac:dyDescent="0.2">
      <c r="A71" s="7" t="s">
        <v>209</v>
      </c>
      <c r="B71" s="9" t="s">
        <v>210</v>
      </c>
      <c r="C71" s="7" t="s">
        <v>44</v>
      </c>
      <c r="D71" s="7" t="s">
        <v>211</v>
      </c>
      <c r="E71" s="8" t="s">
        <v>46</v>
      </c>
      <c r="F71" s="9">
        <v>11.7</v>
      </c>
      <c r="G71" s="10">
        <v>62.35</v>
      </c>
      <c r="H71" s="10">
        <v>32.909999999999997</v>
      </c>
      <c r="I71" s="10">
        <v>42.29</v>
      </c>
      <c r="J71" s="10">
        <f>TRUNC(G71 * (1 + 20.61 / 100), 2)</f>
        <v>75.2</v>
      </c>
      <c r="K71" s="10">
        <f>TRUNC(F71 * H71, 2)</f>
        <v>385.04</v>
      </c>
      <c r="L71" s="10">
        <f>M71 - K71</f>
        <v>494.8</v>
      </c>
      <c r="M71" s="10">
        <f>TRUNC(F71 * J71, 2)</f>
        <v>879.84</v>
      </c>
      <c r="N71" s="11">
        <f t="shared" si="14"/>
        <v>2.1646416861610058E-3</v>
      </c>
    </row>
    <row r="72" spans="1:14" ht="24" customHeight="1" x14ac:dyDescent="0.2">
      <c r="A72" s="3" t="s">
        <v>212</v>
      </c>
      <c r="B72" s="3"/>
      <c r="C72" s="3"/>
      <c r="D72" s="3" t="s">
        <v>213</v>
      </c>
      <c r="E72" s="3"/>
      <c r="F72" s="4"/>
      <c r="G72" s="4"/>
      <c r="H72" s="3"/>
      <c r="I72" s="3"/>
      <c r="J72" s="3"/>
      <c r="K72" s="3"/>
      <c r="L72" s="3"/>
      <c r="M72" s="5">
        <v>10010.64</v>
      </c>
      <c r="N72" s="6">
        <f t="shared" si="14"/>
        <v>2.4628851437932815E-2</v>
      </c>
    </row>
    <row r="73" spans="1:14" ht="24" customHeight="1" x14ac:dyDescent="0.2">
      <c r="A73" s="3" t="s">
        <v>214</v>
      </c>
      <c r="B73" s="3"/>
      <c r="C73" s="3"/>
      <c r="D73" s="3" t="s">
        <v>215</v>
      </c>
      <c r="E73" s="3"/>
      <c r="F73" s="4"/>
      <c r="G73" s="4"/>
      <c r="H73" s="3"/>
      <c r="I73" s="3"/>
      <c r="J73" s="3"/>
      <c r="K73" s="3"/>
      <c r="L73" s="3"/>
      <c r="M73" s="5">
        <v>2548.7800000000002</v>
      </c>
      <c r="N73" s="6">
        <f t="shared" si="14"/>
        <v>6.2706803928594384E-3</v>
      </c>
    </row>
    <row r="74" spans="1:14" ht="39" customHeight="1" x14ac:dyDescent="0.2">
      <c r="A74" s="7" t="s">
        <v>216</v>
      </c>
      <c r="B74" s="9" t="s">
        <v>217</v>
      </c>
      <c r="C74" s="7" t="s">
        <v>44</v>
      </c>
      <c r="D74" s="7" t="s">
        <v>218</v>
      </c>
      <c r="E74" s="8" t="s">
        <v>54</v>
      </c>
      <c r="F74" s="9">
        <v>24</v>
      </c>
      <c r="G74" s="10">
        <v>25.2</v>
      </c>
      <c r="H74" s="10">
        <v>19.43</v>
      </c>
      <c r="I74" s="10">
        <v>10.96</v>
      </c>
      <c r="J74" s="10">
        <f t="shared" ref="J74:J88" si="15">TRUNC(G74 * (1 + 20.61 / 100), 2)</f>
        <v>30.39</v>
      </c>
      <c r="K74" s="10">
        <f t="shared" ref="K74:K88" si="16">TRUNC(F74 * H74, 2)</f>
        <v>466.32</v>
      </c>
      <c r="L74" s="10">
        <f t="shared" ref="L74:L88" si="17">M74 - K74</f>
        <v>263.04000000000002</v>
      </c>
      <c r="M74" s="10">
        <f t="shared" ref="M74:M88" si="18">TRUNC(F74 * J74, 2)</f>
        <v>729.36</v>
      </c>
      <c r="N74" s="11">
        <f t="shared" si="14"/>
        <v>1.7944206449108826E-3</v>
      </c>
    </row>
    <row r="75" spans="1:14" ht="39" customHeight="1" x14ac:dyDescent="0.2">
      <c r="A75" s="7" t="s">
        <v>219</v>
      </c>
      <c r="B75" s="9" t="s">
        <v>220</v>
      </c>
      <c r="C75" s="7" t="s">
        <v>44</v>
      </c>
      <c r="D75" s="7" t="s">
        <v>221</v>
      </c>
      <c r="E75" s="8" t="s">
        <v>54</v>
      </c>
      <c r="F75" s="9">
        <v>18</v>
      </c>
      <c r="G75" s="10">
        <v>32.06</v>
      </c>
      <c r="H75" s="10">
        <v>13.68</v>
      </c>
      <c r="I75" s="10">
        <v>24.98</v>
      </c>
      <c r="J75" s="10">
        <f t="shared" si="15"/>
        <v>38.659999999999997</v>
      </c>
      <c r="K75" s="10">
        <f t="shared" si="16"/>
        <v>246.24</v>
      </c>
      <c r="L75" s="10">
        <f t="shared" si="17"/>
        <v>449.64</v>
      </c>
      <c r="M75" s="10">
        <f t="shared" si="18"/>
        <v>695.88</v>
      </c>
      <c r="N75" s="11">
        <f t="shared" si="14"/>
        <v>1.7120508917140851E-3</v>
      </c>
    </row>
    <row r="76" spans="1:14" ht="26.1" customHeight="1" x14ac:dyDescent="0.2">
      <c r="A76" s="7" t="s">
        <v>222</v>
      </c>
      <c r="B76" s="9" t="s">
        <v>223</v>
      </c>
      <c r="C76" s="7" t="s">
        <v>44</v>
      </c>
      <c r="D76" s="7" t="s">
        <v>224</v>
      </c>
      <c r="E76" s="8" t="s">
        <v>38</v>
      </c>
      <c r="F76" s="9">
        <v>1</v>
      </c>
      <c r="G76" s="10">
        <v>42.29</v>
      </c>
      <c r="H76" s="10">
        <v>4.0599999999999996</v>
      </c>
      <c r="I76" s="10">
        <v>46.94</v>
      </c>
      <c r="J76" s="10">
        <f t="shared" si="15"/>
        <v>51</v>
      </c>
      <c r="K76" s="10">
        <f t="shared" si="16"/>
        <v>4.0599999999999996</v>
      </c>
      <c r="L76" s="10">
        <f t="shared" si="17"/>
        <v>46.94</v>
      </c>
      <c r="M76" s="10">
        <f t="shared" si="18"/>
        <v>51</v>
      </c>
      <c r="N76" s="11">
        <f t="shared" si="14"/>
        <v>1.2547363838221869E-4</v>
      </c>
    </row>
    <row r="77" spans="1:14" ht="26.1" customHeight="1" x14ac:dyDescent="0.2">
      <c r="A77" s="7" t="s">
        <v>225</v>
      </c>
      <c r="B77" s="9" t="s">
        <v>226</v>
      </c>
      <c r="C77" s="7" t="s">
        <v>44</v>
      </c>
      <c r="D77" s="7" t="s">
        <v>227</v>
      </c>
      <c r="E77" s="8" t="s">
        <v>38</v>
      </c>
      <c r="F77" s="9">
        <v>1</v>
      </c>
      <c r="G77" s="10">
        <v>88.81</v>
      </c>
      <c r="H77" s="10">
        <v>5.78</v>
      </c>
      <c r="I77" s="10">
        <v>101.33</v>
      </c>
      <c r="J77" s="10">
        <f t="shared" si="15"/>
        <v>107.11</v>
      </c>
      <c r="K77" s="10">
        <f t="shared" si="16"/>
        <v>5.78</v>
      </c>
      <c r="L77" s="10">
        <f t="shared" si="17"/>
        <v>101.33</v>
      </c>
      <c r="M77" s="10">
        <f t="shared" si="18"/>
        <v>107.11</v>
      </c>
      <c r="N77" s="11">
        <f t="shared" si="14"/>
        <v>2.6351924327685182E-4</v>
      </c>
    </row>
    <row r="78" spans="1:14" ht="39" customHeight="1" x14ac:dyDescent="0.2">
      <c r="A78" s="7" t="s">
        <v>228</v>
      </c>
      <c r="B78" s="9" t="s">
        <v>229</v>
      </c>
      <c r="C78" s="7" t="s">
        <v>44</v>
      </c>
      <c r="D78" s="7" t="s">
        <v>230</v>
      </c>
      <c r="E78" s="8" t="s">
        <v>38</v>
      </c>
      <c r="F78" s="9">
        <v>2</v>
      </c>
      <c r="G78" s="10">
        <v>142.15</v>
      </c>
      <c r="H78" s="10">
        <v>13.25</v>
      </c>
      <c r="I78" s="10">
        <v>158.19</v>
      </c>
      <c r="J78" s="10">
        <f t="shared" si="15"/>
        <v>171.44</v>
      </c>
      <c r="K78" s="10">
        <f t="shared" si="16"/>
        <v>26.5</v>
      </c>
      <c r="L78" s="10">
        <f t="shared" si="17"/>
        <v>316.38</v>
      </c>
      <c r="M78" s="10">
        <f t="shared" si="18"/>
        <v>342.88</v>
      </c>
      <c r="N78" s="11">
        <f t="shared" si="14"/>
        <v>8.4357649271559094E-4</v>
      </c>
    </row>
    <row r="79" spans="1:14" ht="39" customHeight="1" x14ac:dyDescent="0.2">
      <c r="A79" s="7" t="s">
        <v>231</v>
      </c>
      <c r="B79" s="9" t="s">
        <v>232</v>
      </c>
      <c r="C79" s="7" t="s">
        <v>44</v>
      </c>
      <c r="D79" s="7" t="s">
        <v>233</v>
      </c>
      <c r="E79" s="8" t="s">
        <v>38</v>
      </c>
      <c r="F79" s="9">
        <v>8</v>
      </c>
      <c r="G79" s="10">
        <v>9.41</v>
      </c>
      <c r="H79" s="10">
        <v>6.93</v>
      </c>
      <c r="I79" s="10">
        <v>4.41</v>
      </c>
      <c r="J79" s="10">
        <f t="shared" si="15"/>
        <v>11.34</v>
      </c>
      <c r="K79" s="10">
        <f t="shared" si="16"/>
        <v>55.44</v>
      </c>
      <c r="L79" s="10">
        <f t="shared" si="17"/>
        <v>35.28</v>
      </c>
      <c r="M79" s="10">
        <f t="shared" si="18"/>
        <v>90.72</v>
      </c>
      <c r="N79" s="11">
        <f t="shared" si="14"/>
        <v>2.231954602751937E-4</v>
      </c>
    </row>
    <row r="80" spans="1:14" ht="39" customHeight="1" x14ac:dyDescent="0.2">
      <c r="A80" s="7" t="s">
        <v>234</v>
      </c>
      <c r="B80" s="9" t="s">
        <v>235</v>
      </c>
      <c r="C80" s="7" t="s">
        <v>44</v>
      </c>
      <c r="D80" s="7" t="s">
        <v>236</v>
      </c>
      <c r="E80" s="8" t="s">
        <v>38</v>
      </c>
      <c r="F80" s="9">
        <v>2</v>
      </c>
      <c r="G80" s="10">
        <v>21.17</v>
      </c>
      <c r="H80" s="10">
        <v>11.72</v>
      </c>
      <c r="I80" s="10">
        <v>13.81</v>
      </c>
      <c r="J80" s="10">
        <f t="shared" si="15"/>
        <v>25.53</v>
      </c>
      <c r="K80" s="10">
        <f t="shared" si="16"/>
        <v>23.44</v>
      </c>
      <c r="L80" s="10">
        <f t="shared" si="17"/>
        <v>27.62</v>
      </c>
      <c r="M80" s="10">
        <f t="shared" si="18"/>
        <v>51.06</v>
      </c>
      <c r="N80" s="11">
        <f t="shared" si="14"/>
        <v>1.2562125442737424E-4</v>
      </c>
    </row>
    <row r="81" spans="1:14" ht="39" customHeight="1" x14ac:dyDescent="0.2">
      <c r="A81" s="7" t="s">
        <v>237</v>
      </c>
      <c r="B81" s="9" t="s">
        <v>238</v>
      </c>
      <c r="C81" s="7" t="s">
        <v>44</v>
      </c>
      <c r="D81" s="7" t="s">
        <v>239</v>
      </c>
      <c r="E81" s="8" t="s">
        <v>38</v>
      </c>
      <c r="F81" s="9">
        <v>1</v>
      </c>
      <c r="G81" s="10">
        <v>14.19</v>
      </c>
      <c r="H81" s="10">
        <v>10.35</v>
      </c>
      <c r="I81" s="10">
        <v>6.76</v>
      </c>
      <c r="J81" s="10">
        <f t="shared" si="15"/>
        <v>17.11</v>
      </c>
      <c r="K81" s="10">
        <f t="shared" si="16"/>
        <v>10.35</v>
      </c>
      <c r="L81" s="10">
        <f t="shared" si="17"/>
        <v>6.76</v>
      </c>
      <c r="M81" s="10">
        <f t="shared" si="18"/>
        <v>17.11</v>
      </c>
      <c r="N81" s="11">
        <f t="shared" si="14"/>
        <v>4.209517554352474E-5</v>
      </c>
    </row>
    <row r="82" spans="1:14" ht="26.1" customHeight="1" x14ac:dyDescent="0.2">
      <c r="A82" s="7" t="s">
        <v>240</v>
      </c>
      <c r="B82" s="9" t="s">
        <v>241</v>
      </c>
      <c r="C82" s="7" t="s">
        <v>44</v>
      </c>
      <c r="D82" s="7" t="s">
        <v>242</v>
      </c>
      <c r="E82" s="8" t="s">
        <v>38</v>
      </c>
      <c r="F82" s="9">
        <v>1</v>
      </c>
      <c r="G82" s="10">
        <v>24.7</v>
      </c>
      <c r="H82" s="10">
        <v>8.65</v>
      </c>
      <c r="I82" s="10">
        <v>21.14</v>
      </c>
      <c r="J82" s="10">
        <f t="shared" si="15"/>
        <v>29.79</v>
      </c>
      <c r="K82" s="10">
        <f t="shared" si="16"/>
        <v>8.65</v>
      </c>
      <c r="L82" s="10">
        <f t="shared" si="17"/>
        <v>21.14</v>
      </c>
      <c r="M82" s="10">
        <f t="shared" si="18"/>
        <v>29.79</v>
      </c>
      <c r="N82" s="11">
        <f t="shared" si="14"/>
        <v>7.3291366419731268E-5</v>
      </c>
    </row>
    <row r="83" spans="1:14" ht="39" customHeight="1" x14ac:dyDescent="0.2">
      <c r="A83" s="7" t="s">
        <v>243</v>
      </c>
      <c r="B83" s="9" t="s">
        <v>244</v>
      </c>
      <c r="C83" s="7" t="s">
        <v>44</v>
      </c>
      <c r="D83" s="7" t="s">
        <v>245</v>
      </c>
      <c r="E83" s="8" t="s">
        <v>38</v>
      </c>
      <c r="F83" s="9">
        <v>4</v>
      </c>
      <c r="G83" s="10">
        <v>14.04</v>
      </c>
      <c r="H83" s="10">
        <v>6.69</v>
      </c>
      <c r="I83" s="10">
        <v>10.24</v>
      </c>
      <c r="J83" s="10">
        <f t="shared" si="15"/>
        <v>16.93</v>
      </c>
      <c r="K83" s="10">
        <f t="shared" si="16"/>
        <v>26.76</v>
      </c>
      <c r="L83" s="10">
        <f t="shared" si="17"/>
        <v>40.959999999999994</v>
      </c>
      <c r="M83" s="10">
        <f t="shared" si="18"/>
        <v>67.72</v>
      </c>
      <c r="N83" s="11">
        <f t="shared" si="14"/>
        <v>1.6660930963223233E-4</v>
      </c>
    </row>
    <row r="84" spans="1:14" ht="39" customHeight="1" x14ac:dyDescent="0.2">
      <c r="A84" s="7" t="s">
        <v>246</v>
      </c>
      <c r="B84" s="9" t="s">
        <v>247</v>
      </c>
      <c r="C84" s="7" t="s">
        <v>44</v>
      </c>
      <c r="D84" s="7" t="s">
        <v>248</v>
      </c>
      <c r="E84" s="8" t="s">
        <v>38</v>
      </c>
      <c r="F84" s="9">
        <v>1</v>
      </c>
      <c r="G84" s="10">
        <v>22.05</v>
      </c>
      <c r="H84" s="10">
        <v>8.93</v>
      </c>
      <c r="I84" s="10">
        <v>17.66</v>
      </c>
      <c r="J84" s="10">
        <f t="shared" si="15"/>
        <v>26.59</v>
      </c>
      <c r="K84" s="10">
        <f t="shared" si="16"/>
        <v>8.93</v>
      </c>
      <c r="L84" s="10">
        <f t="shared" si="17"/>
        <v>17.66</v>
      </c>
      <c r="M84" s="10">
        <f t="shared" si="18"/>
        <v>26.59</v>
      </c>
      <c r="N84" s="11">
        <f t="shared" si="14"/>
        <v>6.541851067810186E-5</v>
      </c>
    </row>
    <row r="85" spans="1:14" ht="39" customHeight="1" x14ac:dyDescent="0.2">
      <c r="A85" s="7" t="s">
        <v>249</v>
      </c>
      <c r="B85" s="9" t="s">
        <v>250</v>
      </c>
      <c r="C85" s="7" t="s">
        <v>44</v>
      </c>
      <c r="D85" s="7" t="s">
        <v>251</v>
      </c>
      <c r="E85" s="8" t="s">
        <v>38</v>
      </c>
      <c r="F85" s="9">
        <v>1</v>
      </c>
      <c r="G85" s="10">
        <v>10.93</v>
      </c>
      <c r="H85" s="10">
        <v>4.0999999999999996</v>
      </c>
      <c r="I85" s="10">
        <v>9.08</v>
      </c>
      <c r="J85" s="10">
        <f t="shared" si="15"/>
        <v>13.18</v>
      </c>
      <c r="K85" s="10">
        <f t="shared" si="16"/>
        <v>4.0999999999999996</v>
      </c>
      <c r="L85" s="10">
        <f t="shared" si="17"/>
        <v>9.08</v>
      </c>
      <c r="M85" s="10">
        <f t="shared" si="18"/>
        <v>13.18</v>
      </c>
      <c r="N85" s="11">
        <f t="shared" si="14"/>
        <v>3.2426324585836119E-5</v>
      </c>
    </row>
    <row r="86" spans="1:14" ht="39" customHeight="1" x14ac:dyDescent="0.2">
      <c r="A86" s="7" t="s">
        <v>252</v>
      </c>
      <c r="B86" s="9" t="s">
        <v>253</v>
      </c>
      <c r="C86" s="7" t="s">
        <v>44</v>
      </c>
      <c r="D86" s="7" t="s">
        <v>254</v>
      </c>
      <c r="E86" s="8" t="s">
        <v>38</v>
      </c>
      <c r="F86" s="9">
        <v>2</v>
      </c>
      <c r="G86" s="10">
        <v>13.56</v>
      </c>
      <c r="H86" s="10">
        <v>6.21</v>
      </c>
      <c r="I86" s="10">
        <v>10.14</v>
      </c>
      <c r="J86" s="10">
        <f t="shared" si="15"/>
        <v>16.350000000000001</v>
      </c>
      <c r="K86" s="10">
        <f t="shared" si="16"/>
        <v>12.42</v>
      </c>
      <c r="L86" s="10">
        <f t="shared" si="17"/>
        <v>20.28</v>
      </c>
      <c r="M86" s="10">
        <f t="shared" si="18"/>
        <v>32.700000000000003</v>
      </c>
      <c r="N86" s="11">
        <f t="shared" si="14"/>
        <v>8.0450744609775521E-5</v>
      </c>
    </row>
    <row r="87" spans="1:14" ht="39" customHeight="1" x14ac:dyDescent="0.2">
      <c r="A87" s="7" t="s">
        <v>255</v>
      </c>
      <c r="B87" s="9" t="s">
        <v>256</v>
      </c>
      <c r="C87" s="7" t="s">
        <v>44</v>
      </c>
      <c r="D87" s="7" t="s">
        <v>257</v>
      </c>
      <c r="E87" s="8" t="s">
        <v>38</v>
      </c>
      <c r="F87" s="9">
        <v>2</v>
      </c>
      <c r="G87" s="10">
        <v>110.66</v>
      </c>
      <c r="H87" s="10">
        <v>11.3</v>
      </c>
      <c r="I87" s="10">
        <v>122.16</v>
      </c>
      <c r="J87" s="10">
        <f t="shared" si="15"/>
        <v>133.46</v>
      </c>
      <c r="K87" s="10">
        <f t="shared" si="16"/>
        <v>22.6</v>
      </c>
      <c r="L87" s="10">
        <f t="shared" si="17"/>
        <v>244.32000000000002</v>
      </c>
      <c r="M87" s="10">
        <f t="shared" si="18"/>
        <v>266.92</v>
      </c>
      <c r="N87" s="11">
        <f t="shared" si="14"/>
        <v>6.5669457954866295E-4</v>
      </c>
    </row>
    <row r="88" spans="1:14" ht="51.95" customHeight="1" x14ac:dyDescent="0.2">
      <c r="A88" s="7" t="s">
        <v>258</v>
      </c>
      <c r="B88" s="9" t="s">
        <v>259</v>
      </c>
      <c r="C88" s="7" t="s">
        <v>44</v>
      </c>
      <c r="D88" s="7" t="s">
        <v>260</v>
      </c>
      <c r="E88" s="8" t="s">
        <v>38</v>
      </c>
      <c r="F88" s="9">
        <v>1</v>
      </c>
      <c r="G88" s="10">
        <v>22.19</v>
      </c>
      <c r="H88" s="10">
        <v>4.6900000000000004</v>
      </c>
      <c r="I88" s="10">
        <v>22.07</v>
      </c>
      <c r="J88" s="10">
        <f t="shared" si="15"/>
        <v>26.76</v>
      </c>
      <c r="K88" s="10">
        <f t="shared" si="16"/>
        <v>4.6900000000000004</v>
      </c>
      <c r="L88" s="10">
        <f t="shared" si="17"/>
        <v>22.07</v>
      </c>
      <c r="M88" s="10">
        <f t="shared" si="18"/>
        <v>26.76</v>
      </c>
      <c r="N88" s="11">
        <f t="shared" si="14"/>
        <v>6.5836756139375923E-5</v>
      </c>
    </row>
    <row r="89" spans="1:14" ht="24" customHeight="1" x14ac:dyDescent="0.2">
      <c r="A89" s="3" t="s">
        <v>261</v>
      </c>
      <c r="B89" s="3"/>
      <c r="C89" s="3"/>
      <c r="D89" s="3" t="s">
        <v>262</v>
      </c>
      <c r="E89" s="3"/>
      <c r="F89" s="4"/>
      <c r="G89" s="4"/>
      <c r="H89" s="3"/>
      <c r="I89" s="3"/>
      <c r="J89" s="3"/>
      <c r="K89" s="3"/>
      <c r="L89" s="3"/>
      <c r="M89" s="5">
        <v>7461.86</v>
      </c>
      <c r="N89" s="6">
        <f t="shared" si="14"/>
        <v>1.8358171045073379E-2</v>
      </c>
    </row>
    <row r="90" spans="1:14" ht="39" customHeight="1" x14ac:dyDescent="0.2">
      <c r="A90" s="7" t="s">
        <v>263</v>
      </c>
      <c r="B90" s="9" t="s">
        <v>264</v>
      </c>
      <c r="C90" s="7" t="s">
        <v>44</v>
      </c>
      <c r="D90" s="7" t="s">
        <v>265</v>
      </c>
      <c r="E90" s="8" t="s">
        <v>54</v>
      </c>
      <c r="F90" s="9">
        <v>5.2</v>
      </c>
      <c r="G90" s="10">
        <v>22.95</v>
      </c>
      <c r="H90" s="10">
        <v>14.98</v>
      </c>
      <c r="I90" s="10">
        <v>12.69</v>
      </c>
      <c r="J90" s="10">
        <f t="shared" ref="J90:J104" si="19">TRUNC(G90 * (1 + 20.61 / 100), 2)</f>
        <v>27.67</v>
      </c>
      <c r="K90" s="10">
        <f t="shared" ref="K90:K104" si="20">TRUNC(F90 * H90, 2)</f>
        <v>77.89</v>
      </c>
      <c r="L90" s="10">
        <f t="shared" ref="L90:L104" si="21">M90 - K90</f>
        <v>65.989999999999995</v>
      </c>
      <c r="M90" s="10">
        <f t="shared" ref="M90:M104" si="22">TRUNC(F90 * J90, 2)</f>
        <v>143.88</v>
      </c>
      <c r="N90" s="11">
        <f t="shared" si="14"/>
        <v>3.5398327628301224E-4</v>
      </c>
    </row>
    <row r="91" spans="1:14" ht="39" customHeight="1" x14ac:dyDescent="0.2">
      <c r="A91" s="7" t="s">
        <v>266</v>
      </c>
      <c r="B91" s="9" t="s">
        <v>267</v>
      </c>
      <c r="C91" s="7" t="s">
        <v>44</v>
      </c>
      <c r="D91" s="7" t="s">
        <v>268</v>
      </c>
      <c r="E91" s="8" t="s">
        <v>54</v>
      </c>
      <c r="F91" s="9">
        <v>10</v>
      </c>
      <c r="G91" s="10">
        <v>29.07</v>
      </c>
      <c r="H91" s="10">
        <v>16.27</v>
      </c>
      <c r="I91" s="10">
        <v>18.79</v>
      </c>
      <c r="J91" s="10">
        <f t="shared" si="19"/>
        <v>35.06</v>
      </c>
      <c r="K91" s="10">
        <f t="shared" si="20"/>
        <v>162.69999999999999</v>
      </c>
      <c r="L91" s="10">
        <f t="shared" si="21"/>
        <v>187.90000000000003</v>
      </c>
      <c r="M91" s="10">
        <f t="shared" si="22"/>
        <v>350.6</v>
      </c>
      <c r="N91" s="11">
        <f t="shared" si="14"/>
        <v>8.6256975719227198E-4</v>
      </c>
    </row>
    <row r="92" spans="1:14" ht="39" customHeight="1" x14ac:dyDescent="0.2">
      <c r="A92" s="7" t="s">
        <v>269</v>
      </c>
      <c r="B92" s="9" t="s">
        <v>270</v>
      </c>
      <c r="C92" s="7" t="s">
        <v>44</v>
      </c>
      <c r="D92" s="7" t="s">
        <v>271</v>
      </c>
      <c r="E92" s="8" t="s">
        <v>54</v>
      </c>
      <c r="F92" s="9">
        <v>1</v>
      </c>
      <c r="G92" s="10">
        <v>36.21</v>
      </c>
      <c r="H92" s="10">
        <v>19.5</v>
      </c>
      <c r="I92" s="10">
        <v>24.17</v>
      </c>
      <c r="J92" s="10">
        <f t="shared" si="19"/>
        <v>43.67</v>
      </c>
      <c r="K92" s="10">
        <f t="shared" si="20"/>
        <v>19.5</v>
      </c>
      <c r="L92" s="10">
        <f t="shared" si="21"/>
        <v>24.17</v>
      </c>
      <c r="M92" s="10">
        <f t="shared" si="22"/>
        <v>43.67</v>
      </c>
      <c r="N92" s="11">
        <f t="shared" si="14"/>
        <v>1.0743987819904883E-4</v>
      </c>
    </row>
    <row r="93" spans="1:14" ht="39" customHeight="1" x14ac:dyDescent="0.2">
      <c r="A93" s="7" t="s">
        <v>272</v>
      </c>
      <c r="B93" s="9" t="s">
        <v>273</v>
      </c>
      <c r="C93" s="7" t="s">
        <v>44</v>
      </c>
      <c r="D93" s="7" t="s">
        <v>274</v>
      </c>
      <c r="E93" s="8" t="s">
        <v>54</v>
      </c>
      <c r="F93" s="9">
        <v>31.1</v>
      </c>
      <c r="G93" s="10">
        <v>40.479999999999997</v>
      </c>
      <c r="H93" s="10">
        <v>22.73</v>
      </c>
      <c r="I93" s="10">
        <v>26.09</v>
      </c>
      <c r="J93" s="10">
        <f t="shared" si="19"/>
        <v>48.82</v>
      </c>
      <c r="K93" s="10">
        <f t="shared" si="20"/>
        <v>706.9</v>
      </c>
      <c r="L93" s="10">
        <f t="shared" si="21"/>
        <v>811.4</v>
      </c>
      <c r="M93" s="10">
        <f t="shared" si="22"/>
        <v>1518.3</v>
      </c>
      <c r="N93" s="11">
        <f t="shared" si="14"/>
        <v>3.7354240226612277E-3</v>
      </c>
    </row>
    <row r="94" spans="1:14" ht="39" customHeight="1" x14ac:dyDescent="0.2">
      <c r="A94" s="7" t="s">
        <v>275</v>
      </c>
      <c r="B94" s="9" t="s">
        <v>276</v>
      </c>
      <c r="C94" s="7" t="s">
        <v>44</v>
      </c>
      <c r="D94" s="7" t="s">
        <v>277</v>
      </c>
      <c r="E94" s="8" t="s">
        <v>38</v>
      </c>
      <c r="F94" s="9">
        <v>6</v>
      </c>
      <c r="G94" s="10">
        <v>585.03</v>
      </c>
      <c r="H94" s="10">
        <v>315.27</v>
      </c>
      <c r="I94" s="10">
        <v>390.33</v>
      </c>
      <c r="J94" s="10">
        <f t="shared" si="19"/>
        <v>705.6</v>
      </c>
      <c r="K94" s="10">
        <f t="shared" si="20"/>
        <v>1891.62</v>
      </c>
      <c r="L94" s="10">
        <f t="shared" si="21"/>
        <v>2341.9800000000005</v>
      </c>
      <c r="M94" s="10">
        <f t="shared" si="22"/>
        <v>4233.6000000000004</v>
      </c>
      <c r="N94" s="11">
        <f t="shared" si="14"/>
        <v>1.0415788146175707E-2</v>
      </c>
    </row>
    <row r="95" spans="1:14" ht="51.95" customHeight="1" x14ac:dyDescent="0.2">
      <c r="A95" s="7" t="s">
        <v>278</v>
      </c>
      <c r="B95" s="9" t="s">
        <v>279</v>
      </c>
      <c r="C95" s="7" t="s">
        <v>44</v>
      </c>
      <c r="D95" s="7" t="s">
        <v>280</v>
      </c>
      <c r="E95" s="8" t="s">
        <v>38</v>
      </c>
      <c r="F95" s="9">
        <v>2</v>
      </c>
      <c r="G95" s="10">
        <v>69.540000000000006</v>
      </c>
      <c r="H95" s="10">
        <v>21.65</v>
      </c>
      <c r="I95" s="10">
        <v>62.22</v>
      </c>
      <c r="J95" s="10">
        <f t="shared" si="19"/>
        <v>83.87</v>
      </c>
      <c r="K95" s="10">
        <f t="shared" si="20"/>
        <v>43.3</v>
      </c>
      <c r="L95" s="10">
        <f t="shared" si="21"/>
        <v>124.44000000000001</v>
      </c>
      <c r="M95" s="10">
        <f t="shared" si="22"/>
        <v>167.74</v>
      </c>
      <c r="N95" s="11">
        <f t="shared" si="14"/>
        <v>4.126852569065365E-4</v>
      </c>
    </row>
    <row r="96" spans="1:14" ht="26.1" customHeight="1" x14ac:dyDescent="0.2">
      <c r="A96" s="7" t="s">
        <v>281</v>
      </c>
      <c r="B96" s="9" t="s">
        <v>282</v>
      </c>
      <c r="C96" s="7" t="s">
        <v>44</v>
      </c>
      <c r="D96" s="7" t="s">
        <v>283</v>
      </c>
      <c r="E96" s="8" t="s">
        <v>38</v>
      </c>
      <c r="F96" s="9">
        <v>1</v>
      </c>
      <c r="G96" s="10">
        <v>358.69</v>
      </c>
      <c r="H96" s="10">
        <v>13.89</v>
      </c>
      <c r="I96" s="10">
        <v>418.72</v>
      </c>
      <c r="J96" s="10">
        <f t="shared" si="19"/>
        <v>432.61</v>
      </c>
      <c r="K96" s="10">
        <f t="shared" si="20"/>
        <v>13.89</v>
      </c>
      <c r="L96" s="10">
        <f t="shared" si="21"/>
        <v>418.72</v>
      </c>
      <c r="M96" s="10">
        <f t="shared" si="22"/>
        <v>432.61</v>
      </c>
      <c r="N96" s="11">
        <f t="shared" si="14"/>
        <v>1.0643362882457182E-3</v>
      </c>
    </row>
    <row r="97" spans="1:14" ht="39" customHeight="1" x14ac:dyDescent="0.2">
      <c r="A97" s="7" t="s">
        <v>284</v>
      </c>
      <c r="B97" s="9" t="s">
        <v>285</v>
      </c>
      <c r="C97" s="7" t="s">
        <v>44</v>
      </c>
      <c r="D97" s="7" t="s">
        <v>286</v>
      </c>
      <c r="E97" s="8" t="s">
        <v>38</v>
      </c>
      <c r="F97" s="9">
        <v>2</v>
      </c>
      <c r="G97" s="10">
        <v>18.489999999999998</v>
      </c>
      <c r="H97" s="10">
        <v>8.44</v>
      </c>
      <c r="I97" s="10">
        <v>13.86</v>
      </c>
      <c r="J97" s="10">
        <f t="shared" si="19"/>
        <v>22.3</v>
      </c>
      <c r="K97" s="10">
        <f t="shared" si="20"/>
        <v>16.88</v>
      </c>
      <c r="L97" s="10">
        <f t="shared" si="21"/>
        <v>27.720000000000002</v>
      </c>
      <c r="M97" s="10">
        <f t="shared" si="22"/>
        <v>44.6</v>
      </c>
      <c r="N97" s="11">
        <f t="shared" si="14"/>
        <v>1.0972792689895988E-4</v>
      </c>
    </row>
    <row r="98" spans="1:14" ht="51.95" customHeight="1" x14ac:dyDescent="0.2">
      <c r="A98" s="7" t="s">
        <v>287</v>
      </c>
      <c r="B98" s="9" t="s">
        <v>288</v>
      </c>
      <c r="C98" s="7" t="s">
        <v>44</v>
      </c>
      <c r="D98" s="7" t="s">
        <v>289</v>
      </c>
      <c r="E98" s="8" t="s">
        <v>38</v>
      </c>
      <c r="F98" s="9">
        <v>4</v>
      </c>
      <c r="G98" s="10">
        <v>11.2</v>
      </c>
      <c r="H98" s="10">
        <v>6.48</v>
      </c>
      <c r="I98" s="10">
        <v>7.02</v>
      </c>
      <c r="J98" s="10">
        <f t="shared" si="19"/>
        <v>13.5</v>
      </c>
      <c r="K98" s="10">
        <f t="shared" si="20"/>
        <v>25.92</v>
      </c>
      <c r="L98" s="10">
        <f t="shared" si="21"/>
        <v>28.08</v>
      </c>
      <c r="M98" s="10">
        <f t="shared" si="22"/>
        <v>54</v>
      </c>
      <c r="N98" s="11">
        <f t="shared" si="14"/>
        <v>1.3285444063999626E-4</v>
      </c>
    </row>
    <row r="99" spans="1:14" ht="51.95" customHeight="1" x14ac:dyDescent="0.2">
      <c r="A99" s="7" t="s">
        <v>290</v>
      </c>
      <c r="B99" s="9" t="s">
        <v>291</v>
      </c>
      <c r="C99" s="7" t="s">
        <v>44</v>
      </c>
      <c r="D99" s="7" t="s">
        <v>292</v>
      </c>
      <c r="E99" s="8" t="s">
        <v>38</v>
      </c>
      <c r="F99" s="9">
        <v>4</v>
      </c>
      <c r="G99" s="10">
        <v>29.39</v>
      </c>
      <c r="H99" s="10">
        <v>9.83</v>
      </c>
      <c r="I99" s="10">
        <v>25.61</v>
      </c>
      <c r="J99" s="10">
        <f t="shared" si="19"/>
        <v>35.44</v>
      </c>
      <c r="K99" s="10">
        <f t="shared" si="20"/>
        <v>39.32</v>
      </c>
      <c r="L99" s="10">
        <f t="shared" si="21"/>
        <v>102.44</v>
      </c>
      <c r="M99" s="10">
        <f t="shared" si="22"/>
        <v>141.76</v>
      </c>
      <c r="N99" s="11">
        <f t="shared" si="14"/>
        <v>3.4876750935418274E-4</v>
      </c>
    </row>
    <row r="100" spans="1:14" ht="51.95" customHeight="1" x14ac:dyDescent="0.2">
      <c r="A100" s="7" t="s">
        <v>293</v>
      </c>
      <c r="B100" s="9" t="s">
        <v>294</v>
      </c>
      <c r="C100" s="7" t="s">
        <v>44</v>
      </c>
      <c r="D100" s="7" t="s">
        <v>295</v>
      </c>
      <c r="E100" s="8" t="s">
        <v>38</v>
      </c>
      <c r="F100" s="9">
        <v>3</v>
      </c>
      <c r="G100" s="10">
        <v>15.9</v>
      </c>
      <c r="H100" s="10">
        <v>7.03</v>
      </c>
      <c r="I100" s="10">
        <v>12.14</v>
      </c>
      <c r="J100" s="10">
        <f t="shared" si="19"/>
        <v>19.170000000000002</v>
      </c>
      <c r="K100" s="10">
        <f t="shared" si="20"/>
        <v>21.09</v>
      </c>
      <c r="L100" s="10">
        <f t="shared" si="21"/>
        <v>36.42</v>
      </c>
      <c r="M100" s="10">
        <f t="shared" si="22"/>
        <v>57.51</v>
      </c>
      <c r="N100" s="11">
        <f t="shared" si="14"/>
        <v>1.4148997928159601E-4</v>
      </c>
    </row>
    <row r="101" spans="1:14" ht="51.95" customHeight="1" x14ac:dyDescent="0.2">
      <c r="A101" s="7" t="s">
        <v>296</v>
      </c>
      <c r="B101" s="9" t="s">
        <v>297</v>
      </c>
      <c r="C101" s="7" t="s">
        <v>44</v>
      </c>
      <c r="D101" s="7" t="s">
        <v>298</v>
      </c>
      <c r="E101" s="8" t="s">
        <v>38</v>
      </c>
      <c r="F101" s="9">
        <v>2</v>
      </c>
      <c r="G101" s="10">
        <v>11.45</v>
      </c>
      <c r="H101" s="10">
        <v>6.48</v>
      </c>
      <c r="I101" s="10">
        <v>7.32</v>
      </c>
      <c r="J101" s="10">
        <f t="shared" si="19"/>
        <v>13.8</v>
      </c>
      <c r="K101" s="10">
        <f t="shared" si="20"/>
        <v>12.96</v>
      </c>
      <c r="L101" s="10">
        <f t="shared" si="21"/>
        <v>14.64</v>
      </c>
      <c r="M101" s="10">
        <f t="shared" si="22"/>
        <v>27.6</v>
      </c>
      <c r="N101" s="11">
        <f t="shared" si="14"/>
        <v>6.7903380771553641E-5</v>
      </c>
    </row>
    <row r="102" spans="1:14" ht="51.95" customHeight="1" x14ac:dyDescent="0.2">
      <c r="A102" s="7" t="s">
        <v>299</v>
      </c>
      <c r="B102" s="9" t="s">
        <v>300</v>
      </c>
      <c r="C102" s="7" t="s">
        <v>44</v>
      </c>
      <c r="D102" s="7" t="s">
        <v>301</v>
      </c>
      <c r="E102" s="8" t="s">
        <v>38</v>
      </c>
      <c r="F102" s="9">
        <v>2</v>
      </c>
      <c r="G102" s="10">
        <v>45.66</v>
      </c>
      <c r="H102" s="10">
        <v>11.88</v>
      </c>
      <c r="I102" s="10">
        <v>43.19</v>
      </c>
      <c r="J102" s="10">
        <f t="shared" si="19"/>
        <v>55.07</v>
      </c>
      <c r="K102" s="10">
        <f t="shared" si="20"/>
        <v>23.76</v>
      </c>
      <c r="L102" s="10">
        <f t="shared" si="21"/>
        <v>86.38</v>
      </c>
      <c r="M102" s="10">
        <f t="shared" si="22"/>
        <v>110.14</v>
      </c>
      <c r="N102" s="11">
        <f t="shared" ref="N102:N133" si="23">M102 / 406459.88</f>
        <v>2.7097385355720716E-4</v>
      </c>
    </row>
    <row r="103" spans="1:14" ht="51.95" customHeight="1" x14ac:dyDescent="0.2">
      <c r="A103" s="7" t="s">
        <v>302</v>
      </c>
      <c r="B103" s="9" t="s">
        <v>303</v>
      </c>
      <c r="C103" s="7" t="s">
        <v>44</v>
      </c>
      <c r="D103" s="7" t="s">
        <v>304</v>
      </c>
      <c r="E103" s="8" t="s">
        <v>38</v>
      </c>
      <c r="F103" s="9">
        <v>1</v>
      </c>
      <c r="G103" s="10">
        <v>25.75</v>
      </c>
      <c r="H103" s="10">
        <v>9.4</v>
      </c>
      <c r="I103" s="10">
        <v>21.65</v>
      </c>
      <c r="J103" s="10">
        <f t="shared" si="19"/>
        <v>31.05</v>
      </c>
      <c r="K103" s="10">
        <f t="shared" si="20"/>
        <v>9.4</v>
      </c>
      <c r="L103" s="10">
        <f t="shared" si="21"/>
        <v>21.65</v>
      </c>
      <c r="M103" s="10">
        <f t="shared" si="22"/>
        <v>31.05</v>
      </c>
      <c r="N103" s="11">
        <f t="shared" si="23"/>
        <v>7.6391303367997845E-5</v>
      </c>
    </row>
    <row r="104" spans="1:14" ht="51.95" customHeight="1" x14ac:dyDescent="0.2">
      <c r="A104" s="7" t="s">
        <v>305</v>
      </c>
      <c r="B104" s="9" t="s">
        <v>306</v>
      </c>
      <c r="C104" s="7" t="s">
        <v>44</v>
      </c>
      <c r="D104" s="7" t="s">
        <v>307</v>
      </c>
      <c r="E104" s="8" t="s">
        <v>38</v>
      </c>
      <c r="F104" s="9">
        <v>2</v>
      </c>
      <c r="G104" s="10">
        <v>43.45</v>
      </c>
      <c r="H104" s="10">
        <v>11.88</v>
      </c>
      <c r="I104" s="10">
        <v>40.520000000000003</v>
      </c>
      <c r="J104" s="10">
        <f t="shared" si="19"/>
        <v>52.4</v>
      </c>
      <c r="K104" s="10">
        <f t="shared" si="20"/>
        <v>23.76</v>
      </c>
      <c r="L104" s="10">
        <f t="shared" si="21"/>
        <v>81.039999999999992</v>
      </c>
      <c r="M104" s="10">
        <f t="shared" si="22"/>
        <v>104.8</v>
      </c>
      <c r="N104" s="11">
        <f t="shared" si="23"/>
        <v>2.5783602553836309E-4</v>
      </c>
    </row>
    <row r="105" spans="1:14" ht="24" customHeight="1" x14ac:dyDescent="0.2">
      <c r="A105" s="3" t="s">
        <v>308</v>
      </c>
      <c r="B105" s="3"/>
      <c r="C105" s="3"/>
      <c r="D105" s="3" t="s">
        <v>309</v>
      </c>
      <c r="E105" s="3"/>
      <c r="F105" s="4"/>
      <c r="G105" s="4"/>
      <c r="H105" s="3"/>
      <c r="I105" s="3"/>
      <c r="J105" s="3"/>
      <c r="K105" s="3"/>
      <c r="L105" s="3"/>
      <c r="M105" s="5">
        <v>9832.06</v>
      </c>
      <c r="N105" s="6">
        <f t="shared" si="23"/>
        <v>2.4189496882201508E-2</v>
      </c>
    </row>
    <row r="106" spans="1:14" ht="78" customHeight="1" x14ac:dyDescent="0.2">
      <c r="A106" s="7" t="s">
        <v>310</v>
      </c>
      <c r="B106" s="9" t="s">
        <v>311</v>
      </c>
      <c r="C106" s="7" t="s">
        <v>44</v>
      </c>
      <c r="D106" s="7" t="s">
        <v>312</v>
      </c>
      <c r="E106" s="8" t="s">
        <v>38</v>
      </c>
      <c r="F106" s="9">
        <v>1</v>
      </c>
      <c r="G106" s="10">
        <v>1371.22</v>
      </c>
      <c r="H106" s="10">
        <v>94.09</v>
      </c>
      <c r="I106" s="10">
        <v>1559.73</v>
      </c>
      <c r="J106" s="10">
        <f>TRUNC(G106 * (1 + 20.61 / 100), 2)</f>
        <v>1653.82</v>
      </c>
      <c r="K106" s="10">
        <f>TRUNC(F106 * H106, 2)</f>
        <v>94.09</v>
      </c>
      <c r="L106" s="10">
        <f>M106 - K106</f>
        <v>1559.73</v>
      </c>
      <c r="M106" s="10">
        <f>TRUNC(F106 * J106, 2)</f>
        <v>1653.82</v>
      </c>
      <c r="N106" s="11">
        <f t="shared" si="23"/>
        <v>4.0688394633192331E-3</v>
      </c>
    </row>
    <row r="107" spans="1:14" ht="51.95" customHeight="1" x14ac:dyDescent="0.2">
      <c r="A107" s="7" t="s">
        <v>313</v>
      </c>
      <c r="B107" s="9" t="s">
        <v>314</v>
      </c>
      <c r="C107" s="7" t="s">
        <v>44</v>
      </c>
      <c r="D107" s="7" t="s">
        <v>315</v>
      </c>
      <c r="E107" s="8" t="s">
        <v>38</v>
      </c>
      <c r="F107" s="9">
        <v>2</v>
      </c>
      <c r="G107" s="10">
        <v>608.14</v>
      </c>
      <c r="H107" s="10">
        <v>36.99</v>
      </c>
      <c r="I107" s="10">
        <v>696.48</v>
      </c>
      <c r="J107" s="10">
        <f>TRUNC(G107 * (1 + 20.61 / 100), 2)</f>
        <v>733.47</v>
      </c>
      <c r="K107" s="10">
        <f>TRUNC(F107 * H107, 2)</f>
        <v>73.98</v>
      </c>
      <c r="L107" s="10">
        <f>M107 - K107</f>
        <v>1392.96</v>
      </c>
      <c r="M107" s="10">
        <f>TRUNC(F107 * J107, 2)</f>
        <v>1466.94</v>
      </c>
      <c r="N107" s="11">
        <f t="shared" si="23"/>
        <v>3.6090646880080762E-3</v>
      </c>
    </row>
    <row r="108" spans="1:14" ht="65.099999999999994" customHeight="1" x14ac:dyDescent="0.2">
      <c r="A108" s="7" t="s">
        <v>316</v>
      </c>
      <c r="B108" s="9" t="s">
        <v>317</v>
      </c>
      <c r="C108" s="7" t="s">
        <v>44</v>
      </c>
      <c r="D108" s="7" t="s">
        <v>318</v>
      </c>
      <c r="E108" s="8" t="s">
        <v>38</v>
      </c>
      <c r="F108" s="9">
        <v>2</v>
      </c>
      <c r="G108" s="10">
        <v>1090.76</v>
      </c>
      <c r="H108" s="10">
        <v>80.459999999999994</v>
      </c>
      <c r="I108" s="10">
        <v>1235.0999999999999</v>
      </c>
      <c r="J108" s="10">
        <f>TRUNC(G108 * (1 + 20.61 / 100), 2)</f>
        <v>1315.56</v>
      </c>
      <c r="K108" s="10">
        <f>TRUNC(F108 * H108, 2)</f>
        <v>160.91999999999999</v>
      </c>
      <c r="L108" s="10">
        <f>M108 - K108</f>
        <v>2470.1999999999998</v>
      </c>
      <c r="M108" s="10">
        <f>TRUNC(F108 * J108, 2)</f>
        <v>2631.12</v>
      </c>
      <c r="N108" s="11">
        <f t="shared" si="23"/>
        <v>6.4732588121612393E-3</v>
      </c>
    </row>
    <row r="109" spans="1:14" ht="26.1" customHeight="1" x14ac:dyDescent="0.2">
      <c r="A109" s="7" t="s">
        <v>319</v>
      </c>
      <c r="B109" s="9" t="s">
        <v>320</v>
      </c>
      <c r="C109" s="7" t="s">
        <v>44</v>
      </c>
      <c r="D109" s="7" t="s">
        <v>321</v>
      </c>
      <c r="E109" s="8" t="s">
        <v>38</v>
      </c>
      <c r="F109" s="9">
        <v>2</v>
      </c>
      <c r="G109" s="10">
        <v>106.37</v>
      </c>
      <c r="H109" s="10">
        <v>15.8</v>
      </c>
      <c r="I109" s="10">
        <v>112.49</v>
      </c>
      <c r="J109" s="10">
        <f>TRUNC(G109 * (1 + 20.61 / 100), 2)</f>
        <v>128.29</v>
      </c>
      <c r="K109" s="10">
        <f>TRUNC(F109 * H109, 2)</f>
        <v>31.6</v>
      </c>
      <c r="L109" s="10">
        <f>M109 - K109</f>
        <v>224.98</v>
      </c>
      <c r="M109" s="10">
        <f>TRUNC(F109 * J109, 2)</f>
        <v>256.58</v>
      </c>
      <c r="N109" s="11">
        <f t="shared" si="23"/>
        <v>6.3125541443352293E-4</v>
      </c>
    </row>
    <row r="110" spans="1:14" ht="39" customHeight="1" x14ac:dyDescent="0.2">
      <c r="A110" s="7" t="s">
        <v>322</v>
      </c>
      <c r="B110" s="9" t="s">
        <v>323</v>
      </c>
      <c r="C110" s="7" t="s">
        <v>44</v>
      </c>
      <c r="D110" s="7" t="s">
        <v>324</v>
      </c>
      <c r="E110" s="8" t="s">
        <v>46</v>
      </c>
      <c r="F110" s="9">
        <v>4.75</v>
      </c>
      <c r="G110" s="10">
        <v>667.42</v>
      </c>
      <c r="H110" s="10">
        <v>180.59</v>
      </c>
      <c r="I110" s="10">
        <v>624.38</v>
      </c>
      <c r="J110" s="10">
        <f>TRUNC(G110 * (1 + 20.61 / 100), 2)</f>
        <v>804.97</v>
      </c>
      <c r="K110" s="10">
        <f>TRUNC(F110 * H110, 2)</f>
        <v>857.8</v>
      </c>
      <c r="L110" s="10">
        <f>M110 - K110</f>
        <v>2965.8</v>
      </c>
      <c r="M110" s="10">
        <f>TRUNC(F110 * J110, 2)</f>
        <v>3823.6</v>
      </c>
      <c r="N110" s="11">
        <f t="shared" si="23"/>
        <v>9.4070785042794387E-3</v>
      </c>
    </row>
    <row r="111" spans="1:14" ht="24" customHeight="1" x14ac:dyDescent="0.2">
      <c r="A111" s="3" t="s">
        <v>325</v>
      </c>
      <c r="B111" s="3"/>
      <c r="C111" s="3"/>
      <c r="D111" s="3" t="s">
        <v>326</v>
      </c>
      <c r="E111" s="3"/>
      <c r="F111" s="4"/>
      <c r="G111" s="4"/>
      <c r="H111" s="3"/>
      <c r="I111" s="3"/>
      <c r="J111" s="3"/>
      <c r="K111" s="3"/>
      <c r="L111" s="3"/>
      <c r="M111" s="5">
        <v>52588.160000000003</v>
      </c>
      <c r="N111" s="6">
        <f t="shared" si="23"/>
        <v>0.12938093668678938</v>
      </c>
    </row>
    <row r="112" spans="1:14" ht="24" customHeight="1" x14ac:dyDescent="0.2">
      <c r="A112" s="3" t="s">
        <v>327</v>
      </c>
      <c r="B112" s="3"/>
      <c r="C112" s="3"/>
      <c r="D112" s="3" t="s">
        <v>328</v>
      </c>
      <c r="E112" s="3"/>
      <c r="F112" s="4"/>
      <c r="G112" s="4"/>
      <c r="H112" s="3"/>
      <c r="I112" s="3"/>
      <c r="J112" s="3"/>
      <c r="K112" s="3"/>
      <c r="L112" s="3"/>
      <c r="M112" s="5">
        <v>12300.22</v>
      </c>
      <c r="N112" s="6">
        <f t="shared" si="23"/>
        <v>3.0261830515720272E-2</v>
      </c>
    </row>
    <row r="113" spans="1:14" ht="26.1" customHeight="1" x14ac:dyDescent="0.2">
      <c r="A113" s="7" t="s">
        <v>329</v>
      </c>
      <c r="B113" s="9" t="s">
        <v>330</v>
      </c>
      <c r="C113" s="7" t="s">
        <v>25</v>
      </c>
      <c r="D113" s="7" t="s">
        <v>331</v>
      </c>
      <c r="E113" s="8" t="s">
        <v>46</v>
      </c>
      <c r="F113" s="9">
        <v>61.25</v>
      </c>
      <c r="G113" s="10">
        <v>166.51</v>
      </c>
      <c r="H113" s="10">
        <v>52.23</v>
      </c>
      <c r="I113" s="10">
        <v>148.59</v>
      </c>
      <c r="J113" s="10">
        <f>TRUNC(G113 * (1 + 20.61 / 100), 2)</f>
        <v>200.82</v>
      </c>
      <c r="K113" s="10">
        <f>TRUNC(F113 * H113, 2)</f>
        <v>3199.08</v>
      </c>
      <c r="L113" s="10">
        <f>M113 - K113</f>
        <v>9101.14</v>
      </c>
      <c r="M113" s="10">
        <f>TRUNC(F113 * J113, 2)</f>
        <v>12300.22</v>
      </c>
      <c r="N113" s="11">
        <f t="shared" si="23"/>
        <v>3.0261830515720272E-2</v>
      </c>
    </row>
    <row r="114" spans="1:14" ht="24" customHeight="1" x14ac:dyDescent="0.2">
      <c r="A114" s="3" t="s">
        <v>332</v>
      </c>
      <c r="B114" s="3"/>
      <c r="C114" s="3"/>
      <c r="D114" s="3" t="s">
        <v>333</v>
      </c>
      <c r="E114" s="3"/>
      <c r="F114" s="4"/>
      <c r="G114" s="4"/>
      <c r="H114" s="3"/>
      <c r="I114" s="3"/>
      <c r="J114" s="3"/>
      <c r="K114" s="3"/>
      <c r="L114" s="3"/>
      <c r="M114" s="5">
        <v>13652.21</v>
      </c>
      <c r="N114" s="6">
        <f t="shared" si="23"/>
        <v>3.3588087463884503E-2</v>
      </c>
    </row>
    <row r="115" spans="1:14" ht="51.95" customHeight="1" x14ac:dyDescent="0.2">
      <c r="A115" s="7" t="s">
        <v>334</v>
      </c>
      <c r="B115" s="9" t="s">
        <v>335</v>
      </c>
      <c r="C115" s="7" t="s">
        <v>44</v>
      </c>
      <c r="D115" s="7" t="s">
        <v>336</v>
      </c>
      <c r="E115" s="8" t="s">
        <v>46</v>
      </c>
      <c r="F115" s="9">
        <v>60</v>
      </c>
      <c r="G115" s="10">
        <v>48.49</v>
      </c>
      <c r="H115" s="10">
        <v>18.940000000000001</v>
      </c>
      <c r="I115" s="10">
        <v>39.54</v>
      </c>
      <c r="J115" s="10">
        <f>TRUNC(G115 * (1 + 20.61 / 100), 2)</f>
        <v>58.48</v>
      </c>
      <c r="K115" s="10">
        <f>TRUNC(F115 * H115, 2)</f>
        <v>1136.4000000000001</v>
      </c>
      <c r="L115" s="10">
        <f>M115 - K115</f>
        <v>2372.4</v>
      </c>
      <c r="M115" s="10">
        <f>TRUNC(F115 * J115, 2)</f>
        <v>3508.8</v>
      </c>
      <c r="N115" s="11">
        <f t="shared" si="23"/>
        <v>8.6325863206966457E-3</v>
      </c>
    </row>
    <row r="116" spans="1:14" ht="39" customHeight="1" x14ac:dyDescent="0.2">
      <c r="A116" s="7" t="s">
        <v>337</v>
      </c>
      <c r="B116" s="9" t="s">
        <v>338</v>
      </c>
      <c r="C116" s="7" t="s">
        <v>44</v>
      </c>
      <c r="D116" s="7" t="s">
        <v>339</v>
      </c>
      <c r="E116" s="8" t="s">
        <v>46</v>
      </c>
      <c r="F116" s="9">
        <v>60</v>
      </c>
      <c r="G116" s="10">
        <v>120.94</v>
      </c>
      <c r="H116" s="10">
        <v>17.190000000000001</v>
      </c>
      <c r="I116" s="10">
        <v>128.66999999999999</v>
      </c>
      <c r="J116" s="10">
        <f>TRUNC(G116 * (1 + 20.61 / 100), 2)</f>
        <v>145.86000000000001</v>
      </c>
      <c r="K116" s="10">
        <f>TRUNC(F116 * H116, 2)</f>
        <v>1031.4000000000001</v>
      </c>
      <c r="L116" s="10">
        <f>M116 - K116</f>
        <v>7720.2000000000007</v>
      </c>
      <c r="M116" s="10">
        <f>TRUNC(F116 * J116, 2)</f>
        <v>8751.6</v>
      </c>
      <c r="N116" s="11">
        <f t="shared" si="23"/>
        <v>2.1531276346388725E-2</v>
      </c>
    </row>
    <row r="117" spans="1:14" ht="26.1" customHeight="1" x14ac:dyDescent="0.2">
      <c r="A117" s="7" t="s">
        <v>340</v>
      </c>
      <c r="B117" s="9" t="s">
        <v>341</v>
      </c>
      <c r="C117" s="7" t="s">
        <v>44</v>
      </c>
      <c r="D117" s="7" t="s">
        <v>342</v>
      </c>
      <c r="E117" s="8" t="s">
        <v>54</v>
      </c>
      <c r="F117" s="9">
        <v>1.2</v>
      </c>
      <c r="G117" s="10">
        <v>123.69</v>
      </c>
      <c r="H117" s="10">
        <v>20.07</v>
      </c>
      <c r="I117" s="10">
        <v>129.11000000000001</v>
      </c>
      <c r="J117" s="10">
        <f>TRUNC(G117 * (1 + 20.61 / 100), 2)</f>
        <v>149.18</v>
      </c>
      <c r="K117" s="10">
        <f>TRUNC(F117 * H117, 2)</f>
        <v>24.08</v>
      </c>
      <c r="L117" s="10">
        <f>M117 - K117</f>
        <v>154.93</v>
      </c>
      <c r="M117" s="10">
        <f>TRUNC(F117 * J117, 2)</f>
        <v>179.01</v>
      </c>
      <c r="N117" s="11">
        <f t="shared" si="23"/>
        <v>4.4041247072158757E-4</v>
      </c>
    </row>
    <row r="118" spans="1:14" ht="26.1" customHeight="1" x14ac:dyDescent="0.2">
      <c r="A118" s="7" t="s">
        <v>343</v>
      </c>
      <c r="B118" s="9" t="s">
        <v>344</v>
      </c>
      <c r="C118" s="7" t="s">
        <v>44</v>
      </c>
      <c r="D118" s="7" t="s">
        <v>345</v>
      </c>
      <c r="E118" s="8" t="s">
        <v>54</v>
      </c>
      <c r="F118" s="9">
        <v>80</v>
      </c>
      <c r="G118" s="10">
        <v>12.57</v>
      </c>
      <c r="H118" s="10">
        <v>2.96</v>
      </c>
      <c r="I118" s="10">
        <v>12.2</v>
      </c>
      <c r="J118" s="10">
        <f>TRUNC(G118 * (1 + 20.61 / 100), 2)</f>
        <v>15.16</v>
      </c>
      <c r="K118" s="10">
        <f>TRUNC(F118 * H118, 2)</f>
        <v>236.8</v>
      </c>
      <c r="L118" s="10">
        <f>M118 - K118</f>
        <v>976</v>
      </c>
      <c r="M118" s="10">
        <f>TRUNC(F118 * J118, 2)</f>
        <v>1212.8</v>
      </c>
      <c r="N118" s="11">
        <f t="shared" si="23"/>
        <v>2.9838123260775454E-3</v>
      </c>
    </row>
    <row r="119" spans="1:14" ht="24" customHeight="1" x14ac:dyDescent="0.2">
      <c r="A119" s="3" t="s">
        <v>346</v>
      </c>
      <c r="B119" s="3"/>
      <c r="C119" s="3"/>
      <c r="D119" s="3" t="s">
        <v>347</v>
      </c>
      <c r="E119" s="3"/>
      <c r="F119" s="4"/>
      <c r="G119" s="4"/>
      <c r="H119" s="3"/>
      <c r="I119" s="3"/>
      <c r="J119" s="3"/>
      <c r="K119" s="3"/>
      <c r="L119" s="3"/>
      <c r="M119" s="5">
        <v>6141.79</v>
      </c>
      <c r="N119" s="6">
        <f t="shared" si="23"/>
        <v>1.5110445832931899E-2</v>
      </c>
    </row>
    <row r="120" spans="1:14" ht="39" customHeight="1" x14ac:dyDescent="0.2">
      <c r="A120" s="7" t="s">
        <v>348</v>
      </c>
      <c r="B120" s="9" t="s">
        <v>349</v>
      </c>
      <c r="C120" s="7" t="s">
        <v>44</v>
      </c>
      <c r="D120" s="7" t="s">
        <v>350</v>
      </c>
      <c r="E120" s="8" t="s">
        <v>46</v>
      </c>
      <c r="F120" s="9">
        <v>35.32</v>
      </c>
      <c r="G120" s="10">
        <v>144.18</v>
      </c>
      <c r="H120" s="10">
        <v>34.54</v>
      </c>
      <c r="I120" s="10">
        <v>139.35</v>
      </c>
      <c r="J120" s="10">
        <f>TRUNC(G120 * (1 + 20.61 / 100), 2)</f>
        <v>173.89</v>
      </c>
      <c r="K120" s="10">
        <f>TRUNC(F120 * H120, 2)</f>
        <v>1219.95</v>
      </c>
      <c r="L120" s="10">
        <f>M120 - K120</f>
        <v>4921.84</v>
      </c>
      <c r="M120" s="10">
        <f>TRUNC(F120 * J120, 2)</f>
        <v>6141.79</v>
      </c>
      <c r="N120" s="11">
        <f t="shared" si="23"/>
        <v>1.5110445832931899E-2</v>
      </c>
    </row>
    <row r="121" spans="1:14" ht="24" customHeight="1" x14ac:dyDescent="0.2">
      <c r="A121" s="3" t="s">
        <v>351</v>
      </c>
      <c r="B121" s="3"/>
      <c r="C121" s="3"/>
      <c r="D121" s="3" t="s">
        <v>352</v>
      </c>
      <c r="E121" s="3"/>
      <c r="F121" s="4"/>
      <c r="G121" s="4"/>
      <c r="H121" s="3"/>
      <c r="I121" s="3"/>
      <c r="J121" s="3"/>
      <c r="K121" s="3"/>
      <c r="L121" s="3"/>
      <c r="M121" s="5">
        <v>14918.74</v>
      </c>
      <c r="N121" s="6">
        <f t="shared" si="23"/>
        <v>3.6704089958398849E-2</v>
      </c>
    </row>
    <row r="122" spans="1:14" ht="26.1" customHeight="1" x14ac:dyDescent="0.2">
      <c r="A122" s="7" t="s">
        <v>353</v>
      </c>
      <c r="B122" s="9" t="s">
        <v>354</v>
      </c>
      <c r="C122" s="7" t="s">
        <v>25</v>
      </c>
      <c r="D122" s="7" t="s">
        <v>355</v>
      </c>
      <c r="E122" s="8" t="s">
        <v>356</v>
      </c>
      <c r="F122" s="9">
        <v>256</v>
      </c>
      <c r="G122" s="10">
        <v>1.1599999999999999</v>
      </c>
      <c r="H122" s="10">
        <v>1.03</v>
      </c>
      <c r="I122" s="10">
        <v>0.36</v>
      </c>
      <c r="J122" s="10">
        <f t="shared" ref="J122:J127" si="24">TRUNC(G122 * (1 + 20.61 / 100), 2)</f>
        <v>1.39</v>
      </c>
      <c r="K122" s="10">
        <f t="shared" ref="K122:K127" si="25">TRUNC(F122 * H122, 2)</f>
        <v>263.68</v>
      </c>
      <c r="L122" s="10">
        <f t="shared" ref="L122:L127" si="26">M122 - K122</f>
        <v>92.159999999999968</v>
      </c>
      <c r="M122" s="10">
        <f t="shared" ref="M122:M127" si="27">TRUNC(F122 * J122, 2)</f>
        <v>355.84</v>
      </c>
      <c r="N122" s="11">
        <f t="shared" si="23"/>
        <v>8.7546155846919007E-4</v>
      </c>
    </row>
    <row r="123" spans="1:14" ht="26.1" customHeight="1" x14ac:dyDescent="0.2">
      <c r="A123" s="7" t="s">
        <v>357</v>
      </c>
      <c r="B123" s="9" t="s">
        <v>358</v>
      </c>
      <c r="C123" s="7" t="s">
        <v>44</v>
      </c>
      <c r="D123" s="7" t="s">
        <v>359</v>
      </c>
      <c r="E123" s="8" t="s">
        <v>46</v>
      </c>
      <c r="F123" s="9">
        <v>256</v>
      </c>
      <c r="G123" s="10">
        <v>19.690000000000001</v>
      </c>
      <c r="H123" s="10">
        <v>12</v>
      </c>
      <c r="I123" s="10">
        <v>11.74</v>
      </c>
      <c r="J123" s="10">
        <f t="shared" si="24"/>
        <v>23.74</v>
      </c>
      <c r="K123" s="10">
        <f t="shared" si="25"/>
        <v>3072</v>
      </c>
      <c r="L123" s="10">
        <f t="shared" si="26"/>
        <v>3005.4399999999996</v>
      </c>
      <c r="M123" s="10">
        <f t="shared" si="27"/>
        <v>6077.44</v>
      </c>
      <c r="N123" s="11">
        <f t="shared" si="23"/>
        <v>1.495212762450257E-2</v>
      </c>
    </row>
    <row r="124" spans="1:14" ht="26.1" customHeight="1" x14ac:dyDescent="0.2">
      <c r="A124" s="7" t="s">
        <v>360</v>
      </c>
      <c r="B124" s="9" t="s">
        <v>361</v>
      </c>
      <c r="C124" s="7" t="s">
        <v>44</v>
      </c>
      <c r="D124" s="7" t="s">
        <v>362</v>
      </c>
      <c r="E124" s="8" t="s">
        <v>46</v>
      </c>
      <c r="F124" s="9">
        <v>61.75</v>
      </c>
      <c r="G124" s="10">
        <v>33.979999999999997</v>
      </c>
      <c r="H124" s="10">
        <v>24.7</v>
      </c>
      <c r="I124" s="10">
        <v>16.28</v>
      </c>
      <c r="J124" s="10">
        <f t="shared" si="24"/>
        <v>40.98</v>
      </c>
      <c r="K124" s="10">
        <f t="shared" si="25"/>
        <v>1525.22</v>
      </c>
      <c r="L124" s="10">
        <f t="shared" si="26"/>
        <v>1005.2900000000002</v>
      </c>
      <c r="M124" s="10">
        <f t="shared" si="27"/>
        <v>2530.5100000000002</v>
      </c>
      <c r="N124" s="11">
        <f t="shared" si="23"/>
        <v>6.225731307109573E-3</v>
      </c>
    </row>
    <row r="125" spans="1:14" ht="26.1" customHeight="1" x14ac:dyDescent="0.2">
      <c r="A125" s="7" t="s">
        <v>363</v>
      </c>
      <c r="B125" s="9" t="s">
        <v>364</v>
      </c>
      <c r="C125" s="7" t="s">
        <v>44</v>
      </c>
      <c r="D125" s="7" t="s">
        <v>365</v>
      </c>
      <c r="E125" s="8" t="s">
        <v>46</v>
      </c>
      <c r="F125" s="9">
        <v>61.75</v>
      </c>
      <c r="G125" s="10">
        <v>4.7699999999999996</v>
      </c>
      <c r="H125" s="10">
        <v>3.07</v>
      </c>
      <c r="I125" s="10">
        <v>2.68</v>
      </c>
      <c r="J125" s="10">
        <f t="shared" si="24"/>
        <v>5.75</v>
      </c>
      <c r="K125" s="10">
        <f t="shared" si="25"/>
        <v>189.57</v>
      </c>
      <c r="L125" s="10">
        <f t="shared" si="26"/>
        <v>165.49</v>
      </c>
      <c r="M125" s="10">
        <f t="shared" si="27"/>
        <v>355.06</v>
      </c>
      <c r="N125" s="11">
        <f t="shared" si="23"/>
        <v>8.7354254988216795E-4</v>
      </c>
    </row>
    <row r="126" spans="1:14" ht="26.1" customHeight="1" x14ac:dyDescent="0.2">
      <c r="A126" s="7" t="s">
        <v>366</v>
      </c>
      <c r="B126" s="9" t="s">
        <v>367</v>
      </c>
      <c r="C126" s="7" t="s">
        <v>44</v>
      </c>
      <c r="D126" s="7" t="s">
        <v>368</v>
      </c>
      <c r="E126" s="8" t="s">
        <v>46</v>
      </c>
      <c r="F126" s="9">
        <v>61.75</v>
      </c>
      <c r="G126" s="10">
        <v>16.55</v>
      </c>
      <c r="H126" s="10">
        <v>7.54</v>
      </c>
      <c r="I126" s="10">
        <v>12.42</v>
      </c>
      <c r="J126" s="10">
        <f t="shared" si="24"/>
        <v>19.96</v>
      </c>
      <c r="K126" s="10">
        <f t="shared" si="25"/>
        <v>465.59</v>
      </c>
      <c r="L126" s="10">
        <f t="shared" si="26"/>
        <v>766.94</v>
      </c>
      <c r="M126" s="10">
        <f t="shared" si="27"/>
        <v>1232.53</v>
      </c>
      <c r="N126" s="11">
        <f t="shared" si="23"/>
        <v>3.0323534022595293E-3</v>
      </c>
    </row>
    <row r="127" spans="1:14" ht="26.1" customHeight="1" x14ac:dyDescent="0.2">
      <c r="A127" s="7" t="s">
        <v>369</v>
      </c>
      <c r="B127" s="9" t="s">
        <v>370</v>
      </c>
      <c r="C127" s="7" t="s">
        <v>44</v>
      </c>
      <c r="D127" s="7" t="s">
        <v>371</v>
      </c>
      <c r="E127" s="8" t="s">
        <v>46</v>
      </c>
      <c r="F127" s="9">
        <v>256</v>
      </c>
      <c r="G127" s="10">
        <v>14.15</v>
      </c>
      <c r="H127" s="10">
        <v>5.42</v>
      </c>
      <c r="I127" s="10">
        <v>11.64</v>
      </c>
      <c r="J127" s="10">
        <f t="shared" si="24"/>
        <v>17.059999999999999</v>
      </c>
      <c r="K127" s="10">
        <f t="shared" si="25"/>
        <v>1387.52</v>
      </c>
      <c r="L127" s="10">
        <f t="shared" si="26"/>
        <v>2979.8399999999997</v>
      </c>
      <c r="M127" s="10">
        <f t="shared" si="27"/>
        <v>4367.3599999999997</v>
      </c>
      <c r="N127" s="11">
        <f t="shared" si="23"/>
        <v>1.0744873516175814E-2</v>
      </c>
    </row>
    <row r="128" spans="1:14" ht="24" customHeight="1" x14ac:dyDescent="0.2">
      <c r="A128" s="3" t="s">
        <v>372</v>
      </c>
      <c r="B128" s="3"/>
      <c r="C128" s="3"/>
      <c r="D128" s="3" t="s">
        <v>373</v>
      </c>
      <c r="E128" s="3"/>
      <c r="F128" s="4"/>
      <c r="G128" s="4"/>
      <c r="H128" s="3"/>
      <c r="I128" s="3"/>
      <c r="J128" s="3"/>
      <c r="K128" s="3"/>
      <c r="L128" s="3"/>
      <c r="M128" s="5">
        <v>5575.2</v>
      </c>
      <c r="N128" s="6">
        <f t="shared" si="23"/>
        <v>1.3716482915853834E-2</v>
      </c>
    </row>
    <row r="129" spans="1:14" ht="26.1" customHeight="1" x14ac:dyDescent="0.2">
      <c r="A129" s="7" t="s">
        <v>374</v>
      </c>
      <c r="B129" s="9" t="s">
        <v>375</v>
      </c>
      <c r="C129" s="7" t="s">
        <v>44</v>
      </c>
      <c r="D129" s="7" t="s">
        <v>376</v>
      </c>
      <c r="E129" s="8" t="s">
        <v>46</v>
      </c>
      <c r="F129" s="9">
        <v>118.42</v>
      </c>
      <c r="G129" s="10">
        <v>4.22</v>
      </c>
      <c r="H129" s="10">
        <v>1.66</v>
      </c>
      <c r="I129" s="10">
        <v>3.42</v>
      </c>
      <c r="J129" s="10">
        <f>TRUNC(G129 * (1 + 20.61 / 100), 2)</f>
        <v>5.08</v>
      </c>
      <c r="K129" s="10">
        <f>TRUNC(F129 * H129, 2)</f>
        <v>196.57</v>
      </c>
      <c r="L129" s="10">
        <f>M129 - K129</f>
        <v>405.00000000000006</v>
      </c>
      <c r="M129" s="10">
        <f>TRUNC(F129 * J129, 2)</f>
        <v>601.57000000000005</v>
      </c>
      <c r="N129" s="11">
        <f t="shared" si="23"/>
        <v>1.480023071403751E-3</v>
      </c>
    </row>
    <row r="130" spans="1:14" ht="26.1" customHeight="1" x14ac:dyDescent="0.2">
      <c r="A130" s="7" t="s">
        <v>377</v>
      </c>
      <c r="B130" s="9" t="s">
        <v>378</v>
      </c>
      <c r="C130" s="7" t="s">
        <v>44</v>
      </c>
      <c r="D130" s="7" t="s">
        <v>379</v>
      </c>
      <c r="E130" s="8" t="s">
        <v>46</v>
      </c>
      <c r="F130" s="9">
        <v>118.42</v>
      </c>
      <c r="G130" s="10">
        <v>20.68</v>
      </c>
      <c r="H130" s="10">
        <v>12.86</v>
      </c>
      <c r="I130" s="10">
        <v>12.08</v>
      </c>
      <c r="J130" s="10">
        <f>TRUNC(G130 * (1 + 20.61 / 100), 2)</f>
        <v>24.94</v>
      </c>
      <c r="K130" s="10">
        <f>TRUNC(F130 * H130, 2)</f>
        <v>1522.88</v>
      </c>
      <c r="L130" s="10">
        <f>M130 - K130</f>
        <v>1430.5099999999998</v>
      </c>
      <c r="M130" s="10">
        <f>TRUNC(F130 * J130, 2)</f>
        <v>2953.39</v>
      </c>
      <c r="N130" s="11">
        <f t="shared" si="23"/>
        <v>7.2661291933658985E-3</v>
      </c>
    </row>
    <row r="131" spans="1:14" ht="26.1" customHeight="1" x14ac:dyDescent="0.2">
      <c r="A131" s="7" t="s">
        <v>380</v>
      </c>
      <c r="B131" s="9" t="s">
        <v>370</v>
      </c>
      <c r="C131" s="7" t="s">
        <v>44</v>
      </c>
      <c r="D131" s="7" t="s">
        <v>371</v>
      </c>
      <c r="E131" s="8" t="s">
        <v>46</v>
      </c>
      <c r="F131" s="9">
        <v>118.42</v>
      </c>
      <c r="G131" s="10">
        <v>14.15</v>
      </c>
      <c r="H131" s="10">
        <v>5.42</v>
      </c>
      <c r="I131" s="10">
        <v>11.64</v>
      </c>
      <c r="J131" s="10">
        <f>TRUNC(G131 * (1 + 20.61 / 100), 2)</f>
        <v>17.059999999999999</v>
      </c>
      <c r="K131" s="10">
        <f>TRUNC(F131 * H131, 2)</f>
        <v>641.83000000000004</v>
      </c>
      <c r="L131" s="10">
        <f>M131 - K131</f>
        <v>1378.4099999999999</v>
      </c>
      <c r="M131" s="10">
        <f>TRUNC(F131 * J131, 2)</f>
        <v>2020.24</v>
      </c>
      <c r="N131" s="11">
        <f t="shared" si="23"/>
        <v>4.9703306510841859E-3</v>
      </c>
    </row>
    <row r="132" spans="1:14" ht="24" customHeight="1" x14ac:dyDescent="0.2">
      <c r="A132" s="3" t="s">
        <v>381</v>
      </c>
      <c r="B132" s="3"/>
      <c r="C132" s="3"/>
      <c r="D132" s="3" t="s">
        <v>382</v>
      </c>
      <c r="E132" s="3"/>
      <c r="F132" s="4"/>
      <c r="G132" s="4"/>
      <c r="H132" s="3"/>
      <c r="I132" s="3"/>
      <c r="J132" s="3"/>
      <c r="K132" s="3"/>
      <c r="L132" s="3"/>
      <c r="M132" s="5">
        <v>48617.98</v>
      </c>
      <c r="N132" s="6">
        <f t="shared" si="23"/>
        <v>0.11961323218419491</v>
      </c>
    </row>
    <row r="133" spans="1:14" ht="24" customHeight="1" x14ac:dyDescent="0.2">
      <c r="A133" s="3" t="s">
        <v>383</v>
      </c>
      <c r="B133" s="3"/>
      <c r="C133" s="3"/>
      <c r="D133" s="3" t="s">
        <v>384</v>
      </c>
      <c r="E133" s="3"/>
      <c r="F133" s="4"/>
      <c r="G133" s="4"/>
      <c r="H133" s="3"/>
      <c r="I133" s="3"/>
      <c r="J133" s="3"/>
      <c r="K133" s="3"/>
      <c r="L133" s="3"/>
      <c r="M133" s="5">
        <v>38111.85</v>
      </c>
      <c r="N133" s="6">
        <f t="shared" si="23"/>
        <v>9.3765342842693347E-2</v>
      </c>
    </row>
    <row r="134" spans="1:14" ht="24" customHeight="1" x14ac:dyDescent="0.2">
      <c r="A134" s="3" t="s">
        <v>385</v>
      </c>
      <c r="B134" s="3"/>
      <c r="C134" s="3"/>
      <c r="D134" s="3" t="s">
        <v>386</v>
      </c>
      <c r="E134" s="3"/>
      <c r="F134" s="4"/>
      <c r="G134" s="4"/>
      <c r="H134" s="3"/>
      <c r="I134" s="3"/>
      <c r="J134" s="3"/>
      <c r="K134" s="3"/>
      <c r="L134" s="3"/>
      <c r="M134" s="5">
        <v>6177.54</v>
      </c>
      <c r="N134" s="6">
        <f t="shared" ref="N134:N165" si="28">M134 / 406459.88</f>
        <v>1.5198400393170415E-2</v>
      </c>
    </row>
    <row r="135" spans="1:14" ht="39" customHeight="1" x14ac:dyDescent="0.2">
      <c r="A135" s="7" t="s">
        <v>387</v>
      </c>
      <c r="B135" s="9" t="s">
        <v>388</v>
      </c>
      <c r="C135" s="7" t="s">
        <v>44</v>
      </c>
      <c r="D135" s="7" t="s">
        <v>389</v>
      </c>
      <c r="E135" s="8" t="s">
        <v>54</v>
      </c>
      <c r="F135" s="9">
        <v>100</v>
      </c>
      <c r="G135" s="10">
        <v>26.14</v>
      </c>
      <c r="H135" s="10">
        <v>5.87</v>
      </c>
      <c r="I135" s="10">
        <v>25.65</v>
      </c>
      <c r="J135" s="10">
        <f t="shared" ref="J135:J142" si="29">TRUNC(G135 * (1 + 20.61 / 100), 2)</f>
        <v>31.52</v>
      </c>
      <c r="K135" s="10">
        <f t="shared" ref="K135:K142" si="30">TRUNC(F135 * H135, 2)</f>
        <v>587</v>
      </c>
      <c r="L135" s="10">
        <f t="shared" ref="L135:L142" si="31">M135 - K135</f>
        <v>2565</v>
      </c>
      <c r="M135" s="10">
        <f t="shared" ref="M135:M142" si="32">TRUNC(F135 * J135, 2)</f>
        <v>3152</v>
      </c>
      <c r="N135" s="11">
        <f t="shared" si="28"/>
        <v>7.7547629055049663E-3</v>
      </c>
    </row>
    <row r="136" spans="1:14" ht="39" customHeight="1" x14ac:dyDescent="0.2">
      <c r="A136" s="7" t="s">
        <v>390</v>
      </c>
      <c r="B136" s="9" t="s">
        <v>391</v>
      </c>
      <c r="C136" s="7" t="s">
        <v>44</v>
      </c>
      <c r="D136" s="7" t="s">
        <v>392</v>
      </c>
      <c r="E136" s="8" t="s">
        <v>54</v>
      </c>
      <c r="F136" s="9">
        <v>25</v>
      </c>
      <c r="G136" s="10">
        <v>62.48</v>
      </c>
      <c r="H136" s="10">
        <v>8.81</v>
      </c>
      <c r="I136" s="10">
        <v>66.540000000000006</v>
      </c>
      <c r="J136" s="10">
        <f t="shared" si="29"/>
        <v>75.349999999999994</v>
      </c>
      <c r="K136" s="10">
        <f t="shared" si="30"/>
        <v>220.25</v>
      </c>
      <c r="L136" s="10">
        <f t="shared" si="31"/>
        <v>1663.5</v>
      </c>
      <c r="M136" s="10">
        <f t="shared" si="32"/>
        <v>1883.75</v>
      </c>
      <c r="N136" s="11">
        <f t="shared" si="28"/>
        <v>4.6345287510294987E-3</v>
      </c>
    </row>
    <row r="137" spans="1:14" ht="51.95" customHeight="1" x14ac:dyDescent="0.2">
      <c r="A137" s="7" t="s">
        <v>393</v>
      </c>
      <c r="B137" s="9" t="s">
        <v>394</v>
      </c>
      <c r="C137" s="7" t="s">
        <v>44</v>
      </c>
      <c r="D137" s="7" t="s">
        <v>395</v>
      </c>
      <c r="E137" s="8" t="s">
        <v>38</v>
      </c>
      <c r="F137" s="9">
        <v>3</v>
      </c>
      <c r="G137" s="10">
        <v>57.1</v>
      </c>
      <c r="H137" s="10">
        <v>26.46</v>
      </c>
      <c r="I137" s="10">
        <v>42.4</v>
      </c>
      <c r="J137" s="10">
        <f t="shared" si="29"/>
        <v>68.86</v>
      </c>
      <c r="K137" s="10">
        <f t="shared" si="30"/>
        <v>79.38</v>
      </c>
      <c r="L137" s="10">
        <f t="shared" si="31"/>
        <v>127.20000000000002</v>
      </c>
      <c r="M137" s="10">
        <f t="shared" si="32"/>
        <v>206.58</v>
      </c>
      <c r="N137" s="11">
        <f t="shared" si="28"/>
        <v>5.0824204347056342E-4</v>
      </c>
    </row>
    <row r="138" spans="1:14" ht="39" customHeight="1" x14ac:dyDescent="0.2">
      <c r="A138" s="7" t="s">
        <v>396</v>
      </c>
      <c r="B138" s="9" t="s">
        <v>397</v>
      </c>
      <c r="C138" s="7" t="s">
        <v>44</v>
      </c>
      <c r="D138" s="7" t="s">
        <v>398</v>
      </c>
      <c r="E138" s="8" t="s">
        <v>38</v>
      </c>
      <c r="F138" s="9">
        <v>12</v>
      </c>
      <c r="G138" s="10">
        <v>13.51</v>
      </c>
      <c r="H138" s="10">
        <v>3.74</v>
      </c>
      <c r="I138" s="10">
        <v>12.55</v>
      </c>
      <c r="J138" s="10">
        <f t="shared" si="29"/>
        <v>16.29</v>
      </c>
      <c r="K138" s="10">
        <f t="shared" si="30"/>
        <v>44.88</v>
      </c>
      <c r="L138" s="10">
        <f t="shared" si="31"/>
        <v>150.6</v>
      </c>
      <c r="M138" s="10">
        <f t="shared" si="32"/>
        <v>195.48</v>
      </c>
      <c r="N138" s="11">
        <f t="shared" si="28"/>
        <v>4.8093307511678639E-4</v>
      </c>
    </row>
    <row r="139" spans="1:14" ht="26.1" customHeight="1" x14ac:dyDescent="0.2">
      <c r="A139" s="7" t="s">
        <v>399</v>
      </c>
      <c r="B139" s="9" t="s">
        <v>400</v>
      </c>
      <c r="C139" s="7" t="s">
        <v>44</v>
      </c>
      <c r="D139" s="7" t="s">
        <v>401</v>
      </c>
      <c r="E139" s="8" t="s">
        <v>38</v>
      </c>
      <c r="F139" s="9">
        <v>2</v>
      </c>
      <c r="G139" s="10">
        <v>7.43</v>
      </c>
      <c r="H139" s="10">
        <v>1.92</v>
      </c>
      <c r="I139" s="10">
        <v>7.04</v>
      </c>
      <c r="J139" s="10">
        <f t="shared" si="29"/>
        <v>8.9600000000000009</v>
      </c>
      <c r="K139" s="10">
        <f t="shared" si="30"/>
        <v>3.84</v>
      </c>
      <c r="L139" s="10">
        <f t="shared" si="31"/>
        <v>14.080000000000002</v>
      </c>
      <c r="M139" s="10">
        <f t="shared" si="32"/>
        <v>17.920000000000002</v>
      </c>
      <c r="N139" s="11">
        <f t="shared" si="28"/>
        <v>4.4087992153124685E-5</v>
      </c>
    </row>
    <row r="140" spans="1:14" ht="26.1" customHeight="1" x14ac:dyDescent="0.2">
      <c r="A140" s="7" t="s">
        <v>402</v>
      </c>
      <c r="B140" s="9" t="s">
        <v>403</v>
      </c>
      <c r="C140" s="7" t="s">
        <v>44</v>
      </c>
      <c r="D140" s="7" t="s">
        <v>404</v>
      </c>
      <c r="E140" s="8" t="s">
        <v>38</v>
      </c>
      <c r="F140" s="9">
        <v>2</v>
      </c>
      <c r="G140" s="10">
        <v>7.46</v>
      </c>
      <c r="H140" s="10">
        <v>4.9000000000000004</v>
      </c>
      <c r="I140" s="10">
        <v>4.09</v>
      </c>
      <c r="J140" s="10">
        <f t="shared" si="29"/>
        <v>8.99</v>
      </c>
      <c r="K140" s="10">
        <f t="shared" si="30"/>
        <v>9.8000000000000007</v>
      </c>
      <c r="L140" s="10">
        <f t="shared" si="31"/>
        <v>8.18</v>
      </c>
      <c r="M140" s="10">
        <f t="shared" si="32"/>
        <v>17.98</v>
      </c>
      <c r="N140" s="11">
        <f t="shared" si="28"/>
        <v>4.4235608198280237E-5</v>
      </c>
    </row>
    <row r="141" spans="1:14" ht="39" customHeight="1" x14ac:dyDescent="0.2">
      <c r="A141" s="7" t="s">
        <v>405</v>
      </c>
      <c r="B141" s="9" t="s">
        <v>406</v>
      </c>
      <c r="C141" s="7" t="s">
        <v>25</v>
      </c>
      <c r="D141" s="7" t="s">
        <v>407</v>
      </c>
      <c r="E141" s="8" t="s">
        <v>54</v>
      </c>
      <c r="F141" s="9">
        <v>10</v>
      </c>
      <c r="G141" s="10">
        <v>16.940000000000001</v>
      </c>
      <c r="H141" s="10">
        <v>2.88</v>
      </c>
      <c r="I141" s="10">
        <v>17.55</v>
      </c>
      <c r="J141" s="10">
        <f t="shared" si="29"/>
        <v>20.43</v>
      </c>
      <c r="K141" s="10">
        <f t="shared" si="30"/>
        <v>28.8</v>
      </c>
      <c r="L141" s="10">
        <f t="shared" si="31"/>
        <v>175.5</v>
      </c>
      <c r="M141" s="10">
        <f t="shared" si="32"/>
        <v>204.3</v>
      </c>
      <c r="N141" s="11">
        <f t="shared" si="28"/>
        <v>5.0263263375465253E-4</v>
      </c>
    </row>
    <row r="142" spans="1:14" ht="39" customHeight="1" x14ac:dyDescent="0.2">
      <c r="A142" s="7" t="s">
        <v>408</v>
      </c>
      <c r="B142" s="9" t="s">
        <v>409</v>
      </c>
      <c r="C142" s="7" t="s">
        <v>25</v>
      </c>
      <c r="D142" s="7" t="s">
        <v>410</v>
      </c>
      <c r="E142" s="8" t="s">
        <v>38</v>
      </c>
      <c r="F142" s="9">
        <v>3</v>
      </c>
      <c r="G142" s="10">
        <v>138.06</v>
      </c>
      <c r="H142" s="10">
        <v>26.9</v>
      </c>
      <c r="I142" s="10">
        <v>139.61000000000001</v>
      </c>
      <c r="J142" s="10">
        <f t="shared" si="29"/>
        <v>166.51</v>
      </c>
      <c r="K142" s="10">
        <f t="shared" si="30"/>
        <v>80.7</v>
      </c>
      <c r="L142" s="10">
        <f t="shared" si="31"/>
        <v>418.83</v>
      </c>
      <c r="M142" s="10">
        <f t="shared" si="32"/>
        <v>499.53</v>
      </c>
      <c r="N142" s="11">
        <f t="shared" si="28"/>
        <v>1.2289773839425429E-3</v>
      </c>
    </row>
    <row r="143" spans="1:14" ht="24" customHeight="1" x14ac:dyDescent="0.2">
      <c r="A143" s="3" t="s">
        <v>411</v>
      </c>
      <c r="B143" s="3"/>
      <c r="C143" s="3"/>
      <c r="D143" s="3" t="s">
        <v>412</v>
      </c>
      <c r="E143" s="3"/>
      <c r="F143" s="4"/>
      <c r="G143" s="4"/>
      <c r="H143" s="3"/>
      <c r="I143" s="3"/>
      <c r="J143" s="3"/>
      <c r="K143" s="3"/>
      <c r="L143" s="3"/>
      <c r="M143" s="5">
        <v>1124.72</v>
      </c>
      <c r="N143" s="6">
        <f t="shared" si="28"/>
        <v>2.767111971789196E-3</v>
      </c>
    </row>
    <row r="144" spans="1:14" ht="51.95" customHeight="1" x14ac:dyDescent="0.2">
      <c r="A144" s="7" t="s">
        <v>413</v>
      </c>
      <c r="B144" s="9" t="s">
        <v>414</v>
      </c>
      <c r="C144" s="7" t="s">
        <v>25</v>
      </c>
      <c r="D144" s="7" t="s">
        <v>415</v>
      </c>
      <c r="E144" s="8" t="s">
        <v>38</v>
      </c>
      <c r="F144" s="9">
        <v>1</v>
      </c>
      <c r="G144" s="10">
        <v>473.55</v>
      </c>
      <c r="H144" s="10">
        <v>16.37</v>
      </c>
      <c r="I144" s="10">
        <v>554.77</v>
      </c>
      <c r="J144" s="10">
        <f t="shared" ref="J144:J149" si="33">TRUNC(G144 * (1 + 20.61 / 100), 2)</f>
        <v>571.14</v>
      </c>
      <c r="K144" s="10">
        <f t="shared" ref="K144:K149" si="34">TRUNC(F144 * H144, 2)</f>
        <v>16.37</v>
      </c>
      <c r="L144" s="10">
        <f t="shared" ref="L144:L149" si="35">M144 - K144</f>
        <v>554.77</v>
      </c>
      <c r="M144" s="10">
        <f t="shared" ref="M144:M149" si="36">TRUNC(F144 * J144, 2)</f>
        <v>571.14</v>
      </c>
      <c r="N144" s="11">
        <f t="shared" si="28"/>
        <v>1.4051571338356936E-3</v>
      </c>
    </row>
    <row r="145" spans="1:14" ht="39" customHeight="1" x14ac:dyDescent="0.2">
      <c r="A145" s="7" t="s">
        <v>416</v>
      </c>
      <c r="B145" s="9" t="s">
        <v>417</v>
      </c>
      <c r="C145" s="7" t="s">
        <v>25</v>
      </c>
      <c r="D145" s="7" t="s">
        <v>418</v>
      </c>
      <c r="E145" s="8" t="s">
        <v>38</v>
      </c>
      <c r="F145" s="9">
        <v>1</v>
      </c>
      <c r="G145" s="10">
        <v>174.36</v>
      </c>
      <c r="H145" s="10">
        <v>15.65</v>
      </c>
      <c r="I145" s="10">
        <v>194.64</v>
      </c>
      <c r="J145" s="10">
        <f t="shared" si="33"/>
        <v>210.29</v>
      </c>
      <c r="K145" s="10">
        <f t="shared" si="34"/>
        <v>15.65</v>
      </c>
      <c r="L145" s="10">
        <f t="shared" si="35"/>
        <v>194.64</v>
      </c>
      <c r="M145" s="10">
        <f t="shared" si="36"/>
        <v>210.29</v>
      </c>
      <c r="N145" s="11">
        <f t="shared" si="28"/>
        <v>5.17369635596015E-4</v>
      </c>
    </row>
    <row r="146" spans="1:14" ht="26.1" customHeight="1" x14ac:dyDescent="0.2">
      <c r="A146" s="7" t="s">
        <v>419</v>
      </c>
      <c r="B146" s="9" t="s">
        <v>420</v>
      </c>
      <c r="C146" s="7" t="s">
        <v>44</v>
      </c>
      <c r="D146" s="7" t="s">
        <v>421</v>
      </c>
      <c r="E146" s="8" t="s">
        <v>38</v>
      </c>
      <c r="F146" s="9">
        <v>1</v>
      </c>
      <c r="G146" s="10">
        <v>105.48</v>
      </c>
      <c r="H146" s="10">
        <v>27.32</v>
      </c>
      <c r="I146" s="10">
        <v>99.89</v>
      </c>
      <c r="J146" s="10">
        <f t="shared" si="33"/>
        <v>127.21</v>
      </c>
      <c r="K146" s="10">
        <f t="shared" si="34"/>
        <v>27.32</v>
      </c>
      <c r="L146" s="10">
        <f t="shared" si="35"/>
        <v>99.889999999999986</v>
      </c>
      <c r="M146" s="10">
        <f t="shared" si="36"/>
        <v>127.21</v>
      </c>
      <c r="N146" s="11">
        <f t="shared" si="28"/>
        <v>3.1297061840396154E-4</v>
      </c>
    </row>
    <row r="147" spans="1:14" ht="26.1" customHeight="1" x14ac:dyDescent="0.2">
      <c r="A147" s="7" t="s">
        <v>422</v>
      </c>
      <c r="B147" s="9" t="s">
        <v>423</v>
      </c>
      <c r="C147" s="7" t="s">
        <v>44</v>
      </c>
      <c r="D147" s="7" t="s">
        <v>424</v>
      </c>
      <c r="E147" s="8" t="s">
        <v>38</v>
      </c>
      <c r="F147" s="9">
        <v>11</v>
      </c>
      <c r="G147" s="10">
        <v>11.4</v>
      </c>
      <c r="H147" s="10">
        <v>1.8</v>
      </c>
      <c r="I147" s="10">
        <v>11.94</v>
      </c>
      <c r="J147" s="10">
        <f t="shared" si="33"/>
        <v>13.74</v>
      </c>
      <c r="K147" s="10">
        <f t="shared" si="34"/>
        <v>19.8</v>
      </c>
      <c r="L147" s="10">
        <f t="shared" si="35"/>
        <v>131.33999999999997</v>
      </c>
      <c r="M147" s="10">
        <f t="shared" si="36"/>
        <v>151.13999999999999</v>
      </c>
      <c r="N147" s="11">
        <f t="shared" si="28"/>
        <v>3.7184481774683392E-4</v>
      </c>
    </row>
    <row r="148" spans="1:14" ht="26.1" customHeight="1" x14ac:dyDescent="0.2">
      <c r="A148" s="7" t="s">
        <v>425</v>
      </c>
      <c r="B148" s="9" t="s">
        <v>426</v>
      </c>
      <c r="C148" s="7" t="s">
        <v>44</v>
      </c>
      <c r="D148" s="7" t="s">
        <v>427</v>
      </c>
      <c r="E148" s="8" t="s">
        <v>38</v>
      </c>
      <c r="F148" s="9">
        <v>1</v>
      </c>
      <c r="G148" s="10">
        <v>11.4</v>
      </c>
      <c r="H148" s="10">
        <v>1.8</v>
      </c>
      <c r="I148" s="10">
        <v>11.94</v>
      </c>
      <c r="J148" s="10">
        <f t="shared" si="33"/>
        <v>13.74</v>
      </c>
      <c r="K148" s="10">
        <f t="shared" si="34"/>
        <v>1.8</v>
      </c>
      <c r="L148" s="10">
        <f t="shared" si="35"/>
        <v>11.94</v>
      </c>
      <c r="M148" s="10">
        <f t="shared" si="36"/>
        <v>13.74</v>
      </c>
      <c r="N148" s="11">
        <f t="shared" si="28"/>
        <v>3.3804074340621268E-5</v>
      </c>
    </row>
    <row r="149" spans="1:14" ht="26.1" customHeight="1" x14ac:dyDescent="0.2">
      <c r="A149" s="7" t="s">
        <v>428</v>
      </c>
      <c r="B149" s="9" t="s">
        <v>429</v>
      </c>
      <c r="C149" s="7" t="s">
        <v>44</v>
      </c>
      <c r="D149" s="7" t="s">
        <v>430</v>
      </c>
      <c r="E149" s="8" t="s">
        <v>38</v>
      </c>
      <c r="F149" s="9">
        <v>2</v>
      </c>
      <c r="G149" s="10">
        <v>21.23</v>
      </c>
      <c r="H149" s="10">
        <v>6.55</v>
      </c>
      <c r="I149" s="10">
        <v>19.05</v>
      </c>
      <c r="J149" s="10">
        <f t="shared" si="33"/>
        <v>25.6</v>
      </c>
      <c r="K149" s="10">
        <f t="shared" si="34"/>
        <v>13.1</v>
      </c>
      <c r="L149" s="10">
        <f t="shared" si="35"/>
        <v>38.1</v>
      </c>
      <c r="M149" s="10">
        <f t="shared" si="36"/>
        <v>51.2</v>
      </c>
      <c r="N149" s="11">
        <f t="shared" si="28"/>
        <v>1.2596569186607053E-4</v>
      </c>
    </row>
    <row r="150" spans="1:14" ht="24" customHeight="1" x14ac:dyDescent="0.2">
      <c r="A150" s="3" t="s">
        <v>431</v>
      </c>
      <c r="B150" s="3"/>
      <c r="C150" s="3"/>
      <c r="D150" s="3" t="s">
        <v>432</v>
      </c>
      <c r="E150" s="3"/>
      <c r="F150" s="4"/>
      <c r="G150" s="4"/>
      <c r="H150" s="3"/>
      <c r="I150" s="3"/>
      <c r="J150" s="3"/>
      <c r="K150" s="3"/>
      <c r="L150" s="3"/>
      <c r="M150" s="5">
        <v>14105.61</v>
      </c>
      <c r="N150" s="6">
        <f t="shared" si="28"/>
        <v>3.4703572711776619E-2</v>
      </c>
    </row>
    <row r="151" spans="1:14" ht="39" customHeight="1" x14ac:dyDescent="0.2">
      <c r="A151" s="7" t="s">
        <v>433</v>
      </c>
      <c r="B151" s="9" t="s">
        <v>434</v>
      </c>
      <c r="C151" s="7" t="s">
        <v>44</v>
      </c>
      <c r="D151" s="7" t="s">
        <v>435</v>
      </c>
      <c r="E151" s="8" t="s">
        <v>54</v>
      </c>
      <c r="F151" s="9">
        <v>970</v>
      </c>
      <c r="G151" s="10">
        <v>4.49</v>
      </c>
      <c r="H151" s="10">
        <v>1.48</v>
      </c>
      <c r="I151" s="10">
        <v>3.93</v>
      </c>
      <c r="J151" s="10">
        <f t="shared" ref="J151:J157" si="37">TRUNC(G151 * (1 + 20.61 / 100), 2)</f>
        <v>5.41</v>
      </c>
      <c r="K151" s="10">
        <f t="shared" ref="K151:K157" si="38">TRUNC(F151 * H151, 2)</f>
        <v>1435.6</v>
      </c>
      <c r="L151" s="10">
        <f t="shared" ref="L151:L157" si="39">M151 - K151</f>
        <v>3812.1</v>
      </c>
      <c r="M151" s="10">
        <f t="shared" ref="M151:M157" si="40">TRUNC(F151 * J151, 2)</f>
        <v>5247.7</v>
      </c>
      <c r="N151" s="11">
        <f t="shared" si="28"/>
        <v>1.2910745336046451E-2</v>
      </c>
    </row>
    <row r="152" spans="1:14" ht="39" customHeight="1" x14ac:dyDescent="0.2">
      <c r="A152" s="7" t="s">
        <v>436</v>
      </c>
      <c r="B152" s="9" t="s">
        <v>437</v>
      </c>
      <c r="C152" s="7" t="s">
        <v>44</v>
      </c>
      <c r="D152" s="7" t="s">
        <v>438</v>
      </c>
      <c r="E152" s="8" t="s">
        <v>54</v>
      </c>
      <c r="F152" s="9">
        <v>61</v>
      </c>
      <c r="G152" s="10">
        <v>6.93</v>
      </c>
      <c r="H152" s="10">
        <v>2</v>
      </c>
      <c r="I152" s="10">
        <v>6.35</v>
      </c>
      <c r="J152" s="10">
        <f t="shared" si="37"/>
        <v>8.35</v>
      </c>
      <c r="K152" s="10">
        <f t="shared" si="38"/>
        <v>122</v>
      </c>
      <c r="L152" s="10">
        <f t="shared" si="39"/>
        <v>387.35</v>
      </c>
      <c r="M152" s="10">
        <f t="shared" si="40"/>
        <v>509.35</v>
      </c>
      <c r="N152" s="11">
        <f t="shared" si="28"/>
        <v>1.2531372099996684E-3</v>
      </c>
    </row>
    <row r="153" spans="1:14" ht="39" customHeight="1" x14ac:dyDescent="0.2">
      <c r="A153" s="7" t="s">
        <v>439</v>
      </c>
      <c r="B153" s="9" t="s">
        <v>440</v>
      </c>
      <c r="C153" s="7" t="s">
        <v>44</v>
      </c>
      <c r="D153" s="7" t="s">
        <v>441</v>
      </c>
      <c r="E153" s="8" t="s">
        <v>54</v>
      </c>
      <c r="F153" s="9">
        <v>27</v>
      </c>
      <c r="G153" s="10">
        <v>17.28</v>
      </c>
      <c r="H153" s="10">
        <v>3.9</v>
      </c>
      <c r="I153" s="10">
        <v>16.940000000000001</v>
      </c>
      <c r="J153" s="10">
        <f t="shared" si="37"/>
        <v>20.84</v>
      </c>
      <c r="K153" s="10">
        <f t="shared" si="38"/>
        <v>105.3</v>
      </c>
      <c r="L153" s="10">
        <f t="shared" si="39"/>
        <v>457.37999999999994</v>
      </c>
      <c r="M153" s="10">
        <f t="shared" si="40"/>
        <v>562.67999999999995</v>
      </c>
      <c r="N153" s="11">
        <f t="shared" si="28"/>
        <v>1.3843432714687608E-3</v>
      </c>
    </row>
    <row r="154" spans="1:14" ht="39" customHeight="1" x14ac:dyDescent="0.2">
      <c r="A154" s="7" t="s">
        <v>442</v>
      </c>
      <c r="B154" s="9" t="s">
        <v>443</v>
      </c>
      <c r="C154" s="7" t="s">
        <v>44</v>
      </c>
      <c r="D154" s="7" t="s">
        <v>444</v>
      </c>
      <c r="E154" s="8" t="s">
        <v>54</v>
      </c>
      <c r="F154" s="9">
        <v>160</v>
      </c>
      <c r="G154" s="10">
        <v>22.03</v>
      </c>
      <c r="H154" s="10">
        <v>10.14</v>
      </c>
      <c r="I154" s="10">
        <v>16.43</v>
      </c>
      <c r="J154" s="10">
        <f t="shared" si="37"/>
        <v>26.57</v>
      </c>
      <c r="K154" s="10">
        <f t="shared" si="38"/>
        <v>1622.4</v>
      </c>
      <c r="L154" s="10">
        <f t="shared" si="39"/>
        <v>2628.7999999999997</v>
      </c>
      <c r="M154" s="10">
        <f t="shared" si="40"/>
        <v>4251.2</v>
      </c>
      <c r="N154" s="11">
        <f t="shared" si="28"/>
        <v>1.0459088852754667E-2</v>
      </c>
    </row>
    <row r="155" spans="1:14" ht="51.95" customHeight="1" x14ac:dyDescent="0.2">
      <c r="A155" s="7" t="s">
        <v>445</v>
      </c>
      <c r="B155" s="9" t="s">
        <v>446</v>
      </c>
      <c r="C155" s="7" t="s">
        <v>44</v>
      </c>
      <c r="D155" s="7" t="s">
        <v>447</v>
      </c>
      <c r="E155" s="8" t="s">
        <v>54</v>
      </c>
      <c r="F155" s="9">
        <v>160</v>
      </c>
      <c r="G155" s="10">
        <v>13.77</v>
      </c>
      <c r="H155" s="10">
        <v>6.6</v>
      </c>
      <c r="I155" s="10">
        <v>10</v>
      </c>
      <c r="J155" s="10">
        <f t="shared" si="37"/>
        <v>16.600000000000001</v>
      </c>
      <c r="K155" s="10">
        <f t="shared" si="38"/>
        <v>1056</v>
      </c>
      <c r="L155" s="10">
        <f t="shared" si="39"/>
        <v>1600</v>
      </c>
      <c r="M155" s="10">
        <f t="shared" si="40"/>
        <v>2656</v>
      </c>
      <c r="N155" s="11">
        <f t="shared" si="28"/>
        <v>6.5344702655524079E-3</v>
      </c>
    </row>
    <row r="156" spans="1:14" ht="51.95" customHeight="1" x14ac:dyDescent="0.2">
      <c r="A156" s="7" t="s">
        <v>448</v>
      </c>
      <c r="B156" s="9" t="s">
        <v>449</v>
      </c>
      <c r="C156" s="7" t="s">
        <v>44</v>
      </c>
      <c r="D156" s="7" t="s">
        <v>450</v>
      </c>
      <c r="E156" s="8" t="s">
        <v>38</v>
      </c>
      <c r="F156" s="9">
        <v>15</v>
      </c>
      <c r="G156" s="10">
        <v>23.13</v>
      </c>
      <c r="H156" s="10">
        <v>16.91</v>
      </c>
      <c r="I156" s="10">
        <v>10.98</v>
      </c>
      <c r="J156" s="10">
        <f t="shared" si="37"/>
        <v>27.89</v>
      </c>
      <c r="K156" s="10">
        <f t="shared" si="38"/>
        <v>253.65</v>
      </c>
      <c r="L156" s="10">
        <f t="shared" si="39"/>
        <v>164.70000000000002</v>
      </c>
      <c r="M156" s="10">
        <f t="shared" si="40"/>
        <v>418.35</v>
      </c>
      <c r="N156" s="11">
        <f t="shared" si="28"/>
        <v>1.0292528748470822E-3</v>
      </c>
    </row>
    <row r="157" spans="1:14" ht="51.95" customHeight="1" x14ac:dyDescent="0.2">
      <c r="A157" s="7" t="s">
        <v>451</v>
      </c>
      <c r="B157" s="9" t="s">
        <v>452</v>
      </c>
      <c r="C157" s="7" t="s">
        <v>44</v>
      </c>
      <c r="D157" s="7" t="s">
        <v>453</v>
      </c>
      <c r="E157" s="8" t="s">
        <v>54</v>
      </c>
      <c r="F157" s="9">
        <v>13</v>
      </c>
      <c r="G157" s="10">
        <v>29.36</v>
      </c>
      <c r="H157" s="10">
        <v>12.55</v>
      </c>
      <c r="I157" s="10">
        <v>22.86</v>
      </c>
      <c r="J157" s="10">
        <f t="shared" si="37"/>
        <v>35.409999999999997</v>
      </c>
      <c r="K157" s="10">
        <f t="shared" si="38"/>
        <v>163.15</v>
      </c>
      <c r="L157" s="10">
        <f t="shared" si="39"/>
        <v>297.17999999999995</v>
      </c>
      <c r="M157" s="10">
        <f t="shared" si="40"/>
        <v>460.33</v>
      </c>
      <c r="N157" s="11">
        <f t="shared" si="28"/>
        <v>1.1325349011075828E-3</v>
      </c>
    </row>
    <row r="158" spans="1:14" ht="24" customHeight="1" x14ac:dyDescent="0.2">
      <c r="A158" s="3" t="s">
        <v>454</v>
      </c>
      <c r="B158" s="3"/>
      <c r="C158" s="3"/>
      <c r="D158" s="3" t="s">
        <v>455</v>
      </c>
      <c r="E158" s="3"/>
      <c r="F158" s="4"/>
      <c r="G158" s="4"/>
      <c r="H158" s="3"/>
      <c r="I158" s="3"/>
      <c r="J158" s="3"/>
      <c r="K158" s="3"/>
      <c r="L158" s="3"/>
      <c r="M158" s="5">
        <v>10940.54</v>
      </c>
      <c r="N158" s="6">
        <f t="shared" si="28"/>
        <v>2.6916654111101938E-2</v>
      </c>
    </row>
    <row r="159" spans="1:14" ht="39" customHeight="1" x14ac:dyDescent="0.2">
      <c r="A159" s="7" t="s">
        <v>456</v>
      </c>
      <c r="B159" s="9" t="s">
        <v>457</v>
      </c>
      <c r="C159" s="7" t="s">
        <v>44</v>
      </c>
      <c r="D159" s="7" t="s">
        <v>458</v>
      </c>
      <c r="E159" s="8" t="s">
        <v>38</v>
      </c>
      <c r="F159" s="9">
        <v>120</v>
      </c>
      <c r="G159" s="10">
        <v>57.43</v>
      </c>
      <c r="H159" s="10">
        <v>32.14</v>
      </c>
      <c r="I159" s="10">
        <v>37.119999999999997</v>
      </c>
      <c r="J159" s="10">
        <f t="shared" ref="J159:J164" si="41">TRUNC(G159 * (1 + 20.61 / 100), 2)</f>
        <v>69.260000000000005</v>
      </c>
      <c r="K159" s="10">
        <f t="shared" ref="K159:K164" si="42">TRUNC(F159 * H159, 2)</f>
        <v>3856.8</v>
      </c>
      <c r="L159" s="10">
        <f t="shared" ref="L159:L164" si="43">M159 - K159</f>
        <v>4454.4000000000005</v>
      </c>
      <c r="M159" s="10">
        <f t="shared" ref="M159:M164" si="44">TRUNC(F159 * J159, 2)</f>
        <v>8311.2000000000007</v>
      </c>
      <c r="N159" s="11">
        <f t="shared" si="28"/>
        <v>2.0447774574946981E-2</v>
      </c>
    </row>
    <row r="160" spans="1:14" ht="24" customHeight="1" x14ac:dyDescent="0.2">
      <c r="A160" s="7" t="s">
        <v>459</v>
      </c>
      <c r="B160" s="9" t="s">
        <v>460</v>
      </c>
      <c r="C160" s="7" t="s">
        <v>44</v>
      </c>
      <c r="D160" s="7" t="s">
        <v>461</v>
      </c>
      <c r="E160" s="8" t="s">
        <v>38</v>
      </c>
      <c r="F160" s="9">
        <v>92</v>
      </c>
      <c r="G160" s="10">
        <v>6.54</v>
      </c>
      <c r="H160" s="10">
        <v>0</v>
      </c>
      <c r="I160" s="10">
        <v>7.88</v>
      </c>
      <c r="J160" s="10">
        <f t="shared" si="41"/>
        <v>7.88</v>
      </c>
      <c r="K160" s="10">
        <f t="shared" si="42"/>
        <v>0</v>
      </c>
      <c r="L160" s="10">
        <f t="shared" si="43"/>
        <v>724.96</v>
      </c>
      <c r="M160" s="10">
        <f t="shared" si="44"/>
        <v>724.96</v>
      </c>
      <c r="N160" s="11">
        <f t="shared" si="28"/>
        <v>1.7835954682661425E-3</v>
      </c>
    </row>
    <row r="161" spans="1:14" ht="39" customHeight="1" x14ac:dyDescent="0.2">
      <c r="A161" s="7" t="s">
        <v>462</v>
      </c>
      <c r="B161" s="9" t="s">
        <v>463</v>
      </c>
      <c r="C161" s="7" t="s">
        <v>44</v>
      </c>
      <c r="D161" s="7" t="s">
        <v>464</v>
      </c>
      <c r="E161" s="8" t="s">
        <v>38</v>
      </c>
      <c r="F161" s="9">
        <v>13</v>
      </c>
      <c r="G161" s="10">
        <v>54.36</v>
      </c>
      <c r="H161" s="10">
        <v>28.29</v>
      </c>
      <c r="I161" s="10">
        <v>37.270000000000003</v>
      </c>
      <c r="J161" s="10">
        <f t="shared" si="41"/>
        <v>65.56</v>
      </c>
      <c r="K161" s="10">
        <f t="shared" si="42"/>
        <v>367.77</v>
      </c>
      <c r="L161" s="10">
        <f t="shared" si="43"/>
        <v>484.51</v>
      </c>
      <c r="M161" s="10">
        <f t="shared" si="44"/>
        <v>852.28</v>
      </c>
      <c r="N161" s="11">
        <f t="shared" si="28"/>
        <v>2.0968367160862224E-3</v>
      </c>
    </row>
    <row r="162" spans="1:14" ht="39" customHeight="1" x14ac:dyDescent="0.2">
      <c r="A162" s="7" t="s">
        <v>465</v>
      </c>
      <c r="B162" s="9" t="s">
        <v>466</v>
      </c>
      <c r="C162" s="7" t="s">
        <v>44</v>
      </c>
      <c r="D162" s="7" t="s">
        <v>467</v>
      </c>
      <c r="E162" s="8" t="s">
        <v>38</v>
      </c>
      <c r="F162" s="9">
        <v>9</v>
      </c>
      <c r="G162" s="10">
        <v>56.78</v>
      </c>
      <c r="H162" s="10">
        <v>31.64</v>
      </c>
      <c r="I162" s="10">
        <v>36.840000000000003</v>
      </c>
      <c r="J162" s="10">
        <f t="shared" si="41"/>
        <v>68.48</v>
      </c>
      <c r="K162" s="10">
        <f t="shared" si="42"/>
        <v>284.76</v>
      </c>
      <c r="L162" s="10">
        <f t="shared" si="43"/>
        <v>331.56000000000006</v>
      </c>
      <c r="M162" s="10">
        <f t="shared" si="44"/>
        <v>616.32000000000005</v>
      </c>
      <c r="N162" s="11">
        <f t="shared" si="28"/>
        <v>1.516312015837824E-3</v>
      </c>
    </row>
    <row r="163" spans="1:14" ht="39" customHeight="1" x14ac:dyDescent="0.2">
      <c r="A163" s="7" t="s">
        <v>468</v>
      </c>
      <c r="B163" s="9" t="s">
        <v>469</v>
      </c>
      <c r="C163" s="7" t="s">
        <v>44</v>
      </c>
      <c r="D163" s="7" t="s">
        <v>470</v>
      </c>
      <c r="E163" s="8" t="s">
        <v>38</v>
      </c>
      <c r="F163" s="9">
        <v>3</v>
      </c>
      <c r="G163" s="10">
        <v>52.51</v>
      </c>
      <c r="H163" s="10">
        <v>32.93</v>
      </c>
      <c r="I163" s="10">
        <v>30.4</v>
      </c>
      <c r="J163" s="10">
        <f t="shared" si="41"/>
        <v>63.33</v>
      </c>
      <c r="K163" s="10">
        <f t="shared" si="42"/>
        <v>98.79</v>
      </c>
      <c r="L163" s="10">
        <f t="shared" si="43"/>
        <v>91.2</v>
      </c>
      <c r="M163" s="10">
        <f t="shared" si="44"/>
        <v>189.99</v>
      </c>
      <c r="N163" s="11">
        <f t="shared" si="28"/>
        <v>4.6742620698505351E-4</v>
      </c>
    </row>
    <row r="164" spans="1:14" ht="39" customHeight="1" x14ac:dyDescent="0.2">
      <c r="A164" s="7" t="s">
        <v>471</v>
      </c>
      <c r="B164" s="9" t="s">
        <v>472</v>
      </c>
      <c r="C164" s="7" t="s">
        <v>44</v>
      </c>
      <c r="D164" s="7" t="s">
        <v>473</v>
      </c>
      <c r="E164" s="8" t="s">
        <v>38</v>
      </c>
      <c r="F164" s="9">
        <v>3</v>
      </c>
      <c r="G164" s="10">
        <v>67.930000000000007</v>
      </c>
      <c r="H164" s="10">
        <v>36.07</v>
      </c>
      <c r="I164" s="10">
        <v>45.86</v>
      </c>
      <c r="J164" s="10">
        <f t="shared" si="41"/>
        <v>81.93</v>
      </c>
      <c r="K164" s="10">
        <f t="shared" si="42"/>
        <v>108.21</v>
      </c>
      <c r="L164" s="10">
        <f t="shared" si="43"/>
        <v>137.57999999999998</v>
      </c>
      <c r="M164" s="10">
        <f t="shared" si="44"/>
        <v>245.79</v>
      </c>
      <c r="N164" s="11">
        <f t="shared" si="28"/>
        <v>6.0470912897971627E-4</v>
      </c>
    </row>
    <row r="165" spans="1:14" ht="24" customHeight="1" x14ac:dyDescent="0.2">
      <c r="A165" s="3" t="s">
        <v>474</v>
      </c>
      <c r="B165" s="3"/>
      <c r="C165" s="3"/>
      <c r="D165" s="3" t="s">
        <v>475</v>
      </c>
      <c r="E165" s="3"/>
      <c r="F165" s="4"/>
      <c r="G165" s="4"/>
      <c r="H165" s="3"/>
      <c r="I165" s="3"/>
      <c r="J165" s="3"/>
      <c r="K165" s="3"/>
      <c r="L165" s="3"/>
      <c r="M165" s="5">
        <v>4128.82</v>
      </c>
      <c r="N165" s="6">
        <f t="shared" si="28"/>
        <v>1.0158001325985728E-2</v>
      </c>
    </row>
    <row r="166" spans="1:14" ht="26.1" customHeight="1" x14ac:dyDescent="0.2">
      <c r="A166" s="7" t="s">
        <v>476</v>
      </c>
      <c r="B166" s="9" t="s">
        <v>477</v>
      </c>
      <c r="C166" s="7" t="s">
        <v>44</v>
      </c>
      <c r="D166" s="7" t="s">
        <v>478</v>
      </c>
      <c r="E166" s="8" t="s">
        <v>38</v>
      </c>
      <c r="F166" s="9">
        <v>4</v>
      </c>
      <c r="G166" s="10">
        <v>36.31</v>
      </c>
      <c r="H166" s="10">
        <v>0.73</v>
      </c>
      <c r="I166" s="10">
        <v>43.06</v>
      </c>
      <c r="J166" s="10">
        <f>TRUNC(G166 * (1 + 20.61 / 100), 2)</f>
        <v>43.79</v>
      </c>
      <c r="K166" s="10">
        <f>TRUNC(F166 * H166, 2)</f>
        <v>2.92</v>
      </c>
      <c r="L166" s="10">
        <f>M166 - K166</f>
        <v>172.24</v>
      </c>
      <c r="M166" s="10">
        <f>TRUNC(F166 * J166, 2)</f>
        <v>175.16</v>
      </c>
      <c r="N166" s="11">
        <f t="shared" ref="N166:N197" si="45">M166 / 406459.88</f>
        <v>4.3094044115743967E-4</v>
      </c>
    </row>
    <row r="167" spans="1:14" ht="26.1" customHeight="1" x14ac:dyDescent="0.2">
      <c r="A167" s="7" t="s">
        <v>479</v>
      </c>
      <c r="B167" s="9" t="s">
        <v>480</v>
      </c>
      <c r="C167" s="7" t="s">
        <v>72</v>
      </c>
      <c r="D167" s="7" t="s">
        <v>481</v>
      </c>
      <c r="E167" s="8" t="s">
        <v>38</v>
      </c>
      <c r="F167" s="9">
        <v>14</v>
      </c>
      <c r="G167" s="10">
        <v>56.03</v>
      </c>
      <c r="H167" s="10">
        <v>45.75</v>
      </c>
      <c r="I167" s="10">
        <v>21.82</v>
      </c>
      <c r="J167" s="10">
        <f>TRUNC(G167 * (1 + 20.61 / 100), 2)</f>
        <v>67.569999999999993</v>
      </c>
      <c r="K167" s="10">
        <f>TRUNC(F167 * H167, 2)</f>
        <v>640.5</v>
      </c>
      <c r="L167" s="10">
        <f>M167 - K167</f>
        <v>305.48</v>
      </c>
      <c r="M167" s="10">
        <f>TRUNC(F167 * J167, 2)</f>
        <v>945.98</v>
      </c>
      <c r="N167" s="11">
        <f t="shared" si="45"/>
        <v>2.3273637732708083E-3</v>
      </c>
    </row>
    <row r="168" spans="1:14" ht="26.1" customHeight="1" x14ac:dyDescent="0.2">
      <c r="A168" s="7" t="s">
        <v>482</v>
      </c>
      <c r="B168" s="9" t="s">
        <v>483</v>
      </c>
      <c r="C168" s="7" t="s">
        <v>25</v>
      </c>
      <c r="D168" s="7" t="s">
        <v>484</v>
      </c>
      <c r="E168" s="8" t="s">
        <v>38</v>
      </c>
      <c r="F168" s="9">
        <v>16</v>
      </c>
      <c r="G168" s="10">
        <v>155.86000000000001</v>
      </c>
      <c r="H168" s="10">
        <v>23.15</v>
      </c>
      <c r="I168" s="10">
        <v>164.83</v>
      </c>
      <c r="J168" s="10">
        <f>TRUNC(G168 * (1 + 20.61 / 100), 2)</f>
        <v>187.98</v>
      </c>
      <c r="K168" s="10">
        <f>TRUNC(F168 * H168, 2)</f>
        <v>370.4</v>
      </c>
      <c r="L168" s="10">
        <f>M168 - K168</f>
        <v>2637.2799999999997</v>
      </c>
      <c r="M168" s="10">
        <f>TRUNC(F168 * J168, 2)</f>
        <v>3007.68</v>
      </c>
      <c r="N168" s="11">
        <f t="shared" si="45"/>
        <v>7.3996971115574796E-3</v>
      </c>
    </row>
    <row r="169" spans="1:14" ht="24" customHeight="1" x14ac:dyDescent="0.2">
      <c r="A169" s="3" t="s">
        <v>485</v>
      </c>
      <c r="B169" s="3"/>
      <c r="C169" s="3"/>
      <c r="D169" s="3" t="s">
        <v>486</v>
      </c>
      <c r="E169" s="3"/>
      <c r="F169" s="4"/>
      <c r="G169" s="4"/>
      <c r="H169" s="3"/>
      <c r="I169" s="3"/>
      <c r="J169" s="3"/>
      <c r="K169" s="3"/>
      <c r="L169" s="3"/>
      <c r="M169" s="5">
        <v>1014.28</v>
      </c>
      <c r="N169" s="6">
        <f t="shared" si="45"/>
        <v>2.4954000380062111E-3</v>
      </c>
    </row>
    <row r="170" spans="1:14" ht="26.1" customHeight="1" x14ac:dyDescent="0.2">
      <c r="A170" s="7" t="s">
        <v>487</v>
      </c>
      <c r="B170" s="9" t="s">
        <v>488</v>
      </c>
      <c r="C170" s="7" t="s">
        <v>44</v>
      </c>
      <c r="D170" s="7" t="s">
        <v>489</v>
      </c>
      <c r="E170" s="8" t="s">
        <v>54</v>
      </c>
      <c r="F170" s="9">
        <v>6</v>
      </c>
      <c r="G170" s="10">
        <v>58.96</v>
      </c>
      <c r="H170" s="10">
        <v>1.69</v>
      </c>
      <c r="I170" s="10">
        <v>69.42</v>
      </c>
      <c r="J170" s="10">
        <f t="shared" ref="J170:J177" si="46">TRUNC(G170 * (1 + 20.61 / 100), 2)</f>
        <v>71.11</v>
      </c>
      <c r="K170" s="10">
        <f t="shared" ref="K170:K177" si="47">TRUNC(F170 * H170, 2)</f>
        <v>10.14</v>
      </c>
      <c r="L170" s="10">
        <f t="shared" ref="L170:L177" si="48">M170 - K170</f>
        <v>416.52000000000004</v>
      </c>
      <c r="M170" s="10">
        <f t="shared" ref="M170:M177" si="49">TRUNC(F170 * J170, 2)</f>
        <v>426.66</v>
      </c>
      <c r="N170" s="11">
        <f t="shared" si="45"/>
        <v>1.049697697101126E-3</v>
      </c>
    </row>
    <row r="171" spans="1:14" ht="24" customHeight="1" x14ac:dyDescent="0.2">
      <c r="A171" s="7" t="s">
        <v>490</v>
      </c>
      <c r="B171" s="9" t="s">
        <v>491</v>
      </c>
      <c r="C171" s="7" t="s">
        <v>44</v>
      </c>
      <c r="D171" s="7" t="s">
        <v>492</v>
      </c>
      <c r="E171" s="8" t="s">
        <v>69</v>
      </c>
      <c r="F171" s="9">
        <v>1.26</v>
      </c>
      <c r="G171" s="10">
        <v>92.01</v>
      </c>
      <c r="H171" s="10">
        <v>82.47</v>
      </c>
      <c r="I171" s="10">
        <v>28.5</v>
      </c>
      <c r="J171" s="10">
        <f t="shared" si="46"/>
        <v>110.97</v>
      </c>
      <c r="K171" s="10">
        <f t="shared" si="47"/>
        <v>103.91</v>
      </c>
      <c r="L171" s="10">
        <f t="shared" si="48"/>
        <v>35.909999999999997</v>
      </c>
      <c r="M171" s="10">
        <f t="shared" si="49"/>
        <v>139.82</v>
      </c>
      <c r="N171" s="11">
        <f t="shared" si="45"/>
        <v>3.4399459056081989E-4</v>
      </c>
    </row>
    <row r="172" spans="1:14" ht="26.1" customHeight="1" x14ac:dyDescent="0.2">
      <c r="A172" s="7" t="s">
        <v>493</v>
      </c>
      <c r="B172" s="9" t="s">
        <v>494</v>
      </c>
      <c r="C172" s="7" t="s">
        <v>25</v>
      </c>
      <c r="D172" s="7" t="s">
        <v>495</v>
      </c>
      <c r="E172" s="8" t="s">
        <v>69</v>
      </c>
      <c r="F172" s="9">
        <v>1.58</v>
      </c>
      <c r="G172" s="10">
        <v>27.76</v>
      </c>
      <c r="H172" s="10">
        <v>24.66</v>
      </c>
      <c r="I172" s="10">
        <v>8.82</v>
      </c>
      <c r="J172" s="10">
        <f t="shared" si="46"/>
        <v>33.479999999999997</v>
      </c>
      <c r="K172" s="10">
        <f t="shared" si="47"/>
        <v>38.96</v>
      </c>
      <c r="L172" s="10">
        <f t="shared" si="48"/>
        <v>13.93</v>
      </c>
      <c r="M172" s="10">
        <f t="shared" si="49"/>
        <v>52.89</v>
      </c>
      <c r="N172" s="11">
        <f t="shared" si="45"/>
        <v>1.3012354380461855E-4</v>
      </c>
    </row>
    <row r="173" spans="1:14" ht="39" customHeight="1" x14ac:dyDescent="0.2">
      <c r="A173" s="7" t="s">
        <v>496</v>
      </c>
      <c r="B173" s="9" t="s">
        <v>388</v>
      </c>
      <c r="C173" s="7" t="s">
        <v>44</v>
      </c>
      <c r="D173" s="7" t="s">
        <v>389</v>
      </c>
      <c r="E173" s="8" t="s">
        <v>54</v>
      </c>
      <c r="F173" s="9">
        <v>10</v>
      </c>
      <c r="G173" s="10">
        <v>26.14</v>
      </c>
      <c r="H173" s="10">
        <v>5.87</v>
      </c>
      <c r="I173" s="10">
        <v>25.65</v>
      </c>
      <c r="J173" s="10">
        <f t="shared" si="46"/>
        <v>31.52</v>
      </c>
      <c r="K173" s="10">
        <f t="shared" si="47"/>
        <v>58.7</v>
      </c>
      <c r="L173" s="10">
        <f t="shared" si="48"/>
        <v>256.5</v>
      </c>
      <c r="M173" s="10">
        <f t="shared" si="49"/>
        <v>315.2</v>
      </c>
      <c r="N173" s="11">
        <f t="shared" si="45"/>
        <v>7.7547629055049663E-4</v>
      </c>
    </row>
    <row r="174" spans="1:14" ht="39" customHeight="1" x14ac:dyDescent="0.2">
      <c r="A174" s="7" t="s">
        <v>497</v>
      </c>
      <c r="B174" s="9" t="s">
        <v>443</v>
      </c>
      <c r="C174" s="7" t="s">
        <v>44</v>
      </c>
      <c r="D174" s="7" t="s">
        <v>444</v>
      </c>
      <c r="E174" s="8" t="s">
        <v>54</v>
      </c>
      <c r="F174" s="9">
        <v>3</v>
      </c>
      <c r="G174" s="10">
        <v>22.03</v>
      </c>
      <c r="H174" s="10">
        <v>10.14</v>
      </c>
      <c r="I174" s="10">
        <v>16.43</v>
      </c>
      <c r="J174" s="10">
        <f t="shared" si="46"/>
        <v>26.57</v>
      </c>
      <c r="K174" s="10">
        <f t="shared" si="47"/>
        <v>30.42</v>
      </c>
      <c r="L174" s="10">
        <f t="shared" si="48"/>
        <v>49.289999999999992</v>
      </c>
      <c r="M174" s="10">
        <f t="shared" si="49"/>
        <v>79.709999999999994</v>
      </c>
      <c r="N174" s="11">
        <f t="shared" si="45"/>
        <v>1.9610791598915001E-4</v>
      </c>
    </row>
    <row r="175" spans="1:14" ht="26.1" customHeight="1" x14ac:dyDescent="0.2">
      <c r="A175" s="7" t="s">
        <v>498</v>
      </c>
      <c r="B175" s="9" t="s">
        <v>499</v>
      </c>
      <c r="C175" s="7" t="s">
        <v>44</v>
      </c>
      <c r="D175" s="7" t="s">
        <v>500</v>
      </c>
      <c r="E175" s="8" t="s">
        <v>38</v>
      </c>
      <c r="F175" s="9">
        <v>3</v>
      </c>
      <c r="G175" s="10">
        <v>49.19</v>
      </c>
      <c r="H175" s="10">
        <v>7.64</v>
      </c>
      <c r="I175" s="10">
        <v>51.68</v>
      </c>
      <c r="J175" s="10">
        <f t="shared" si="46"/>
        <v>59.32</v>
      </c>
      <c r="K175" s="10">
        <f t="shared" si="47"/>
        <v>22.92</v>
      </c>
      <c r="L175" s="10">
        <f t="shared" si="48"/>
        <v>155.04000000000002</v>
      </c>
      <c r="M175" s="10">
        <f t="shared" si="49"/>
        <v>177.96</v>
      </c>
      <c r="N175" s="11">
        <f t="shared" si="45"/>
        <v>4.3782918993136543E-4</v>
      </c>
    </row>
    <row r="176" spans="1:14" ht="26.1" customHeight="1" x14ac:dyDescent="0.2">
      <c r="A176" s="7" t="s">
        <v>501</v>
      </c>
      <c r="B176" s="9" t="s">
        <v>502</v>
      </c>
      <c r="C176" s="7" t="s">
        <v>44</v>
      </c>
      <c r="D176" s="7" t="s">
        <v>503</v>
      </c>
      <c r="E176" s="8" t="s">
        <v>38</v>
      </c>
      <c r="F176" s="9">
        <v>4</v>
      </c>
      <c r="G176" s="10">
        <v>18.239999999999998</v>
      </c>
      <c r="H176" s="10">
        <v>9.59</v>
      </c>
      <c r="I176" s="10">
        <v>12.4</v>
      </c>
      <c r="J176" s="10">
        <f t="shared" si="46"/>
        <v>21.99</v>
      </c>
      <c r="K176" s="10">
        <f t="shared" si="47"/>
        <v>38.36</v>
      </c>
      <c r="L176" s="10">
        <f t="shared" si="48"/>
        <v>49.599999999999994</v>
      </c>
      <c r="M176" s="10">
        <f t="shared" si="49"/>
        <v>87.96</v>
      </c>
      <c r="N176" s="11">
        <f t="shared" si="45"/>
        <v>2.1640512219803834E-4</v>
      </c>
    </row>
    <row r="177" spans="1:14" ht="26.1" customHeight="1" x14ac:dyDescent="0.2">
      <c r="A177" s="7" t="s">
        <v>504</v>
      </c>
      <c r="B177" s="9" t="s">
        <v>505</v>
      </c>
      <c r="C177" s="7" t="s">
        <v>44</v>
      </c>
      <c r="D177" s="7" t="s">
        <v>506</v>
      </c>
      <c r="E177" s="8" t="s">
        <v>38</v>
      </c>
      <c r="F177" s="9">
        <v>3</v>
      </c>
      <c r="G177" s="10">
        <v>97.96</v>
      </c>
      <c r="H177" s="10">
        <v>12.8</v>
      </c>
      <c r="I177" s="10">
        <v>105.34</v>
      </c>
      <c r="J177" s="10">
        <f t="shared" si="46"/>
        <v>118.14</v>
      </c>
      <c r="K177" s="10">
        <f t="shared" si="47"/>
        <v>38.4</v>
      </c>
      <c r="L177" s="10">
        <f t="shared" si="48"/>
        <v>316.02000000000004</v>
      </c>
      <c r="M177" s="10">
        <f t="shared" si="49"/>
        <v>354.42</v>
      </c>
      <c r="N177" s="11">
        <f t="shared" si="45"/>
        <v>8.719679787338421E-4</v>
      </c>
    </row>
    <row r="178" spans="1:14" ht="24" customHeight="1" x14ac:dyDescent="0.2">
      <c r="A178" s="3" t="s">
        <v>507</v>
      </c>
      <c r="B178" s="3"/>
      <c r="C178" s="3"/>
      <c r="D178" s="3" t="s">
        <v>508</v>
      </c>
      <c r="E178" s="3"/>
      <c r="F178" s="4"/>
      <c r="G178" s="4"/>
      <c r="H178" s="3"/>
      <c r="I178" s="3"/>
      <c r="J178" s="3"/>
      <c r="K178" s="3"/>
      <c r="L178" s="3"/>
      <c r="M178" s="5">
        <v>10506.13</v>
      </c>
      <c r="N178" s="6">
        <f t="shared" si="45"/>
        <v>2.5847889341501552E-2</v>
      </c>
    </row>
    <row r="179" spans="1:14" ht="39" customHeight="1" x14ac:dyDescent="0.2">
      <c r="A179" s="7" t="s">
        <v>509</v>
      </c>
      <c r="B179" s="9" t="s">
        <v>510</v>
      </c>
      <c r="C179" s="7" t="s">
        <v>44</v>
      </c>
      <c r="D179" s="7" t="s">
        <v>511</v>
      </c>
      <c r="E179" s="8" t="s">
        <v>38</v>
      </c>
      <c r="F179" s="9">
        <v>2</v>
      </c>
      <c r="G179" s="10">
        <v>2246</v>
      </c>
      <c r="H179" s="10">
        <v>121.46</v>
      </c>
      <c r="I179" s="10">
        <v>2587.44</v>
      </c>
      <c r="J179" s="10">
        <f>TRUNC(G179 * (1 + 20.61 / 100), 2)</f>
        <v>2708.9</v>
      </c>
      <c r="K179" s="10">
        <f>TRUNC(F179 * H179, 2)</f>
        <v>242.92</v>
      </c>
      <c r="L179" s="10">
        <f>M179 - K179</f>
        <v>5174.88</v>
      </c>
      <c r="M179" s="10">
        <f>TRUNC(F179 * J179, 2)</f>
        <v>5417.8</v>
      </c>
      <c r="N179" s="11">
        <f t="shared" si="45"/>
        <v>1.3329236824062439E-2</v>
      </c>
    </row>
    <row r="180" spans="1:14" ht="39" customHeight="1" x14ac:dyDescent="0.2">
      <c r="A180" s="7" t="s">
        <v>512</v>
      </c>
      <c r="B180" s="9" t="s">
        <v>513</v>
      </c>
      <c r="C180" s="7" t="s">
        <v>44</v>
      </c>
      <c r="D180" s="7" t="s">
        <v>514</v>
      </c>
      <c r="E180" s="8" t="s">
        <v>38</v>
      </c>
      <c r="F180" s="9">
        <v>1</v>
      </c>
      <c r="G180" s="10">
        <v>4218.83</v>
      </c>
      <c r="H180" s="10">
        <v>137.08000000000001</v>
      </c>
      <c r="I180" s="10">
        <v>4951.25</v>
      </c>
      <c r="J180" s="10">
        <f>TRUNC(G180 * (1 + 20.61 / 100), 2)</f>
        <v>5088.33</v>
      </c>
      <c r="K180" s="10">
        <f>TRUNC(F180 * H180, 2)</f>
        <v>137.08000000000001</v>
      </c>
      <c r="L180" s="10">
        <f>M180 - K180</f>
        <v>4951.25</v>
      </c>
      <c r="M180" s="10">
        <f>TRUNC(F180 * J180, 2)</f>
        <v>5088.33</v>
      </c>
      <c r="N180" s="11">
        <f t="shared" si="45"/>
        <v>1.2518652517439114E-2</v>
      </c>
    </row>
    <row r="181" spans="1:14" ht="24" customHeight="1" x14ac:dyDescent="0.2">
      <c r="A181" s="3" t="s">
        <v>515</v>
      </c>
      <c r="B181" s="3"/>
      <c r="C181" s="3"/>
      <c r="D181" s="3" t="s">
        <v>516</v>
      </c>
      <c r="E181" s="3"/>
      <c r="F181" s="4"/>
      <c r="G181" s="4"/>
      <c r="H181" s="3"/>
      <c r="I181" s="3"/>
      <c r="J181" s="3"/>
      <c r="K181" s="3"/>
      <c r="L181" s="3"/>
      <c r="M181" s="5">
        <v>20549.93</v>
      </c>
      <c r="N181" s="6">
        <f t="shared" si="45"/>
        <v>5.0558323247057002E-2</v>
      </c>
    </row>
    <row r="182" spans="1:14" ht="39" customHeight="1" x14ac:dyDescent="0.2">
      <c r="A182" s="7" t="s">
        <v>517</v>
      </c>
      <c r="B182" s="9" t="s">
        <v>518</v>
      </c>
      <c r="C182" s="7" t="s">
        <v>25</v>
      </c>
      <c r="D182" s="7" t="s">
        <v>519</v>
      </c>
      <c r="E182" s="8" t="s">
        <v>520</v>
      </c>
      <c r="F182" s="9">
        <v>1</v>
      </c>
      <c r="G182" s="10">
        <v>2461.62</v>
      </c>
      <c r="H182" s="10">
        <v>146.57</v>
      </c>
      <c r="I182" s="10">
        <v>2822.38</v>
      </c>
      <c r="J182" s="10">
        <f t="shared" ref="J182:J189" si="50">TRUNC(G182 * (1 + 20.61 / 100), 2)</f>
        <v>2968.95</v>
      </c>
      <c r="K182" s="10">
        <f t="shared" ref="K182:K189" si="51">TRUNC(F182 * H182, 2)</f>
        <v>146.57</v>
      </c>
      <c r="L182" s="10">
        <f t="shared" ref="L182:L189" si="52">M182 - K182</f>
        <v>2822.3799999999997</v>
      </c>
      <c r="M182" s="10">
        <f t="shared" ref="M182:M189" si="53">TRUNC(F182 * J182, 2)</f>
        <v>2968.95</v>
      </c>
      <c r="N182" s="11">
        <f t="shared" si="45"/>
        <v>7.3044109544095712E-3</v>
      </c>
    </row>
    <row r="183" spans="1:14" ht="26.1" customHeight="1" x14ac:dyDescent="0.2">
      <c r="A183" s="7" t="s">
        <v>521</v>
      </c>
      <c r="B183" s="9" t="s">
        <v>522</v>
      </c>
      <c r="C183" s="7" t="s">
        <v>72</v>
      </c>
      <c r="D183" s="7" t="s">
        <v>523</v>
      </c>
      <c r="E183" s="8" t="s">
        <v>46</v>
      </c>
      <c r="F183" s="9">
        <v>2.73</v>
      </c>
      <c r="G183" s="10">
        <v>519.41</v>
      </c>
      <c r="H183" s="10">
        <v>129.21</v>
      </c>
      <c r="I183" s="10">
        <v>497.25</v>
      </c>
      <c r="J183" s="10">
        <f t="shared" si="50"/>
        <v>626.46</v>
      </c>
      <c r="K183" s="10">
        <f t="shared" si="51"/>
        <v>352.74</v>
      </c>
      <c r="L183" s="10">
        <f t="shared" si="52"/>
        <v>1357.49</v>
      </c>
      <c r="M183" s="10">
        <f t="shared" si="53"/>
        <v>1710.23</v>
      </c>
      <c r="N183" s="11">
        <f t="shared" si="45"/>
        <v>4.207623148439644E-3</v>
      </c>
    </row>
    <row r="184" spans="1:14" ht="39" customHeight="1" x14ac:dyDescent="0.2">
      <c r="A184" s="7" t="s">
        <v>524</v>
      </c>
      <c r="B184" s="9" t="s">
        <v>525</v>
      </c>
      <c r="C184" s="7" t="s">
        <v>44</v>
      </c>
      <c r="D184" s="7" t="s">
        <v>526</v>
      </c>
      <c r="E184" s="8" t="s">
        <v>38</v>
      </c>
      <c r="F184" s="9">
        <v>6</v>
      </c>
      <c r="G184" s="10">
        <v>449.37</v>
      </c>
      <c r="H184" s="10">
        <v>54.44</v>
      </c>
      <c r="I184" s="10">
        <v>487.54</v>
      </c>
      <c r="J184" s="10">
        <f t="shared" si="50"/>
        <v>541.98</v>
      </c>
      <c r="K184" s="10">
        <f t="shared" si="51"/>
        <v>326.64</v>
      </c>
      <c r="L184" s="10">
        <f t="shared" si="52"/>
        <v>2925.2400000000002</v>
      </c>
      <c r="M184" s="10">
        <f t="shared" si="53"/>
        <v>3251.88</v>
      </c>
      <c r="N184" s="11">
        <f t="shared" si="45"/>
        <v>8.0004944153405748E-3</v>
      </c>
    </row>
    <row r="185" spans="1:14" ht="39" customHeight="1" x14ac:dyDescent="0.2">
      <c r="A185" s="7" t="s">
        <v>527</v>
      </c>
      <c r="B185" s="9" t="s">
        <v>528</v>
      </c>
      <c r="C185" s="7" t="s">
        <v>44</v>
      </c>
      <c r="D185" s="7" t="s">
        <v>529</v>
      </c>
      <c r="E185" s="8" t="s">
        <v>46</v>
      </c>
      <c r="F185" s="9">
        <v>3.4</v>
      </c>
      <c r="G185" s="10">
        <v>16.989999999999998</v>
      </c>
      <c r="H185" s="10">
        <v>10.029999999999999</v>
      </c>
      <c r="I185" s="10">
        <v>10.46</v>
      </c>
      <c r="J185" s="10">
        <f t="shared" si="50"/>
        <v>20.49</v>
      </c>
      <c r="K185" s="10">
        <f t="shared" si="51"/>
        <v>34.1</v>
      </c>
      <c r="L185" s="10">
        <f t="shared" si="52"/>
        <v>35.559999999999995</v>
      </c>
      <c r="M185" s="10">
        <f t="shared" si="53"/>
        <v>69.66</v>
      </c>
      <c r="N185" s="11">
        <f t="shared" si="45"/>
        <v>1.7138222842559515E-4</v>
      </c>
    </row>
    <row r="186" spans="1:14" ht="39" customHeight="1" x14ac:dyDescent="0.2">
      <c r="A186" s="7" t="s">
        <v>530</v>
      </c>
      <c r="B186" s="9" t="s">
        <v>531</v>
      </c>
      <c r="C186" s="7" t="s">
        <v>44</v>
      </c>
      <c r="D186" s="7" t="s">
        <v>532</v>
      </c>
      <c r="E186" s="8" t="s">
        <v>46</v>
      </c>
      <c r="F186" s="9">
        <v>1.1000000000000001</v>
      </c>
      <c r="G186" s="10">
        <v>866.72</v>
      </c>
      <c r="H186" s="10">
        <v>14.12</v>
      </c>
      <c r="I186" s="10">
        <v>1031.23</v>
      </c>
      <c r="J186" s="10">
        <f t="shared" si="50"/>
        <v>1045.3499999999999</v>
      </c>
      <c r="K186" s="10">
        <f t="shared" si="51"/>
        <v>15.53</v>
      </c>
      <c r="L186" s="10">
        <f t="shared" si="52"/>
        <v>1134.3500000000001</v>
      </c>
      <c r="M186" s="10">
        <f t="shared" si="53"/>
        <v>1149.8800000000001</v>
      </c>
      <c r="N186" s="11">
        <f t="shared" si="45"/>
        <v>2.8290123000577574E-3</v>
      </c>
    </row>
    <row r="187" spans="1:14" ht="26.1" customHeight="1" x14ac:dyDescent="0.2">
      <c r="A187" s="7" t="s">
        <v>533</v>
      </c>
      <c r="B187" s="9" t="s">
        <v>534</v>
      </c>
      <c r="C187" s="7" t="s">
        <v>72</v>
      </c>
      <c r="D187" s="7" t="s">
        <v>535</v>
      </c>
      <c r="E187" s="8" t="s">
        <v>46</v>
      </c>
      <c r="F187" s="9">
        <v>1.56</v>
      </c>
      <c r="G187" s="10">
        <v>901.57</v>
      </c>
      <c r="H187" s="10">
        <v>81.430000000000007</v>
      </c>
      <c r="I187" s="10">
        <v>1005.95</v>
      </c>
      <c r="J187" s="10">
        <f t="shared" si="50"/>
        <v>1087.3800000000001</v>
      </c>
      <c r="K187" s="10">
        <f t="shared" si="51"/>
        <v>127.03</v>
      </c>
      <c r="L187" s="10">
        <f t="shared" si="52"/>
        <v>1569.28</v>
      </c>
      <c r="M187" s="10">
        <f t="shared" si="53"/>
        <v>1696.31</v>
      </c>
      <c r="N187" s="11">
        <f t="shared" si="45"/>
        <v>4.1733762259635564E-3</v>
      </c>
    </row>
    <row r="188" spans="1:14" ht="26.1" customHeight="1" x14ac:dyDescent="0.2">
      <c r="A188" s="7" t="s">
        <v>536</v>
      </c>
      <c r="B188" s="9" t="s">
        <v>537</v>
      </c>
      <c r="C188" s="7" t="s">
        <v>72</v>
      </c>
      <c r="D188" s="7" t="s">
        <v>535</v>
      </c>
      <c r="E188" s="8" t="s">
        <v>46</v>
      </c>
      <c r="F188" s="9">
        <v>7.68</v>
      </c>
      <c r="G188" s="10">
        <v>901.57</v>
      </c>
      <c r="H188" s="10">
        <v>81.430000000000007</v>
      </c>
      <c r="I188" s="10">
        <v>1005.95</v>
      </c>
      <c r="J188" s="10">
        <f t="shared" si="50"/>
        <v>1087.3800000000001</v>
      </c>
      <c r="K188" s="10">
        <f t="shared" si="51"/>
        <v>625.38</v>
      </c>
      <c r="L188" s="10">
        <f t="shared" si="52"/>
        <v>7725.69</v>
      </c>
      <c r="M188" s="10">
        <f t="shared" si="53"/>
        <v>8351.07</v>
      </c>
      <c r="N188" s="11">
        <f t="shared" si="45"/>
        <v>2.0545865436952842E-2</v>
      </c>
    </row>
    <row r="189" spans="1:14" ht="26.1" customHeight="1" x14ac:dyDescent="0.2">
      <c r="A189" s="7" t="s">
        <v>538</v>
      </c>
      <c r="B189" s="9" t="s">
        <v>539</v>
      </c>
      <c r="C189" s="7" t="s">
        <v>72</v>
      </c>
      <c r="D189" s="7" t="s">
        <v>540</v>
      </c>
      <c r="E189" s="8" t="s">
        <v>46</v>
      </c>
      <c r="F189" s="9">
        <v>1.02</v>
      </c>
      <c r="G189" s="10">
        <v>1098.96</v>
      </c>
      <c r="H189" s="10">
        <v>81.430000000000007</v>
      </c>
      <c r="I189" s="10">
        <v>1244.02</v>
      </c>
      <c r="J189" s="10">
        <f t="shared" si="50"/>
        <v>1325.45</v>
      </c>
      <c r="K189" s="10">
        <f t="shared" si="51"/>
        <v>83.05</v>
      </c>
      <c r="L189" s="10">
        <f t="shared" si="52"/>
        <v>1268.9000000000001</v>
      </c>
      <c r="M189" s="10">
        <f t="shared" si="53"/>
        <v>1351.95</v>
      </c>
      <c r="N189" s="11">
        <f t="shared" si="45"/>
        <v>3.3261585374674617E-3</v>
      </c>
    </row>
    <row r="190" spans="1:14" ht="24" customHeight="1" x14ac:dyDescent="0.2">
      <c r="A190" s="3" t="s">
        <v>541</v>
      </c>
      <c r="B190" s="3"/>
      <c r="C190" s="3"/>
      <c r="D190" s="3" t="s">
        <v>542</v>
      </c>
      <c r="E190" s="3"/>
      <c r="F190" s="4"/>
      <c r="G190" s="4"/>
      <c r="H190" s="3"/>
      <c r="I190" s="3"/>
      <c r="J190" s="3"/>
      <c r="K190" s="3"/>
      <c r="L190" s="3"/>
      <c r="M190" s="5">
        <v>0</v>
      </c>
      <c r="N190" s="6">
        <f t="shared" si="45"/>
        <v>0</v>
      </c>
    </row>
    <row r="191" spans="1:14" ht="24" customHeight="1" x14ac:dyDescent="0.2">
      <c r="A191" s="3" t="s">
        <v>543</v>
      </c>
      <c r="B191" s="3"/>
      <c r="C191" s="3"/>
      <c r="D191" s="3" t="s">
        <v>544</v>
      </c>
      <c r="E191" s="3"/>
      <c r="F191" s="4"/>
      <c r="G191" s="4"/>
      <c r="H191" s="3"/>
      <c r="I191" s="3"/>
      <c r="J191" s="3"/>
      <c r="K191" s="3"/>
      <c r="L191" s="3"/>
      <c r="M191" s="5">
        <v>891.5</v>
      </c>
      <c r="N191" s="6">
        <f t="shared" si="45"/>
        <v>2.1933284042695679E-3</v>
      </c>
    </row>
    <row r="192" spans="1:14" ht="39" customHeight="1" x14ac:dyDescent="0.2">
      <c r="A192" s="7" t="s">
        <v>545</v>
      </c>
      <c r="B192" s="9" t="s">
        <v>546</v>
      </c>
      <c r="C192" s="7" t="s">
        <v>44</v>
      </c>
      <c r="D192" s="7" t="s">
        <v>547</v>
      </c>
      <c r="E192" s="8" t="s">
        <v>38</v>
      </c>
      <c r="F192" s="9">
        <v>1</v>
      </c>
      <c r="G192" s="10">
        <v>213.31</v>
      </c>
      <c r="H192" s="10">
        <v>23.4</v>
      </c>
      <c r="I192" s="10">
        <v>233.87</v>
      </c>
      <c r="J192" s="10">
        <f t="shared" ref="J192:J197" si="54">TRUNC(G192 * (1 + 20.61 / 100), 2)</f>
        <v>257.27</v>
      </c>
      <c r="K192" s="10">
        <f t="shared" ref="K192:K197" si="55">TRUNC(F192 * H192, 2)</f>
        <v>23.4</v>
      </c>
      <c r="L192" s="10">
        <f t="shared" ref="L192:L197" si="56">M192 - K192</f>
        <v>233.86999999999998</v>
      </c>
      <c r="M192" s="10">
        <f t="shared" ref="M192:M197" si="57">TRUNC(F192 * J192, 2)</f>
        <v>257.27</v>
      </c>
      <c r="N192" s="11">
        <f t="shared" si="45"/>
        <v>6.3295299895281174E-4</v>
      </c>
    </row>
    <row r="193" spans="1:14" ht="39" customHeight="1" x14ac:dyDescent="0.2">
      <c r="A193" s="7" t="s">
        <v>548</v>
      </c>
      <c r="B193" s="9" t="s">
        <v>549</v>
      </c>
      <c r="C193" s="7" t="s">
        <v>44</v>
      </c>
      <c r="D193" s="7" t="s">
        <v>550</v>
      </c>
      <c r="E193" s="8" t="s">
        <v>38</v>
      </c>
      <c r="F193" s="9">
        <v>1</v>
      </c>
      <c r="G193" s="10">
        <v>219.71</v>
      </c>
      <c r="H193" s="10">
        <v>23.4</v>
      </c>
      <c r="I193" s="10">
        <v>241.59</v>
      </c>
      <c r="J193" s="10">
        <f t="shared" si="54"/>
        <v>264.99</v>
      </c>
      <c r="K193" s="10">
        <f t="shared" si="55"/>
        <v>23.4</v>
      </c>
      <c r="L193" s="10">
        <f t="shared" si="56"/>
        <v>241.59</v>
      </c>
      <c r="M193" s="10">
        <f t="shared" si="57"/>
        <v>264.99</v>
      </c>
      <c r="N193" s="11">
        <f t="shared" si="45"/>
        <v>6.5194626342949277E-4</v>
      </c>
    </row>
    <row r="194" spans="1:14" ht="39" customHeight="1" x14ac:dyDescent="0.2">
      <c r="A194" s="7" t="s">
        <v>551</v>
      </c>
      <c r="B194" s="9" t="s">
        <v>552</v>
      </c>
      <c r="C194" s="7" t="s">
        <v>44</v>
      </c>
      <c r="D194" s="7" t="s">
        <v>553</v>
      </c>
      <c r="E194" s="8" t="s">
        <v>38</v>
      </c>
      <c r="F194" s="9">
        <v>6</v>
      </c>
      <c r="G194" s="10">
        <v>18.21</v>
      </c>
      <c r="H194" s="10">
        <v>6.33</v>
      </c>
      <c r="I194" s="10">
        <v>15.63</v>
      </c>
      <c r="J194" s="10">
        <f t="shared" si="54"/>
        <v>21.96</v>
      </c>
      <c r="K194" s="10">
        <f t="shared" si="55"/>
        <v>37.979999999999997</v>
      </c>
      <c r="L194" s="10">
        <f t="shared" si="56"/>
        <v>93.78</v>
      </c>
      <c r="M194" s="10">
        <f t="shared" si="57"/>
        <v>131.76</v>
      </c>
      <c r="N194" s="11">
        <f t="shared" si="45"/>
        <v>3.2416483516159081E-4</v>
      </c>
    </row>
    <row r="195" spans="1:14" ht="51.95" customHeight="1" x14ac:dyDescent="0.2">
      <c r="A195" s="7" t="s">
        <v>554</v>
      </c>
      <c r="B195" s="9" t="s">
        <v>555</v>
      </c>
      <c r="C195" s="7" t="s">
        <v>44</v>
      </c>
      <c r="D195" s="7" t="s">
        <v>556</v>
      </c>
      <c r="E195" s="8" t="s">
        <v>38</v>
      </c>
      <c r="F195" s="9">
        <v>5</v>
      </c>
      <c r="G195" s="10">
        <v>21.28</v>
      </c>
      <c r="H195" s="10">
        <v>0</v>
      </c>
      <c r="I195" s="10">
        <v>25.66</v>
      </c>
      <c r="J195" s="10">
        <f t="shared" si="54"/>
        <v>25.66</v>
      </c>
      <c r="K195" s="10">
        <f t="shared" si="55"/>
        <v>0</v>
      </c>
      <c r="L195" s="10">
        <f t="shared" si="56"/>
        <v>128.30000000000001</v>
      </c>
      <c r="M195" s="10">
        <f t="shared" si="57"/>
        <v>128.30000000000001</v>
      </c>
      <c r="N195" s="11">
        <f t="shared" si="45"/>
        <v>3.1565230989095408E-4</v>
      </c>
    </row>
    <row r="196" spans="1:14" ht="51.95" customHeight="1" x14ac:dyDescent="0.2">
      <c r="A196" s="7" t="s">
        <v>557</v>
      </c>
      <c r="B196" s="9" t="s">
        <v>558</v>
      </c>
      <c r="C196" s="7" t="s">
        <v>44</v>
      </c>
      <c r="D196" s="7" t="s">
        <v>559</v>
      </c>
      <c r="E196" s="8" t="s">
        <v>38</v>
      </c>
      <c r="F196" s="9">
        <v>2</v>
      </c>
      <c r="G196" s="10">
        <v>17.350000000000001</v>
      </c>
      <c r="H196" s="10">
        <v>0</v>
      </c>
      <c r="I196" s="10">
        <v>20.92</v>
      </c>
      <c r="J196" s="10">
        <f t="shared" si="54"/>
        <v>20.92</v>
      </c>
      <c r="K196" s="10">
        <f t="shared" si="55"/>
        <v>0</v>
      </c>
      <c r="L196" s="10">
        <f t="shared" si="56"/>
        <v>41.84</v>
      </c>
      <c r="M196" s="10">
        <f t="shared" si="57"/>
        <v>41.84</v>
      </c>
      <c r="N196" s="11">
        <f t="shared" si="45"/>
        <v>1.0293758882180451E-4</v>
      </c>
    </row>
    <row r="197" spans="1:14" ht="51.95" customHeight="1" x14ac:dyDescent="0.2">
      <c r="A197" s="7" t="s">
        <v>560</v>
      </c>
      <c r="B197" s="9" t="s">
        <v>561</v>
      </c>
      <c r="C197" s="7" t="s">
        <v>25</v>
      </c>
      <c r="D197" s="7" t="s">
        <v>562</v>
      </c>
      <c r="E197" s="8" t="s">
        <v>38</v>
      </c>
      <c r="F197" s="9">
        <v>7</v>
      </c>
      <c r="G197" s="10">
        <v>7.98</v>
      </c>
      <c r="H197" s="10">
        <v>5.21</v>
      </c>
      <c r="I197" s="10">
        <v>4.41</v>
      </c>
      <c r="J197" s="10">
        <f t="shared" si="54"/>
        <v>9.6199999999999992</v>
      </c>
      <c r="K197" s="10">
        <f t="shared" si="55"/>
        <v>36.47</v>
      </c>
      <c r="L197" s="10">
        <f t="shared" si="56"/>
        <v>30.870000000000005</v>
      </c>
      <c r="M197" s="10">
        <f t="shared" si="57"/>
        <v>67.34</v>
      </c>
      <c r="N197" s="11">
        <f t="shared" si="45"/>
        <v>1.6567440801291386E-4</v>
      </c>
    </row>
    <row r="198" spans="1:14" ht="24" customHeight="1" x14ac:dyDescent="0.2">
      <c r="A198" s="3" t="s">
        <v>563</v>
      </c>
      <c r="B198" s="3"/>
      <c r="C198" s="3"/>
      <c r="D198" s="3" t="s">
        <v>564</v>
      </c>
      <c r="E198" s="3"/>
      <c r="F198" s="4"/>
      <c r="G198" s="4"/>
      <c r="H198" s="3"/>
      <c r="I198" s="3"/>
      <c r="J198" s="3"/>
      <c r="K198" s="3"/>
      <c r="L198" s="3"/>
      <c r="M198" s="5">
        <v>6093.41</v>
      </c>
      <c r="N198" s="6">
        <f t="shared" ref="N198:N229" si="58">M198 / 406459.88</f>
        <v>1.499141809518814E-2</v>
      </c>
    </row>
    <row r="199" spans="1:14" ht="24" customHeight="1" x14ac:dyDescent="0.2">
      <c r="A199" s="7" t="s">
        <v>565</v>
      </c>
      <c r="B199" s="9" t="s">
        <v>566</v>
      </c>
      <c r="C199" s="7" t="s">
        <v>25</v>
      </c>
      <c r="D199" s="7" t="s">
        <v>567</v>
      </c>
      <c r="E199" s="8" t="s">
        <v>356</v>
      </c>
      <c r="F199" s="9">
        <v>165.74</v>
      </c>
      <c r="G199" s="10">
        <v>4.6500000000000004</v>
      </c>
      <c r="H199" s="10">
        <v>4.16</v>
      </c>
      <c r="I199" s="10">
        <v>1.44</v>
      </c>
      <c r="J199" s="10">
        <f>TRUNC(G199 * (1 + 20.61 / 100), 2)</f>
        <v>5.6</v>
      </c>
      <c r="K199" s="10">
        <f>TRUNC(F199 * H199, 2)</f>
        <v>689.47</v>
      </c>
      <c r="L199" s="10">
        <f>M199 - K199</f>
        <v>238.66999999999996</v>
      </c>
      <c r="M199" s="10">
        <f>TRUNC(F199 * J199, 2)</f>
        <v>928.14</v>
      </c>
      <c r="N199" s="11">
        <f t="shared" si="58"/>
        <v>2.2834726025112244E-3</v>
      </c>
    </row>
    <row r="200" spans="1:14" ht="24" customHeight="1" x14ac:dyDescent="0.2">
      <c r="A200" s="7" t="s">
        <v>568</v>
      </c>
      <c r="B200" s="9" t="s">
        <v>569</v>
      </c>
      <c r="C200" s="7" t="s">
        <v>72</v>
      </c>
      <c r="D200" s="7" t="s">
        <v>570</v>
      </c>
      <c r="E200" s="8" t="s">
        <v>38</v>
      </c>
      <c r="F200" s="9">
        <v>2</v>
      </c>
      <c r="G200" s="10">
        <v>460.87</v>
      </c>
      <c r="H200" s="10">
        <v>133.68</v>
      </c>
      <c r="I200" s="10">
        <v>422.17</v>
      </c>
      <c r="J200" s="10">
        <f>TRUNC(G200 * (1 + 20.61 / 100), 2)</f>
        <v>555.85</v>
      </c>
      <c r="K200" s="10">
        <f>TRUNC(F200 * H200, 2)</f>
        <v>267.36</v>
      </c>
      <c r="L200" s="10">
        <f>M200 - K200</f>
        <v>844.34</v>
      </c>
      <c r="M200" s="10">
        <f>TRUNC(F200 * J200, 2)</f>
        <v>1111.7</v>
      </c>
      <c r="N200" s="11">
        <f t="shared" si="58"/>
        <v>2.7350792899904415E-3</v>
      </c>
    </row>
    <row r="201" spans="1:14" ht="26.1" customHeight="1" x14ac:dyDescent="0.2">
      <c r="A201" s="7" t="s">
        <v>571</v>
      </c>
      <c r="B201" s="9" t="s">
        <v>572</v>
      </c>
      <c r="C201" s="7" t="s">
        <v>44</v>
      </c>
      <c r="D201" s="7" t="s">
        <v>573</v>
      </c>
      <c r="E201" s="8" t="s">
        <v>46</v>
      </c>
      <c r="F201" s="9">
        <v>75.900000000000006</v>
      </c>
      <c r="G201" s="10">
        <v>29.84</v>
      </c>
      <c r="H201" s="10">
        <v>3.48</v>
      </c>
      <c r="I201" s="10">
        <v>32.51</v>
      </c>
      <c r="J201" s="10">
        <f>TRUNC(G201 * (1 + 20.61 / 100), 2)</f>
        <v>35.99</v>
      </c>
      <c r="K201" s="10">
        <f>TRUNC(F201 * H201, 2)</f>
        <v>264.13</v>
      </c>
      <c r="L201" s="10">
        <f>M201 - K201</f>
        <v>2467.5099999999998</v>
      </c>
      <c r="M201" s="10">
        <f>TRUNC(F201 * J201, 2)</f>
        <v>2731.64</v>
      </c>
      <c r="N201" s="11">
        <f t="shared" si="58"/>
        <v>6.7205648931451733E-3</v>
      </c>
    </row>
    <row r="202" spans="1:14" ht="24" customHeight="1" x14ac:dyDescent="0.2">
      <c r="A202" s="7" t="s">
        <v>574</v>
      </c>
      <c r="B202" s="9" t="s">
        <v>575</v>
      </c>
      <c r="C202" s="7" t="s">
        <v>25</v>
      </c>
      <c r="D202" s="7" t="s">
        <v>576</v>
      </c>
      <c r="E202" s="8" t="s">
        <v>38</v>
      </c>
      <c r="F202" s="9">
        <v>1</v>
      </c>
      <c r="G202" s="10">
        <v>1096.04</v>
      </c>
      <c r="H202" s="10">
        <v>1266.24</v>
      </c>
      <c r="I202" s="10">
        <v>55.69</v>
      </c>
      <c r="J202" s="10">
        <f>TRUNC(G202 * (1 + 20.61 / 100), 2)</f>
        <v>1321.93</v>
      </c>
      <c r="K202" s="10">
        <f>TRUNC(F202 * H202, 2)</f>
        <v>1266.24</v>
      </c>
      <c r="L202" s="10">
        <f>M202 - K202</f>
        <v>55.690000000000055</v>
      </c>
      <c r="M202" s="10">
        <f>TRUNC(F202 * J202, 2)</f>
        <v>1321.93</v>
      </c>
      <c r="N202" s="11">
        <f t="shared" si="58"/>
        <v>3.252301309541301E-3</v>
      </c>
    </row>
    <row r="203" spans="1:14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 t="s">
        <v>577</v>
      </c>
      <c r="K203" s="14" t="s">
        <v>578</v>
      </c>
      <c r="L203" s="14" t="s">
        <v>579</v>
      </c>
      <c r="M203" s="14" t="s">
        <v>580</v>
      </c>
      <c r="N203" s="14"/>
    </row>
    <row r="204" spans="1:14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</row>
    <row r="205" spans="1:14" x14ac:dyDescent="0.2">
      <c r="A205" s="24"/>
      <c r="B205" s="24"/>
      <c r="C205" s="24"/>
      <c r="D205" s="15"/>
      <c r="E205" s="14"/>
      <c r="F205" s="14"/>
      <c r="G205" s="14"/>
      <c r="H205" s="14"/>
      <c r="I205" s="14"/>
      <c r="J205" s="18" t="s">
        <v>581</v>
      </c>
      <c r="K205" s="24"/>
      <c r="L205" s="25">
        <v>342034.45</v>
      </c>
      <c r="M205" s="24"/>
      <c r="N205" s="24"/>
    </row>
    <row r="206" spans="1:14" x14ac:dyDescent="0.2">
      <c r="A206" s="24"/>
      <c r="B206" s="24"/>
      <c r="C206" s="24"/>
      <c r="D206" s="15"/>
      <c r="E206" s="14"/>
      <c r="F206" s="14"/>
      <c r="G206" s="14"/>
      <c r="H206" s="14"/>
      <c r="I206" s="14"/>
      <c r="J206" s="18" t="s">
        <v>582</v>
      </c>
      <c r="K206" s="24"/>
      <c r="L206" s="25">
        <v>64425.43</v>
      </c>
      <c r="M206" s="24"/>
      <c r="N206" s="24"/>
    </row>
    <row r="207" spans="1:14" x14ac:dyDescent="0.2">
      <c r="A207" s="24"/>
      <c r="B207" s="24"/>
      <c r="C207" s="24"/>
      <c r="D207" s="15"/>
      <c r="E207" s="14"/>
      <c r="F207" s="14"/>
      <c r="G207" s="14"/>
      <c r="H207" s="14"/>
      <c r="I207" s="14"/>
      <c r="J207" s="18" t="s">
        <v>583</v>
      </c>
      <c r="K207" s="24"/>
      <c r="L207" s="25">
        <v>406459.88</v>
      </c>
      <c r="M207" s="24"/>
      <c r="N207" s="24"/>
    </row>
    <row r="208" spans="1:14" ht="60" customHeight="1" x14ac:dyDescent="0.2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</row>
    <row r="209" spans="1:14" ht="69.95" customHeight="1" x14ac:dyDescent="0.2">
      <c r="A209" s="26" t="s">
        <v>584</v>
      </c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</row>
  </sheetData>
  <mergeCells count="27">
    <mergeCell ref="A207:C207"/>
    <mergeCell ref="J207:K207"/>
    <mergeCell ref="L207:N207"/>
    <mergeCell ref="A209:N209"/>
    <mergeCell ref="A205:C205"/>
    <mergeCell ref="J205:K205"/>
    <mergeCell ref="L205:N205"/>
    <mergeCell ref="A206:C206"/>
    <mergeCell ref="J206:K206"/>
    <mergeCell ref="L206:N206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fitToHeight="0" orientation="landscape"/>
  <headerFooter>
    <oddHeader>&amp;L &amp;CFUNDAÇÃO DE ATENDIMENTO SOCIOEDUCATIVO DO RIO GRANDE DO SUL– FASE RS
CNPJ: 92.956.077/0001-58 &amp;R</oddHeader>
    <oddFooter>&amp;L &amp;CAVENIDA PADRE CACIQUE  - MENINO DEUS - PORTO ALEGRE / RS
 / luis-silverio@fase.rs.gov.br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Kamila de Oliveira Lira</cp:lastModifiedBy>
  <cp:revision>0</cp:revision>
  <dcterms:created xsi:type="dcterms:W3CDTF">2025-09-05T17:48:13Z</dcterms:created>
  <dcterms:modified xsi:type="dcterms:W3CDTF">2025-12-10T13:46:09Z</dcterms:modified>
</cp:coreProperties>
</file>