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5\9140-2025\"/>
    </mc:Choice>
  </mc:AlternateContent>
  <xr:revisionPtr revIDLastSave="0" documentId="13_ncr:1_{FE954B45-68CC-41D9-9B80-FD1519B8FA17}" xr6:coauthVersionLast="47" xr6:coauthVersionMax="47" xr10:uidLastSave="{00000000-0000-0000-0000-000000000000}"/>
  <bookViews>
    <workbookView xWindow="-120" yWindow="-120" windowWidth="29040" windowHeight="15720" tabRatio="741" xr2:uid="{00000000-000D-0000-FFFF-FFFF00000000}"/>
  </bookViews>
  <sheets>
    <sheet name="Almoxarife" sheetId="7" r:id="rId1"/>
    <sheet name="MarcenCarpint" sheetId="6" r:id="rId2"/>
    <sheet name="Pedreiro" sheetId="5" r:id="rId3"/>
    <sheet name="Pintor" sheetId="1" r:id="rId4"/>
    <sheet name="Gesseiro" sheetId="8" r:id="rId5"/>
    <sheet name="Aux de Manutenção" sheetId="4" r:id="rId6"/>
    <sheet name="Tec segurança trab" sheetId="9" r:id="rId7"/>
    <sheet name="Téc edificações" sheetId="10" r:id="rId8"/>
    <sheet name="Téc eletricista" sheetId="12" r:id="rId9"/>
    <sheet name="Téc telecomun" sheetId="13" r:id="rId10"/>
    <sheet name="Téc refriger" sheetId="14" r:id="rId11"/>
    <sheet name="Hidráulico" sheetId="15" r:id="rId12"/>
    <sheet name="Engenheiro 40h" sheetId="11" r:id="rId13"/>
    <sheet name="Engenheiro 20h " sheetId="17" r:id="rId14"/>
    <sheet name="Arquiteto" sheetId="18" r:id="rId15"/>
    <sheet name="Gerente de Manut" sheetId="19" r:id="rId16"/>
    <sheet name="Resumo" sheetId="3" r:id="rId17"/>
  </sheets>
  <externalReferences>
    <externalReference r:id="rId18"/>
    <externalReference r:id="rId19"/>
  </externalReferences>
  <definedNames>
    <definedName name="_xlnm.Print_Area" localSheetId="0">Almoxarife!$A$1:$I$174</definedName>
    <definedName name="_xlnm.Print_Area" localSheetId="14">Arquiteto!$A$1:$I$174</definedName>
    <definedName name="_xlnm.Print_Area" localSheetId="5">'Aux de Manutenção'!$A$1:$I$174</definedName>
    <definedName name="_xlnm.Print_Area" localSheetId="13">'Engenheiro 20h '!$A$1:$I$174</definedName>
    <definedName name="_xlnm.Print_Area" localSheetId="12">'Engenheiro 40h'!$A$1:$I$174</definedName>
    <definedName name="_xlnm.Print_Area" localSheetId="15">'Gerente de Manut'!$A$1:$I$174</definedName>
    <definedName name="_xlnm.Print_Area" localSheetId="4">Gesseiro!$A$1:$I$174</definedName>
    <definedName name="_xlnm.Print_Area" localSheetId="11">Hidráulico!$A$1:$I$174</definedName>
    <definedName name="_xlnm.Print_Area" localSheetId="1">MarcenCarpint!$A$1:$I$174</definedName>
    <definedName name="_xlnm.Print_Area" localSheetId="2">Pedreiro!$A$1:$I$174</definedName>
    <definedName name="_xlnm.Print_Area" localSheetId="3">Pintor!$A$1:$I$174</definedName>
    <definedName name="_xlnm.Print_Area" localSheetId="7">'Téc edificações'!$A$1:$I$174</definedName>
    <definedName name="_xlnm.Print_Area" localSheetId="8">'Téc eletricista'!$A$1:$I$174</definedName>
    <definedName name="_xlnm.Print_Area" localSheetId="10">'Téc refriger'!$A$1:$I$174</definedName>
    <definedName name="_xlnm.Print_Area" localSheetId="6">'Tec segurança trab'!$A$1:$I$174</definedName>
    <definedName name="_xlnm.Print_Area" localSheetId="9">'Téc telecomun'!$A$1:$I$174</definedName>
    <definedName name="Auxiliar" localSheetId="0">#REF!</definedName>
    <definedName name="Auxiliar" localSheetId="14">#REF!</definedName>
    <definedName name="Auxiliar" localSheetId="5">#REF!</definedName>
    <definedName name="Auxiliar" localSheetId="13">#REF!</definedName>
    <definedName name="Auxiliar" localSheetId="12">#REF!</definedName>
    <definedName name="Auxiliar" localSheetId="15">#REF!</definedName>
    <definedName name="Auxiliar" localSheetId="4">#REF!</definedName>
    <definedName name="Auxiliar" localSheetId="11">#REF!</definedName>
    <definedName name="Auxiliar" localSheetId="1">#REF!</definedName>
    <definedName name="Auxiliar" localSheetId="2">#REF!</definedName>
    <definedName name="Auxiliar" localSheetId="7">#REF!</definedName>
    <definedName name="Auxiliar" localSheetId="8">#REF!</definedName>
    <definedName name="Auxiliar" localSheetId="10">#REF!</definedName>
    <definedName name="Auxiliar" localSheetId="6">#REF!</definedName>
    <definedName name="Auxiliar" localSheetId="9">#REF!</definedName>
    <definedName name="Auxiliar">#REF!</definedName>
    <definedName name="CUSTO_VALE_TRANSPORTE" localSheetId="0">#REF!</definedName>
    <definedName name="CUSTO_VALE_TRANSPORTE" localSheetId="14">#REF!</definedName>
    <definedName name="CUSTO_VALE_TRANSPORTE" localSheetId="5">#REF!</definedName>
    <definedName name="CUSTO_VALE_TRANSPORTE" localSheetId="13">#REF!</definedName>
    <definedName name="CUSTO_VALE_TRANSPORTE" localSheetId="12">#REF!</definedName>
    <definedName name="CUSTO_VALE_TRANSPORTE" localSheetId="15">#REF!</definedName>
    <definedName name="CUSTO_VALE_TRANSPORTE" localSheetId="4">#REF!</definedName>
    <definedName name="CUSTO_VALE_TRANSPORTE" localSheetId="11">#REF!</definedName>
    <definedName name="CUSTO_VALE_TRANSPORTE" localSheetId="1">#REF!</definedName>
    <definedName name="CUSTO_VALE_TRANSPORTE" localSheetId="2">#REF!</definedName>
    <definedName name="CUSTO_VALE_TRANSPORTE" localSheetId="7">#REF!</definedName>
    <definedName name="CUSTO_VALE_TRANSPORTE" localSheetId="8">#REF!</definedName>
    <definedName name="CUSTO_VALE_TRANSPORTE" localSheetId="10">#REF!</definedName>
    <definedName name="CUSTO_VALE_TRANSPORTE" localSheetId="6">#REF!</definedName>
    <definedName name="CUSTO_VALE_TRANSPORTE" localSheetId="9">#REF!</definedName>
    <definedName name="CUSTO_VALE_TRANSPORTE">#REF!</definedName>
    <definedName name="ecwece4c" localSheetId="0">#REF!</definedName>
    <definedName name="ecwece4c" localSheetId="14">#REF!</definedName>
    <definedName name="ecwece4c" localSheetId="5">#REF!</definedName>
    <definedName name="ecwece4c" localSheetId="13">#REF!</definedName>
    <definedName name="ecwece4c" localSheetId="12">#REF!</definedName>
    <definedName name="ecwece4c" localSheetId="15">#REF!</definedName>
    <definedName name="ecwece4c" localSheetId="4">#REF!</definedName>
    <definedName name="ecwece4c" localSheetId="11">#REF!</definedName>
    <definedName name="ecwece4c" localSheetId="1">#REF!</definedName>
    <definedName name="ecwece4c" localSheetId="2">#REF!</definedName>
    <definedName name="ecwece4c" localSheetId="7">#REF!</definedName>
    <definedName name="ecwece4c" localSheetId="8">#REF!</definedName>
    <definedName name="ecwece4c" localSheetId="10">#REF!</definedName>
    <definedName name="ecwece4c" localSheetId="6">#REF!</definedName>
    <definedName name="ecwece4c" localSheetId="9">#REF!</definedName>
    <definedName name="ecwece4c">#REF!</definedName>
    <definedName name="MOMB4">'[1]SERVENTE MANUTENCAO'!$I$144</definedName>
    <definedName name="MONA1" localSheetId="0">#REF!</definedName>
    <definedName name="MONA1" localSheetId="14">#REF!</definedName>
    <definedName name="MONA1" localSheetId="5">#REF!</definedName>
    <definedName name="MONA1" localSheetId="13">#REF!</definedName>
    <definedName name="MONA1" localSheetId="12">#REF!</definedName>
    <definedName name="MONA1" localSheetId="15">#REF!</definedName>
    <definedName name="MONA1" localSheetId="4">#REF!</definedName>
    <definedName name="MONA1" localSheetId="11">#REF!</definedName>
    <definedName name="MONA1" localSheetId="1">#REF!</definedName>
    <definedName name="MONA1" localSheetId="2">#REF!</definedName>
    <definedName name="MONA1" localSheetId="7">#REF!</definedName>
    <definedName name="MONA1" localSheetId="8">#REF!</definedName>
    <definedName name="MONA1" localSheetId="10">#REF!</definedName>
    <definedName name="MONA1" localSheetId="6">#REF!</definedName>
    <definedName name="MONA1" localSheetId="9">#REF!</definedName>
    <definedName name="MONA1">#REF!</definedName>
    <definedName name="MONA2" localSheetId="0">#REF!</definedName>
    <definedName name="MONA2" localSheetId="14">#REF!</definedName>
    <definedName name="MONA2" localSheetId="5">#REF!</definedName>
    <definedName name="MONA2" localSheetId="13">#REF!</definedName>
    <definedName name="MONA2" localSheetId="12">#REF!</definedName>
    <definedName name="MONA2" localSheetId="15">#REF!</definedName>
    <definedName name="MONA2" localSheetId="4">#REF!</definedName>
    <definedName name="MONA2" localSheetId="11">#REF!</definedName>
    <definedName name="MONA2" localSheetId="1">#REF!</definedName>
    <definedName name="MONA2" localSheetId="2">#REF!</definedName>
    <definedName name="MONA2" localSheetId="7">#REF!</definedName>
    <definedName name="MONA2" localSheetId="8">#REF!</definedName>
    <definedName name="MONA2" localSheetId="10">#REF!</definedName>
    <definedName name="MONA2" localSheetId="6">#REF!</definedName>
    <definedName name="MONA2" localSheetId="9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4">#REF!</definedName>
    <definedName name="MONA5" localSheetId="5">#REF!</definedName>
    <definedName name="MONA5" localSheetId="13">#REF!</definedName>
    <definedName name="MONA5" localSheetId="12">#REF!</definedName>
    <definedName name="MONA5" localSheetId="15">#REF!</definedName>
    <definedName name="MONA5" localSheetId="4">#REF!</definedName>
    <definedName name="MONA5" localSheetId="11">#REF!</definedName>
    <definedName name="MONA5" localSheetId="1">#REF!</definedName>
    <definedName name="MONA5" localSheetId="2">#REF!</definedName>
    <definedName name="MONA5" localSheetId="7">#REF!</definedName>
    <definedName name="MONA5" localSheetId="8">#REF!</definedName>
    <definedName name="MONA5" localSheetId="10">#REF!</definedName>
    <definedName name="MONA5" localSheetId="6">#REF!</definedName>
    <definedName name="MONA5" localSheetId="9">#REF!</definedName>
    <definedName name="MONA5">#REF!</definedName>
    <definedName name="MONA6" localSheetId="0">#REF!</definedName>
    <definedName name="MONA6" localSheetId="14">#REF!</definedName>
    <definedName name="MONA6" localSheetId="5">#REF!</definedName>
    <definedName name="MONA6" localSheetId="13">#REF!</definedName>
    <definedName name="MONA6" localSheetId="12">#REF!</definedName>
    <definedName name="MONA6" localSheetId="15">#REF!</definedName>
    <definedName name="MONA6" localSheetId="4">#REF!</definedName>
    <definedName name="MONA6" localSheetId="11">#REF!</definedName>
    <definedName name="MONA6" localSheetId="1">#REF!</definedName>
    <definedName name="MONA6" localSheetId="2">#REF!</definedName>
    <definedName name="MONA6" localSheetId="7">#REF!</definedName>
    <definedName name="MONA6" localSheetId="8">#REF!</definedName>
    <definedName name="MONA6" localSheetId="10">#REF!</definedName>
    <definedName name="MONA6" localSheetId="6">#REF!</definedName>
    <definedName name="MONA6" localSheetId="9">#REF!</definedName>
    <definedName name="MONA6">#REF!</definedName>
    <definedName name="MONA7" localSheetId="0">#REF!</definedName>
    <definedName name="MONA7" localSheetId="14">#REF!</definedName>
    <definedName name="MONA7" localSheetId="5">#REF!</definedName>
    <definedName name="MONA7" localSheetId="13">#REF!</definedName>
    <definedName name="MONA7" localSheetId="12">#REF!</definedName>
    <definedName name="MONA7" localSheetId="15">#REF!</definedName>
    <definedName name="MONA7" localSheetId="4">#REF!</definedName>
    <definedName name="MONA7" localSheetId="11">#REF!</definedName>
    <definedName name="MONA7" localSheetId="1">#REF!</definedName>
    <definedName name="MONA7" localSheetId="2">#REF!</definedName>
    <definedName name="MONA7" localSheetId="7">#REF!</definedName>
    <definedName name="MONA7" localSheetId="8">#REF!</definedName>
    <definedName name="MONA7" localSheetId="10">#REF!</definedName>
    <definedName name="MONA7" localSheetId="6">#REF!</definedName>
    <definedName name="MONA7" localSheetId="9">#REF!</definedName>
    <definedName name="MONA7">#REF!</definedName>
    <definedName name="MONA8">[2]MECANICO_REFRIGERACAO!$I$138</definedName>
    <definedName name="MONB1" localSheetId="0">#REF!</definedName>
    <definedName name="MONB1" localSheetId="14">#REF!</definedName>
    <definedName name="MONB1" localSheetId="5">#REF!</definedName>
    <definedName name="MONB1" localSheetId="13">#REF!</definedName>
    <definedName name="MONB1" localSheetId="12">#REF!</definedName>
    <definedName name="MONB1" localSheetId="15">#REF!</definedName>
    <definedName name="MONB1" localSheetId="4">#REF!</definedName>
    <definedName name="MONB1" localSheetId="11">#REF!</definedName>
    <definedName name="MONB1" localSheetId="1">#REF!</definedName>
    <definedName name="MONB1" localSheetId="2">#REF!</definedName>
    <definedName name="MONB1" localSheetId="7">#REF!</definedName>
    <definedName name="MONB1" localSheetId="8">#REF!</definedName>
    <definedName name="MONB1" localSheetId="10">#REF!</definedName>
    <definedName name="MONB1" localSheetId="6">#REF!</definedName>
    <definedName name="MONB1" localSheetId="9">#REF!</definedName>
    <definedName name="MONB1">#REF!</definedName>
    <definedName name="MONB2" localSheetId="0">#REF!</definedName>
    <definedName name="MONB2" localSheetId="14">#REF!</definedName>
    <definedName name="MONB2" localSheetId="5">#REF!</definedName>
    <definedName name="MONB2" localSheetId="13">#REF!</definedName>
    <definedName name="MONB2" localSheetId="12">#REF!</definedName>
    <definedName name="MONB2" localSheetId="15">#REF!</definedName>
    <definedName name="MONB2" localSheetId="4">#REF!</definedName>
    <definedName name="MONB2" localSheetId="11">#REF!</definedName>
    <definedName name="MONB2" localSheetId="1">#REF!</definedName>
    <definedName name="MONB2" localSheetId="2">#REF!</definedName>
    <definedName name="MONB2" localSheetId="7">#REF!</definedName>
    <definedName name="MONB2" localSheetId="8">#REF!</definedName>
    <definedName name="MONB2" localSheetId="10">#REF!</definedName>
    <definedName name="MONB2" localSheetId="6">#REF!</definedName>
    <definedName name="MONB2" localSheetId="9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4">#REF!</definedName>
    <definedName name="MONB5" localSheetId="5">#REF!</definedName>
    <definedName name="MONB5" localSheetId="13">#REF!</definedName>
    <definedName name="MONB5" localSheetId="12">#REF!</definedName>
    <definedName name="MONB5" localSheetId="15">#REF!</definedName>
    <definedName name="MONB5" localSheetId="4">#REF!</definedName>
    <definedName name="MONB5" localSheetId="11">#REF!</definedName>
    <definedName name="MONB5" localSheetId="1">#REF!</definedName>
    <definedName name="MONB5" localSheetId="2">#REF!</definedName>
    <definedName name="MONB5" localSheetId="7">#REF!</definedName>
    <definedName name="MONB5" localSheetId="8">#REF!</definedName>
    <definedName name="MONB5" localSheetId="10">#REF!</definedName>
    <definedName name="MONB5" localSheetId="6">#REF!</definedName>
    <definedName name="MONB5" localSheetId="9">#REF!</definedName>
    <definedName name="MONB5">#REF!</definedName>
    <definedName name="MONB6" localSheetId="0">#REF!</definedName>
    <definedName name="MONB6" localSheetId="14">#REF!</definedName>
    <definedName name="MONB6" localSheetId="5">#REF!</definedName>
    <definedName name="MONB6" localSheetId="13">#REF!</definedName>
    <definedName name="MONB6" localSheetId="12">#REF!</definedName>
    <definedName name="MONB6" localSheetId="15">#REF!</definedName>
    <definedName name="MONB6" localSheetId="4">#REF!</definedName>
    <definedName name="MONB6" localSheetId="11">#REF!</definedName>
    <definedName name="MONB6" localSheetId="1">#REF!</definedName>
    <definedName name="MONB6" localSheetId="2">#REF!</definedName>
    <definedName name="MONB6" localSheetId="7">#REF!</definedName>
    <definedName name="MONB6" localSheetId="8">#REF!</definedName>
    <definedName name="MONB6" localSheetId="10">#REF!</definedName>
    <definedName name="MONB6" localSheetId="6">#REF!</definedName>
    <definedName name="MONB6" localSheetId="9">#REF!</definedName>
    <definedName name="MONB6">#REF!</definedName>
    <definedName name="MONB7" localSheetId="0">#REF!</definedName>
    <definedName name="MONB7" localSheetId="14">#REF!</definedName>
    <definedName name="MONB7" localSheetId="5">#REF!</definedName>
    <definedName name="MONB7" localSheetId="13">#REF!</definedName>
    <definedName name="MONB7" localSheetId="12">#REF!</definedName>
    <definedName name="MONB7" localSheetId="15">#REF!</definedName>
    <definedName name="MONB7" localSheetId="4">#REF!</definedName>
    <definedName name="MONB7" localSheetId="11">#REF!</definedName>
    <definedName name="MONB7" localSheetId="1">#REF!</definedName>
    <definedName name="MONB7" localSheetId="2">#REF!</definedName>
    <definedName name="MONB7" localSheetId="7">#REF!</definedName>
    <definedName name="MONB7" localSheetId="8">#REF!</definedName>
    <definedName name="MONB7" localSheetId="10">#REF!</definedName>
    <definedName name="MONB7" localSheetId="6">#REF!</definedName>
    <definedName name="MONB7" localSheetId="9">#REF!</definedName>
    <definedName name="MONB7">#REF!</definedName>
    <definedName name="MONB8">[2]MECANICO_REFRIGERACAO!$I$144</definedName>
    <definedName name="MONC1" localSheetId="0">#REF!</definedName>
    <definedName name="MONC1" localSheetId="14">#REF!</definedName>
    <definedName name="MONC1" localSheetId="5">#REF!</definedName>
    <definedName name="MONC1" localSheetId="13">#REF!</definedName>
    <definedName name="MONC1" localSheetId="12">#REF!</definedName>
    <definedName name="MONC1" localSheetId="15">#REF!</definedName>
    <definedName name="MONC1" localSheetId="4">#REF!</definedName>
    <definedName name="MONC1" localSheetId="11">#REF!</definedName>
    <definedName name="MONC1" localSheetId="1">#REF!</definedName>
    <definedName name="MONC1" localSheetId="2">#REF!</definedName>
    <definedName name="MONC1" localSheetId="7">#REF!</definedName>
    <definedName name="MONC1" localSheetId="8">#REF!</definedName>
    <definedName name="MONC1" localSheetId="10">#REF!</definedName>
    <definedName name="MONC1" localSheetId="6">#REF!</definedName>
    <definedName name="MONC1" localSheetId="9">#REF!</definedName>
    <definedName name="MONC1">#REF!</definedName>
    <definedName name="MONC2" localSheetId="0">#REF!</definedName>
    <definedName name="MONC2" localSheetId="14">#REF!</definedName>
    <definedName name="MONC2" localSheetId="5">#REF!</definedName>
    <definedName name="MONC2" localSheetId="13">#REF!</definedName>
    <definedName name="MONC2" localSheetId="12">#REF!</definedName>
    <definedName name="MONC2" localSheetId="15">#REF!</definedName>
    <definedName name="MONC2" localSheetId="4">#REF!</definedName>
    <definedName name="MONC2" localSheetId="11">#REF!</definedName>
    <definedName name="MONC2" localSheetId="1">#REF!</definedName>
    <definedName name="MONC2" localSheetId="2">#REF!</definedName>
    <definedName name="MONC2" localSheetId="7">#REF!</definedName>
    <definedName name="MONC2" localSheetId="8">#REF!</definedName>
    <definedName name="MONC2" localSheetId="10">#REF!</definedName>
    <definedName name="MONC2" localSheetId="6">#REF!</definedName>
    <definedName name="MONC2" localSheetId="9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4">#REF!</definedName>
    <definedName name="MONC5" localSheetId="5">#REF!</definedName>
    <definedName name="MONC5" localSheetId="13">#REF!</definedName>
    <definedName name="MONC5" localSheetId="12">#REF!</definedName>
    <definedName name="MONC5" localSheetId="15">#REF!</definedName>
    <definedName name="MONC5" localSheetId="4">#REF!</definedName>
    <definedName name="MONC5" localSheetId="11">#REF!</definedName>
    <definedName name="MONC5" localSheetId="1">#REF!</definedName>
    <definedName name="MONC5" localSheetId="2">#REF!</definedName>
    <definedName name="MONC5" localSheetId="7">#REF!</definedName>
    <definedName name="MONC5" localSheetId="8">#REF!</definedName>
    <definedName name="MONC5" localSheetId="10">#REF!</definedName>
    <definedName name="MONC5" localSheetId="6">#REF!</definedName>
    <definedName name="MONC5" localSheetId="9">#REF!</definedName>
    <definedName name="MONC5">#REF!</definedName>
    <definedName name="MONC6" localSheetId="0">#REF!</definedName>
    <definedName name="MONC6" localSheetId="14">#REF!</definedName>
    <definedName name="MONC6" localSheetId="5">#REF!</definedName>
    <definedName name="MONC6" localSheetId="13">#REF!</definedName>
    <definedName name="MONC6" localSheetId="12">#REF!</definedName>
    <definedName name="MONC6" localSheetId="15">#REF!</definedName>
    <definedName name="MONC6" localSheetId="4">#REF!</definedName>
    <definedName name="MONC6" localSheetId="11">#REF!</definedName>
    <definedName name="MONC6" localSheetId="1">#REF!</definedName>
    <definedName name="MONC6" localSheetId="2">#REF!</definedName>
    <definedName name="MONC6" localSheetId="7">#REF!</definedName>
    <definedName name="MONC6" localSheetId="8">#REF!</definedName>
    <definedName name="MONC6" localSheetId="10">#REF!</definedName>
    <definedName name="MONC6" localSheetId="6">#REF!</definedName>
    <definedName name="MONC6" localSheetId="9">#REF!</definedName>
    <definedName name="MONC6">#REF!</definedName>
    <definedName name="MONC7" localSheetId="0">#REF!</definedName>
    <definedName name="MONC7" localSheetId="14">#REF!</definedName>
    <definedName name="MONC7" localSheetId="5">#REF!</definedName>
    <definedName name="MONC7" localSheetId="13">#REF!</definedName>
    <definedName name="MONC7" localSheetId="12">#REF!</definedName>
    <definedName name="MONC7" localSheetId="15">#REF!</definedName>
    <definedName name="MONC7" localSheetId="4">#REF!</definedName>
    <definedName name="MONC7" localSheetId="11">#REF!</definedName>
    <definedName name="MONC7" localSheetId="1">#REF!</definedName>
    <definedName name="MONC7" localSheetId="2">#REF!</definedName>
    <definedName name="MONC7" localSheetId="7">#REF!</definedName>
    <definedName name="MONC7" localSheetId="8">#REF!</definedName>
    <definedName name="MONC7" localSheetId="10">#REF!</definedName>
    <definedName name="MONC7" localSheetId="6">#REF!</definedName>
    <definedName name="MONC7" localSheetId="9">#REF!</definedName>
    <definedName name="MONC7">#REF!</definedName>
    <definedName name="MONC8">[2]MECANICO_REFRIGERACAO!$I$148</definedName>
    <definedName name="mont" localSheetId="0">#REF!</definedName>
    <definedName name="mont" localSheetId="14">#REF!</definedName>
    <definedName name="mont" localSheetId="5">#REF!</definedName>
    <definedName name="mont" localSheetId="13">#REF!</definedName>
    <definedName name="mont" localSheetId="12">#REF!</definedName>
    <definedName name="mont" localSheetId="15">#REF!</definedName>
    <definedName name="mont" localSheetId="4">#REF!</definedName>
    <definedName name="mont" localSheetId="11">#REF!</definedName>
    <definedName name="mont" localSheetId="1">#REF!</definedName>
    <definedName name="mont" localSheetId="2">#REF!</definedName>
    <definedName name="mont" localSheetId="7">#REF!</definedName>
    <definedName name="mont" localSheetId="8">#REF!</definedName>
    <definedName name="mont" localSheetId="10">#REF!</definedName>
    <definedName name="mont" localSheetId="6">#REF!</definedName>
    <definedName name="mont" localSheetId="9">#REF!</definedName>
    <definedName name="mont">#REF!</definedName>
    <definedName name="MONTANTEA" localSheetId="0">#REF!</definedName>
    <definedName name="MONTANTEA" localSheetId="14">#REF!</definedName>
    <definedName name="MONTANTEA" localSheetId="5">#REF!</definedName>
    <definedName name="MONTANTEA" localSheetId="13">#REF!</definedName>
    <definedName name="MONTANTEA" localSheetId="12">#REF!</definedName>
    <definedName name="MONTANTEA" localSheetId="15">#REF!</definedName>
    <definedName name="MONTANTEA" localSheetId="4">#REF!</definedName>
    <definedName name="MONTANTEA" localSheetId="11">#REF!</definedName>
    <definedName name="MONTANTEA" localSheetId="1">#REF!</definedName>
    <definedName name="MONTANTEA" localSheetId="2">#REF!</definedName>
    <definedName name="MONTANTEA" localSheetId="7">#REF!</definedName>
    <definedName name="MONTANTEA" localSheetId="8">#REF!</definedName>
    <definedName name="MONTANTEA" localSheetId="10">#REF!</definedName>
    <definedName name="MONTANTEA" localSheetId="6">#REF!</definedName>
    <definedName name="MONTANTEA" localSheetId="9">#REF!</definedName>
    <definedName name="MONTANTEA">#REF!</definedName>
    <definedName name="MONTANTEA1" localSheetId="0">#REF!</definedName>
    <definedName name="MONTANTEA1" localSheetId="14">#REF!</definedName>
    <definedName name="MONTANTEA1" localSheetId="5">#REF!</definedName>
    <definedName name="MONTANTEA1" localSheetId="13">#REF!</definedName>
    <definedName name="MONTANTEA1" localSheetId="12">#REF!</definedName>
    <definedName name="MONTANTEA1" localSheetId="15">#REF!</definedName>
    <definedName name="MONTANTEA1" localSheetId="4">#REF!</definedName>
    <definedName name="MONTANTEA1" localSheetId="11">#REF!</definedName>
    <definedName name="MONTANTEA1" localSheetId="1">#REF!</definedName>
    <definedName name="MONTANTEA1" localSheetId="2">#REF!</definedName>
    <definedName name="MONTANTEA1" localSheetId="7">#REF!</definedName>
    <definedName name="MONTANTEA1" localSheetId="8">#REF!</definedName>
    <definedName name="MONTANTEA1" localSheetId="10">#REF!</definedName>
    <definedName name="MONTANTEA1" localSheetId="6">#REF!</definedName>
    <definedName name="MONTANTEA1" localSheetId="9">#REF!</definedName>
    <definedName name="MONTANTEA1">#REF!</definedName>
    <definedName name="MONTANTEA2" localSheetId="0">#REF!</definedName>
    <definedName name="MONTANTEA2" localSheetId="14">#REF!</definedName>
    <definedName name="MONTANTEA2" localSheetId="5">#REF!</definedName>
    <definedName name="MONTANTEA2" localSheetId="13">#REF!</definedName>
    <definedName name="MONTANTEA2" localSheetId="12">#REF!</definedName>
    <definedName name="MONTANTEA2" localSheetId="15">#REF!</definedName>
    <definedName name="MONTANTEA2" localSheetId="4">#REF!</definedName>
    <definedName name="MONTANTEA2" localSheetId="11">#REF!</definedName>
    <definedName name="MONTANTEA2" localSheetId="1">#REF!</definedName>
    <definedName name="MONTANTEA2" localSheetId="2">#REF!</definedName>
    <definedName name="MONTANTEA2" localSheetId="7">#REF!</definedName>
    <definedName name="MONTANTEA2" localSheetId="8">#REF!</definedName>
    <definedName name="MONTANTEA2" localSheetId="10">#REF!</definedName>
    <definedName name="MONTANTEA2" localSheetId="6">#REF!</definedName>
    <definedName name="MONTANTEA2" localSheetId="9">#REF!</definedName>
    <definedName name="MONTANTEA2">#REF!</definedName>
    <definedName name="MONTANTEB" localSheetId="0">#REF!</definedName>
    <definedName name="MONTANTEB" localSheetId="14">#REF!</definedName>
    <definedName name="MONTANTEB" localSheetId="5">#REF!</definedName>
    <definedName name="MONTANTEB" localSheetId="13">#REF!</definedName>
    <definedName name="MONTANTEB" localSheetId="12">#REF!</definedName>
    <definedName name="MONTANTEB" localSheetId="15">#REF!</definedName>
    <definedName name="MONTANTEB" localSheetId="4">#REF!</definedName>
    <definedName name="MONTANTEB" localSheetId="11">#REF!</definedName>
    <definedName name="MONTANTEB" localSheetId="1">#REF!</definedName>
    <definedName name="MONTANTEB" localSheetId="2">#REF!</definedName>
    <definedName name="MONTANTEB" localSheetId="7">#REF!</definedName>
    <definedName name="MONTANTEB" localSheetId="8">#REF!</definedName>
    <definedName name="MONTANTEB" localSheetId="10">#REF!</definedName>
    <definedName name="MONTANTEB" localSheetId="6">#REF!</definedName>
    <definedName name="MONTANTEB" localSheetId="9">#REF!</definedName>
    <definedName name="MONTANTEB">#REF!</definedName>
    <definedName name="MONTANTEB1" localSheetId="0">#REF!</definedName>
    <definedName name="MONTANTEB1" localSheetId="14">#REF!</definedName>
    <definedName name="MONTANTEB1" localSheetId="5">#REF!</definedName>
    <definedName name="MONTANTEB1" localSheetId="13">#REF!</definedName>
    <definedName name="MONTANTEB1" localSheetId="12">#REF!</definedName>
    <definedName name="MONTANTEB1" localSheetId="15">#REF!</definedName>
    <definedName name="MONTANTEB1" localSheetId="4">#REF!</definedName>
    <definedName name="MONTANTEB1" localSheetId="11">#REF!</definedName>
    <definedName name="MONTANTEB1" localSheetId="1">#REF!</definedName>
    <definedName name="MONTANTEB1" localSheetId="2">#REF!</definedName>
    <definedName name="MONTANTEB1" localSheetId="7">#REF!</definedName>
    <definedName name="MONTANTEB1" localSheetId="8">#REF!</definedName>
    <definedName name="MONTANTEB1" localSheetId="10">#REF!</definedName>
    <definedName name="MONTANTEB1" localSheetId="6">#REF!</definedName>
    <definedName name="MONTANTEB1" localSheetId="9">#REF!</definedName>
    <definedName name="MONTANTEB1">#REF!</definedName>
    <definedName name="MONTANTEB2" localSheetId="0">#REF!</definedName>
    <definedName name="MONTANTEB2" localSheetId="14">#REF!</definedName>
    <definedName name="MONTANTEB2" localSheetId="5">#REF!</definedName>
    <definedName name="MONTANTEB2" localSheetId="13">#REF!</definedName>
    <definedName name="MONTANTEB2" localSheetId="12">#REF!</definedName>
    <definedName name="MONTANTEB2" localSheetId="15">#REF!</definedName>
    <definedName name="MONTANTEB2" localSheetId="4">#REF!</definedName>
    <definedName name="MONTANTEB2" localSheetId="11">#REF!</definedName>
    <definedName name="MONTANTEB2" localSheetId="1">#REF!</definedName>
    <definedName name="MONTANTEB2" localSheetId="2">#REF!</definedName>
    <definedName name="MONTANTEB2" localSheetId="7">#REF!</definedName>
    <definedName name="MONTANTEB2" localSheetId="8">#REF!</definedName>
    <definedName name="MONTANTEB2" localSheetId="10">#REF!</definedName>
    <definedName name="MONTANTEB2" localSheetId="6">#REF!</definedName>
    <definedName name="MONTANTEB2" localSheetId="9">#REF!</definedName>
    <definedName name="MONTANTEB2">#REF!</definedName>
    <definedName name="MONTANTEC" localSheetId="0">#REF!</definedName>
    <definedName name="MONTANTEC" localSheetId="14">#REF!</definedName>
    <definedName name="MONTANTEC" localSheetId="5">#REF!</definedName>
    <definedName name="MONTANTEC" localSheetId="13">#REF!</definedName>
    <definedName name="MONTANTEC" localSheetId="12">#REF!</definedName>
    <definedName name="MONTANTEC" localSheetId="15">#REF!</definedName>
    <definedName name="MONTANTEC" localSheetId="4">#REF!</definedName>
    <definedName name="MONTANTEC" localSheetId="11">#REF!</definedName>
    <definedName name="MONTANTEC" localSheetId="1">#REF!</definedName>
    <definedName name="MONTANTEC" localSheetId="2">#REF!</definedName>
    <definedName name="MONTANTEC" localSheetId="7">#REF!</definedName>
    <definedName name="MONTANTEC" localSheetId="8">#REF!</definedName>
    <definedName name="MONTANTEC" localSheetId="10">#REF!</definedName>
    <definedName name="MONTANTEC" localSheetId="6">#REF!</definedName>
    <definedName name="MONTANTEC" localSheetId="9">#REF!</definedName>
    <definedName name="MONTANTEC">#REF!</definedName>
    <definedName name="MONTANTEC1" localSheetId="0">#REF!</definedName>
    <definedName name="MONTANTEC1" localSheetId="14">#REF!</definedName>
    <definedName name="MONTANTEC1" localSheetId="5">#REF!</definedName>
    <definedName name="MONTANTEC1" localSheetId="13">#REF!</definedName>
    <definedName name="MONTANTEC1" localSheetId="12">#REF!</definedName>
    <definedName name="MONTANTEC1" localSheetId="15">#REF!</definedName>
    <definedName name="MONTANTEC1" localSheetId="4">#REF!</definedName>
    <definedName name="MONTANTEC1" localSheetId="11">#REF!</definedName>
    <definedName name="MONTANTEC1" localSheetId="1">#REF!</definedName>
    <definedName name="MONTANTEC1" localSheetId="2">#REF!</definedName>
    <definedName name="MONTANTEC1" localSheetId="7">#REF!</definedName>
    <definedName name="MONTANTEC1" localSheetId="8">#REF!</definedName>
    <definedName name="MONTANTEC1" localSheetId="10">#REF!</definedName>
    <definedName name="MONTANTEC1" localSheetId="6">#REF!</definedName>
    <definedName name="MONTANTEC1" localSheetId="9">#REF!</definedName>
    <definedName name="MONTANTEC1">#REF!</definedName>
    <definedName name="MONTANTEC2" localSheetId="0">#REF!</definedName>
    <definedName name="MONTANTEC2" localSheetId="14">#REF!</definedName>
    <definedName name="MONTANTEC2" localSheetId="5">#REF!</definedName>
    <definedName name="MONTANTEC2" localSheetId="13">#REF!</definedName>
    <definedName name="MONTANTEC2" localSheetId="12">#REF!</definedName>
    <definedName name="MONTANTEC2" localSheetId="15">#REF!</definedName>
    <definedName name="MONTANTEC2" localSheetId="4">#REF!</definedName>
    <definedName name="MONTANTEC2" localSheetId="11">#REF!</definedName>
    <definedName name="MONTANTEC2" localSheetId="1">#REF!</definedName>
    <definedName name="MONTANTEC2" localSheetId="2">#REF!</definedName>
    <definedName name="MONTANTEC2" localSheetId="7">#REF!</definedName>
    <definedName name="MONTANTEC2" localSheetId="8">#REF!</definedName>
    <definedName name="MONTANTEC2" localSheetId="10">#REF!</definedName>
    <definedName name="MONTANTEC2" localSheetId="6">#REF!</definedName>
    <definedName name="MONTANTEC2" localSheetId="9">#REF!</definedName>
    <definedName name="MONTANTEC2">#REF!</definedName>
    <definedName name="ok" localSheetId="0">#REF!</definedName>
    <definedName name="ok" localSheetId="14">#REF!</definedName>
    <definedName name="ok" localSheetId="5">#REF!</definedName>
    <definedName name="ok" localSheetId="13">#REF!</definedName>
    <definedName name="ok" localSheetId="12">#REF!</definedName>
    <definedName name="ok" localSheetId="15">#REF!</definedName>
    <definedName name="ok" localSheetId="4">#REF!</definedName>
    <definedName name="ok" localSheetId="11">#REF!</definedName>
    <definedName name="ok" localSheetId="1">#REF!</definedName>
    <definedName name="ok" localSheetId="2">#REF!</definedName>
    <definedName name="ok" localSheetId="7">#REF!</definedName>
    <definedName name="ok" localSheetId="8">#REF!</definedName>
    <definedName name="ok" localSheetId="10">#REF!</definedName>
    <definedName name="ok" localSheetId="6">#REF!</definedName>
    <definedName name="ok" localSheetId="9">#REF!</definedName>
    <definedName name="ok">#REF!</definedName>
    <definedName name="REMUNERACAO1" localSheetId="0">#REF!</definedName>
    <definedName name="REMUNERACAO1" localSheetId="14">#REF!</definedName>
    <definedName name="REMUNERACAO1" localSheetId="5">#REF!</definedName>
    <definedName name="REMUNERACAO1" localSheetId="13">#REF!</definedName>
    <definedName name="REMUNERACAO1" localSheetId="12">#REF!</definedName>
    <definedName name="REMUNERACAO1" localSheetId="15">#REF!</definedName>
    <definedName name="REMUNERACAO1" localSheetId="4">#REF!</definedName>
    <definedName name="REMUNERACAO1" localSheetId="11">#REF!</definedName>
    <definedName name="REMUNERACAO1" localSheetId="1">#REF!</definedName>
    <definedName name="REMUNERACAO1" localSheetId="2">#REF!</definedName>
    <definedName name="REMUNERACAO1" localSheetId="7">#REF!</definedName>
    <definedName name="REMUNERACAO1" localSheetId="8">#REF!</definedName>
    <definedName name="REMUNERACAO1" localSheetId="10">#REF!</definedName>
    <definedName name="REMUNERACAO1" localSheetId="6">#REF!</definedName>
    <definedName name="REMUNERACAO1" localSheetId="9">#REF!</definedName>
    <definedName name="REMUNERACAO1">#REF!</definedName>
    <definedName name="REMUNERACAO2" localSheetId="0">#REF!</definedName>
    <definedName name="REMUNERACAO2" localSheetId="14">#REF!</definedName>
    <definedName name="REMUNERACAO2" localSheetId="5">#REF!</definedName>
    <definedName name="REMUNERACAO2" localSheetId="13">#REF!</definedName>
    <definedName name="REMUNERACAO2" localSheetId="12">#REF!</definedName>
    <definedName name="REMUNERACAO2" localSheetId="15">#REF!</definedName>
    <definedName name="REMUNERACAO2" localSheetId="4">#REF!</definedName>
    <definedName name="REMUNERACAO2" localSheetId="11">#REF!</definedName>
    <definedName name="REMUNERACAO2" localSheetId="1">#REF!</definedName>
    <definedName name="REMUNERACAO2" localSheetId="2">#REF!</definedName>
    <definedName name="REMUNERACAO2" localSheetId="7">#REF!</definedName>
    <definedName name="REMUNERACAO2" localSheetId="8">#REF!</definedName>
    <definedName name="REMUNERACAO2" localSheetId="10">#REF!</definedName>
    <definedName name="REMUNERACAO2" localSheetId="6">#REF!</definedName>
    <definedName name="REMUNERACAO2" localSheetId="9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4">#REF!</definedName>
    <definedName name="REMUNERACAO5" localSheetId="5">#REF!</definedName>
    <definedName name="REMUNERACAO5" localSheetId="13">#REF!</definedName>
    <definedName name="REMUNERACAO5" localSheetId="12">#REF!</definedName>
    <definedName name="REMUNERACAO5" localSheetId="15">#REF!</definedName>
    <definedName name="REMUNERACAO5" localSheetId="4">#REF!</definedName>
    <definedName name="REMUNERACAO5" localSheetId="11">#REF!</definedName>
    <definedName name="REMUNERACAO5" localSheetId="1">#REF!</definedName>
    <definedName name="REMUNERACAO5" localSheetId="2">#REF!</definedName>
    <definedName name="REMUNERACAO5" localSheetId="7">#REF!</definedName>
    <definedName name="REMUNERACAO5" localSheetId="8">#REF!</definedName>
    <definedName name="REMUNERACAO5" localSheetId="10">#REF!</definedName>
    <definedName name="REMUNERACAO5" localSheetId="6">#REF!</definedName>
    <definedName name="REMUNERACAO5" localSheetId="9">#REF!</definedName>
    <definedName name="REMUNERACAO5">#REF!</definedName>
    <definedName name="REMUNERACAO6" localSheetId="0">#REF!</definedName>
    <definedName name="REMUNERACAO6" localSheetId="14">#REF!</definedName>
    <definedName name="REMUNERACAO6" localSheetId="5">#REF!</definedName>
    <definedName name="REMUNERACAO6" localSheetId="13">#REF!</definedName>
    <definedName name="REMUNERACAO6" localSheetId="12">#REF!</definedName>
    <definedName name="REMUNERACAO6" localSheetId="15">#REF!</definedName>
    <definedName name="REMUNERACAO6" localSheetId="4">#REF!</definedName>
    <definedName name="REMUNERACAO6" localSheetId="11">#REF!</definedName>
    <definedName name="REMUNERACAO6" localSheetId="1">#REF!</definedName>
    <definedName name="REMUNERACAO6" localSheetId="2">#REF!</definedName>
    <definedName name="REMUNERACAO6" localSheetId="7">#REF!</definedName>
    <definedName name="REMUNERACAO6" localSheetId="8">#REF!</definedName>
    <definedName name="REMUNERACAO6" localSheetId="10">#REF!</definedName>
    <definedName name="REMUNERACAO6" localSheetId="6">#REF!</definedName>
    <definedName name="REMUNERACAO6" localSheetId="9">#REF!</definedName>
    <definedName name="REMUNERACAO6">#REF!</definedName>
    <definedName name="REMUNERACAO7" localSheetId="0">#REF!</definedName>
    <definedName name="REMUNERACAO7" localSheetId="14">#REF!</definedName>
    <definedName name="REMUNERACAO7" localSheetId="5">#REF!</definedName>
    <definedName name="REMUNERACAO7" localSheetId="13">#REF!</definedName>
    <definedName name="REMUNERACAO7" localSheetId="12">#REF!</definedName>
    <definedName name="REMUNERACAO7" localSheetId="15">#REF!</definedName>
    <definedName name="REMUNERACAO7" localSheetId="4">#REF!</definedName>
    <definedName name="REMUNERACAO7" localSheetId="11">#REF!</definedName>
    <definedName name="REMUNERACAO7" localSheetId="1">#REF!</definedName>
    <definedName name="REMUNERACAO7" localSheetId="2">#REF!</definedName>
    <definedName name="REMUNERACAO7" localSheetId="7">#REF!</definedName>
    <definedName name="REMUNERACAO7" localSheetId="8">#REF!</definedName>
    <definedName name="REMUNERACAO7" localSheetId="10">#REF!</definedName>
    <definedName name="REMUNERACAO7" localSheetId="6">#REF!</definedName>
    <definedName name="REMUNERACAO7" localSheetId="9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4">#REF!</definedName>
    <definedName name="TOTAL_MONT_A" localSheetId="5">#REF!</definedName>
    <definedName name="TOTAL_MONT_A" localSheetId="13">#REF!</definedName>
    <definedName name="TOTAL_MONT_A" localSheetId="12">#REF!</definedName>
    <definedName name="TOTAL_MONT_A" localSheetId="15">#REF!</definedName>
    <definedName name="TOTAL_MONT_A" localSheetId="4">#REF!</definedName>
    <definedName name="TOTAL_MONT_A" localSheetId="11">#REF!</definedName>
    <definedName name="TOTAL_MONT_A" localSheetId="1">#REF!</definedName>
    <definedName name="TOTAL_MONT_A" localSheetId="2">#REF!</definedName>
    <definedName name="TOTAL_MONT_A" localSheetId="7">#REF!</definedName>
    <definedName name="TOTAL_MONT_A" localSheetId="8">#REF!</definedName>
    <definedName name="TOTAL_MONT_A" localSheetId="10">#REF!</definedName>
    <definedName name="TOTAL_MONT_A" localSheetId="6">#REF!</definedName>
    <definedName name="TOTAL_MONT_A" localSheetId="9">#REF!</definedName>
    <definedName name="TOTAL_MONT_A">#REF!</definedName>
    <definedName name="TOTAL1" localSheetId="0">#REF!</definedName>
    <definedName name="TOTAL1" localSheetId="14">#REF!</definedName>
    <definedName name="TOTAL1" localSheetId="5">#REF!</definedName>
    <definedName name="TOTAL1" localSheetId="13">#REF!</definedName>
    <definedName name="TOTAL1" localSheetId="12">#REF!</definedName>
    <definedName name="TOTAL1" localSheetId="15">#REF!</definedName>
    <definedName name="TOTAL1" localSheetId="4">#REF!</definedName>
    <definedName name="TOTAL1" localSheetId="11">#REF!</definedName>
    <definedName name="TOTAL1" localSheetId="1">#REF!</definedName>
    <definedName name="TOTAL1" localSheetId="2">#REF!</definedName>
    <definedName name="TOTAL1" localSheetId="7">#REF!</definedName>
    <definedName name="TOTAL1" localSheetId="8">#REF!</definedName>
    <definedName name="TOTAL1" localSheetId="10">#REF!</definedName>
    <definedName name="TOTAL1" localSheetId="6">#REF!</definedName>
    <definedName name="TOTAL1" localSheetId="9">#REF!</definedName>
    <definedName name="TOTAL1">#REF!</definedName>
    <definedName name="TOTAL2" localSheetId="0">#REF!</definedName>
    <definedName name="TOTAL2" localSheetId="14">#REF!</definedName>
    <definedName name="TOTAL2" localSheetId="5">#REF!</definedName>
    <definedName name="TOTAL2" localSheetId="13">#REF!</definedName>
    <definedName name="TOTAL2" localSheetId="12">#REF!</definedName>
    <definedName name="TOTAL2" localSheetId="15">#REF!</definedName>
    <definedName name="TOTAL2" localSheetId="4">#REF!</definedName>
    <definedName name="TOTAL2" localSheetId="11">#REF!</definedName>
    <definedName name="TOTAL2" localSheetId="1">#REF!</definedName>
    <definedName name="TOTAL2" localSheetId="2">#REF!</definedName>
    <definedName name="TOTAL2" localSheetId="7">#REF!</definedName>
    <definedName name="TOTAL2" localSheetId="8">#REF!</definedName>
    <definedName name="TOTAL2" localSheetId="10">#REF!</definedName>
    <definedName name="TOTAL2" localSheetId="6">#REF!</definedName>
    <definedName name="TOTAL2" localSheetId="9">#REF!</definedName>
    <definedName name="TOTAL2">#REF!</definedName>
    <definedName name="VALE_TRANSPORTE" localSheetId="0">#REF!</definedName>
    <definedName name="VALE_TRANSPORTE" localSheetId="14">#REF!</definedName>
    <definedName name="VALE_TRANSPORTE" localSheetId="5">#REF!</definedName>
    <definedName name="VALE_TRANSPORTE" localSheetId="13">#REF!</definedName>
    <definedName name="VALE_TRANSPORTE" localSheetId="12">#REF!</definedName>
    <definedName name="VALE_TRANSPORTE" localSheetId="15">#REF!</definedName>
    <definedName name="VALE_TRANSPORTE" localSheetId="4">#REF!</definedName>
    <definedName name="VALE_TRANSPORTE" localSheetId="11">#REF!</definedName>
    <definedName name="VALE_TRANSPORTE" localSheetId="1">#REF!</definedName>
    <definedName name="VALE_TRANSPORTE" localSheetId="2">#REF!</definedName>
    <definedName name="VALE_TRANSPORTE" localSheetId="7">#REF!</definedName>
    <definedName name="VALE_TRANSPORTE" localSheetId="8">#REF!</definedName>
    <definedName name="VALE_TRANSPORTE" localSheetId="10">#REF!</definedName>
    <definedName name="VALE_TRANSPORTE" localSheetId="6">#REF!</definedName>
    <definedName name="VALE_TRANSPORTE" localSheetId="9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2" i="19" l="1"/>
  <c r="A172" i="19"/>
  <c r="E146" i="19"/>
  <c r="H145" i="19"/>
  <c r="H148" i="19" s="1"/>
  <c r="D145" i="19" s="1"/>
  <c r="E145" i="19" s="1"/>
  <c r="G145" i="19"/>
  <c r="G148" i="19" s="1"/>
  <c r="D144" i="19" s="1"/>
  <c r="E144" i="19" s="1"/>
  <c r="F145" i="19"/>
  <c r="F144" i="19"/>
  <c r="F143" i="19"/>
  <c r="I119" i="19"/>
  <c r="I162" i="19" s="1"/>
  <c r="F112" i="19"/>
  <c r="I104" i="19" s="1"/>
  <c r="G97" i="19"/>
  <c r="C97" i="19"/>
  <c r="A97" i="19"/>
  <c r="H96" i="19"/>
  <c r="F95" i="19"/>
  <c r="G93" i="19"/>
  <c r="E93" i="19"/>
  <c r="F93" i="19" s="1"/>
  <c r="H93" i="19" s="1"/>
  <c r="C93" i="19"/>
  <c r="A93" i="19"/>
  <c r="G89" i="19"/>
  <c r="C89" i="19"/>
  <c r="A89" i="19"/>
  <c r="I84" i="19"/>
  <c r="I83" i="19"/>
  <c r="A80" i="19"/>
  <c r="A81" i="19" s="1"/>
  <c r="A82" i="19" s="1"/>
  <c r="A83" i="19" s="1"/>
  <c r="A84" i="19" s="1"/>
  <c r="H70" i="19"/>
  <c r="H63" i="19"/>
  <c r="H73" i="19" s="1"/>
  <c r="H74" i="19" s="1"/>
  <c r="H76" i="19" s="1"/>
  <c r="H51" i="19"/>
  <c r="B39" i="19"/>
  <c r="I38" i="19"/>
  <c r="I37" i="19"/>
  <c r="I35" i="19"/>
  <c r="I34" i="19"/>
  <c r="I33" i="19"/>
  <c r="I32" i="19"/>
  <c r="A32" i="19"/>
  <c r="A33" i="19" s="1"/>
  <c r="A34" i="19" s="1"/>
  <c r="A35" i="19" s="1"/>
  <c r="A36" i="19" s="1"/>
  <c r="A37" i="19" s="1"/>
  <c r="A38" i="19" s="1"/>
  <c r="A39" i="19" s="1"/>
  <c r="G11" i="19"/>
  <c r="A6" i="19"/>
  <c r="I5" i="19"/>
  <c r="I31" i="19" s="1"/>
  <c r="G5" i="19"/>
  <c r="H172" i="18"/>
  <c r="A172" i="18"/>
  <c r="E146" i="18"/>
  <c r="H145" i="18"/>
  <c r="H148" i="18" s="1"/>
  <c r="D145" i="18" s="1"/>
  <c r="E145" i="18" s="1"/>
  <c r="G145" i="18"/>
  <c r="G148" i="18" s="1"/>
  <c r="D144" i="18" s="1"/>
  <c r="E144" i="18" s="1"/>
  <c r="F145" i="18"/>
  <c r="F144" i="18"/>
  <c r="F143" i="18"/>
  <c r="I119" i="18"/>
  <c r="I162" i="18" s="1"/>
  <c r="F112" i="18"/>
  <c r="I104" i="18" s="1"/>
  <c r="G97" i="18"/>
  <c r="C97" i="18"/>
  <c r="A97" i="18"/>
  <c r="E97" i="18" s="1"/>
  <c r="F97" i="18" s="1"/>
  <c r="H96" i="18"/>
  <c r="F95" i="18"/>
  <c r="G93" i="18"/>
  <c r="E93" i="18"/>
  <c r="F93" i="18" s="1"/>
  <c r="H93" i="18" s="1"/>
  <c r="I93" i="18" s="1"/>
  <c r="I80" i="18" s="1"/>
  <c r="C93" i="18"/>
  <c r="A93" i="18"/>
  <c r="G89" i="18"/>
  <c r="C89" i="18"/>
  <c r="A89" i="18"/>
  <c r="E89" i="18" s="1"/>
  <c r="I84" i="18"/>
  <c r="I83" i="18"/>
  <c r="A80" i="18"/>
  <c r="A81" i="18" s="1"/>
  <c r="A82" i="18" s="1"/>
  <c r="A83" i="18" s="1"/>
  <c r="A84" i="18" s="1"/>
  <c r="H70" i="18"/>
  <c r="H63" i="18"/>
  <c r="H51" i="18"/>
  <c r="H73" i="18" s="1"/>
  <c r="H74" i="18" s="1"/>
  <c r="H76" i="18" s="1"/>
  <c r="B39" i="18"/>
  <c r="I38" i="18"/>
  <c r="I37" i="18"/>
  <c r="I36" i="18"/>
  <c r="I35" i="18"/>
  <c r="I34" i="18"/>
  <c r="I33" i="18"/>
  <c r="I32" i="18"/>
  <c r="A32" i="18"/>
  <c r="A33" i="18" s="1"/>
  <c r="A34" i="18" s="1"/>
  <c r="A35" i="18" s="1"/>
  <c r="A36" i="18" s="1"/>
  <c r="A37" i="18" s="1"/>
  <c r="A38" i="18" s="1"/>
  <c r="A39" i="18" s="1"/>
  <c r="G11" i="18"/>
  <c r="A6" i="18"/>
  <c r="I5" i="18"/>
  <c r="I31" i="18" s="1"/>
  <c r="G5" i="18"/>
  <c r="E89" i="19" l="1"/>
  <c r="H97" i="18"/>
  <c r="E97" i="19"/>
  <c r="F97" i="19" s="1"/>
  <c r="H97" i="19" s="1"/>
  <c r="F89" i="19"/>
  <c r="H89" i="19" s="1"/>
  <c r="I36" i="19"/>
  <c r="I93" i="19"/>
  <c r="I80" i="19" s="1"/>
  <c r="I89" i="19"/>
  <c r="I82" i="19" s="1"/>
  <c r="I40" i="19"/>
  <c r="I97" i="19"/>
  <c r="I79" i="19" s="1"/>
  <c r="F89" i="18"/>
  <c r="H89" i="18" s="1"/>
  <c r="I89" i="18" s="1"/>
  <c r="I82" i="18" s="1"/>
  <c r="I40" i="18"/>
  <c r="H80" i="18" s="1"/>
  <c r="H35" i="18"/>
  <c r="I97" i="18"/>
  <c r="I79" i="18" s="1"/>
  <c r="H172" i="17"/>
  <c r="A172" i="17"/>
  <c r="E146" i="17"/>
  <c r="H145" i="17"/>
  <c r="H148" i="17" s="1"/>
  <c r="D145" i="17" s="1"/>
  <c r="E145" i="17" s="1"/>
  <c r="G145" i="17"/>
  <c r="G148" i="17" s="1"/>
  <c r="D144" i="17" s="1"/>
  <c r="E144" i="17" s="1"/>
  <c r="F145" i="17"/>
  <c r="F144" i="17"/>
  <c r="F143" i="17"/>
  <c r="I119" i="17"/>
  <c r="I162" i="17" s="1"/>
  <c r="F112" i="17"/>
  <c r="I104" i="17" s="1"/>
  <c r="G97" i="17"/>
  <c r="C97" i="17"/>
  <c r="A97" i="17"/>
  <c r="E97" i="17" s="1"/>
  <c r="H96" i="17"/>
  <c r="F95" i="17"/>
  <c r="G93" i="17"/>
  <c r="C93" i="17"/>
  <c r="A93" i="17"/>
  <c r="G89" i="17"/>
  <c r="C89" i="17"/>
  <c r="A89" i="17"/>
  <c r="I84" i="17"/>
  <c r="I83" i="17"/>
  <c r="A80" i="17"/>
  <c r="A81" i="17" s="1"/>
  <c r="A82" i="17" s="1"/>
  <c r="A83" i="17" s="1"/>
  <c r="A84" i="17" s="1"/>
  <c r="H70" i="17"/>
  <c r="H63" i="17"/>
  <c r="H51" i="17"/>
  <c r="H73" i="17" s="1"/>
  <c r="H74" i="17" s="1"/>
  <c r="H76" i="17" s="1"/>
  <c r="B39" i="17"/>
  <c r="I38" i="17"/>
  <c r="I37" i="17"/>
  <c r="I36" i="17"/>
  <c r="I35" i="17"/>
  <c r="I34" i="17"/>
  <c r="I33" i="17"/>
  <c r="I32" i="17"/>
  <c r="A32" i="17"/>
  <c r="A33" i="17" s="1"/>
  <c r="A34" i="17" s="1"/>
  <c r="A35" i="17" s="1"/>
  <c r="A36" i="17" s="1"/>
  <c r="A37" i="17" s="1"/>
  <c r="A38" i="17" s="1"/>
  <c r="A39" i="17" s="1"/>
  <c r="G11" i="17"/>
  <c r="A6" i="17"/>
  <c r="I5" i="17"/>
  <c r="I31" i="17" s="1"/>
  <c r="G5" i="17"/>
  <c r="H172" i="15"/>
  <c r="A172" i="15"/>
  <c r="E146" i="15"/>
  <c r="H145" i="15"/>
  <c r="H148" i="15" s="1"/>
  <c r="D145" i="15" s="1"/>
  <c r="E145" i="15" s="1"/>
  <c r="G145" i="15"/>
  <c r="G148" i="15" s="1"/>
  <c r="D144" i="15" s="1"/>
  <c r="E144" i="15" s="1"/>
  <c r="F145" i="15"/>
  <c r="F144" i="15"/>
  <c r="F143" i="15"/>
  <c r="I119" i="15"/>
  <c r="I162" i="15" s="1"/>
  <c r="F112" i="15"/>
  <c r="I104" i="15"/>
  <c r="G97" i="15"/>
  <c r="C97" i="15"/>
  <c r="A97" i="15"/>
  <c r="H96" i="15"/>
  <c r="F95" i="15"/>
  <c r="G93" i="15"/>
  <c r="C93" i="15"/>
  <c r="A93" i="15"/>
  <c r="E93" i="15" s="1"/>
  <c r="F93" i="15" s="1"/>
  <c r="H93" i="15" s="1"/>
  <c r="G89" i="15"/>
  <c r="C89" i="15"/>
  <c r="A89" i="15"/>
  <c r="E89" i="15" s="1"/>
  <c r="I84" i="15"/>
  <c r="I83" i="15"/>
  <c r="A80" i="15"/>
  <c r="A81" i="15" s="1"/>
  <c r="A82" i="15" s="1"/>
  <c r="A83" i="15" s="1"/>
  <c r="A84" i="15" s="1"/>
  <c r="H70" i="15"/>
  <c r="H63" i="15"/>
  <c r="H51" i="15"/>
  <c r="B39" i="15"/>
  <c r="I38" i="15"/>
  <c r="I37" i="15"/>
  <c r="I36" i="15"/>
  <c r="I35" i="15"/>
  <c r="I34" i="15"/>
  <c r="I33" i="15"/>
  <c r="I32" i="15"/>
  <c r="A32" i="15"/>
  <c r="A33" i="15" s="1"/>
  <c r="A34" i="15" s="1"/>
  <c r="A35" i="15" s="1"/>
  <c r="A36" i="15" s="1"/>
  <c r="A37" i="15" s="1"/>
  <c r="A38" i="15" s="1"/>
  <c r="A39" i="15" s="1"/>
  <c r="G11" i="15"/>
  <c r="A6" i="15"/>
  <c r="I5" i="15"/>
  <c r="I31" i="15" s="1"/>
  <c r="F89" i="15" s="1"/>
  <c r="G5" i="15"/>
  <c r="H172" i="14"/>
  <c r="A172" i="14"/>
  <c r="E146" i="14"/>
  <c r="H145" i="14"/>
  <c r="H148" i="14" s="1"/>
  <c r="D145" i="14" s="1"/>
  <c r="E145" i="14" s="1"/>
  <c r="G145" i="14"/>
  <c r="G148" i="14" s="1"/>
  <c r="D144" i="14" s="1"/>
  <c r="E144" i="14" s="1"/>
  <c r="F145" i="14"/>
  <c r="F144" i="14"/>
  <c r="F143" i="14"/>
  <c r="I119" i="14"/>
  <c r="I162" i="14" s="1"/>
  <c r="F112" i="14"/>
  <c r="I104" i="14" s="1"/>
  <c r="G97" i="14"/>
  <c r="C97" i="14"/>
  <c r="A97" i="14"/>
  <c r="E97" i="14" s="1"/>
  <c r="F97" i="14" s="1"/>
  <c r="H97" i="14" s="1"/>
  <c r="H96" i="14"/>
  <c r="F95" i="14"/>
  <c r="G93" i="14"/>
  <c r="C93" i="14"/>
  <c r="A93" i="14"/>
  <c r="G89" i="14"/>
  <c r="C89" i="14"/>
  <c r="A89" i="14"/>
  <c r="I84" i="14"/>
  <c r="I83" i="14"/>
  <c r="A80" i="14"/>
  <c r="A81" i="14" s="1"/>
  <c r="A82" i="14" s="1"/>
  <c r="A83" i="14" s="1"/>
  <c r="A84" i="14" s="1"/>
  <c r="H70" i="14"/>
  <c r="H63" i="14"/>
  <c r="H51" i="14"/>
  <c r="H73" i="14" s="1"/>
  <c r="H74" i="14" s="1"/>
  <c r="H76" i="14" s="1"/>
  <c r="B39" i="14"/>
  <c r="I38" i="14"/>
  <c r="I37" i="14"/>
  <c r="I36" i="14"/>
  <c r="I35" i="14"/>
  <c r="I34" i="14"/>
  <c r="I33" i="14"/>
  <c r="I32" i="14"/>
  <c r="A32" i="14"/>
  <c r="A33" i="14" s="1"/>
  <c r="A34" i="14" s="1"/>
  <c r="A35" i="14" s="1"/>
  <c r="A36" i="14" s="1"/>
  <c r="A37" i="14" s="1"/>
  <c r="A38" i="14" s="1"/>
  <c r="A39" i="14" s="1"/>
  <c r="G11" i="14"/>
  <c r="A6" i="14"/>
  <c r="I5" i="14"/>
  <c r="I31" i="14" s="1"/>
  <c r="G5" i="14"/>
  <c r="H172" i="13"/>
  <c r="A172" i="13"/>
  <c r="E146" i="13"/>
  <c r="H145" i="13"/>
  <c r="H148" i="13" s="1"/>
  <c r="D145" i="13" s="1"/>
  <c r="E145" i="13" s="1"/>
  <c r="G145" i="13"/>
  <c r="G148" i="13" s="1"/>
  <c r="D144" i="13" s="1"/>
  <c r="E144" i="13" s="1"/>
  <c r="F145" i="13"/>
  <c r="F144" i="13"/>
  <c r="F143" i="13"/>
  <c r="I119" i="13"/>
  <c r="I162" i="13" s="1"/>
  <c r="F112" i="13"/>
  <c r="I104" i="13"/>
  <c r="G97" i="13"/>
  <c r="C97" i="13"/>
  <c r="A97" i="13"/>
  <c r="E97" i="13" s="1"/>
  <c r="H96" i="13"/>
  <c r="F95" i="13"/>
  <c r="G93" i="13"/>
  <c r="C93" i="13"/>
  <c r="E93" i="13" s="1"/>
  <c r="A93" i="13"/>
  <c r="G89" i="13"/>
  <c r="C89" i="13"/>
  <c r="A89" i="13"/>
  <c r="E89" i="13" s="1"/>
  <c r="I84" i="13"/>
  <c r="I83" i="13"/>
  <c r="A80" i="13"/>
  <c r="A81" i="13" s="1"/>
  <c r="A82" i="13" s="1"/>
  <c r="A83" i="13" s="1"/>
  <c r="A84" i="13" s="1"/>
  <c r="H70" i="13"/>
  <c r="H63" i="13"/>
  <c r="H51" i="13"/>
  <c r="B39" i="13"/>
  <c r="I38" i="13"/>
  <c r="I37" i="13"/>
  <c r="I36" i="13"/>
  <c r="I35" i="13"/>
  <c r="I34" i="13"/>
  <c r="I33" i="13"/>
  <c r="I32" i="13"/>
  <c r="A32" i="13"/>
  <c r="A33" i="13" s="1"/>
  <c r="A34" i="13" s="1"/>
  <c r="A35" i="13" s="1"/>
  <c r="A36" i="13" s="1"/>
  <c r="A37" i="13" s="1"/>
  <c r="A38" i="13" s="1"/>
  <c r="A39" i="13" s="1"/>
  <c r="G11" i="13"/>
  <c r="A6" i="13"/>
  <c r="I5" i="13"/>
  <c r="I31" i="13" s="1"/>
  <c r="G5" i="13"/>
  <c r="H172" i="12"/>
  <c r="A172" i="12"/>
  <c r="E146" i="12"/>
  <c r="H145" i="12"/>
  <c r="H148" i="12" s="1"/>
  <c r="D145" i="12" s="1"/>
  <c r="E145" i="12" s="1"/>
  <c r="G145" i="12"/>
  <c r="G148" i="12" s="1"/>
  <c r="D144" i="12" s="1"/>
  <c r="E144" i="12" s="1"/>
  <c r="F145" i="12"/>
  <c r="F144" i="12"/>
  <c r="F143" i="12"/>
  <c r="I119" i="12"/>
  <c r="I162" i="12" s="1"/>
  <c r="F112" i="12"/>
  <c r="I104" i="12" s="1"/>
  <c r="G97" i="12"/>
  <c r="C97" i="12"/>
  <c r="A97" i="12"/>
  <c r="E97" i="12" s="1"/>
  <c r="F97" i="12" s="1"/>
  <c r="H97" i="12" s="1"/>
  <c r="H96" i="12"/>
  <c r="F95" i="12"/>
  <c r="G93" i="12"/>
  <c r="C93" i="12"/>
  <c r="A93" i="12"/>
  <c r="G89" i="12"/>
  <c r="C89" i="12"/>
  <c r="A89" i="12"/>
  <c r="E89" i="12" s="1"/>
  <c r="I84" i="12"/>
  <c r="I83" i="12"/>
  <c r="A80" i="12"/>
  <c r="A81" i="12" s="1"/>
  <c r="A82" i="12" s="1"/>
  <c r="A83" i="12" s="1"/>
  <c r="A84" i="12" s="1"/>
  <c r="H70" i="12"/>
  <c r="H63" i="12"/>
  <c r="H51" i="12"/>
  <c r="B39" i="12"/>
  <c r="I38" i="12"/>
  <c r="I37" i="12"/>
  <c r="I36" i="12"/>
  <c r="I35" i="12"/>
  <c r="I34" i="12"/>
  <c r="I33" i="12"/>
  <c r="A32" i="12"/>
  <c r="A33" i="12" s="1"/>
  <c r="A34" i="12" s="1"/>
  <c r="A35" i="12" s="1"/>
  <c r="A36" i="12" s="1"/>
  <c r="A37" i="12" s="1"/>
  <c r="A38" i="12" s="1"/>
  <c r="A39" i="12" s="1"/>
  <c r="G11" i="12"/>
  <c r="A6" i="12"/>
  <c r="I5" i="12"/>
  <c r="I31" i="12" s="1"/>
  <c r="F89" i="12" s="1"/>
  <c r="H89" i="12" s="1"/>
  <c r="G5" i="12"/>
  <c r="H172" i="11"/>
  <c r="A172" i="11"/>
  <c r="E146" i="11"/>
  <c r="H145" i="11"/>
  <c r="H148" i="11" s="1"/>
  <c r="D145" i="11" s="1"/>
  <c r="E145" i="11" s="1"/>
  <c r="G145" i="11"/>
  <c r="G148" i="11" s="1"/>
  <c r="D144" i="11" s="1"/>
  <c r="E144" i="11" s="1"/>
  <c r="F145" i="11"/>
  <c r="F144" i="11"/>
  <c r="F143" i="11"/>
  <c r="I119" i="11"/>
  <c r="I162" i="11" s="1"/>
  <c r="F112" i="11"/>
  <c r="I104" i="11"/>
  <c r="G97" i="11"/>
  <c r="C97" i="11"/>
  <c r="A97" i="11"/>
  <c r="H96" i="11"/>
  <c r="F95" i="11"/>
  <c r="G93" i="11"/>
  <c r="C93" i="11"/>
  <c r="A93" i="11"/>
  <c r="E93" i="11" s="1"/>
  <c r="G89" i="11"/>
  <c r="C89" i="11"/>
  <c r="A89" i="11"/>
  <c r="E89" i="11" s="1"/>
  <c r="I84" i="11"/>
  <c r="I83" i="11"/>
  <c r="A80" i="11"/>
  <c r="A81" i="11" s="1"/>
  <c r="A82" i="11" s="1"/>
  <c r="A83" i="11" s="1"/>
  <c r="A84" i="11" s="1"/>
  <c r="H70" i="11"/>
  <c r="H63" i="11"/>
  <c r="H51" i="11"/>
  <c r="B39" i="11"/>
  <c r="I38" i="11"/>
  <c r="I37" i="11"/>
  <c r="I36" i="11"/>
  <c r="I35" i="11"/>
  <c r="I34" i="11"/>
  <c r="I33" i="11"/>
  <c r="I32" i="11"/>
  <c r="A32" i="11"/>
  <c r="A33" i="11" s="1"/>
  <c r="A34" i="11" s="1"/>
  <c r="A35" i="11" s="1"/>
  <c r="A36" i="11" s="1"/>
  <c r="A37" i="11" s="1"/>
  <c r="A38" i="11" s="1"/>
  <c r="A39" i="11" s="1"/>
  <c r="G11" i="11"/>
  <c r="A6" i="11"/>
  <c r="I5" i="11"/>
  <c r="I31" i="11" s="1"/>
  <c r="F89" i="11" s="1"/>
  <c r="G5" i="11"/>
  <c r="H172" i="10"/>
  <c r="A172" i="10"/>
  <c r="E146" i="10"/>
  <c r="H145" i="10"/>
  <c r="H148" i="10" s="1"/>
  <c r="D145" i="10" s="1"/>
  <c r="E145" i="10" s="1"/>
  <c r="G145" i="10"/>
  <c r="G148" i="10" s="1"/>
  <c r="D144" i="10" s="1"/>
  <c r="E144" i="10" s="1"/>
  <c r="F145" i="10"/>
  <c r="F144" i="10"/>
  <c r="F143" i="10"/>
  <c r="I119" i="10"/>
  <c r="I162" i="10" s="1"/>
  <c r="F112" i="10"/>
  <c r="I104" i="10" s="1"/>
  <c r="G97" i="10"/>
  <c r="C97" i="10"/>
  <c r="A97" i="10"/>
  <c r="E97" i="10" s="1"/>
  <c r="F97" i="10" s="1"/>
  <c r="H96" i="10"/>
  <c r="F95" i="10"/>
  <c r="G93" i="10"/>
  <c r="C93" i="10"/>
  <c r="A93" i="10"/>
  <c r="E93" i="10" s="1"/>
  <c r="F93" i="10" s="1"/>
  <c r="H93" i="10" s="1"/>
  <c r="G89" i="10"/>
  <c r="C89" i="10"/>
  <c r="A89" i="10"/>
  <c r="E89" i="10" s="1"/>
  <c r="I84" i="10"/>
  <c r="I83" i="10"/>
  <c r="A80" i="10"/>
  <c r="A81" i="10" s="1"/>
  <c r="A82" i="10" s="1"/>
  <c r="A83" i="10" s="1"/>
  <c r="A84" i="10" s="1"/>
  <c r="H70" i="10"/>
  <c r="H63" i="10"/>
  <c r="H51" i="10"/>
  <c r="B39" i="10"/>
  <c r="I38" i="10"/>
  <c r="I37" i="10"/>
  <c r="I36" i="10"/>
  <c r="I35" i="10"/>
  <c r="I34" i="10"/>
  <c r="I33" i="10"/>
  <c r="I32" i="10"/>
  <c r="A32" i="10"/>
  <c r="A33" i="10" s="1"/>
  <c r="A34" i="10" s="1"/>
  <c r="A35" i="10" s="1"/>
  <c r="A36" i="10" s="1"/>
  <c r="A37" i="10" s="1"/>
  <c r="A38" i="10" s="1"/>
  <c r="A39" i="10" s="1"/>
  <c r="G11" i="10"/>
  <c r="A6" i="10"/>
  <c r="I5" i="10"/>
  <c r="I31" i="10" s="1"/>
  <c r="F89" i="10" s="1"/>
  <c r="G5" i="10"/>
  <c r="E93" i="12" l="1"/>
  <c r="F93" i="12" s="1"/>
  <c r="H93" i="12" s="1"/>
  <c r="E93" i="14"/>
  <c r="F93" i="14" s="1"/>
  <c r="H93" i="14" s="1"/>
  <c r="I89" i="12"/>
  <c r="I82" i="12" s="1"/>
  <c r="E89" i="14"/>
  <c r="I89" i="14" s="1"/>
  <c r="I82" i="14" s="1"/>
  <c r="H89" i="10"/>
  <c r="I89" i="10" s="1"/>
  <c r="I82" i="10" s="1"/>
  <c r="I125" i="10" s="1"/>
  <c r="H97" i="10"/>
  <c r="I97" i="10" s="1"/>
  <c r="I79" i="10" s="1"/>
  <c r="H73" i="13"/>
  <c r="H74" i="13" s="1"/>
  <c r="H76" i="13" s="1"/>
  <c r="H73" i="15"/>
  <c r="H74" i="15" s="1"/>
  <c r="H76" i="15" s="1"/>
  <c r="F93" i="11"/>
  <c r="H93" i="11" s="1"/>
  <c r="I93" i="11" s="1"/>
  <c r="I80" i="11" s="1"/>
  <c r="H76" i="12"/>
  <c r="H31" i="18"/>
  <c r="E97" i="15"/>
  <c r="F97" i="15" s="1"/>
  <c r="H97" i="15" s="1"/>
  <c r="I32" i="12"/>
  <c r="I40" i="12" s="1"/>
  <c r="H73" i="12"/>
  <c r="H74" i="12" s="1"/>
  <c r="H73" i="11"/>
  <c r="H74" i="11" s="1"/>
  <c r="H76" i="11" s="1"/>
  <c r="E93" i="17"/>
  <c r="F93" i="17" s="1"/>
  <c r="H93" i="17" s="1"/>
  <c r="I93" i="17" s="1"/>
  <c r="I80" i="17" s="1"/>
  <c r="H73" i="10"/>
  <c r="H74" i="10" s="1"/>
  <c r="H76" i="10" s="1"/>
  <c r="I93" i="15"/>
  <c r="I80" i="15" s="1"/>
  <c r="E89" i="17"/>
  <c r="I67" i="19"/>
  <c r="I61" i="19"/>
  <c r="I57" i="19"/>
  <c r="I47" i="19"/>
  <c r="I43" i="19"/>
  <c r="H35" i="19"/>
  <c r="I60" i="19"/>
  <c r="I50" i="19"/>
  <c r="H32" i="19"/>
  <c r="A114" i="19"/>
  <c r="I56" i="19"/>
  <c r="I46" i="19"/>
  <c r="H36" i="19"/>
  <c r="H83" i="19"/>
  <c r="I73" i="19"/>
  <c r="I74" i="19" s="1"/>
  <c r="I69" i="19"/>
  <c r="I59" i="19"/>
  <c r="I55" i="19"/>
  <c r="I49" i="19"/>
  <c r="I45" i="19"/>
  <c r="H37" i="19"/>
  <c r="H33" i="19"/>
  <c r="I155" i="19"/>
  <c r="A127" i="19"/>
  <c r="H84" i="19"/>
  <c r="H81" i="19"/>
  <c r="I68" i="19"/>
  <c r="I62" i="19"/>
  <c r="I58" i="19"/>
  <c r="I48" i="19"/>
  <c r="I44" i="19"/>
  <c r="H39" i="19"/>
  <c r="H38" i="19"/>
  <c r="H34" i="19"/>
  <c r="I125" i="19"/>
  <c r="H82" i="19"/>
  <c r="I112" i="19"/>
  <c r="H31" i="19"/>
  <c r="H80" i="19"/>
  <c r="I85" i="19"/>
  <c r="H79" i="19"/>
  <c r="I85" i="18"/>
  <c r="H79" i="18"/>
  <c r="I125" i="18"/>
  <c r="H82" i="18"/>
  <c r="I112" i="18"/>
  <c r="I67" i="18"/>
  <c r="I61" i="18"/>
  <c r="I57" i="18"/>
  <c r="I47" i="18"/>
  <c r="I43" i="18"/>
  <c r="A114" i="18"/>
  <c r="I60" i="18"/>
  <c r="I56" i="18"/>
  <c r="I50" i="18"/>
  <c r="I46" i="18"/>
  <c r="H36" i="18"/>
  <c r="H32" i="18"/>
  <c r="I155" i="18"/>
  <c r="I69" i="18"/>
  <c r="I59" i="18"/>
  <c r="I44" i="18"/>
  <c r="H84" i="18"/>
  <c r="I73" i="18"/>
  <c r="I74" i="18" s="1"/>
  <c r="I68" i="18"/>
  <c r="I58" i="18"/>
  <c r="I49" i="18"/>
  <c r="H38" i="18"/>
  <c r="H34" i="18"/>
  <c r="H81" i="18"/>
  <c r="I55" i="18"/>
  <c r="I48" i="18"/>
  <c r="H39" i="18"/>
  <c r="A127" i="18"/>
  <c r="H83" i="18"/>
  <c r="I62" i="18"/>
  <c r="I45" i="18"/>
  <c r="H37" i="18"/>
  <c r="H33" i="18"/>
  <c r="F89" i="17"/>
  <c r="H89" i="17" s="1"/>
  <c r="I40" i="17"/>
  <c r="H35" i="17" s="1"/>
  <c r="F97" i="17"/>
  <c r="H97" i="17" s="1"/>
  <c r="I97" i="17" s="1"/>
  <c r="I79" i="17" s="1"/>
  <c r="E97" i="11"/>
  <c r="F97" i="11" s="1"/>
  <c r="H97" i="11" s="1"/>
  <c r="H89" i="11"/>
  <c r="I89" i="11" s="1"/>
  <c r="I82" i="11" s="1"/>
  <c r="H89" i="15"/>
  <c r="I89" i="15"/>
  <c r="I82" i="15" s="1"/>
  <c r="I40" i="15"/>
  <c r="H31" i="15" s="1"/>
  <c r="F89" i="14"/>
  <c r="H89" i="14" s="1"/>
  <c r="I40" i="14"/>
  <c r="H31" i="14" s="1"/>
  <c r="I93" i="14"/>
  <c r="I80" i="14" s="1"/>
  <c r="I97" i="14"/>
  <c r="I79" i="14" s="1"/>
  <c r="F89" i="13"/>
  <c r="H89" i="13" s="1"/>
  <c r="I89" i="13" s="1"/>
  <c r="I82" i="13" s="1"/>
  <c r="I40" i="13"/>
  <c r="H35" i="13" s="1"/>
  <c r="F93" i="13"/>
  <c r="H93" i="13" s="1"/>
  <c r="I93" i="13" s="1"/>
  <c r="I80" i="13" s="1"/>
  <c r="F97" i="13"/>
  <c r="H97" i="13" s="1"/>
  <c r="I97" i="13" s="1"/>
  <c r="I79" i="13" s="1"/>
  <c r="I125" i="12"/>
  <c r="I112" i="12"/>
  <c r="I93" i="12"/>
  <c r="I80" i="12" s="1"/>
  <c r="I97" i="12"/>
  <c r="I79" i="12" s="1"/>
  <c r="I97" i="11"/>
  <c r="I79" i="11" s="1"/>
  <c r="I40" i="11"/>
  <c r="H31" i="11" s="1"/>
  <c r="I93" i="10"/>
  <c r="I80" i="10" s="1"/>
  <c r="I40" i="10"/>
  <c r="H31" i="10"/>
  <c r="H172" i="9"/>
  <c r="A172" i="9"/>
  <c r="E146" i="9"/>
  <c r="H145" i="9"/>
  <c r="H148" i="9" s="1"/>
  <c r="D145" i="9" s="1"/>
  <c r="E145" i="9" s="1"/>
  <c r="G145" i="9"/>
  <c r="G148" i="9" s="1"/>
  <c r="D144" i="9" s="1"/>
  <c r="E144" i="9" s="1"/>
  <c r="F145" i="9"/>
  <c r="F144" i="9"/>
  <c r="F143" i="9"/>
  <c r="I119" i="9"/>
  <c r="I162" i="9" s="1"/>
  <c r="F112" i="9"/>
  <c r="I104" i="9"/>
  <c r="G97" i="9"/>
  <c r="C97" i="9"/>
  <c r="A97" i="9"/>
  <c r="E97" i="9" s="1"/>
  <c r="F97" i="9" s="1"/>
  <c r="H97" i="9" s="1"/>
  <c r="H96" i="9"/>
  <c r="F95" i="9"/>
  <c r="G93" i="9"/>
  <c r="C93" i="9"/>
  <c r="A93" i="9"/>
  <c r="G89" i="9"/>
  <c r="C89" i="9"/>
  <c r="A89" i="9"/>
  <c r="I84" i="9"/>
  <c r="I83" i="9"/>
  <c r="A80" i="9"/>
  <c r="A81" i="9" s="1"/>
  <c r="A82" i="9" s="1"/>
  <c r="A83" i="9" s="1"/>
  <c r="A84" i="9" s="1"/>
  <c r="H70" i="9"/>
  <c r="H63" i="9"/>
  <c r="H51" i="9"/>
  <c r="B39" i="9"/>
  <c r="I38" i="9"/>
  <c r="I37" i="9"/>
  <c r="I36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G11" i="9"/>
  <c r="A6" i="9"/>
  <c r="I5" i="9"/>
  <c r="I31" i="9" s="1"/>
  <c r="G5" i="9"/>
  <c r="H80" i="13" l="1"/>
  <c r="I89" i="17"/>
  <c r="I82" i="17" s="1"/>
  <c r="E89" i="9"/>
  <c r="H40" i="18"/>
  <c r="E93" i="9"/>
  <c r="H73" i="9"/>
  <c r="H74" i="9" s="1"/>
  <c r="H76" i="9" s="1"/>
  <c r="H82" i="12"/>
  <c r="H31" i="12"/>
  <c r="I97" i="15"/>
  <c r="I79" i="15" s="1"/>
  <c r="H85" i="18"/>
  <c r="H99" i="18"/>
  <c r="H80" i="12"/>
  <c r="H40" i="19"/>
  <c r="F114" i="19"/>
  <c r="F127" i="19"/>
  <c r="H85" i="19"/>
  <c r="I63" i="19"/>
  <c r="G114" i="19"/>
  <c r="G127" i="19"/>
  <c r="I157" i="19"/>
  <c r="I51" i="19"/>
  <c r="I70" i="19"/>
  <c r="F114" i="18"/>
  <c r="F127" i="18"/>
  <c r="G114" i="18"/>
  <c r="G127" i="18"/>
  <c r="I157" i="18"/>
  <c r="I63" i="18"/>
  <c r="I51" i="18"/>
  <c r="I70" i="18"/>
  <c r="H80" i="17"/>
  <c r="I85" i="17"/>
  <c r="H79" i="17"/>
  <c r="I67" i="17"/>
  <c r="I61" i="17"/>
  <c r="I57" i="17"/>
  <c r="I47" i="17"/>
  <c r="I43" i="17"/>
  <c r="I59" i="17"/>
  <c r="I49" i="17"/>
  <c r="A127" i="17"/>
  <c r="H84" i="17"/>
  <c r="H81" i="17"/>
  <c r="I68" i="17"/>
  <c r="I58" i="17"/>
  <c r="I48" i="17"/>
  <c r="I44" i="17"/>
  <c r="H38" i="17"/>
  <c r="A114" i="17"/>
  <c r="I60" i="17"/>
  <c r="I56" i="17"/>
  <c r="I50" i="17"/>
  <c r="I46" i="17"/>
  <c r="H36" i="17"/>
  <c r="H32" i="17"/>
  <c r="H83" i="17"/>
  <c r="I73" i="17"/>
  <c r="I74" i="17" s="1"/>
  <c r="I69" i="17"/>
  <c r="I55" i="17"/>
  <c r="I45" i="17"/>
  <c r="H37" i="17"/>
  <c r="H33" i="17"/>
  <c r="I155" i="17"/>
  <c r="I62" i="17"/>
  <c r="H39" i="17"/>
  <c r="H34" i="17"/>
  <c r="H31" i="17"/>
  <c r="I125" i="17"/>
  <c r="H82" i="17"/>
  <c r="I112" i="17"/>
  <c r="H80" i="11"/>
  <c r="I67" i="15"/>
  <c r="I61" i="15"/>
  <c r="I57" i="15"/>
  <c r="I47" i="15"/>
  <c r="I43" i="15"/>
  <c r="H35" i="15"/>
  <c r="I60" i="15"/>
  <c r="I56" i="15"/>
  <c r="I50" i="15"/>
  <c r="H32" i="15"/>
  <c r="A114" i="15"/>
  <c r="I46" i="15"/>
  <c r="H36" i="15"/>
  <c r="H83" i="15"/>
  <c r="I73" i="15"/>
  <c r="I74" i="15" s="1"/>
  <c r="I69" i="15"/>
  <c r="I59" i="15"/>
  <c r="I55" i="15"/>
  <c r="I49" i="15"/>
  <c r="I45" i="15"/>
  <c r="H37" i="15"/>
  <c r="H33" i="15"/>
  <c r="I155" i="15"/>
  <c r="A127" i="15"/>
  <c r="H84" i="15"/>
  <c r="H81" i="15"/>
  <c r="I68" i="15"/>
  <c r="I62" i="15"/>
  <c r="I58" i="15"/>
  <c r="I48" i="15"/>
  <c r="I44" i="15"/>
  <c r="H39" i="15"/>
  <c r="H38" i="15"/>
  <c r="H34" i="15"/>
  <c r="H80" i="15"/>
  <c r="I85" i="15"/>
  <c r="H79" i="15"/>
  <c r="I125" i="15"/>
  <c r="H82" i="15"/>
  <c r="I112" i="15"/>
  <c r="I125" i="14"/>
  <c r="H82" i="14"/>
  <c r="I112" i="14"/>
  <c r="I85" i="14"/>
  <c r="H79" i="14"/>
  <c r="H80" i="14"/>
  <c r="I67" i="14"/>
  <c r="I61" i="14"/>
  <c r="I57" i="14"/>
  <c r="I47" i="14"/>
  <c r="I43" i="14"/>
  <c r="A114" i="14"/>
  <c r="I60" i="14"/>
  <c r="I56" i="14"/>
  <c r="I50" i="14"/>
  <c r="I46" i="14"/>
  <c r="H36" i="14"/>
  <c r="H32" i="14"/>
  <c r="H83" i="14"/>
  <c r="I73" i="14"/>
  <c r="I74" i="14" s="1"/>
  <c r="I69" i="14"/>
  <c r="I59" i="14"/>
  <c r="I55" i="14"/>
  <c r="I49" i="14"/>
  <c r="I45" i="14"/>
  <c r="H37" i="14"/>
  <c r="H33" i="14"/>
  <c r="I155" i="14"/>
  <c r="A127" i="14"/>
  <c r="H84" i="14"/>
  <c r="H81" i="14"/>
  <c r="I68" i="14"/>
  <c r="I62" i="14"/>
  <c r="I58" i="14"/>
  <c r="I48" i="14"/>
  <c r="I44" i="14"/>
  <c r="H39" i="14"/>
  <c r="H38" i="14"/>
  <c r="H34" i="14"/>
  <c r="H35" i="14"/>
  <c r="I85" i="13"/>
  <c r="H79" i="13"/>
  <c r="I67" i="13"/>
  <c r="I61" i="13"/>
  <c r="I57" i="13"/>
  <c r="I47" i="13"/>
  <c r="I43" i="13"/>
  <c r="I155" i="13"/>
  <c r="H84" i="13"/>
  <c r="H81" i="13"/>
  <c r="I68" i="13"/>
  <c r="I62" i="13"/>
  <c r="H39" i="13"/>
  <c r="H34" i="13"/>
  <c r="A114" i="13"/>
  <c r="I60" i="13"/>
  <c r="I56" i="13"/>
  <c r="I50" i="13"/>
  <c r="I46" i="13"/>
  <c r="H36" i="13"/>
  <c r="H32" i="13"/>
  <c r="H83" i="13"/>
  <c r="I73" i="13"/>
  <c r="I74" i="13" s="1"/>
  <c r="I69" i="13"/>
  <c r="I59" i="13"/>
  <c r="I55" i="13"/>
  <c r="I49" i="13"/>
  <c r="I45" i="13"/>
  <c r="H37" i="13"/>
  <c r="H33" i="13"/>
  <c r="A127" i="13"/>
  <c r="I58" i="13"/>
  <c r="I48" i="13"/>
  <c r="I44" i="13"/>
  <c r="H38" i="13"/>
  <c r="H31" i="13"/>
  <c r="I125" i="13"/>
  <c r="H82" i="13"/>
  <c r="I112" i="13"/>
  <c r="I85" i="12"/>
  <c r="H79" i="12"/>
  <c r="I67" i="12"/>
  <c r="I61" i="12"/>
  <c r="I57" i="12"/>
  <c r="I47" i="12"/>
  <c r="I43" i="12"/>
  <c r="H35" i="12"/>
  <c r="I73" i="12"/>
  <c r="I74" i="12" s="1"/>
  <c r="I69" i="12"/>
  <c r="I59" i="12"/>
  <c r="I49" i="12"/>
  <c r="H33" i="12"/>
  <c r="I155" i="12"/>
  <c r="H84" i="12"/>
  <c r="H81" i="12"/>
  <c r="I68" i="12"/>
  <c r="I62" i="12"/>
  <c r="I58" i="12"/>
  <c r="I48" i="12"/>
  <c r="I44" i="12"/>
  <c r="H38" i="12"/>
  <c r="H34" i="12"/>
  <c r="A114" i="12"/>
  <c r="I60" i="12"/>
  <c r="I56" i="12"/>
  <c r="I50" i="12"/>
  <c r="I46" i="12"/>
  <c r="H36" i="12"/>
  <c r="H32" i="12"/>
  <c r="H83" i="12"/>
  <c r="I55" i="12"/>
  <c r="I45" i="12"/>
  <c r="H37" i="12"/>
  <c r="A127" i="12"/>
  <c r="H39" i="12"/>
  <c r="I112" i="10"/>
  <c r="I125" i="11"/>
  <c r="H82" i="11"/>
  <c r="I112" i="11"/>
  <c r="I85" i="11"/>
  <c r="H79" i="11"/>
  <c r="I67" i="11"/>
  <c r="I61" i="11"/>
  <c r="I57" i="11"/>
  <c r="I47" i="11"/>
  <c r="I43" i="11"/>
  <c r="H35" i="11"/>
  <c r="I50" i="11"/>
  <c r="H36" i="11"/>
  <c r="H32" i="11"/>
  <c r="I48" i="11"/>
  <c r="H34" i="11"/>
  <c r="A114" i="11"/>
  <c r="I60" i="11"/>
  <c r="I56" i="11"/>
  <c r="I46" i="11"/>
  <c r="H81" i="11"/>
  <c r="I62" i="11"/>
  <c r="I44" i="11"/>
  <c r="H38" i="11"/>
  <c r="H83" i="11"/>
  <c r="I73" i="11"/>
  <c r="I74" i="11" s="1"/>
  <c r="I69" i="11"/>
  <c r="I59" i="11"/>
  <c r="I55" i="11"/>
  <c r="I49" i="11"/>
  <c r="I45" i="11"/>
  <c r="H37" i="11"/>
  <c r="H33" i="11"/>
  <c r="I155" i="11"/>
  <c r="A127" i="11"/>
  <c r="H84" i="11"/>
  <c r="I68" i="11"/>
  <c r="I58" i="11"/>
  <c r="H39" i="11"/>
  <c r="I40" i="9"/>
  <c r="I67" i="9" s="1"/>
  <c r="H32" i="9"/>
  <c r="I67" i="10"/>
  <c r="I61" i="10"/>
  <c r="I57" i="10"/>
  <c r="I47" i="10"/>
  <c r="I43" i="10"/>
  <c r="H35" i="10"/>
  <c r="I60" i="10"/>
  <c r="I56" i="10"/>
  <c r="I46" i="10"/>
  <c r="H36" i="10"/>
  <c r="H32" i="10"/>
  <c r="I69" i="10"/>
  <c r="I55" i="10"/>
  <c r="I45" i="10"/>
  <c r="H37" i="10"/>
  <c r="H33" i="10"/>
  <c r="I68" i="10"/>
  <c r="I62" i="10"/>
  <c r="I58" i="10"/>
  <c r="I44" i="10"/>
  <c r="H38" i="10"/>
  <c r="A114" i="10"/>
  <c r="I50" i="10"/>
  <c r="H83" i="10"/>
  <c r="I73" i="10"/>
  <c r="I74" i="10" s="1"/>
  <c r="I59" i="10"/>
  <c r="I49" i="10"/>
  <c r="I155" i="10"/>
  <c r="A127" i="10"/>
  <c r="H84" i="10"/>
  <c r="H81" i="10"/>
  <c r="I48" i="10"/>
  <c r="H39" i="10"/>
  <c r="H34" i="10"/>
  <c r="H82" i="10"/>
  <c r="I85" i="10"/>
  <c r="H79" i="10"/>
  <c r="H80" i="10"/>
  <c r="H33" i="9"/>
  <c r="I55" i="9"/>
  <c r="H84" i="9"/>
  <c r="F89" i="9"/>
  <c r="H89" i="9" s="1"/>
  <c r="I89" i="9" s="1"/>
  <c r="I82" i="9" s="1"/>
  <c r="I112" i="9" s="1"/>
  <c r="F93" i="9"/>
  <c r="H93" i="9" s="1"/>
  <c r="I93" i="9" s="1"/>
  <c r="I80" i="9" s="1"/>
  <c r="I97" i="9"/>
  <c r="I79" i="9" s="1"/>
  <c r="H172" i="8"/>
  <c r="A172" i="8"/>
  <c r="E146" i="8"/>
  <c r="H145" i="8"/>
  <c r="H148" i="8" s="1"/>
  <c r="D145" i="8" s="1"/>
  <c r="E145" i="8" s="1"/>
  <c r="G145" i="8"/>
  <c r="G148" i="8" s="1"/>
  <c r="D144" i="8" s="1"/>
  <c r="E144" i="8" s="1"/>
  <c r="F145" i="8"/>
  <c r="F144" i="8"/>
  <c r="F143" i="8"/>
  <c r="I119" i="8"/>
  <c r="I162" i="8" s="1"/>
  <c r="F112" i="8"/>
  <c r="I104" i="8" s="1"/>
  <c r="G97" i="8"/>
  <c r="C97" i="8"/>
  <c r="A97" i="8"/>
  <c r="H96" i="8"/>
  <c r="F95" i="8"/>
  <c r="G93" i="8"/>
  <c r="C93" i="8"/>
  <c r="A93" i="8"/>
  <c r="G89" i="8"/>
  <c r="C89" i="8"/>
  <c r="A89" i="8"/>
  <c r="E89" i="8" s="1"/>
  <c r="I84" i="8"/>
  <c r="I83" i="8"/>
  <c r="A80" i="8"/>
  <c r="A81" i="8" s="1"/>
  <c r="A82" i="8" s="1"/>
  <c r="A83" i="8" s="1"/>
  <c r="A84" i="8" s="1"/>
  <c r="H70" i="8"/>
  <c r="H63" i="8"/>
  <c r="H51" i="8"/>
  <c r="H73" i="8" s="1"/>
  <c r="H74" i="8" s="1"/>
  <c r="H76" i="8" s="1"/>
  <c r="B39" i="8"/>
  <c r="I38" i="8"/>
  <c r="I37" i="8"/>
  <c r="I36" i="8"/>
  <c r="I35" i="8"/>
  <c r="I34" i="8"/>
  <c r="I33" i="8"/>
  <c r="I32" i="8"/>
  <c r="A32" i="8"/>
  <c r="A33" i="8" s="1"/>
  <c r="A34" i="8" s="1"/>
  <c r="A35" i="8" s="1"/>
  <c r="A36" i="8" s="1"/>
  <c r="A37" i="8" s="1"/>
  <c r="A38" i="8" s="1"/>
  <c r="A39" i="8" s="1"/>
  <c r="G11" i="8"/>
  <c r="A6" i="8"/>
  <c r="I5" i="8"/>
  <c r="I31" i="8" s="1"/>
  <c r="G5" i="8"/>
  <c r="H172" i="7"/>
  <c r="A172" i="7"/>
  <c r="E146" i="7"/>
  <c r="H145" i="7"/>
  <c r="H148" i="7" s="1"/>
  <c r="D145" i="7" s="1"/>
  <c r="E145" i="7" s="1"/>
  <c r="G145" i="7"/>
  <c r="G148" i="7" s="1"/>
  <c r="D144" i="7" s="1"/>
  <c r="E144" i="7" s="1"/>
  <c r="F145" i="7"/>
  <c r="F144" i="7"/>
  <c r="F143" i="7"/>
  <c r="I119" i="7"/>
  <c r="F112" i="7"/>
  <c r="I104" i="7" s="1"/>
  <c r="G97" i="7"/>
  <c r="C97" i="7"/>
  <c r="A97" i="7"/>
  <c r="E97" i="7" s="1"/>
  <c r="H96" i="7"/>
  <c r="F95" i="7"/>
  <c r="G93" i="7"/>
  <c r="C93" i="7"/>
  <c r="A93" i="7"/>
  <c r="G89" i="7"/>
  <c r="C89" i="7"/>
  <c r="A89" i="7"/>
  <c r="I84" i="7"/>
  <c r="I83" i="7"/>
  <c r="A80" i="7"/>
  <c r="A81" i="7" s="1"/>
  <c r="A82" i="7" s="1"/>
  <c r="A83" i="7" s="1"/>
  <c r="A84" i="7" s="1"/>
  <c r="H70" i="7"/>
  <c r="H63" i="7"/>
  <c r="H51" i="7"/>
  <c r="B39" i="7"/>
  <c r="I38" i="7"/>
  <c r="I37" i="7"/>
  <c r="I36" i="7"/>
  <c r="I35" i="7"/>
  <c r="I34" i="7"/>
  <c r="I33" i="7"/>
  <c r="I32" i="7"/>
  <c r="A32" i="7"/>
  <c r="A33" i="7" s="1"/>
  <c r="A34" i="7" s="1"/>
  <c r="A35" i="7" s="1"/>
  <c r="A36" i="7" s="1"/>
  <c r="A37" i="7" s="1"/>
  <c r="A38" i="7" s="1"/>
  <c r="A39" i="7" s="1"/>
  <c r="G11" i="7"/>
  <c r="A6" i="7"/>
  <c r="I5" i="7"/>
  <c r="I31" i="7" s="1"/>
  <c r="G5" i="7"/>
  <c r="H172" i="6"/>
  <c r="A172" i="6"/>
  <c r="E146" i="6"/>
  <c r="H145" i="6"/>
  <c r="H148" i="6" s="1"/>
  <c r="D145" i="6" s="1"/>
  <c r="E145" i="6" s="1"/>
  <c r="G145" i="6"/>
  <c r="G148" i="6" s="1"/>
  <c r="D144" i="6" s="1"/>
  <c r="E144" i="6" s="1"/>
  <c r="F145" i="6"/>
  <c r="F144" i="6"/>
  <c r="F143" i="6"/>
  <c r="I119" i="6"/>
  <c r="I162" i="6" s="1"/>
  <c r="F112" i="6"/>
  <c r="G97" i="6"/>
  <c r="C97" i="6"/>
  <c r="A97" i="6"/>
  <c r="E97" i="6" s="1"/>
  <c r="H96" i="6"/>
  <c r="F95" i="6"/>
  <c r="G93" i="6"/>
  <c r="C93" i="6"/>
  <c r="E93" i="6" s="1"/>
  <c r="A93" i="6"/>
  <c r="G89" i="6"/>
  <c r="C89" i="6"/>
  <c r="A89" i="6"/>
  <c r="E89" i="6" s="1"/>
  <c r="I84" i="6"/>
  <c r="I83" i="6"/>
  <c r="A80" i="6"/>
  <c r="A81" i="6" s="1"/>
  <c r="A82" i="6" s="1"/>
  <c r="A83" i="6" s="1"/>
  <c r="A84" i="6" s="1"/>
  <c r="H70" i="6"/>
  <c r="H63" i="6"/>
  <c r="H51" i="6"/>
  <c r="H73" i="6" s="1"/>
  <c r="H74" i="6" s="1"/>
  <c r="H76" i="6" s="1"/>
  <c r="B39" i="6"/>
  <c r="I38" i="6"/>
  <c r="I37" i="6"/>
  <c r="I36" i="6"/>
  <c r="I35" i="6"/>
  <c r="I34" i="6"/>
  <c r="I33" i="6"/>
  <c r="I32" i="6"/>
  <c r="A32" i="6"/>
  <c r="A33" i="6" s="1"/>
  <c r="A34" i="6" s="1"/>
  <c r="A35" i="6" s="1"/>
  <c r="A36" i="6" s="1"/>
  <c r="A37" i="6" s="1"/>
  <c r="A38" i="6" s="1"/>
  <c r="A39" i="6" s="1"/>
  <c r="G11" i="6"/>
  <c r="A6" i="6"/>
  <c r="I5" i="6"/>
  <c r="I31" i="6" s="1"/>
  <c r="G5" i="6"/>
  <c r="H172" i="5"/>
  <c r="A172" i="5"/>
  <c r="E146" i="5"/>
  <c r="H145" i="5"/>
  <c r="H148" i="5" s="1"/>
  <c r="D145" i="5" s="1"/>
  <c r="E145" i="5" s="1"/>
  <c r="G145" i="5"/>
  <c r="G148" i="5" s="1"/>
  <c r="D144" i="5" s="1"/>
  <c r="E144" i="5" s="1"/>
  <c r="F145" i="5"/>
  <c r="F144" i="5"/>
  <c r="F143" i="5"/>
  <c r="I119" i="5"/>
  <c r="I162" i="5" s="1"/>
  <c r="F112" i="5"/>
  <c r="I104" i="5" s="1"/>
  <c r="G97" i="5"/>
  <c r="C97" i="5"/>
  <c r="A97" i="5"/>
  <c r="E97" i="5" s="1"/>
  <c r="F97" i="5" s="1"/>
  <c r="H96" i="5"/>
  <c r="F95" i="5"/>
  <c r="G93" i="5"/>
  <c r="C93" i="5"/>
  <c r="A93" i="5"/>
  <c r="E93" i="5" s="1"/>
  <c r="F93" i="5" s="1"/>
  <c r="G89" i="5"/>
  <c r="C89" i="5"/>
  <c r="A89" i="5"/>
  <c r="I84" i="5"/>
  <c r="I83" i="5"/>
  <c r="A80" i="5"/>
  <c r="A81" i="5" s="1"/>
  <c r="A82" i="5" s="1"/>
  <c r="A83" i="5" s="1"/>
  <c r="A84" i="5" s="1"/>
  <c r="H70" i="5"/>
  <c r="H63" i="5"/>
  <c r="H51" i="5"/>
  <c r="B39" i="5"/>
  <c r="I38" i="5"/>
  <c r="I37" i="5"/>
  <c r="I36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G11" i="5"/>
  <c r="A6" i="5"/>
  <c r="I5" i="5"/>
  <c r="I31" i="5" s="1"/>
  <c r="F89" i="5" s="1"/>
  <c r="G5" i="5"/>
  <c r="H172" i="4"/>
  <c r="A172" i="4"/>
  <c r="E146" i="4"/>
  <c r="H145" i="4"/>
  <c r="H148" i="4" s="1"/>
  <c r="D145" i="4" s="1"/>
  <c r="E145" i="4" s="1"/>
  <c r="G145" i="4"/>
  <c r="G148" i="4" s="1"/>
  <c r="D144" i="4" s="1"/>
  <c r="E144" i="4" s="1"/>
  <c r="F145" i="4"/>
  <c r="F144" i="4"/>
  <c r="F143" i="4"/>
  <c r="I119" i="4"/>
  <c r="I162" i="4" s="1"/>
  <c r="F112" i="4"/>
  <c r="G97" i="4"/>
  <c r="C97" i="4"/>
  <c r="A97" i="4"/>
  <c r="H96" i="4"/>
  <c r="F95" i="4"/>
  <c r="G93" i="4"/>
  <c r="C93" i="4"/>
  <c r="A93" i="4"/>
  <c r="E93" i="4" s="1"/>
  <c r="G89" i="4"/>
  <c r="C89" i="4"/>
  <c r="A89" i="4"/>
  <c r="E89" i="4" s="1"/>
  <c r="I84" i="4"/>
  <c r="I83" i="4"/>
  <c r="A80" i="4"/>
  <c r="A81" i="4" s="1"/>
  <c r="A82" i="4" s="1"/>
  <c r="A83" i="4" s="1"/>
  <c r="A84" i="4" s="1"/>
  <c r="H70" i="4"/>
  <c r="H63" i="4"/>
  <c r="H51" i="4"/>
  <c r="B39" i="4"/>
  <c r="I38" i="4"/>
  <c r="I37" i="4"/>
  <c r="I36" i="4"/>
  <c r="I35" i="4"/>
  <c r="I34" i="4"/>
  <c r="I33" i="4"/>
  <c r="I32" i="4"/>
  <c r="A32" i="4"/>
  <c r="A33" i="4" s="1"/>
  <c r="A34" i="4" s="1"/>
  <c r="A35" i="4" s="1"/>
  <c r="A36" i="4" s="1"/>
  <c r="A37" i="4" s="1"/>
  <c r="A38" i="4" s="1"/>
  <c r="A39" i="4" s="1"/>
  <c r="G11" i="4"/>
  <c r="A6" i="4"/>
  <c r="I5" i="4"/>
  <c r="I31" i="4" s="1"/>
  <c r="G5" i="4"/>
  <c r="H93" i="5" l="1"/>
  <c r="E93" i="7"/>
  <c r="H89" i="5"/>
  <c r="H73" i="5"/>
  <c r="H74" i="5" s="1"/>
  <c r="H76" i="5" s="1"/>
  <c r="H73" i="7"/>
  <c r="H74" i="7" s="1"/>
  <c r="H76" i="7" s="1"/>
  <c r="E89" i="7"/>
  <c r="H40" i="11"/>
  <c r="I70" i="12"/>
  <c r="E127" i="12" s="1"/>
  <c r="I155" i="9"/>
  <c r="H34" i="9"/>
  <c r="H39" i="9"/>
  <c r="H83" i="9"/>
  <c r="H80" i="9"/>
  <c r="I45" i="9"/>
  <c r="I57" i="9"/>
  <c r="I47" i="9"/>
  <c r="I43" i="9"/>
  <c r="H38" i="9"/>
  <c r="H36" i="9"/>
  <c r="H35" i="9"/>
  <c r="I62" i="9"/>
  <c r="A114" i="9"/>
  <c r="I44" i="9"/>
  <c r="I49" i="9"/>
  <c r="E93" i="8"/>
  <c r="H31" i="9"/>
  <c r="A127" i="9"/>
  <c r="H37" i="9"/>
  <c r="I60" i="9"/>
  <c r="I48" i="9"/>
  <c r="I59" i="9"/>
  <c r="I70" i="14"/>
  <c r="E127" i="14" s="1"/>
  <c r="I56" i="9"/>
  <c r="I58" i="9"/>
  <c r="I69" i="9"/>
  <c r="I70" i="9" s="1"/>
  <c r="H40" i="14"/>
  <c r="I50" i="9"/>
  <c r="I68" i="9"/>
  <c r="H81" i="9"/>
  <c r="E97" i="4"/>
  <c r="F97" i="4" s="1"/>
  <c r="H97" i="4" s="1"/>
  <c r="I97" i="4" s="1"/>
  <c r="I79" i="4" s="1"/>
  <c r="I61" i="9"/>
  <c r="I46" i="9"/>
  <c r="I73" i="9"/>
  <c r="I74" i="9" s="1"/>
  <c r="F114" i="9" s="1"/>
  <c r="E127" i="19"/>
  <c r="E114" i="19"/>
  <c r="H99" i="19"/>
  <c r="D127" i="19"/>
  <c r="D114" i="19"/>
  <c r="C114" i="19"/>
  <c r="I156" i="19"/>
  <c r="C127" i="19"/>
  <c r="I76" i="19"/>
  <c r="I99" i="19" s="1"/>
  <c r="A143" i="19" s="1"/>
  <c r="D127" i="18"/>
  <c r="D114" i="18"/>
  <c r="E127" i="18"/>
  <c r="E114" i="18"/>
  <c r="C114" i="18"/>
  <c r="I156" i="18"/>
  <c r="C127" i="18"/>
  <c r="H127" i="18" s="1"/>
  <c r="I127" i="18" s="1"/>
  <c r="I76" i="18"/>
  <c r="I99" i="18" s="1"/>
  <c r="A143" i="18" s="1"/>
  <c r="F127" i="17"/>
  <c r="F114" i="17"/>
  <c r="I70" i="17"/>
  <c r="H85" i="17"/>
  <c r="I51" i="17"/>
  <c r="H40" i="17"/>
  <c r="I63" i="17"/>
  <c r="G114" i="17"/>
  <c r="I157" i="17"/>
  <c r="G127" i="17"/>
  <c r="H85" i="11"/>
  <c r="H99" i="11" s="1"/>
  <c r="H40" i="15"/>
  <c r="H85" i="15"/>
  <c r="F114" i="15"/>
  <c r="F127" i="15"/>
  <c r="I63" i="15"/>
  <c r="G114" i="15"/>
  <c r="G127" i="15"/>
  <c r="I157" i="15"/>
  <c r="I51" i="15"/>
  <c r="I70" i="15"/>
  <c r="I63" i="14"/>
  <c r="I51" i="14"/>
  <c r="H85" i="14"/>
  <c r="F114" i="14"/>
  <c r="F127" i="14"/>
  <c r="G114" i="14"/>
  <c r="G127" i="14"/>
  <c r="I157" i="14"/>
  <c r="F114" i="13"/>
  <c r="F127" i="13"/>
  <c r="I63" i="13"/>
  <c r="I70" i="13"/>
  <c r="H85" i="13"/>
  <c r="I51" i="13"/>
  <c r="H40" i="13"/>
  <c r="H99" i="13" s="1"/>
  <c r="G114" i="13"/>
  <c r="G127" i="13"/>
  <c r="I157" i="13"/>
  <c r="H40" i="12"/>
  <c r="I51" i="12"/>
  <c r="C114" i="12" s="1"/>
  <c r="I63" i="12"/>
  <c r="I76" i="12" s="1"/>
  <c r="I99" i="12" s="1"/>
  <c r="A143" i="12" s="1"/>
  <c r="F114" i="12"/>
  <c r="F127" i="12"/>
  <c r="H85" i="12"/>
  <c r="G114" i="12"/>
  <c r="G127" i="12"/>
  <c r="I157" i="12"/>
  <c r="H40" i="10"/>
  <c r="H85" i="10"/>
  <c r="H99" i="10" s="1"/>
  <c r="F114" i="11"/>
  <c r="F127" i="11"/>
  <c r="I51" i="11"/>
  <c r="I70" i="11"/>
  <c r="I63" i="11"/>
  <c r="G114" i="11"/>
  <c r="G127" i="11"/>
  <c r="I157" i="11"/>
  <c r="F127" i="10"/>
  <c r="F114" i="10"/>
  <c r="G114" i="10"/>
  <c r="G127" i="10"/>
  <c r="I157" i="10"/>
  <c r="I63" i="10"/>
  <c r="I51" i="10"/>
  <c r="I70" i="10"/>
  <c r="H97" i="5"/>
  <c r="I97" i="5" s="1"/>
  <c r="I79" i="5" s="1"/>
  <c r="E97" i="8"/>
  <c r="F97" i="8" s="1"/>
  <c r="H97" i="8" s="1"/>
  <c r="I97" i="8" s="1"/>
  <c r="I79" i="8" s="1"/>
  <c r="E89" i="5"/>
  <c r="I89" i="5" s="1"/>
  <c r="I82" i="5" s="1"/>
  <c r="H82" i="9"/>
  <c r="I125" i="9"/>
  <c r="I85" i="9"/>
  <c r="H79" i="9"/>
  <c r="I104" i="6"/>
  <c r="I104" i="4"/>
  <c r="I40" i="5"/>
  <c r="I60" i="5" s="1"/>
  <c r="F93" i="8"/>
  <c r="H93" i="8" s="1"/>
  <c r="I93" i="8"/>
  <c r="I80" i="8" s="1"/>
  <c r="F89" i="8"/>
  <c r="H89" i="8" s="1"/>
  <c r="I89" i="8" s="1"/>
  <c r="I82" i="8" s="1"/>
  <c r="I40" i="8"/>
  <c r="H32" i="8" s="1"/>
  <c r="F89" i="7"/>
  <c r="H89" i="7" s="1"/>
  <c r="I40" i="7"/>
  <c r="H31" i="7" s="1"/>
  <c r="F93" i="7"/>
  <c r="H93" i="7" s="1"/>
  <c r="I93" i="7"/>
  <c r="I80" i="7" s="1"/>
  <c r="F97" i="7"/>
  <c r="H97" i="7" s="1"/>
  <c r="I97" i="7" s="1"/>
  <c r="I79" i="7" s="1"/>
  <c r="I162" i="7"/>
  <c r="F93" i="6"/>
  <c r="H93" i="6" s="1"/>
  <c r="I93" i="6" s="1"/>
  <c r="I80" i="6" s="1"/>
  <c r="F89" i="6"/>
  <c r="H89" i="6" s="1"/>
  <c r="I89" i="6" s="1"/>
  <c r="I82" i="6" s="1"/>
  <c r="I40" i="6"/>
  <c r="H31" i="6" s="1"/>
  <c r="F97" i="6"/>
  <c r="H97" i="6" s="1"/>
  <c r="I97" i="6" s="1"/>
  <c r="I79" i="6" s="1"/>
  <c r="I93" i="5"/>
  <c r="I80" i="5" s="1"/>
  <c r="I40" i="4"/>
  <c r="H37" i="4" s="1"/>
  <c r="F89" i="4"/>
  <c r="H89" i="4" s="1"/>
  <c r="I89" i="4" s="1"/>
  <c r="I82" i="4" s="1"/>
  <c r="F93" i="4"/>
  <c r="H93" i="4" s="1"/>
  <c r="I93" i="4" s="1"/>
  <c r="I80" i="4" s="1"/>
  <c r="H73" i="4"/>
  <c r="H74" i="4" s="1"/>
  <c r="H76" i="4" s="1"/>
  <c r="A80" i="1"/>
  <c r="A81" i="1" s="1"/>
  <c r="A82" i="1" s="1"/>
  <c r="A83" i="1" s="1"/>
  <c r="A84" i="1" s="1"/>
  <c r="E114" i="12" l="1"/>
  <c r="I51" i="9"/>
  <c r="I89" i="7"/>
  <c r="I82" i="7" s="1"/>
  <c r="I85" i="7" s="1"/>
  <c r="H99" i="15"/>
  <c r="I63" i="9"/>
  <c r="D114" i="9" s="1"/>
  <c r="D127" i="9"/>
  <c r="F127" i="9"/>
  <c r="C127" i="12"/>
  <c r="E114" i="14"/>
  <c r="H99" i="12"/>
  <c r="H40" i="9"/>
  <c r="I156" i="12"/>
  <c r="H99" i="14"/>
  <c r="H114" i="19"/>
  <c r="I114" i="19" s="1"/>
  <c r="H104" i="19" s="1"/>
  <c r="I158" i="19"/>
  <c r="H107" i="19"/>
  <c r="H127" i="19"/>
  <c r="I127" i="19" s="1"/>
  <c r="H118" i="18"/>
  <c r="G125" i="18"/>
  <c r="H117" i="18"/>
  <c r="H119" i="18" s="1"/>
  <c r="I158" i="18"/>
  <c r="H114" i="18"/>
  <c r="I114" i="18" s="1"/>
  <c r="H99" i="17"/>
  <c r="D127" i="17"/>
  <c r="D114" i="17"/>
  <c r="E127" i="17"/>
  <c r="E114" i="17"/>
  <c r="C114" i="17"/>
  <c r="C127" i="17"/>
  <c r="I76" i="17"/>
  <c r="I99" i="17" s="1"/>
  <c r="A143" i="17" s="1"/>
  <c r="I156" i="17"/>
  <c r="D127" i="15"/>
  <c r="D114" i="15"/>
  <c r="E127" i="15"/>
  <c r="E114" i="15"/>
  <c r="C114" i="15"/>
  <c r="I156" i="15"/>
  <c r="C127" i="15"/>
  <c r="I76" i="15"/>
  <c r="I99" i="15" s="1"/>
  <c r="A143" i="15" s="1"/>
  <c r="C114" i="14"/>
  <c r="I156" i="14"/>
  <c r="C127" i="14"/>
  <c r="I76" i="14"/>
  <c r="I99" i="14" s="1"/>
  <c r="A143" i="14" s="1"/>
  <c r="D127" i="14"/>
  <c r="D114" i="14"/>
  <c r="E127" i="13"/>
  <c r="E114" i="13"/>
  <c r="D127" i="13"/>
  <c r="D114" i="13"/>
  <c r="C114" i="13"/>
  <c r="I156" i="13"/>
  <c r="C127" i="13"/>
  <c r="I76" i="13"/>
  <c r="I99" i="13" s="1"/>
  <c r="A143" i="13" s="1"/>
  <c r="D127" i="12"/>
  <c r="D114" i="12"/>
  <c r="H114" i="12" s="1"/>
  <c r="I114" i="12" s="1"/>
  <c r="I158" i="12"/>
  <c r="E127" i="11"/>
  <c r="E114" i="11"/>
  <c r="C114" i="11"/>
  <c r="I156" i="11"/>
  <c r="C127" i="11"/>
  <c r="I76" i="11"/>
  <c r="I99" i="11" s="1"/>
  <c r="A143" i="11" s="1"/>
  <c r="D127" i="11"/>
  <c r="D114" i="11"/>
  <c r="H85" i="9"/>
  <c r="E127" i="10"/>
  <c r="E114" i="10"/>
  <c r="C114" i="10"/>
  <c r="C127" i="10"/>
  <c r="I76" i="10"/>
  <c r="I99" i="10" s="1"/>
  <c r="A143" i="10" s="1"/>
  <c r="I156" i="10"/>
  <c r="D127" i="10"/>
  <c r="D114" i="10"/>
  <c r="H83" i="8"/>
  <c r="H33" i="8"/>
  <c r="I62" i="5"/>
  <c r="H35" i="8"/>
  <c r="H38" i="5"/>
  <c r="I47" i="5"/>
  <c r="H80" i="5"/>
  <c r="I46" i="5"/>
  <c r="H36" i="8"/>
  <c r="H31" i="8"/>
  <c r="E127" i="9"/>
  <c r="E114" i="9"/>
  <c r="G114" i="9"/>
  <c r="G127" i="9"/>
  <c r="I157" i="9"/>
  <c r="C114" i="9"/>
  <c r="C127" i="9"/>
  <c r="I76" i="9"/>
  <c r="I99" i="9" s="1"/>
  <c r="A143" i="9" s="1"/>
  <c r="I156" i="9"/>
  <c r="H31" i="4"/>
  <c r="H36" i="4"/>
  <c r="I58" i="5"/>
  <c r="H35" i="5"/>
  <c r="H36" i="5"/>
  <c r="H32" i="4"/>
  <c r="A127" i="5"/>
  <c r="H34" i="5"/>
  <c r="H83" i="4"/>
  <c r="H84" i="5"/>
  <c r="I48" i="5"/>
  <c r="I61" i="5"/>
  <c r="H31" i="5"/>
  <c r="H32" i="5"/>
  <c r="H80" i="4"/>
  <c r="H33" i="4"/>
  <c r="H81" i="5"/>
  <c r="H39" i="5"/>
  <c r="I57" i="5"/>
  <c r="I56" i="5"/>
  <c r="I50" i="5"/>
  <c r="H82" i="5"/>
  <c r="I68" i="5"/>
  <c r="I44" i="5"/>
  <c r="I67" i="5"/>
  <c r="I43" i="5"/>
  <c r="A114" i="5"/>
  <c r="H35" i="6"/>
  <c r="H80" i="6"/>
  <c r="H37" i="8"/>
  <c r="H80" i="8"/>
  <c r="I155" i="5"/>
  <c r="I59" i="5"/>
  <c r="I45" i="5"/>
  <c r="I55" i="5"/>
  <c r="H37" i="5"/>
  <c r="H33" i="5"/>
  <c r="H83" i="5"/>
  <c r="I69" i="5"/>
  <c r="I73" i="5"/>
  <c r="I74" i="5" s="1"/>
  <c r="I49" i="5"/>
  <c r="I125" i="5"/>
  <c r="I112" i="5"/>
  <c r="I125" i="8"/>
  <c r="H82" i="8"/>
  <c r="I112" i="8"/>
  <c r="I85" i="8"/>
  <c r="H79" i="8"/>
  <c r="I67" i="8"/>
  <c r="I61" i="8"/>
  <c r="I57" i="8"/>
  <c r="I47" i="8"/>
  <c r="I43" i="8"/>
  <c r="A114" i="8"/>
  <c r="I60" i="8"/>
  <c r="I56" i="8"/>
  <c r="I50" i="8"/>
  <c r="I46" i="8"/>
  <c r="I155" i="8"/>
  <c r="I58" i="8"/>
  <c r="I48" i="8"/>
  <c r="H39" i="8"/>
  <c r="I73" i="8"/>
  <c r="I74" i="8" s="1"/>
  <c r="I69" i="8"/>
  <c r="I59" i="8"/>
  <c r="I55" i="8"/>
  <c r="I49" i="8"/>
  <c r="I45" i="8"/>
  <c r="A127" i="8"/>
  <c r="H84" i="8"/>
  <c r="H81" i="8"/>
  <c r="I68" i="8"/>
  <c r="I62" i="8"/>
  <c r="I44" i="8"/>
  <c r="H38" i="8"/>
  <c r="H34" i="8"/>
  <c r="H79" i="7"/>
  <c r="H35" i="7"/>
  <c r="H80" i="7"/>
  <c r="I125" i="7"/>
  <c r="I112" i="7"/>
  <c r="H82" i="7"/>
  <c r="I67" i="7"/>
  <c r="I61" i="7"/>
  <c r="I57" i="7"/>
  <c r="I47" i="7"/>
  <c r="I43" i="7"/>
  <c r="I73" i="7"/>
  <c r="I74" i="7" s="1"/>
  <c r="I59" i="7"/>
  <c r="I55" i="7"/>
  <c r="I49" i="7"/>
  <c r="H37" i="7"/>
  <c r="H33" i="7"/>
  <c r="H84" i="7"/>
  <c r="H81" i="7"/>
  <c r="I68" i="7"/>
  <c r="I62" i="7"/>
  <c r="H39" i="7"/>
  <c r="A114" i="7"/>
  <c r="I60" i="7"/>
  <c r="I56" i="7"/>
  <c r="I50" i="7"/>
  <c r="I46" i="7"/>
  <c r="H36" i="7"/>
  <c r="H32" i="7"/>
  <c r="H83" i="7"/>
  <c r="I69" i="7"/>
  <c r="I45" i="7"/>
  <c r="I155" i="7"/>
  <c r="A127" i="7"/>
  <c r="I58" i="7"/>
  <c r="I48" i="7"/>
  <c r="I44" i="7"/>
  <c r="H38" i="7"/>
  <c r="H34" i="7"/>
  <c r="I85" i="6"/>
  <c r="H79" i="6"/>
  <c r="I85" i="5"/>
  <c r="H79" i="5"/>
  <c r="I67" i="6"/>
  <c r="I61" i="6"/>
  <c r="I57" i="6"/>
  <c r="I47" i="6"/>
  <c r="I43" i="6"/>
  <c r="I50" i="6"/>
  <c r="I46" i="6"/>
  <c r="H36" i="6"/>
  <c r="H32" i="6"/>
  <c r="I73" i="6"/>
  <c r="I74" i="6" s="1"/>
  <c r="I69" i="6"/>
  <c r="I59" i="6"/>
  <c r="I55" i="6"/>
  <c r="I49" i="6"/>
  <c r="I45" i="6"/>
  <c r="A127" i="6"/>
  <c r="H84" i="6"/>
  <c r="I68" i="6"/>
  <c r="H39" i="6"/>
  <c r="A114" i="6"/>
  <c r="I60" i="6"/>
  <c r="I56" i="6"/>
  <c r="H83" i="6"/>
  <c r="H37" i="6"/>
  <c r="H33" i="6"/>
  <c r="I155" i="6"/>
  <c r="I62" i="6"/>
  <c r="I48" i="6"/>
  <c r="H38" i="6"/>
  <c r="H81" i="6"/>
  <c r="I58" i="6"/>
  <c r="I44" i="6"/>
  <c r="H34" i="6"/>
  <c r="I125" i="6"/>
  <c r="H82" i="6"/>
  <c r="I112" i="6"/>
  <c r="I125" i="4"/>
  <c r="H82" i="4"/>
  <c r="I112" i="4"/>
  <c r="H79" i="4"/>
  <c r="I85" i="4"/>
  <c r="I61" i="4"/>
  <c r="A114" i="4"/>
  <c r="I60" i="4"/>
  <c r="I56" i="4"/>
  <c r="I50" i="4"/>
  <c r="I46" i="4"/>
  <c r="I155" i="4"/>
  <c r="A127" i="4"/>
  <c r="H84" i="4"/>
  <c r="H81" i="4"/>
  <c r="I68" i="4"/>
  <c r="I62" i="4"/>
  <c r="I58" i="4"/>
  <c r="I48" i="4"/>
  <c r="I44" i="4"/>
  <c r="H39" i="4"/>
  <c r="H38" i="4"/>
  <c r="H34" i="4"/>
  <c r="I67" i="4"/>
  <c r="I57" i="4"/>
  <c r="I47" i="4"/>
  <c r="I73" i="4"/>
  <c r="I74" i="4" s="1"/>
  <c r="I69" i="4"/>
  <c r="I59" i="4"/>
  <c r="I55" i="4"/>
  <c r="I49" i="4"/>
  <c r="I45" i="4"/>
  <c r="I43" i="4"/>
  <c r="H35" i="4"/>
  <c r="F95" i="1"/>
  <c r="H127" i="12" l="1"/>
  <c r="I127" i="12" s="1"/>
  <c r="H99" i="9"/>
  <c r="H114" i="13"/>
  <c r="I114" i="13" s="1"/>
  <c r="G112" i="19"/>
  <c r="H106" i="19" s="1"/>
  <c r="H105" i="19"/>
  <c r="H103" i="19"/>
  <c r="H109" i="19" s="1"/>
  <c r="H127" i="13"/>
  <c r="I127" i="13" s="1"/>
  <c r="G125" i="13" s="1"/>
  <c r="H108" i="19"/>
  <c r="H118" i="19"/>
  <c r="G125" i="19"/>
  <c r="H117" i="19"/>
  <c r="H119" i="19" s="1"/>
  <c r="H107" i="18"/>
  <c r="H104" i="18"/>
  <c r="H108" i="18"/>
  <c r="H103" i="18"/>
  <c r="G112" i="18"/>
  <c r="H105" i="18"/>
  <c r="H122" i="18"/>
  <c r="H123" i="18" s="1"/>
  <c r="I123" i="18"/>
  <c r="I163" i="18" s="1"/>
  <c r="I158" i="17"/>
  <c r="H127" i="17"/>
  <c r="I127" i="17" s="1"/>
  <c r="H114" i="17"/>
  <c r="I114" i="17" s="1"/>
  <c r="H114" i="11"/>
  <c r="I114" i="11" s="1"/>
  <c r="H103" i="11" s="1"/>
  <c r="H127" i="15"/>
  <c r="I127" i="15" s="1"/>
  <c r="I158" i="15"/>
  <c r="H114" i="15"/>
  <c r="I114" i="15" s="1"/>
  <c r="H118" i="15"/>
  <c r="G125" i="15"/>
  <c r="H117" i="15"/>
  <c r="H114" i="14"/>
  <c r="I114" i="14" s="1"/>
  <c r="H127" i="14"/>
  <c r="I127" i="14" s="1"/>
  <c r="I158" i="14"/>
  <c r="H118" i="13"/>
  <c r="I158" i="13"/>
  <c r="H107" i="13"/>
  <c r="H108" i="13"/>
  <c r="H104" i="13"/>
  <c r="H103" i="13"/>
  <c r="G112" i="13"/>
  <c r="H105" i="13"/>
  <c r="H118" i="12"/>
  <c r="G125" i="12"/>
  <c r="H117" i="12"/>
  <c r="H119" i="12" s="1"/>
  <c r="H107" i="12"/>
  <c r="H103" i="12"/>
  <c r="H108" i="12"/>
  <c r="H104" i="12"/>
  <c r="G112" i="12"/>
  <c r="H105" i="12"/>
  <c r="H114" i="10"/>
  <c r="I114" i="10" s="1"/>
  <c r="G112" i="10" s="1"/>
  <c r="H127" i="10"/>
  <c r="I127" i="10" s="1"/>
  <c r="H117" i="10" s="1"/>
  <c r="H127" i="11"/>
  <c r="I127" i="11" s="1"/>
  <c r="I158" i="11"/>
  <c r="I158" i="10"/>
  <c r="H40" i="6"/>
  <c r="H40" i="7"/>
  <c r="H85" i="4"/>
  <c r="H40" i="4"/>
  <c r="H85" i="6"/>
  <c r="H85" i="7"/>
  <c r="H99" i="7" s="1"/>
  <c r="H40" i="5"/>
  <c r="H40" i="8"/>
  <c r="H85" i="5"/>
  <c r="H85" i="8"/>
  <c r="H114" i="9"/>
  <c r="I114" i="9" s="1"/>
  <c r="H107" i="9" s="1"/>
  <c r="H103" i="9"/>
  <c r="G112" i="9"/>
  <c r="I158" i="9"/>
  <c r="H127" i="9"/>
  <c r="I127" i="9" s="1"/>
  <c r="I70" i="8"/>
  <c r="E114" i="8" s="1"/>
  <c r="I51" i="5"/>
  <c r="I63" i="4"/>
  <c r="D127" i="4" s="1"/>
  <c r="I63" i="6"/>
  <c r="D114" i="6" s="1"/>
  <c r="I51" i="6"/>
  <c r="C127" i="6" s="1"/>
  <c r="I70" i="6"/>
  <c r="E127" i="6" s="1"/>
  <c r="I51" i="7"/>
  <c r="C114" i="7" s="1"/>
  <c r="I70" i="7"/>
  <c r="I70" i="5"/>
  <c r="I63" i="7"/>
  <c r="D127" i="7" s="1"/>
  <c r="I51" i="8"/>
  <c r="C127" i="8" s="1"/>
  <c r="I51" i="4"/>
  <c r="I70" i="4"/>
  <c r="E127" i="4" s="1"/>
  <c r="I63" i="8"/>
  <c r="D127" i="8" s="1"/>
  <c r="I63" i="5"/>
  <c r="D114" i="5" s="1"/>
  <c r="F114" i="5"/>
  <c r="F127" i="5"/>
  <c r="F114" i="8"/>
  <c r="F127" i="8"/>
  <c r="G114" i="8"/>
  <c r="G127" i="8"/>
  <c r="I157" i="8"/>
  <c r="F127" i="7"/>
  <c r="F114" i="7"/>
  <c r="G114" i="7"/>
  <c r="G127" i="7"/>
  <c r="I157" i="7"/>
  <c r="F114" i="6"/>
  <c r="F127" i="6"/>
  <c r="G114" i="6"/>
  <c r="G127" i="6"/>
  <c r="I157" i="6"/>
  <c r="I157" i="5"/>
  <c r="G114" i="5"/>
  <c r="G127" i="5"/>
  <c r="F114" i="4"/>
  <c r="F127" i="4"/>
  <c r="G114" i="4"/>
  <c r="G127" i="4"/>
  <c r="I157" i="4"/>
  <c r="C19" i="3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I104" i="1" s="1"/>
  <c r="G97" i="1"/>
  <c r="C97" i="1"/>
  <c r="A97" i="1"/>
  <c r="H96" i="1"/>
  <c r="G93" i="1"/>
  <c r="C93" i="1"/>
  <c r="A93" i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76" i="7" l="1"/>
  <c r="I99" i="7" s="1"/>
  <c r="A143" i="7" s="1"/>
  <c r="I109" i="19"/>
  <c r="H117" i="13"/>
  <c r="H119" i="13" s="1"/>
  <c r="D114" i="7"/>
  <c r="E93" i="1"/>
  <c r="F93" i="1" s="1"/>
  <c r="H93" i="1" s="1"/>
  <c r="D114" i="4"/>
  <c r="G112" i="11"/>
  <c r="I109" i="11" s="1"/>
  <c r="H107" i="11"/>
  <c r="C127" i="7"/>
  <c r="H99" i="6"/>
  <c r="H105" i="9"/>
  <c r="I161" i="19"/>
  <c r="H122" i="19"/>
  <c r="H123" i="19" s="1"/>
  <c r="H129" i="19" s="1"/>
  <c r="I123" i="19"/>
  <c r="I163" i="19" s="1"/>
  <c r="I109" i="18"/>
  <c r="H106" i="18"/>
  <c r="H109" i="18" s="1"/>
  <c r="H129" i="18" s="1"/>
  <c r="H118" i="17"/>
  <c r="G125" i="17"/>
  <c r="H117" i="17"/>
  <c r="H107" i="17"/>
  <c r="H103" i="17"/>
  <c r="G112" i="17"/>
  <c r="H108" i="17"/>
  <c r="H104" i="17"/>
  <c r="H105" i="17"/>
  <c r="H105" i="11"/>
  <c r="H104" i="11"/>
  <c r="H108" i="11"/>
  <c r="H107" i="15"/>
  <c r="H104" i="15"/>
  <c r="H103" i="15"/>
  <c r="G112" i="15"/>
  <c r="H108" i="15"/>
  <c r="H105" i="15"/>
  <c r="H119" i="15"/>
  <c r="H122" i="15"/>
  <c r="H123" i="15" s="1"/>
  <c r="I123" i="15"/>
  <c r="I163" i="15" s="1"/>
  <c r="H118" i="14"/>
  <c r="G125" i="14"/>
  <c r="H117" i="14"/>
  <c r="H119" i="14" s="1"/>
  <c r="H107" i="14"/>
  <c r="H104" i="14"/>
  <c r="H103" i="14"/>
  <c r="G112" i="14"/>
  <c r="H108" i="14"/>
  <c r="H105" i="14"/>
  <c r="I109" i="13"/>
  <c r="H106" i="13"/>
  <c r="H109" i="13" s="1"/>
  <c r="H122" i="13"/>
  <c r="H123" i="13" s="1"/>
  <c r="I123" i="13"/>
  <c r="I163" i="13" s="1"/>
  <c r="I123" i="12"/>
  <c r="I163" i="12" s="1"/>
  <c r="H122" i="12"/>
  <c r="H123" i="12" s="1"/>
  <c r="H106" i="12"/>
  <c r="H109" i="12" s="1"/>
  <c r="H129" i="12" s="1"/>
  <c r="I109" i="12"/>
  <c r="H103" i="10"/>
  <c r="H104" i="10"/>
  <c r="H118" i="10"/>
  <c r="H119" i="10" s="1"/>
  <c r="H105" i="10"/>
  <c r="H107" i="10"/>
  <c r="G125" i="10"/>
  <c r="H122" i="10" s="1"/>
  <c r="H123" i="10" s="1"/>
  <c r="H108" i="10"/>
  <c r="H118" i="11"/>
  <c r="G125" i="11"/>
  <c r="H117" i="11"/>
  <c r="H104" i="9"/>
  <c r="H108" i="9"/>
  <c r="H106" i="10"/>
  <c r="I109" i="10"/>
  <c r="E114" i="4"/>
  <c r="C114" i="6"/>
  <c r="D127" i="6"/>
  <c r="H127" i="6" s="1"/>
  <c r="I127" i="6" s="1"/>
  <c r="H118" i="6" s="1"/>
  <c r="C114" i="8"/>
  <c r="D114" i="8"/>
  <c r="E127" i="8"/>
  <c r="H127" i="8" s="1"/>
  <c r="I127" i="8" s="1"/>
  <c r="D127" i="5"/>
  <c r="I76" i="4"/>
  <c r="I99" i="4" s="1"/>
  <c r="A143" i="4" s="1"/>
  <c r="H99" i="4"/>
  <c r="I156" i="7"/>
  <c r="I158" i="7" s="1"/>
  <c r="I156" i="8"/>
  <c r="I158" i="8" s="1"/>
  <c r="I76" i="8"/>
  <c r="I99" i="8" s="1"/>
  <c r="A143" i="8" s="1"/>
  <c r="H99" i="8"/>
  <c r="H99" i="5"/>
  <c r="H118" i="9"/>
  <c r="G125" i="9"/>
  <c r="H117" i="9"/>
  <c r="I109" i="9"/>
  <c r="H106" i="9"/>
  <c r="E89" i="1"/>
  <c r="E114" i="7"/>
  <c r="H114" i="7" s="1"/>
  <c r="I114" i="7" s="1"/>
  <c r="H105" i="7" s="1"/>
  <c r="C127" i="4"/>
  <c r="E127" i="7"/>
  <c r="H127" i="7" s="1"/>
  <c r="I127" i="7" s="1"/>
  <c r="C114" i="5"/>
  <c r="C127" i="5"/>
  <c r="I40" i="1"/>
  <c r="H81" i="1" s="1"/>
  <c r="I156" i="4"/>
  <c r="I158" i="4" s="1"/>
  <c r="I156" i="6"/>
  <c r="I158" i="6" s="1"/>
  <c r="E114" i="5"/>
  <c r="E127" i="5"/>
  <c r="C114" i="4"/>
  <c r="E114" i="6"/>
  <c r="I76" i="6"/>
  <c r="I99" i="6" s="1"/>
  <c r="A143" i="6" s="1"/>
  <c r="I76" i="5"/>
  <c r="I99" i="5" s="1"/>
  <c r="A143" i="5" s="1"/>
  <c r="I156" i="5"/>
  <c r="I158" i="5" s="1"/>
  <c r="H127" i="4"/>
  <c r="I127" i="4" s="1"/>
  <c r="H118" i="4" s="1"/>
  <c r="E97" i="1"/>
  <c r="F97" i="1" s="1"/>
  <c r="H97" i="1" s="1"/>
  <c r="I97" i="1" s="1"/>
  <c r="I79" i="1" s="1"/>
  <c r="H73" i="1"/>
  <c r="H74" i="1" s="1"/>
  <c r="H76" i="1" s="1"/>
  <c r="F89" i="1"/>
  <c r="H89" i="1" s="1"/>
  <c r="H106" i="11" l="1"/>
  <c r="H109" i="11" s="1"/>
  <c r="I89" i="1"/>
  <c r="I82" i="1" s="1"/>
  <c r="I93" i="1"/>
  <c r="I80" i="1" s="1"/>
  <c r="H109" i="9"/>
  <c r="H114" i="4"/>
  <c r="I114" i="4" s="1"/>
  <c r="H108" i="4" s="1"/>
  <c r="H129" i="13"/>
  <c r="H114" i="6"/>
  <c r="I114" i="6" s="1"/>
  <c r="H107" i="6" s="1"/>
  <c r="H119" i="17"/>
  <c r="I164" i="19"/>
  <c r="I129" i="19"/>
  <c r="C143" i="19" s="1"/>
  <c r="D143" i="19" s="1"/>
  <c r="I129" i="18"/>
  <c r="C143" i="18" s="1"/>
  <c r="D143" i="18" s="1"/>
  <c r="I161" i="18"/>
  <c r="I109" i="17"/>
  <c r="H106" i="17"/>
  <c r="H109" i="17"/>
  <c r="H122" i="17"/>
  <c r="H123" i="17" s="1"/>
  <c r="I123" i="17"/>
  <c r="I163" i="17" s="1"/>
  <c r="H119" i="11"/>
  <c r="I109" i="15"/>
  <c r="H106" i="15"/>
  <c r="H109" i="15" s="1"/>
  <c r="H129" i="15" s="1"/>
  <c r="I109" i="14"/>
  <c r="H106" i="14"/>
  <c r="H109" i="14" s="1"/>
  <c r="H122" i="14"/>
  <c r="H123" i="14" s="1"/>
  <c r="I123" i="14"/>
  <c r="I163" i="14" s="1"/>
  <c r="I161" i="13"/>
  <c r="I129" i="13"/>
  <c r="C143" i="13" s="1"/>
  <c r="D143" i="13" s="1"/>
  <c r="I129" i="12"/>
  <c r="C143" i="12" s="1"/>
  <c r="D143" i="12" s="1"/>
  <c r="I161" i="12"/>
  <c r="H109" i="10"/>
  <c r="H129" i="10" s="1"/>
  <c r="I123" i="10"/>
  <c r="I163" i="10" s="1"/>
  <c r="H122" i="11"/>
  <c r="H123" i="11" s="1"/>
  <c r="I123" i="11"/>
  <c r="I163" i="11" s="1"/>
  <c r="I161" i="11"/>
  <c r="H119" i="9"/>
  <c r="I161" i="10"/>
  <c r="I46" i="1"/>
  <c r="H83" i="1"/>
  <c r="I57" i="1"/>
  <c r="I62" i="1"/>
  <c r="H127" i="5"/>
  <c r="I127" i="5" s="1"/>
  <c r="H117" i="5" s="1"/>
  <c r="H34" i="1"/>
  <c r="I55" i="1"/>
  <c r="H79" i="1"/>
  <c r="H114" i="8"/>
  <c r="I114" i="8" s="1"/>
  <c r="H107" i="8" s="1"/>
  <c r="I50" i="1"/>
  <c r="H84" i="1"/>
  <c r="G125" i="8"/>
  <c r="I123" i="8" s="1"/>
  <c r="H118" i="8"/>
  <c r="H114" i="5"/>
  <c r="I114" i="5" s="1"/>
  <c r="H105" i="5" s="1"/>
  <c r="G125" i="6"/>
  <c r="H122" i="6" s="1"/>
  <c r="H123" i="6" s="1"/>
  <c r="I161" i="9"/>
  <c r="H122" i="9"/>
  <c r="H123" i="9" s="1"/>
  <c r="I123" i="9"/>
  <c r="I163" i="9" s="1"/>
  <c r="H104" i="4"/>
  <c r="H103" i="4"/>
  <c r="H117" i="7"/>
  <c r="H118" i="7"/>
  <c r="G125" i="7"/>
  <c r="H122" i="7" s="1"/>
  <c r="H123" i="7" s="1"/>
  <c r="H32" i="1"/>
  <c r="I56" i="1"/>
  <c r="I67" i="1"/>
  <c r="I58" i="1"/>
  <c r="I60" i="1"/>
  <c r="I61" i="1"/>
  <c r="I68" i="1"/>
  <c r="I73" i="1"/>
  <c r="I74" i="1" s="1"/>
  <c r="F127" i="1" s="1"/>
  <c r="H107" i="7"/>
  <c r="H31" i="1"/>
  <c r="H35" i="1"/>
  <c r="I48" i="1"/>
  <c r="I59" i="1"/>
  <c r="H37" i="1"/>
  <c r="H39" i="1"/>
  <c r="H38" i="1"/>
  <c r="H33" i="1"/>
  <c r="A127" i="1"/>
  <c r="H36" i="1"/>
  <c r="G125" i="4"/>
  <c r="H122" i="4" s="1"/>
  <c r="H123" i="4" s="1"/>
  <c r="H80" i="1"/>
  <c r="A114" i="1"/>
  <c r="I47" i="1"/>
  <c r="I69" i="1"/>
  <c r="I49" i="1"/>
  <c r="I43" i="1"/>
  <c r="I44" i="1"/>
  <c r="I45" i="1"/>
  <c r="I155" i="1"/>
  <c r="H108" i="7"/>
  <c r="G112" i="6"/>
  <c r="I109" i="6" s="1"/>
  <c r="I161" i="6" s="1"/>
  <c r="H105" i="6"/>
  <c r="H108" i="6"/>
  <c r="H104" i="6"/>
  <c r="H103" i="7"/>
  <c r="H117" i="8"/>
  <c r="H117" i="4"/>
  <c r="H119" i="4" s="1"/>
  <c r="H117" i="6"/>
  <c r="H119" i="6" s="1"/>
  <c r="G112" i="7"/>
  <c r="I109" i="7" s="1"/>
  <c r="I161" i="7" s="1"/>
  <c r="H104" i="7"/>
  <c r="I125" i="1"/>
  <c r="I112" i="1"/>
  <c r="H82" i="1"/>
  <c r="I85" i="1"/>
  <c r="G125" i="5" l="1"/>
  <c r="I123" i="5" s="1"/>
  <c r="I163" i="5" s="1"/>
  <c r="H118" i="5"/>
  <c r="H104" i="8"/>
  <c r="H105" i="4"/>
  <c r="H103" i="6"/>
  <c r="G112" i="4"/>
  <c r="I109" i="4" s="1"/>
  <c r="I161" i="4" s="1"/>
  <c r="H107" i="4"/>
  <c r="I129" i="10"/>
  <c r="C143" i="10" s="1"/>
  <c r="D143" i="10" s="1"/>
  <c r="I136" i="10" s="1"/>
  <c r="H136" i="10" s="1"/>
  <c r="H105" i="8"/>
  <c r="H129" i="9"/>
  <c r="H107" i="5"/>
  <c r="H103" i="5"/>
  <c r="H104" i="5"/>
  <c r="H122" i="8"/>
  <c r="H123" i="8" s="1"/>
  <c r="G112" i="5"/>
  <c r="I109" i="5" s="1"/>
  <c r="I161" i="5" s="1"/>
  <c r="H129" i="14"/>
  <c r="H108" i="5"/>
  <c r="G112" i="8"/>
  <c r="I109" i="8" s="1"/>
  <c r="I161" i="8" s="1"/>
  <c r="I123" i="6"/>
  <c r="I163" i="6" s="1"/>
  <c r="I129" i="9"/>
  <c r="C143" i="9" s="1"/>
  <c r="D143" i="9" s="1"/>
  <c r="I137" i="9" s="1"/>
  <c r="H137" i="9" s="1"/>
  <c r="H108" i="8"/>
  <c r="H103" i="8"/>
  <c r="I137" i="19"/>
  <c r="H137" i="19" s="1"/>
  <c r="I135" i="19"/>
  <c r="H135" i="19" s="1"/>
  <c r="I133" i="19"/>
  <c r="I136" i="19"/>
  <c r="H136" i="19" s="1"/>
  <c r="I134" i="19"/>
  <c r="H134" i="19" s="1"/>
  <c r="I164" i="18"/>
  <c r="I137" i="18"/>
  <c r="H137" i="18" s="1"/>
  <c r="I135" i="18"/>
  <c r="H135" i="18" s="1"/>
  <c r="I133" i="18"/>
  <c r="I136" i="18"/>
  <c r="H136" i="18" s="1"/>
  <c r="I134" i="18"/>
  <c r="H134" i="18" s="1"/>
  <c r="H129" i="17"/>
  <c r="I129" i="17"/>
  <c r="C143" i="17" s="1"/>
  <c r="D143" i="17" s="1"/>
  <c r="I161" i="17"/>
  <c r="H129" i="11"/>
  <c r="I129" i="11"/>
  <c r="C143" i="11" s="1"/>
  <c r="D143" i="11" s="1"/>
  <c r="I137" i="11" s="1"/>
  <c r="H137" i="11" s="1"/>
  <c r="I129" i="15"/>
  <c r="C143" i="15" s="1"/>
  <c r="D143" i="15" s="1"/>
  <c r="I161" i="15"/>
  <c r="I129" i="14"/>
  <c r="C143" i="14" s="1"/>
  <c r="D143" i="14" s="1"/>
  <c r="I161" i="14"/>
  <c r="I137" i="13"/>
  <c r="H137" i="13" s="1"/>
  <c r="I135" i="13"/>
  <c r="H135" i="13" s="1"/>
  <c r="I133" i="13"/>
  <c r="I136" i="13"/>
  <c r="H136" i="13" s="1"/>
  <c r="I134" i="13"/>
  <c r="H134" i="13" s="1"/>
  <c r="I164" i="13"/>
  <c r="I137" i="12"/>
  <c r="H137" i="12" s="1"/>
  <c r="I135" i="12"/>
  <c r="H135" i="12" s="1"/>
  <c r="I133" i="12"/>
  <c r="I136" i="12"/>
  <c r="H136" i="12" s="1"/>
  <c r="I134" i="12"/>
  <c r="H134" i="12" s="1"/>
  <c r="I164" i="12"/>
  <c r="I164" i="11"/>
  <c r="I164" i="10"/>
  <c r="I137" i="10"/>
  <c r="H137" i="10" s="1"/>
  <c r="I135" i="10"/>
  <c r="H135" i="10" s="1"/>
  <c r="I133" i="10"/>
  <c r="I134" i="10"/>
  <c r="H134" i="10" s="1"/>
  <c r="I123" i="7"/>
  <c r="I163" i="7" s="1"/>
  <c r="H119" i="5"/>
  <c r="H119" i="8"/>
  <c r="I70" i="1"/>
  <c r="E114" i="1" s="1"/>
  <c r="F114" i="1"/>
  <c r="H85" i="1"/>
  <c r="I123" i="4"/>
  <c r="I129" i="4" s="1"/>
  <c r="C143" i="4" s="1"/>
  <c r="D143" i="4" s="1"/>
  <c r="H40" i="1"/>
  <c r="I51" i="1"/>
  <c r="I63" i="1"/>
  <c r="D114" i="1" s="1"/>
  <c r="H119" i="7"/>
  <c r="I164" i="9"/>
  <c r="H106" i="6"/>
  <c r="H106" i="7"/>
  <c r="H109" i="7" s="1"/>
  <c r="I163" i="8"/>
  <c r="G114" i="1"/>
  <c r="G127" i="1"/>
  <c r="I157" i="1"/>
  <c r="H122" i="5" l="1"/>
  <c r="H123" i="5" s="1"/>
  <c r="H109" i="6"/>
  <c r="H129" i="6" s="1"/>
  <c r="H106" i="4"/>
  <c r="H109" i="4" s="1"/>
  <c r="H129" i="4" s="1"/>
  <c r="I135" i="9"/>
  <c r="H135" i="9" s="1"/>
  <c r="I136" i="9"/>
  <c r="H136" i="9" s="1"/>
  <c r="I134" i="9"/>
  <c r="H134" i="9" s="1"/>
  <c r="I133" i="9"/>
  <c r="I129" i="5"/>
  <c r="C143" i="5" s="1"/>
  <c r="D143" i="5" s="1"/>
  <c r="I137" i="5" s="1"/>
  <c r="H137" i="5" s="1"/>
  <c r="H106" i="5"/>
  <c r="H109" i="5" s="1"/>
  <c r="H106" i="8"/>
  <c r="H109" i="8" s="1"/>
  <c r="I129" i="6"/>
  <c r="C143" i="6" s="1"/>
  <c r="D143" i="6" s="1"/>
  <c r="I134" i="6" s="1"/>
  <c r="H134" i="6" s="1"/>
  <c r="I129" i="8"/>
  <c r="C143" i="8" s="1"/>
  <c r="D143" i="8" s="1"/>
  <c r="I137" i="8" s="1"/>
  <c r="H137" i="8" s="1"/>
  <c r="E127" i="1"/>
  <c r="H133" i="19"/>
  <c r="H138" i="19" s="1"/>
  <c r="H151" i="19" s="1"/>
  <c r="I138" i="19"/>
  <c r="H133" i="18"/>
  <c r="H138" i="18" s="1"/>
  <c r="H151" i="18" s="1"/>
  <c r="I138" i="18"/>
  <c r="I137" i="17"/>
  <c r="H137" i="17" s="1"/>
  <c r="I135" i="17"/>
  <c r="H135" i="17" s="1"/>
  <c r="I133" i="17"/>
  <c r="I136" i="17"/>
  <c r="H136" i="17" s="1"/>
  <c r="I134" i="17"/>
  <c r="H134" i="17" s="1"/>
  <c r="I164" i="17"/>
  <c r="I133" i="11"/>
  <c r="H133" i="11" s="1"/>
  <c r="I135" i="11"/>
  <c r="H135" i="11" s="1"/>
  <c r="I136" i="11"/>
  <c r="H136" i="11" s="1"/>
  <c r="I134" i="11"/>
  <c r="H134" i="11" s="1"/>
  <c r="I164" i="15"/>
  <c r="I137" i="15"/>
  <c r="H137" i="15" s="1"/>
  <c r="I135" i="15"/>
  <c r="H135" i="15" s="1"/>
  <c r="I133" i="15"/>
  <c r="I136" i="15"/>
  <c r="H136" i="15" s="1"/>
  <c r="I134" i="15"/>
  <c r="H134" i="15" s="1"/>
  <c r="I164" i="14"/>
  <c r="I137" i="14"/>
  <c r="H137" i="14" s="1"/>
  <c r="I135" i="14"/>
  <c r="H135" i="14" s="1"/>
  <c r="I133" i="14"/>
  <c r="I136" i="14"/>
  <c r="H136" i="14" s="1"/>
  <c r="I134" i="14"/>
  <c r="H134" i="14" s="1"/>
  <c r="H133" i="13"/>
  <c r="H138" i="13" s="1"/>
  <c r="H151" i="13" s="1"/>
  <c r="I138" i="13"/>
  <c r="I138" i="12"/>
  <c r="H133" i="12"/>
  <c r="H138" i="12" s="1"/>
  <c r="H151" i="12" s="1"/>
  <c r="I138" i="10"/>
  <c r="H133" i="10"/>
  <c r="H138" i="10" s="1"/>
  <c r="H151" i="10" s="1"/>
  <c r="I129" i="7"/>
  <c r="C143" i="7" s="1"/>
  <c r="D143" i="7" s="1"/>
  <c r="I135" i="7" s="1"/>
  <c r="H135" i="7" s="1"/>
  <c r="I156" i="1"/>
  <c r="I158" i="1" s="1"/>
  <c r="H129" i="8"/>
  <c r="H99" i="1"/>
  <c r="C114" i="1"/>
  <c r="H114" i="1" s="1"/>
  <c r="I114" i="1" s="1"/>
  <c r="H105" i="1" s="1"/>
  <c r="I163" i="4"/>
  <c r="I164" i="4" s="1"/>
  <c r="H129" i="7"/>
  <c r="C127" i="1"/>
  <c r="D127" i="1"/>
  <c r="I76" i="1"/>
  <c r="I99" i="1" s="1"/>
  <c r="A143" i="1" s="1"/>
  <c r="I138" i="9"/>
  <c r="H133" i="9"/>
  <c r="H138" i="9" s="1"/>
  <c r="H151" i="9" s="1"/>
  <c r="I164" i="8"/>
  <c r="I164" i="7"/>
  <c r="I164" i="5"/>
  <c r="I164" i="6"/>
  <c r="I137" i="4"/>
  <c r="H137" i="4" s="1"/>
  <c r="I133" i="4"/>
  <c r="I135" i="4"/>
  <c r="H135" i="4" s="1"/>
  <c r="I136" i="4"/>
  <c r="H136" i="4" s="1"/>
  <c r="I134" i="4"/>
  <c r="H134" i="4" s="1"/>
  <c r="H129" i="5" l="1"/>
  <c r="I133" i="8"/>
  <c r="H133" i="8" s="1"/>
  <c r="I136" i="8"/>
  <c r="H136" i="8" s="1"/>
  <c r="I134" i="8"/>
  <c r="H134" i="8" s="1"/>
  <c r="I137" i="6"/>
  <c r="H137" i="6" s="1"/>
  <c r="I136" i="5"/>
  <c r="H136" i="5" s="1"/>
  <c r="I136" i="6"/>
  <c r="H136" i="6" s="1"/>
  <c r="I135" i="6"/>
  <c r="H135" i="6" s="1"/>
  <c r="I133" i="5"/>
  <c r="H133" i="5" s="1"/>
  <c r="I133" i="6"/>
  <c r="H133" i="6" s="1"/>
  <c r="H138" i="6" s="1"/>
  <c r="H151" i="6" s="1"/>
  <c r="I134" i="5"/>
  <c r="H134" i="5" s="1"/>
  <c r="I135" i="8"/>
  <c r="H135" i="8" s="1"/>
  <c r="I135" i="5"/>
  <c r="H135" i="5" s="1"/>
  <c r="I134" i="7"/>
  <c r="H134" i="7" s="1"/>
  <c r="I137" i="7"/>
  <c r="H137" i="7" s="1"/>
  <c r="I136" i="7"/>
  <c r="H136" i="7" s="1"/>
  <c r="I151" i="19"/>
  <c r="I168" i="19"/>
  <c r="G172" i="19" s="1"/>
  <c r="I167" i="19"/>
  <c r="H167" i="19" s="1"/>
  <c r="H168" i="19" s="1"/>
  <c r="I168" i="18"/>
  <c r="G172" i="18" s="1"/>
  <c r="I151" i="18"/>
  <c r="I167" i="18"/>
  <c r="H167" i="18" s="1"/>
  <c r="H168" i="18" s="1"/>
  <c r="H133" i="17"/>
  <c r="H138" i="17" s="1"/>
  <c r="H151" i="17" s="1"/>
  <c r="I138" i="17"/>
  <c r="H138" i="11"/>
  <c r="H151" i="11" s="1"/>
  <c r="I138" i="11"/>
  <c r="I168" i="11" s="1"/>
  <c r="G172" i="11" s="1"/>
  <c r="H133" i="15"/>
  <c r="H138" i="15" s="1"/>
  <c r="H151" i="15" s="1"/>
  <c r="I138" i="15"/>
  <c r="H133" i="14"/>
  <c r="H138" i="14" s="1"/>
  <c r="H151" i="14" s="1"/>
  <c r="I138" i="14"/>
  <c r="I168" i="13"/>
  <c r="G172" i="13" s="1"/>
  <c r="I151" i="13"/>
  <c r="I167" i="13"/>
  <c r="H167" i="13" s="1"/>
  <c r="H168" i="13" s="1"/>
  <c r="I167" i="12"/>
  <c r="I168" i="12"/>
  <c r="G172" i="12" s="1"/>
  <c r="I151" i="12"/>
  <c r="I168" i="10"/>
  <c r="G172" i="10" s="1"/>
  <c r="I151" i="10"/>
  <c r="I167" i="10"/>
  <c r="I133" i="7"/>
  <c r="H133" i="7" s="1"/>
  <c r="H127" i="1"/>
  <c r="I127" i="1" s="1"/>
  <c r="G125" i="1" s="1"/>
  <c r="G112" i="1"/>
  <c r="I109" i="1" s="1"/>
  <c r="I161" i="1" s="1"/>
  <c r="H117" i="1"/>
  <c r="H107" i="1"/>
  <c r="H108" i="1"/>
  <c r="H104" i="1"/>
  <c r="H103" i="1"/>
  <c r="I168" i="9"/>
  <c r="G172" i="9" s="1"/>
  <c r="I151" i="9"/>
  <c r="I167" i="9"/>
  <c r="H133" i="4"/>
  <c r="H138" i="4" s="1"/>
  <c r="H151" i="4" s="1"/>
  <c r="I138" i="4"/>
  <c r="H138" i="8" l="1"/>
  <c r="H151" i="8" s="1"/>
  <c r="H138" i="5"/>
  <c r="H151" i="5" s="1"/>
  <c r="I138" i="8"/>
  <c r="I138" i="6"/>
  <c r="I151" i="6" s="1"/>
  <c r="I138" i="5"/>
  <c r="H138" i="7"/>
  <c r="H151" i="7" s="1"/>
  <c r="I138" i="7"/>
  <c r="I167" i="7" s="1"/>
  <c r="I172" i="19"/>
  <c r="I174" i="19" s="1"/>
  <c r="B7" i="3" s="1"/>
  <c r="D7" i="3" s="1"/>
  <c r="H162" i="19"/>
  <c r="H155" i="19"/>
  <c r="H157" i="19"/>
  <c r="H156" i="19"/>
  <c r="H161" i="19"/>
  <c r="H163" i="19"/>
  <c r="I172" i="18"/>
  <c r="I174" i="18" s="1"/>
  <c r="B5" i="3" s="1"/>
  <c r="D5" i="3" s="1"/>
  <c r="H162" i="18"/>
  <c r="H155" i="18"/>
  <c r="H157" i="18"/>
  <c r="H156" i="18"/>
  <c r="H163" i="18"/>
  <c r="H161" i="18"/>
  <c r="I167" i="11"/>
  <c r="H167" i="11" s="1"/>
  <c r="H168" i="11" s="1"/>
  <c r="I167" i="17"/>
  <c r="I168" i="17"/>
  <c r="G172" i="17" s="1"/>
  <c r="I151" i="17"/>
  <c r="I151" i="11"/>
  <c r="I168" i="15"/>
  <c r="G172" i="15" s="1"/>
  <c r="I151" i="15"/>
  <c r="I167" i="15"/>
  <c r="I168" i="14"/>
  <c r="G172" i="14" s="1"/>
  <c r="I151" i="14"/>
  <c r="I167" i="14"/>
  <c r="I172" i="13"/>
  <c r="I174" i="13" s="1"/>
  <c r="B11" i="3" s="1"/>
  <c r="D11" i="3" s="1"/>
  <c r="H162" i="13"/>
  <c r="H155" i="13"/>
  <c r="H157" i="13"/>
  <c r="H156" i="13"/>
  <c r="H163" i="13"/>
  <c r="H161" i="13"/>
  <c r="H162" i="12"/>
  <c r="I172" i="12"/>
  <c r="I174" i="12" s="1"/>
  <c r="B10" i="3" s="1"/>
  <c r="D10" i="3" s="1"/>
  <c r="H155" i="12"/>
  <c r="H157" i="12"/>
  <c r="H156" i="12"/>
  <c r="H163" i="12"/>
  <c r="H161" i="12"/>
  <c r="H167" i="12"/>
  <c r="H168" i="12" s="1"/>
  <c r="H167" i="10"/>
  <c r="H168" i="10" s="1"/>
  <c r="I172" i="11"/>
  <c r="I174" i="11" s="1"/>
  <c r="B3" i="3" s="1"/>
  <c r="D3" i="3" s="1"/>
  <c r="H162" i="11"/>
  <c r="H155" i="11"/>
  <c r="H157" i="11"/>
  <c r="H156" i="11"/>
  <c r="H163" i="11"/>
  <c r="H161" i="11"/>
  <c r="H167" i="9"/>
  <c r="H168" i="9" s="1"/>
  <c r="I172" i="10"/>
  <c r="I174" i="10" s="1"/>
  <c r="B9" i="3" s="1"/>
  <c r="D9" i="3" s="1"/>
  <c r="H162" i="10"/>
  <c r="H155" i="10"/>
  <c r="H157" i="10"/>
  <c r="H156" i="10"/>
  <c r="H163" i="10"/>
  <c r="H161" i="10"/>
  <c r="I123" i="1"/>
  <c r="I163" i="1" s="1"/>
  <c r="H122" i="1"/>
  <c r="H123" i="1" s="1"/>
  <c r="H118" i="1"/>
  <c r="H119" i="1" s="1"/>
  <c r="H106" i="1"/>
  <c r="H109" i="1" s="1"/>
  <c r="I172" i="9"/>
  <c r="I174" i="9" s="1"/>
  <c r="B6" i="3" s="1"/>
  <c r="D6" i="3" s="1"/>
  <c r="H162" i="9"/>
  <c r="H155" i="9"/>
  <c r="H156" i="9"/>
  <c r="H157" i="9"/>
  <c r="H161" i="9"/>
  <c r="H163" i="9"/>
  <c r="I168" i="8"/>
  <c r="G172" i="8" s="1"/>
  <c r="I151" i="8"/>
  <c r="I167" i="8"/>
  <c r="I167" i="5"/>
  <c r="I168" i="5"/>
  <c r="G172" i="5" s="1"/>
  <c r="I151" i="5"/>
  <c r="I168" i="6"/>
  <c r="G172" i="6" s="1"/>
  <c r="I168" i="4"/>
  <c r="G172" i="4" s="1"/>
  <c r="I151" i="4"/>
  <c r="I167" i="4"/>
  <c r="I151" i="7" l="1"/>
  <c r="I168" i="7"/>
  <c r="G172" i="7" s="1"/>
  <c r="I167" i="6"/>
  <c r="H164" i="13"/>
  <c r="H164" i="12"/>
  <c r="I129" i="1"/>
  <c r="C143" i="1" s="1"/>
  <c r="D143" i="1" s="1"/>
  <c r="I137" i="1" s="1"/>
  <c r="H137" i="1" s="1"/>
  <c r="H167" i="14"/>
  <c r="H168" i="14" s="1"/>
  <c r="H164" i="18"/>
  <c r="H164" i="11"/>
  <c r="H164" i="19"/>
  <c r="H158" i="19"/>
  <c r="H158" i="18"/>
  <c r="H162" i="17"/>
  <c r="I172" i="17"/>
  <c r="I174" i="17" s="1"/>
  <c r="B4" i="3" s="1"/>
  <c r="D4" i="3" s="1"/>
  <c r="H155" i="17"/>
  <c r="H157" i="17"/>
  <c r="H156" i="17"/>
  <c r="H163" i="17"/>
  <c r="H161" i="17"/>
  <c r="H167" i="17"/>
  <c r="H168" i="17" s="1"/>
  <c r="H167" i="15"/>
  <c r="H168" i="15" s="1"/>
  <c r="I172" i="15"/>
  <c r="I174" i="15" s="1"/>
  <c r="B12" i="3" s="1"/>
  <c r="D12" i="3" s="1"/>
  <c r="H162" i="15"/>
  <c r="H155" i="15"/>
  <c r="H157" i="15"/>
  <c r="H156" i="15"/>
  <c r="H163" i="15"/>
  <c r="H161" i="15"/>
  <c r="I172" i="14"/>
  <c r="I174" i="14" s="1"/>
  <c r="B14" i="3" s="1"/>
  <c r="D14" i="3" s="1"/>
  <c r="H162" i="14"/>
  <c r="H155" i="14"/>
  <c r="H157" i="14"/>
  <c r="H156" i="14"/>
  <c r="H163" i="14"/>
  <c r="H161" i="14"/>
  <c r="H164" i="14" s="1"/>
  <c r="H158" i="13"/>
  <c r="H158" i="12"/>
  <c r="H164" i="10"/>
  <c r="H158" i="11"/>
  <c r="H158" i="10"/>
  <c r="H129" i="1"/>
  <c r="H158" i="9"/>
  <c r="H164" i="9"/>
  <c r="H167" i="8"/>
  <c r="H168" i="8" s="1"/>
  <c r="H167" i="4"/>
  <c r="H168" i="4" s="1"/>
  <c r="I172" i="8"/>
  <c r="I174" i="8" s="1"/>
  <c r="B18" i="3" s="1"/>
  <c r="D18" i="3" s="1"/>
  <c r="H162" i="8"/>
  <c r="H161" i="8"/>
  <c r="H155" i="8"/>
  <c r="H156" i="8"/>
  <c r="H157" i="8"/>
  <c r="H163" i="8"/>
  <c r="I172" i="7"/>
  <c r="I174" i="7" s="1"/>
  <c r="B8" i="3" s="1"/>
  <c r="D8" i="3" s="1"/>
  <c r="H161" i="7"/>
  <c r="H162" i="7"/>
  <c r="H155" i="7"/>
  <c r="H156" i="7"/>
  <c r="H157" i="7"/>
  <c r="H163" i="7"/>
  <c r="H167" i="7"/>
  <c r="H168" i="7" s="1"/>
  <c r="I172" i="5"/>
  <c r="I174" i="5" s="1"/>
  <c r="B15" i="3" s="1"/>
  <c r="D15" i="3" s="1"/>
  <c r="H162" i="5"/>
  <c r="H155" i="5"/>
  <c r="H161" i="5"/>
  <c r="H156" i="5"/>
  <c r="H157" i="5"/>
  <c r="H163" i="5"/>
  <c r="I172" i="6"/>
  <c r="I174" i="6" s="1"/>
  <c r="B13" i="3" s="1"/>
  <c r="D13" i="3" s="1"/>
  <c r="H162" i="6"/>
  <c r="H161" i="6"/>
  <c r="H155" i="6"/>
  <c r="H156" i="6"/>
  <c r="H157" i="6"/>
  <c r="H163" i="6"/>
  <c r="H167" i="6"/>
  <c r="H168" i="6" s="1"/>
  <c r="H167" i="5"/>
  <c r="H168" i="5" s="1"/>
  <c r="I172" i="4"/>
  <c r="I174" i="4" s="1"/>
  <c r="B16" i="3" s="1"/>
  <c r="D16" i="3" s="1"/>
  <c r="H162" i="4"/>
  <c r="H155" i="4"/>
  <c r="H161" i="4"/>
  <c r="H156" i="4"/>
  <c r="H157" i="4"/>
  <c r="H163" i="4"/>
  <c r="I133" i="1"/>
  <c r="I164" i="1"/>
  <c r="I135" i="1" l="1"/>
  <c r="H135" i="1" s="1"/>
  <c r="I134" i="1"/>
  <c r="H134" i="1" s="1"/>
  <c r="I136" i="1"/>
  <c r="H136" i="1" s="1"/>
  <c r="H164" i="17"/>
  <c r="H158" i="17"/>
  <c r="H164" i="15"/>
  <c r="H158" i="15"/>
  <c r="H158" i="14"/>
  <c r="H164" i="4"/>
  <c r="H164" i="5"/>
  <c r="H158" i="7"/>
  <c r="H158" i="4"/>
  <c r="H158" i="5"/>
  <c r="H158" i="8"/>
  <c r="H164" i="8"/>
  <c r="H164" i="7"/>
  <c r="H158" i="6"/>
  <c r="H164" i="6"/>
  <c r="I138" i="1"/>
  <c r="H133" i="1"/>
  <c r="H138" i="1" s="1"/>
  <c r="H151" i="1" s="1"/>
  <c r="I167" i="1" l="1"/>
  <c r="I151" i="1"/>
  <c r="I168" i="1"/>
  <c r="G172" i="1" s="1"/>
  <c r="H167" i="1" l="1"/>
  <c r="H168" i="1" s="1"/>
  <c r="I172" i="1"/>
  <c r="I174" i="1" s="1"/>
  <c r="B17" i="3" s="1"/>
  <c r="D17" i="3" s="1"/>
  <c r="D19" i="3" s="1"/>
  <c r="H162" i="1"/>
  <c r="H155" i="1"/>
  <c r="H156" i="1"/>
  <c r="H161" i="1"/>
  <c r="H157" i="1"/>
  <c r="H163" i="1"/>
  <c r="H158" i="1" l="1"/>
  <c r="H1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Requena Nizarala</author>
  </authors>
  <commentList>
    <comment ref="I7" authorId="0" shapeId="0" xr:uid="{00000000-0006-0000-0500-000001000000}">
      <text>
        <r>
          <rPr>
            <b/>
            <sz val="9"/>
            <color indexed="81"/>
            <rFont val="Segoe UI"/>
            <charset val="1"/>
          </rPr>
          <t>Conforme item 5.3.9.3 do TR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6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6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6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7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7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7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8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8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8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8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8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8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8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8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8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8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9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9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9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9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9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9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9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9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9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9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A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A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A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A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A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A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A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A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A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A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B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B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B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B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B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B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B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B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B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B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C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C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C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C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C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C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C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C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C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C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D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D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D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D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D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D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D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D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D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D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E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E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E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E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E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E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E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E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E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E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F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F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F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F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F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F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F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F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F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F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<sst xmlns="http://schemas.openxmlformats.org/spreadsheetml/2006/main" count="4144" uniqueCount="219">
  <si>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</si>
  <si>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</si>
  <si>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</si>
  <si>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</si>
  <si>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</si>
  <si>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</si>
  <si>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</si>
  <si>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</si>
  <si>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</si>
  <si>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</si>
  <si>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</si>
  <si>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</si>
  <si>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</si>
  <si>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</si>
  <si>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</si>
  <si>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</si>
  <si>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</si>
  <si>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</si>
  <si>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</si>
  <si>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</si>
  <si>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</si>
  <si>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</si>
  <si>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</si>
  <si>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</si>
  <si>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</si>
  <si>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</si>
  <si>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</si>
  <si>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</si>
  <si>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</si>
  <si>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</si>
  <si>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</si>
  <si>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</si>
  <si>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</si>
  <si>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</si>
  <si>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</si>
  <si>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</si>
  <si>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</si>
  <si>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</si>
  <si>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</si>
  <si>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</si>
  <si>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</si>
  <si>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</si>
  <si>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</si>
  <si>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</si>
  <si>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</si>
  <si>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</si>
  <si>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</si>
  <si>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</si>
  <si>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</si>
  <si>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</si>
  <si>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</si>
  <si>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</si>
  <si>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</si>
  <si>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</si>
  <si>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</si>
  <si>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</si>
  <si>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</si>
  <si>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</si>
  <si>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</si>
  <si>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</si>
  <si>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</si>
  <si>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</si>
  <si>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</si>
  <si>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</si>
  <si>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</si>
  <si>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</si>
  <si>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</si>
  <si>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</si>
  <si>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</si>
  <si>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</si>
  <si>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</si>
  <si>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</si>
  <si>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</si>
  <si>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</si>
  <si>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</si>
  <si>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</si>
  <si>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</si>
  <si>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</si>
  <si>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</si>
  <si>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</si>
  <si>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</si>
  <si>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</si>
  <si>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</si>
  <si>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</si>
  <si>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</si>
  <si>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</si>
  <si>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</si>
  <si>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</si>
  <si>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</si>
  <si>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</si>
  <si>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</si>
  <si>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</si>
  <si>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</si>
  <si>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</si>
  <si>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</si>
  <si>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</si>
  <si>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</si>
  <si>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</si>
  <si>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</si>
  <si>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</si>
  <si>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</si>
  <si>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</si>
  <si>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</si>
  <si>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</si>
  <si>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</si>
  <si>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</si>
  <si>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</si>
  <si>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</si>
  <si>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</si>
  <si>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</si>
  <si>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</si>
  <si>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</si>
  <si>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</si>
  <si>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</si>
  <si>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</si>
  <si>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</si>
  <si>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</si>
  <si>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</si>
  <si>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</si>
  <si>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</si>
  <si>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</si>
  <si>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</si>
  <si>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</si>
  <si>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</si>
  <si>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</si>
  <si>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</si>
  <si>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</si>
  <si>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</si>
  <si>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</si>
  <si>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</si>
  <si>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</si>
  <si>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</si>
  <si>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</si>
  <si>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</si>
  <si>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</si>
  <si>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</si>
  <si>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</si>
  <si>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</si>
  <si>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</si>
  <si>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</si>
  <si>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</si>
  <si>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</si>
  <si>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</si>
  <si>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</si>
  <si>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</si>
  <si>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</si>
  <si>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</si>
  <si>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</si>
  <si>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</si>
  <si>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</si>
  <si>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</si>
  <si>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</si>
  <si>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</si>
  <si>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</si>
  <si>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</si>
  <si>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</si>
  <si>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</si>
  <si>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</si>
  <si>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</si>
  <si>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</si>
  <si>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</si>
  <si>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</si>
  <si>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</si>
  <si>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</si>
  <si>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</si>
  <si>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</si>
  <si>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</si>
  <si>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</si>
  <si>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</si>
  <si>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</si>
  <si>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</si>
  <si>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</si>
  <si>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</si>
  <si>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</si>
  <si>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</si>
  <si>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</si>
  <si>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</si>
  <si>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</si>
  <si>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</si>
  <si>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</si>
  <si>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</si>
  <si>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</si>
  <si>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</si>
  <si>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</si>
  <si>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</si>
  <si>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23/1244-0039138-3</t>
  </si>
  <si>
    <t>RS002811/2024</t>
  </si>
  <si>
    <t>Porto Alegre</t>
  </si>
  <si>
    <t>Almoxarife</t>
  </si>
  <si>
    <t>Marceneiro/Carpinteiro</t>
  </si>
  <si>
    <t>Pedreiro</t>
  </si>
  <si>
    <t>Aux de Manutenção</t>
  </si>
  <si>
    <t>Pintor</t>
  </si>
  <si>
    <t>Gesseiro</t>
  </si>
  <si>
    <t>Mês</t>
  </si>
  <si>
    <t>Vale Alimentação</t>
  </si>
  <si>
    <t>Engenheiro Eletricista (40h)</t>
  </si>
  <si>
    <t>Engenheiro Eletricista (20h)</t>
  </si>
  <si>
    <t>Arquiteto</t>
  </si>
  <si>
    <t>Técnico em segurança do trabalho</t>
  </si>
  <si>
    <t>Gerente de manutenção</t>
  </si>
  <si>
    <t>Auxiliar de Manutenção</t>
  </si>
  <si>
    <t>Técnico em edificações</t>
  </si>
  <si>
    <t>Técnico eletricista</t>
  </si>
  <si>
    <t>Técnico em telecomunicações e rede lógica/sistema cabeado</t>
  </si>
  <si>
    <t>Hidráulico</t>
  </si>
  <si>
    <t>Marceneiros/carpinteiros</t>
  </si>
  <si>
    <t>Técnico em Refrigeração</t>
  </si>
  <si>
    <t>Técnico em Edificações</t>
  </si>
  <si>
    <t>RS002555/2024</t>
  </si>
  <si>
    <t>Engenheiro eletricista (40h)</t>
  </si>
  <si>
    <t>-</t>
  </si>
  <si>
    <t>PROA 23/1244-0039138-3 (fl. 426)</t>
  </si>
  <si>
    <t>Adicional de Supervisor</t>
  </si>
  <si>
    <t>Engenheiro eletricista (20h)</t>
  </si>
  <si>
    <t>Gerente de Manutenção (técnico em edificações com experiência como encarregado ou gerente de manutenção, comprovada em carteira de trabalho)</t>
  </si>
  <si>
    <t>Adicional de Supervisor (40%)</t>
  </si>
  <si>
    <t>RS004423/2024</t>
  </si>
  <si>
    <t>RS002803/2024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</si>
</sst>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5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27" fillId="12" borderId="1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164" fontId="29" fillId="0" borderId="1" xfId="4" applyNumberFormat="1" applyBorder="1"/>
    <xf numFmtId="0" fontId="29" fillId="0" borderId="1" xfId="4" applyBorder="1" applyAlignment="1">
      <alignment horizontal="center"/>
    </xf>
    <xf numFmtId="0" fontId="26" fillId="0" borderId="1" xfId="4" applyFont="1" applyBorder="1" applyAlignment="1">
      <alignment horizontal="center"/>
    </xf>
    <xf numFmtId="164" fontId="26" fillId="0" borderId="1" xfId="4" applyNumberFormat="1" applyFont="1" applyBorder="1"/>
    <xf numFmtId="170" fontId="29" fillId="0" borderId="0" xfId="4" applyNumberFormat="1"/>
    <xf numFmtId="0" fontId="28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0" fillId="0" borderId="1" xfId="4" applyFont="1" applyBorder="1" applyAlignment="1">
      <alignment vertical="center" wrapText="1"/>
    </xf>
    <xf numFmtId="164" fontId="29" fillId="0" borderId="1" xfId="4" applyNumberFormat="1" applyBorder="1" applyAlignment="1">
      <alignment vertical="center"/>
    </xf>
    <xf numFmtId="0" fontId="29" fillId="0" borderId="1" xfId="4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6" fillId="11" borderId="1" xfId="4" applyFont="1" applyFill="1" applyBorder="1" applyAlignment="1">
      <alignment horizontal="center"/>
    </xf>
    <xf numFmtId="0" fontId="26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tabSelected="1" view="pageBreakPreview" topLeftCell="A109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188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186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186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343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343</v>
      </c>
      <c r="B97" s="124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764.61090612479995</v>
      </c>
      <c r="H112" s="57" t="s">
        <v>116</v>
      </c>
      <c r="I112" s="58">
        <f>I82</f>
        <v>159.22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2025.9999999999998</v>
      </c>
      <c r="B114" s="118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688.14981551231995</v>
      </c>
      <c r="H125" s="57" t="s">
        <v>116</v>
      </c>
      <c r="I125" s="58">
        <f>I82</f>
        <v>159.22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2025.9999999999998</v>
      </c>
      <c r="B127" s="118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76.62685685748805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352.94794673752068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5.8309037900874647E-2</v>
      </c>
      <c r="I135" s="24">
        <f>($D$143/$E$144)*G145</f>
        <v>232.20259653784257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661.77740013285131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3982.2745306239995</v>
      </c>
      <c r="B143" s="107"/>
      <c r="C143" s="24">
        <f>I129</f>
        <v>0</v>
      </c>
      <c r="D143" s="108">
        <f>A143+C143</f>
        <v>3982.2745306239995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661.77740013285131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0.43625696486770726</v>
      </c>
      <c r="I155" s="73">
        <f>I40</f>
        <v>2025.9999999999998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0.32787198621524666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9.3371048917046034E-2</v>
      </c>
      <c r="I157" s="73">
        <f>I85</f>
        <v>433.62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661.77740013285131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661.77740013285131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Almoxarife</v>
      </c>
      <c r="B172" s="94"/>
      <c r="C172" s="94"/>
      <c r="D172" s="94"/>
      <c r="E172" s="94"/>
      <c r="F172" s="94"/>
      <c r="G172" s="75">
        <f>I158+I164+I168</f>
        <v>4644.0519307568511</v>
      </c>
      <c r="H172" s="74">
        <f>IF(D6="12x36",2,1)</f>
        <v>1</v>
      </c>
      <c r="I172" s="75">
        <f>G172*H172</f>
        <v>4644.0519307568511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4644.0519307568511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4"/>
  <sheetViews>
    <sheetView tabSelected="1" view="pageBreakPreview" topLeftCell="A88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189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186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186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343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343</v>
      </c>
      <c r="B97" s="124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764.61090612479995</v>
      </c>
      <c r="H112" s="57" t="s">
        <v>116</v>
      </c>
      <c r="I112" s="58">
        <f>I82</f>
        <v>159.22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2025.9999999999998</v>
      </c>
      <c r="B114" s="118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688.14981551231995</v>
      </c>
      <c r="H125" s="57" t="s">
        <v>116</v>
      </c>
      <c r="I125" s="58">
        <f>I82</f>
        <v>159.22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2025.9999999999998</v>
      </c>
      <c r="B127" s="118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76.62685685748805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352.94794673752068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5.8309037900874647E-2</v>
      </c>
      <c r="I135" s="24">
        <f>($D$143/$E$144)*G145</f>
        <v>232.20259653784257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661.77740013285131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3982.2745306239995</v>
      </c>
      <c r="B143" s="107"/>
      <c r="C143" s="24">
        <f>I129</f>
        <v>0</v>
      </c>
      <c r="D143" s="108">
        <f>A143+C143</f>
        <v>3982.2745306239995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661.77740013285131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0.43625696486770726</v>
      </c>
      <c r="I155" s="73">
        <f>I40</f>
        <v>2025.9999999999998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0.32787198621524666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9.3371048917046034E-2</v>
      </c>
      <c r="I157" s="73">
        <f>I85</f>
        <v>433.62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661.77740013285131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661.77740013285131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Marceneiro/Carpinteiro</v>
      </c>
      <c r="B172" s="94"/>
      <c r="C172" s="94"/>
      <c r="D172" s="94"/>
      <c r="E172" s="94"/>
      <c r="F172" s="94"/>
      <c r="G172" s="75">
        <f>I158+I164+I168</f>
        <v>4644.0519307568511</v>
      </c>
      <c r="H172" s="74">
        <f>IF(D6="12x36",2,1)</f>
        <v>1</v>
      </c>
      <c r="I172" s="75">
        <f>G172*H172</f>
        <v>4644.0519307568511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4644.0519307568511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4"/>
  <sheetViews>
    <sheetView tabSelected="1" view="pageBreakPreview" topLeftCell="A7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190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186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186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343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343</v>
      </c>
      <c r="B97" s="124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764.61090612479995</v>
      </c>
      <c r="H112" s="57" t="s">
        <v>116</v>
      </c>
      <c r="I112" s="58">
        <f>I82</f>
        <v>159.22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2025.9999999999998</v>
      </c>
      <c r="B114" s="118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688.14981551231995</v>
      </c>
      <c r="H125" s="57" t="s">
        <v>116</v>
      </c>
      <c r="I125" s="58">
        <f>I82</f>
        <v>159.22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2025.9999999999998</v>
      </c>
      <c r="B127" s="118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76.62685685748805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352.94794673752068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5.8309037900874647E-2</v>
      </c>
      <c r="I135" s="24">
        <f>($D$143/$E$144)*G145</f>
        <v>232.20259653784257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661.77740013285131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3982.2745306239995</v>
      </c>
      <c r="B143" s="107"/>
      <c r="C143" s="24">
        <f>I129</f>
        <v>0</v>
      </c>
      <c r="D143" s="108">
        <f>A143+C143</f>
        <v>3982.2745306239995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661.77740013285131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0.43625696486770726</v>
      </c>
      <c r="I155" s="73">
        <f>I40</f>
        <v>2025.9999999999998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0.32787198621524666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9.3371048917046034E-2</v>
      </c>
      <c r="I157" s="73">
        <f>I85</f>
        <v>433.62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661.77740013285131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661.77740013285131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Pedreiro</v>
      </c>
      <c r="B172" s="94"/>
      <c r="C172" s="94"/>
      <c r="D172" s="94"/>
      <c r="E172" s="94"/>
      <c r="F172" s="94"/>
      <c r="G172" s="75">
        <f>I158+I164+I168</f>
        <v>4644.0519307568511</v>
      </c>
      <c r="H172" s="74">
        <f>IF(D6="12x36",2,1)</f>
        <v>1</v>
      </c>
      <c r="I172" s="75">
        <f>G172*H172</f>
        <v>4644.0519307568511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4644.0519307568511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tabSelected="1" view="pageBreakPreview" topLeftCell="A91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192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186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186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343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343</v>
      </c>
      <c r="B97" s="124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764.61090612479995</v>
      </c>
      <c r="H112" s="57" t="s">
        <v>116</v>
      </c>
      <c r="I112" s="58">
        <f>I82</f>
        <v>159.22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2025.9999999999998</v>
      </c>
      <c r="B114" s="118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688.14981551231995</v>
      </c>
      <c r="H125" s="57" t="s">
        <v>116</v>
      </c>
      <c r="I125" s="58">
        <f>I82</f>
        <v>159.22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2025.9999999999998</v>
      </c>
      <c r="B127" s="118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76.62685685748805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352.94794673752068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5.8309037900874647E-2</v>
      </c>
      <c r="I135" s="24">
        <f>($D$143/$E$144)*G145</f>
        <v>232.20259653784257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661.77740013285131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3982.2745306239995</v>
      </c>
      <c r="B143" s="107"/>
      <c r="C143" s="24">
        <f>I129</f>
        <v>0</v>
      </c>
      <c r="D143" s="108">
        <f>A143+C143</f>
        <v>3982.2745306239995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661.77740013285131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0.43625696486770726</v>
      </c>
      <c r="I155" s="73">
        <f>I40</f>
        <v>2025.9999999999998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0.32787198621524666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9.3371048917046034E-2</v>
      </c>
      <c r="I157" s="73">
        <f>I85</f>
        <v>433.62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661.77740013285131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661.77740013285131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Pintor</v>
      </c>
      <c r="B172" s="94"/>
      <c r="C172" s="94"/>
      <c r="D172" s="94"/>
      <c r="E172" s="94"/>
      <c r="F172" s="94"/>
      <c r="G172" s="75">
        <f>I158+I164+I168</f>
        <v>4644.0519307568511</v>
      </c>
      <c r="H172" s="74">
        <f>IF(D6="12x36",2,1)</f>
        <v>1</v>
      </c>
      <c r="I172" s="75">
        <f>G172*H172</f>
        <v>4644.0519307568511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4644.0519307568511</v>
      </c>
      <c r="J174" s="35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4"/>
  <sheetViews>
    <sheetView tabSelected="1" view="pageBreakPreview" topLeftCell="A88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193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186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186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343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343</v>
      </c>
      <c r="B97" s="124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764.61090612479995</v>
      </c>
      <c r="H112" s="57" t="s">
        <v>116</v>
      </c>
      <c r="I112" s="58">
        <f>I82</f>
        <v>159.22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2025.9999999999998</v>
      </c>
      <c r="B114" s="118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688.14981551231995</v>
      </c>
      <c r="H125" s="57" t="s">
        <v>116</v>
      </c>
      <c r="I125" s="58">
        <f>I82</f>
        <v>159.22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2025.9999999999998</v>
      </c>
      <c r="B127" s="118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76.62685685748805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352.94794673752068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5.8309037900874647E-2</v>
      </c>
      <c r="I135" s="24">
        <f>($D$143/$E$144)*G145</f>
        <v>232.20259653784257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661.77740013285131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3982.2745306239995</v>
      </c>
      <c r="B143" s="107"/>
      <c r="C143" s="24">
        <f>I129</f>
        <v>0</v>
      </c>
      <c r="D143" s="108">
        <f>A143+C143</f>
        <v>3982.2745306239995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661.77740013285131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0.43625696486770726</v>
      </c>
      <c r="I155" s="73">
        <f>I40</f>
        <v>2025.9999999999998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0.32787198621524666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9.3371048917046034E-2</v>
      </c>
      <c r="I157" s="73">
        <f>I85</f>
        <v>433.62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661.77740013285131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661.77740013285131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Gesseiro</v>
      </c>
      <c r="B172" s="94"/>
      <c r="C172" s="94"/>
      <c r="D172" s="94"/>
      <c r="E172" s="94"/>
      <c r="F172" s="94"/>
      <c r="G172" s="75">
        <f>I158+I164+I168</f>
        <v>4644.0519307568511</v>
      </c>
      <c r="H172" s="74">
        <f>IF(D6="12x36",2,1)</f>
        <v>1</v>
      </c>
      <c r="I172" s="75">
        <f>G172*H172</f>
        <v>4644.0519307568511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4644.0519307568511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4"/>
  <sheetViews>
    <sheetView tabSelected="1" view="pageBreakPreview" topLeftCell="A10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191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186</v>
      </c>
      <c r="E7" s="96"/>
      <c r="F7" s="96"/>
      <c r="G7" s="140" t="s">
        <v>7</v>
      </c>
      <c r="H7" s="140"/>
      <c r="I7" s="142">
        <v>0.4</v>
      </c>
    </row>
    <row r="8" spans="1:11" ht="22.5" customHeight="1" x14ac:dyDescent="0.25">
      <c r="A8" s="122" t="s">
        <v>8</v>
      </c>
      <c r="B8" s="122"/>
      <c r="C8" s="122"/>
      <c r="D8" s="96" t="s">
        <v>186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1751.2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343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>
        <v>1789.04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0.68988947901210596</v>
      </c>
      <c r="I31" s="24">
        <f>IF(D6="12x36",I10,I10/H10*I5)</f>
        <v>1592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0.31011052098789399</v>
      </c>
      <c r="I35" s="24">
        <f>IF(I7=40%,I23*I7,0)</f>
        <v>715.61599999999999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2307.616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461.52320000000003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34.614239999999995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23.076160000000002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4.6152319999999998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57.690400000000004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184.60928000000001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69.22847999999999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13.845696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849.20268799999997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275.330895424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47.257668064000001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27.975228768000001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26.389896575999998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0.40152518399999998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1.019966272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0.42690896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209.50845663999999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588.31054588799998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54.522043231999994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3.962176672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21.809278815999999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80.293498719999988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216.49828088678404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216.49828088678404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1734.3050134947837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0.11891059864379515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7.4639801422767049E-2</v>
      </c>
      <c r="I82" s="24">
        <f>I89</f>
        <v>172.24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0.19355040006656221</v>
      </c>
      <c r="I85" s="26">
        <f>SUM(I79:I84)</f>
        <v>446.64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1592</v>
      </c>
      <c r="G89" s="38">
        <f>I14</f>
        <v>0.03</v>
      </c>
      <c r="H89" s="37">
        <f>F89*G89</f>
        <v>47.76</v>
      </c>
      <c r="I89" s="24">
        <f>IF((E89-H89)&gt;0,E89-H89,0)</f>
        <v>172.24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343</v>
      </c>
      <c r="B97" s="124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1.9451074240665622</v>
      </c>
      <c r="I99" s="48">
        <f>I40+I76+I85</f>
        <v>4488.5610134947838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863.26420269895686</v>
      </c>
      <c r="H112" s="57" t="s">
        <v>116</v>
      </c>
      <c r="I112" s="58">
        <f>I82</f>
        <v>172.24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2307.616</v>
      </c>
      <c r="B114" s="118"/>
      <c r="C114" s="62">
        <f>I51</f>
        <v>849.20268799999997</v>
      </c>
      <c r="D114" s="62">
        <f>I63</f>
        <v>588.31054588799998</v>
      </c>
      <c r="E114" s="62">
        <f>I70</f>
        <v>80.293498719999988</v>
      </c>
      <c r="F114" s="62">
        <f>I74</f>
        <v>216.49828088678404</v>
      </c>
      <c r="G114" s="62">
        <f>I85</f>
        <v>446.64</v>
      </c>
      <c r="H114" s="62">
        <f>A114+C114+D114+E114+F114+G114</f>
        <v>4488.5610134947838</v>
      </c>
      <c r="I114" s="62">
        <f>H114-I112</f>
        <v>4316.321013494784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776.93778242906114</v>
      </c>
      <c r="H125" s="57" t="s">
        <v>116</v>
      </c>
      <c r="I125" s="58">
        <f>I82</f>
        <v>172.24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2307.616</v>
      </c>
      <c r="B127" s="118"/>
      <c r="C127" s="62">
        <f>I51</f>
        <v>849.20268799999997</v>
      </c>
      <c r="D127" s="62">
        <f>I63</f>
        <v>588.31054588799998</v>
      </c>
      <c r="E127" s="62">
        <f>I70</f>
        <v>80.293498719999988</v>
      </c>
      <c r="F127" s="62">
        <f>I74</f>
        <v>216.49828088678404</v>
      </c>
      <c r="G127" s="62">
        <f>I85</f>
        <v>446.64</v>
      </c>
      <c r="H127" s="62">
        <f>A127+C127+D127+E127+F127+G127</f>
        <v>4488.5610134947838</v>
      </c>
      <c r="I127" s="62">
        <f>H127-I125</f>
        <v>4316.321013494784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86.36881250456436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397.81998486950852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5.8309037900874633E-2</v>
      </c>
      <c r="I135" s="24">
        <f>($D$143/$E$144)*G145</f>
        <v>261.72367425625561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745.91247163032847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4488.5610134947838</v>
      </c>
      <c r="B143" s="107"/>
      <c r="C143" s="24">
        <f>I129</f>
        <v>0</v>
      </c>
      <c r="D143" s="108">
        <f>A143+C143</f>
        <v>4488.5610134947838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745.91247163032847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0.44084968747240572</v>
      </c>
      <c r="I155" s="73">
        <f>I40</f>
        <v>2307.616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0.33132367914809124</v>
      </c>
      <c r="I156" s="73">
        <f>I51+I63+I70+I74</f>
        <v>1734.3050134947837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8.5326633379503039E-2</v>
      </c>
      <c r="I157" s="73">
        <f>I85</f>
        <v>446.64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4488.5610134947838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0.14249999999999999</v>
      </c>
      <c r="I167" s="24">
        <f>I138</f>
        <v>745.91247163032847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0.14249999999999999</v>
      </c>
      <c r="I168" s="48">
        <f>I138</f>
        <v>745.91247163032847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Aux de Manutenção</v>
      </c>
      <c r="B172" s="94"/>
      <c r="C172" s="94"/>
      <c r="D172" s="94"/>
      <c r="E172" s="94"/>
      <c r="F172" s="94"/>
      <c r="G172" s="75">
        <f>I158+I164+I168</f>
        <v>5234.4734851251123</v>
      </c>
      <c r="H172" s="74">
        <f>IF(D6="12x36",2,1)</f>
        <v>1</v>
      </c>
      <c r="I172" s="75">
        <f>G172*H172</f>
        <v>5234.4734851251123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5234.4734851251123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4"/>
  <sheetViews>
    <sheetView tabSelected="1" view="pageBreakPreview" topLeftCell="A10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199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217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217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3541.74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195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334.27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0.2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3219.7636363636361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3219.7636363636361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643.95272727272732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48.296454545454537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32.197636363636363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6.4395272727272728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80.494090909090914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257.5810909090909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96.592909090909075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19.318581818181816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1184.8730181818182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384.16287850909089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65.937539509090911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39.033194563636364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36.821216945454545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0.56023887272727269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1.4231355272727273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0.59565627272727273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292.32234054545449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820.85620074545454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76.073355436363627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5.5283341636363632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30.429986127272723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112.03167572727271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302.07508187432728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302.07508187432728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2419.8359765288728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8.305454381179872E-2</v>
      </c>
      <c r="I79" s="24">
        <f>I97</f>
        <v>267.416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3.8327996973239152E-2</v>
      </c>
      <c r="I82" s="24">
        <f>I89</f>
        <v>123.40709090909093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0.12138254078503788</v>
      </c>
      <c r="I85" s="26">
        <f>SUM(I79:I84)</f>
        <v>390.82309090909092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3219.7636363636361</v>
      </c>
      <c r="G89" s="38">
        <f>I14</f>
        <v>0.03</v>
      </c>
      <c r="H89" s="37">
        <f>F89*G89</f>
        <v>96.592909090909075</v>
      </c>
      <c r="I89" s="24">
        <f>IF((E89-H89)&gt;0,E89-H89,0)</f>
        <v>123.40709090909093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Vale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334.27</v>
      </c>
      <c r="B97" s="124"/>
      <c r="C97" s="42">
        <f>I16</f>
        <v>1</v>
      </c>
      <c r="D97" s="17">
        <v>1</v>
      </c>
      <c r="E97" s="37">
        <f>A97*C97*D97</f>
        <v>334.27</v>
      </c>
      <c r="F97" s="37">
        <f>E97</f>
        <v>334.27</v>
      </c>
      <c r="G97" s="43">
        <f>I17</f>
        <v>0.2</v>
      </c>
      <c r="H97" s="37">
        <f>F97*G97</f>
        <v>66.853999999999999</v>
      </c>
      <c r="I97" s="24">
        <f>E97-H97</f>
        <v>267.416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1.872939564785038</v>
      </c>
      <c r="I99" s="48">
        <f>I40+I76+I85</f>
        <v>6030.4227038015997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1181.403122578502</v>
      </c>
      <c r="H112" s="57" t="s">
        <v>116</v>
      </c>
      <c r="I112" s="58">
        <f>I82</f>
        <v>123.40709090909093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3219.7636363636361</v>
      </c>
      <c r="B114" s="118"/>
      <c r="C114" s="62">
        <f>I51</f>
        <v>1184.8730181818182</v>
      </c>
      <c r="D114" s="62">
        <f>I63</f>
        <v>820.85620074545454</v>
      </c>
      <c r="E114" s="62">
        <f>I70</f>
        <v>112.03167572727271</v>
      </c>
      <c r="F114" s="62">
        <f>I74</f>
        <v>302.07508187432728</v>
      </c>
      <c r="G114" s="62">
        <f>I85</f>
        <v>390.82309090909092</v>
      </c>
      <c r="H114" s="62">
        <f>A114+C114+D114+E114+F114+G114</f>
        <v>6030.4227038016006</v>
      </c>
      <c r="I114" s="62">
        <f>H114-I112</f>
        <v>5907.01561289251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1063.2628103206519</v>
      </c>
      <c r="H125" s="57" t="s">
        <v>116</v>
      </c>
      <c r="I125" s="58">
        <f>I82</f>
        <v>123.40709090909093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3219.7636363636361</v>
      </c>
      <c r="B127" s="118"/>
      <c r="C127" s="62">
        <f>I51</f>
        <v>1184.8730181818182</v>
      </c>
      <c r="D127" s="62">
        <f>I63</f>
        <v>820.85620074545454</v>
      </c>
      <c r="E127" s="62">
        <f>I70</f>
        <v>112.03167572727271</v>
      </c>
      <c r="F127" s="62">
        <f>I74</f>
        <v>302.07508187432728</v>
      </c>
      <c r="G127" s="62">
        <f>I85</f>
        <v>390.82309090909092</v>
      </c>
      <c r="H127" s="62">
        <f>A127+C127+D127+E127+F127+G127</f>
        <v>6030.4227038016006</v>
      </c>
      <c r="I127" s="62">
        <f>H127-I125</f>
        <v>5907.01561289251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116.03728817810661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8.8629737609329462E-2</v>
      </c>
      <c r="I134" s="24">
        <f>($D$143/$E$144)*G144</f>
        <v>534.47478191127891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5.8309037900874654E-2</v>
      </c>
      <c r="I135" s="24">
        <f>($D$143/$E$144)*G145</f>
        <v>351.62814599426247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0.16618075801749274</v>
      </c>
      <c r="I138" s="26">
        <f>SUM(I133:I137)</f>
        <v>1002.1402160836479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6030.4227038015997</v>
      </c>
      <c r="B143" s="107"/>
      <c r="C143" s="24">
        <f>I129</f>
        <v>0</v>
      </c>
      <c r="D143" s="108">
        <f>A143+C143</f>
        <v>6030.4227038015997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0.16618075801749274</v>
      </c>
      <c r="I151" s="48">
        <f>I138</f>
        <v>1002.1402160836479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0.45783644924945427</v>
      </c>
      <c r="I155" s="73">
        <f>I40</f>
        <v>3219.7636363636361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0.34409019927664691</v>
      </c>
      <c r="I156" s="73">
        <f>I51+I63+I70+I74</f>
        <v>2419.8359765288728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5.5573351473898809E-2</v>
      </c>
      <c r="I157" s="73">
        <f>I85</f>
        <v>390.82309090909092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6030.4227038015997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1002.1402160836479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1002.1402160836479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Técnico em segurança do trabalho</v>
      </c>
      <c r="B172" s="94"/>
      <c r="C172" s="94"/>
      <c r="D172" s="94"/>
      <c r="E172" s="94"/>
      <c r="F172" s="94"/>
      <c r="G172" s="75">
        <f>I158+I164+I168</f>
        <v>7032.5629198852475</v>
      </c>
      <c r="H172" s="74">
        <f>IF(D6="12x36",2,1)</f>
        <v>1</v>
      </c>
      <c r="I172" s="75">
        <f>G172*H172</f>
        <v>7032.5629198852475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7032.5629198852475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74"/>
  <sheetViews>
    <sheetView tabSelected="1" view="pageBreakPreview" topLeftCell="A85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208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209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209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22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1.3041168658698551E-2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1.3041168658698551E-2</v>
      </c>
      <c r="I85" s="26">
        <f>SUM(I79:I84)</f>
        <v>39.28000000000003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1.7645981926586987</v>
      </c>
      <c r="I99" s="48">
        <f>I40+I76+I85</f>
        <v>5314.9697562879983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1055.1379512575998</v>
      </c>
      <c r="H112" s="57" t="s">
        <v>116</v>
      </c>
      <c r="I112" s="58">
        <f>I82</f>
        <v>39.28000000000003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3011.9999999999995</v>
      </c>
      <c r="B114" s="118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39.28000000000003</v>
      </c>
      <c r="H114" s="62">
        <f>A114+C114+D114+E114+F114+G114</f>
        <v>5314.9697562879983</v>
      </c>
      <c r="I114" s="62">
        <f>H114-I112</f>
        <v>5275.6897562879985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949.62415613183975</v>
      </c>
      <c r="H125" s="57" t="s">
        <v>116</v>
      </c>
      <c r="I125" s="58">
        <f>I82</f>
        <v>39.28000000000003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3011.9999999999995</v>
      </c>
      <c r="B127" s="118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39.28000000000003</v>
      </c>
      <c r="H127" s="62">
        <f>A127+C127+D127+E127+F127+G127</f>
        <v>5314.9697562879983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102.27055507726179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471.06437490132697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309.91077296139935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883.24570293998818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5314.9697562879983</v>
      </c>
      <c r="B143" s="107"/>
      <c r="C143" s="24">
        <f>I129</f>
        <v>0</v>
      </c>
      <c r="D143" s="108">
        <f>A143+C143</f>
        <v>5314.9697562879983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883.24570293998818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0.48594632113275338</v>
      </c>
      <c r="I155" s="73">
        <f>I40</f>
        <v>3011.9999999999995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0.36521637093428039</v>
      </c>
      <c r="I156" s="73">
        <f>I51+I63+I70+I74</f>
        <v>2263.6897562879994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6.3373079329663243E-3</v>
      </c>
      <c r="I157" s="73">
        <f>I85</f>
        <v>39.28000000000003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5314.9697562879983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883.24570293998818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883.24570293998818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Técnico em Edificações</v>
      </c>
      <c r="B172" s="94"/>
      <c r="C172" s="94"/>
      <c r="D172" s="94"/>
      <c r="E172" s="94"/>
      <c r="F172" s="94"/>
      <c r="G172" s="75">
        <f>I158+I164+I168</f>
        <v>6198.2154592279867</v>
      </c>
      <c r="H172" s="74">
        <f>IF(D6="12x36",2,1)</f>
        <v>1</v>
      </c>
      <c r="I172" s="75">
        <f>G172*H172</f>
        <v>6198.2154592279867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6198.2154592279867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74"/>
  <sheetViews>
    <sheetView tabSelected="1" view="pageBreakPreview" topLeftCell="A91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203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209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209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>
        <v>0.3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22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0.76923076923076927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0.23076923076923075</v>
      </c>
      <c r="I32" s="24">
        <f>IF(I9=30%,I31*I9,0)</f>
        <v>903.5999999999998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3915.5999999999995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783.11999999999989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58.733999999999988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39.155999999999999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7.8311999999999991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97.889999999999986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313.24799999999999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117.46799999999998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23.493599999999997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1440.9407999999999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467.18589839999993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80.187572399999993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47.468818799999994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44.778801599999994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0.68131439999999988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1.7306951999999998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0.72438599999999986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355.49732399999994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998.25481079999986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92.513881199999986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6.723085199999999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37.006335599999993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136.24330199999997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367.35777037439999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367.35777037439999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2942.7966831743993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1.0031668198998886E-2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1.0031668198998886E-2</v>
      </c>
      <c r="I85" s="26">
        <f>SUM(I79:I84)</f>
        <v>39.28000000000003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1.7615886921989989</v>
      </c>
      <c r="I99" s="48">
        <f>I40+I76+I85</f>
        <v>6897.676683174398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1371.67933663488</v>
      </c>
      <c r="H112" s="57" t="s">
        <v>116</v>
      </c>
      <c r="I112" s="58">
        <f>I82</f>
        <v>39.28000000000003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3915.5999999999995</v>
      </c>
      <c r="B114" s="118"/>
      <c r="C114" s="62">
        <f>I51</f>
        <v>1440.9407999999999</v>
      </c>
      <c r="D114" s="62">
        <f>I63</f>
        <v>998.25481079999986</v>
      </c>
      <c r="E114" s="62">
        <f>I70</f>
        <v>136.24330199999997</v>
      </c>
      <c r="F114" s="62">
        <f>I74</f>
        <v>367.35777037439999</v>
      </c>
      <c r="G114" s="62">
        <f>I85</f>
        <v>39.28000000000003</v>
      </c>
      <c r="H114" s="62">
        <f>A114+C114+D114+E114+F114+G114</f>
        <v>6897.6766831743989</v>
      </c>
      <c r="I114" s="62">
        <f>H114-I112</f>
        <v>6858.3966831743992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1234.5114029713918</v>
      </c>
      <c r="H125" s="57" t="s">
        <v>116</v>
      </c>
      <c r="I125" s="58">
        <f>I82</f>
        <v>39.28000000000003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3915.5999999999995</v>
      </c>
      <c r="B127" s="118"/>
      <c r="C127" s="62">
        <f>I51</f>
        <v>1440.9407999999999</v>
      </c>
      <c r="D127" s="62">
        <f>I63</f>
        <v>998.25481079999986</v>
      </c>
      <c r="E127" s="62">
        <f>I70</f>
        <v>136.24330199999997</v>
      </c>
      <c r="F127" s="62">
        <f>I74</f>
        <v>367.35777037439999</v>
      </c>
      <c r="G127" s="62">
        <f>I85</f>
        <v>39.28000000000003</v>
      </c>
      <c r="H127" s="62">
        <f>A127+C127+D127+E127+F127+G127</f>
        <v>6897.6766831743989</v>
      </c>
      <c r="I127" s="62">
        <f>H127-I125</f>
        <v>6858.3966831743992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132.72497407857443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611.33927454373679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5.8309037900874647E-2</v>
      </c>
      <c r="I135" s="24">
        <f>($D$143/$E$144)*G145</f>
        <v>402.19689114719529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1146.2611397695064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6897.676683174398</v>
      </c>
      <c r="B143" s="107"/>
      <c r="C143" s="24">
        <f>I129</f>
        <v>0</v>
      </c>
      <c r="D143" s="108">
        <f>A143+C143</f>
        <v>6897.676683174398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1146.2611397695064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0.48677651247271525</v>
      </c>
      <c r="I155" s="73">
        <f>I40</f>
        <v>3915.5999999999995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0.3658403070670927</v>
      </c>
      <c r="I156" s="73">
        <f>I51+I63+I70+I74</f>
        <v>2942.7966831743993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4.8831804601921222E-3</v>
      </c>
      <c r="I157" s="73">
        <f>I85</f>
        <v>39.28000000000003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6897.676683174398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0.14249999999999999</v>
      </c>
      <c r="I167" s="24">
        <f>I138</f>
        <v>1146.2611397695064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0.14249999999999999</v>
      </c>
      <c r="I168" s="48">
        <f>I138</f>
        <v>1146.2611397695064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Técnico eletricista</v>
      </c>
      <c r="B172" s="94"/>
      <c r="C172" s="94"/>
      <c r="D172" s="94"/>
      <c r="E172" s="94"/>
      <c r="F172" s="94"/>
      <c r="G172" s="75">
        <f>I158+I164+I168</f>
        <v>8043.9378229439044</v>
      </c>
      <c r="H172" s="74">
        <f>IF(D6="12x36",2,1)</f>
        <v>1</v>
      </c>
      <c r="I172" s="75">
        <f>G172*H172</f>
        <v>8043.9378229439044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8043.9378229439044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74"/>
  <sheetViews>
    <sheetView tabSelected="1" view="pageBreakPreview" topLeftCell="A85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9" t="s">
        <v>204</v>
      </c>
      <c r="E5" s="149"/>
      <c r="F5" s="149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209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209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22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1.3041168658698551E-2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1.3041168658698551E-2</v>
      </c>
      <c r="I85" s="26">
        <f>SUM(I79:I84)</f>
        <v>39.28000000000003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1.7645981926586987</v>
      </c>
      <c r="I99" s="48">
        <f>I40+I76+I85</f>
        <v>5314.9697562879983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1055.1379512575998</v>
      </c>
      <c r="H112" s="57" t="s">
        <v>116</v>
      </c>
      <c r="I112" s="58">
        <f>I82</f>
        <v>39.28000000000003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3011.9999999999995</v>
      </c>
      <c r="B114" s="118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39.28000000000003</v>
      </c>
      <c r="H114" s="62">
        <f>A114+C114+D114+E114+F114+G114</f>
        <v>5314.9697562879983</v>
      </c>
      <c r="I114" s="62">
        <f>H114-I112</f>
        <v>5275.6897562879985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949.62415613183975</v>
      </c>
      <c r="H125" s="57" t="s">
        <v>116</v>
      </c>
      <c r="I125" s="58">
        <f>I82</f>
        <v>39.28000000000003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3011.9999999999995</v>
      </c>
      <c r="B127" s="118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39.28000000000003</v>
      </c>
      <c r="H127" s="62">
        <f>A127+C127+D127+E127+F127+G127</f>
        <v>5314.9697562879983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102.27055507726179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471.06437490132697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309.91077296139935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883.24570293998818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5314.9697562879983</v>
      </c>
      <c r="B143" s="107"/>
      <c r="C143" s="24">
        <f>I129</f>
        <v>0</v>
      </c>
      <c r="D143" s="108">
        <f>A143+C143</f>
        <v>5314.9697562879983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883.24570293998818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0.48594632113275338</v>
      </c>
      <c r="I155" s="73">
        <f>I40</f>
        <v>3011.9999999999995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0.36521637093428039</v>
      </c>
      <c r="I156" s="73">
        <f>I51+I63+I70+I74</f>
        <v>2263.6897562879994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6.3373079329663243E-3</v>
      </c>
      <c r="I157" s="73">
        <f>I85</f>
        <v>39.28000000000003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5314.9697562879983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883.24570293998818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883.24570293998818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Técnico em telecomunicações e rede lógica/sistema cabeado</v>
      </c>
      <c r="B172" s="94"/>
      <c r="C172" s="94"/>
      <c r="D172" s="94"/>
      <c r="E172" s="94"/>
      <c r="F172" s="94"/>
      <c r="G172" s="75">
        <f>I158+I164+I168</f>
        <v>6198.2154592279867</v>
      </c>
      <c r="H172" s="74">
        <f>IF(D6="12x36",2,1)</f>
        <v>1</v>
      </c>
      <c r="I172" s="75">
        <f>G172*H172</f>
        <v>6198.2154592279867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6198.2154592279867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74"/>
  <sheetViews>
    <sheetView tabSelected="1" view="pageBreakPreview" topLeftCell="A85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9" t="s">
        <v>207</v>
      </c>
      <c r="E5" s="149"/>
      <c r="F5" s="149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209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209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22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1.3041168658698551E-2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1.3041168658698551E-2</v>
      </c>
      <c r="I85" s="26">
        <f>SUM(I79:I84)</f>
        <v>39.28000000000003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1.7645981926586987</v>
      </c>
      <c r="I99" s="48">
        <f>I40+I76+I85</f>
        <v>5314.9697562879983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1055.1379512575998</v>
      </c>
      <c r="H112" s="57" t="s">
        <v>116</v>
      </c>
      <c r="I112" s="58">
        <f>I82</f>
        <v>39.28000000000003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3011.9999999999995</v>
      </c>
      <c r="B114" s="118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39.28000000000003</v>
      </c>
      <c r="H114" s="62">
        <f>A114+C114+D114+E114+F114+G114</f>
        <v>5314.9697562879983</v>
      </c>
      <c r="I114" s="62">
        <f>H114-I112</f>
        <v>5275.6897562879985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949.62415613183975</v>
      </c>
      <c r="H125" s="57" t="s">
        <v>116</v>
      </c>
      <c r="I125" s="58">
        <f>I82</f>
        <v>39.28000000000003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3011.9999999999995</v>
      </c>
      <c r="B127" s="118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39.28000000000003</v>
      </c>
      <c r="H127" s="62">
        <f>A127+C127+D127+E127+F127+G127</f>
        <v>5314.9697562879983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102.27055507726179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471.06437490132697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309.91077296139935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883.24570293998818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5314.9697562879983</v>
      </c>
      <c r="B143" s="107"/>
      <c r="C143" s="24">
        <f>I129</f>
        <v>0</v>
      </c>
      <c r="D143" s="108">
        <f>A143+C143</f>
        <v>5314.9697562879983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883.24570293998818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0.48594632113275338</v>
      </c>
      <c r="I155" s="73">
        <f>I40</f>
        <v>3011.9999999999995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0.36521637093428039</v>
      </c>
      <c r="I156" s="73">
        <f>I51+I63+I70+I74</f>
        <v>2263.6897562879994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6.3373079329663243E-3</v>
      </c>
      <c r="I157" s="73">
        <f>I85</f>
        <v>39.28000000000003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5314.9697562879983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883.24570293998818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883.24570293998818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Técnico em Refrigeração</v>
      </c>
      <c r="B172" s="94"/>
      <c r="C172" s="94"/>
      <c r="D172" s="94"/>
      <c r="E172" s="94"/>
      <c r="F172" s="94"/>
      <c r="G172" s="75">
        <f>I158+I164+I168</f>
        <v>6198.2154592279867</v>
      </c>
      <c r="H172" s="74">
        <f>IF(D6="12x36",2,1)</f>
        <v>1</v>
      </c>
      <c r="I172" s="75">
        <f>G172*H172</f>
        <v>6198.2154592279867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6198.2154592279867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74"/>
  <sheetViews>
    <sheetView tabSelected="1" view="pageBreakPreview" topLeftCell="A85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205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218</v>
      </c>
      <c r="E7" s="96"/>
      <c r="F7" s="96"/>
      <c r="G7" s="140" t="s">
        <v>7</v>
      </c>
      <c r="H7" s="140"/>
      <c r="I7" s="142">
        <v>0.4</v>
      </c>
    </row>
    <row r="8" spans="1:11" ht="22.5" customHeight="1" x14ac:dyDescent="0.25">
      <c r="A8" s="122" t="s">
        <v>8</v>
      </c>
      <c r="B8" s="122"/>
      <c r="C8" s="122"/>
      <c r="D8" s="96" t="s">
        <v>218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2250.6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0.03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245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194</v>
      </c>
      <c r="I16" s="14">
        <v>1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0.15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24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>
        <v>1789.04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0.74087056274297369</v>
      </c>
      <c r="I31" s="24">
        <f>IF(D6="12x36",I10,I10/H10*I5)</f>
        <v>2046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0.25912943725702631</v>
      </c>
      <c r="I35" s="24">
        <f>IF(I7=40%,I23*I7,0)</f>
        <v>715.61599999999999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2761.616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552.32320000000004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41.424239999999998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27.616160000000001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5.5232320000000001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69.040400000000005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220.92928000000001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82.848479999999995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16.569696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1016.2746880000001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329.49945142400003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56.555134064000001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33.479070768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31.581840576000001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0.48052118399999999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1.2206342720000001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0.51089896000000001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250.72711663999999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704.05466788800004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65.248701232000002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4.7416946720000004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26.100032815999999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96.090428719999991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259.09211778278404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259.09211778278404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2075.5119023907841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7.5408746183394076E-2</v>
      </c>
      <c r="I79" s="24">
        <f>I97</f>
        <v>208.25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5.7437384487923016E-2</v>
      </c>
      <c r="I82" s="24">
        <f>I89</f>
        <v>158.62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0.13284613067131709</v>
      </c>
      <c r="I85" s="26">
        <f>SUM(I79:I84)</f>
        <v>366.87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2046</v>
      </c>
      <c r="G89" s="38">
        <f>I14</f>
        <v>0.03</v>
      </c>
      <c r="H89" s="37">
        <f>F89*G89</f>
        <v>61.379999999999995</v>
      </c>
      <c r="I89" s="24">
        <f>IF((E89-H89)&gt;0,E89-H89,0)</f>
        <v>158.62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245</v>
      </c>
      <c r="B97" s="124"/>
      <c r="C97" s="42">
        <f>I16</f>
        <v>1</v>
      </c>
      <c r="D97" s="17">
        <v>1</v>
      </c>
      <c r="E97" s="37">
        <f>A97*C97*D97</f>
        <v>245</v>
      </c>
      <c r="F97" s="37">
        <f>E97</f>
        <v>245</v>
      </c>
      <c r="G97" s="43">
        <f>I17</f>
        <v>0.15</v>
      </c>
      <c r="H97" s="37">
        <f>F97*G97</f>
        <v>36.75</v>
      </c>
      <c r="I97" s="24">
        <f>E97-H97</f>
        <v>208.25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1.8844031546713171</v>
      </c>
      <c r="I99" s="48">
        <f>I40+I76+I85</f>
        <v>5203.9979023907845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1009.0755804781568</v>
      </c>
      <c r="H112" s="57" t="s">
        <v>116</v>
      </c>
      <c r="I112" s="58">
        <f>I82</f>
        <v>158.62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2761.616</v>
      </c>
      <c r="B114" s="118"/>
      <c r="C114" s="62">
        <f>I51</f>
        <v>1016.2746880000001</v>
      </c>
      <c r="D114" s="62">
        <f>I63</f>
        <v>704.05466788800004</v>
      </c>
      <c r="E114" s="62">
        <f>I70</f>
        <v>96.090428719999991</v>
      </c>
      <c r="F114" s="62">
        <f>I74</f>
        <v>259.09211778278404</v>
      </c>
      <c r="G114" s="62">
        <f>I85</f>
        <v>366.87</v>
      </c>
      <c r="H114" s="62">
        <f>A114+C114+D114+E114+F114+G114</f>
        <v>5203.9979023907836</v>
      </c>
      <c r="I114" s="62">
        <f>H114-I112</f>
        <v>5045.3779023907837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908.16802243034101</v>
      </c>
      <c r="H125" s="57" t="s">
        <v>116</v>
      </c>
      <c r="I125" s="58">
        <f>I82</f>
        <v>158.62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2761.616</v>
      </c>
      <c r="B127" s="118"/>
      <c r="C127" s="62">
        <f>I51</f>
        <v>1016.2746880000001</v>
      </c>
      <c r="D127" s="62">
        <f>I63</f>
        <v>704.05466788800004</v>
      </c>
      <c r="E127" s="62">
        <f>I70</f>
        <v>96.090428719999991</v>
      </c>
      <c r="F127" s="62">
        <f>I74</f>
        <v>259.09211778278404</v>
      </c>
      <c r="G127" s="62">
        <f>I85</f>
        <v>366.87</v>
      </c>
      <c r="H127" s="62">
        <f>A127+C127+D127+E127+F127+G127</f>
        <v>5203.9979023907836</v>
      </c>
      <c r="I127" s="62">
        <f>H127-I125</f>
        <v>5045.3779023907837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100.13523660577022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461.22896860839609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303.44011092657638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864.80431614074269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5203.9979023907845</v>
      </c>
      <c r="B143" s="107"/>
      <c r="C143" s="24">
        <f>I129</f>
        <v>0</v>
      </c>
      <c r="D143" s="108">
        <f>A143+C143</f>
        <v>5203.9979023907845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864.80431614074269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0.45505124414290604</v>
      </c>
      <c r="I155" s="73">
        <f>I40</f>
        <v>2761.616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0.34199695881553993</v>
      </c>
      <c r="I156" s="73">
        <f>I51+I63+I70+I74</f>
        <v>2075.5119023907841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6.0451797041553908E-2</v>
      </c>
      <c r="I157" s="73">
        <f>I85</f>
        <v>366.87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5203.9979023907845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0.14249999999999999</v>
      </c>
      <c r="I167" s="24">
        <f>I138</f>
        <v>864.80431614074269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0.14249999999999999</v>
      </c>
      <c r="I168" s="48">
        <f>I138</f>
        <v>864.80431614074269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Hidráulico</v>
      </c>
      <c r="B172" s="94"/>
      <c r="C172" s="94"/>
      <c r="D172" s="94"/>
      <c r="E172" s="94"/>
      <c r="F172" s="94"/>
      <c r="G172" s="75">
        <f>I158+I164+I168</f>
        <v>6068.8022185315276</v>
      </c>
      <c r="H172" s="74">
        <f>IF(D6="12x36",2,1)</f>
        <v>1</v>
      </c>
      <c r="I172" s="75">
        <f>G172*H172</f>
        <v>6068.8022185315276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6068.8022185315276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74"/>
  <sheetViews>
    <sheetView tabSelected="1" view="pageBreakPreview" topLeftCell="A82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210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211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212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200</v>
      </c>
      <c r="I10" s="11">
        <v>10830.77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0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213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10830.77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10830.77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2166.154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162.46154999999999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108.30770000000001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21.661540000000002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270.76925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866.46160000000009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324.92309999999998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64.984620000000007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3985.72336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1292.2624917800001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221.80333883000003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131.30142471000002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123.86068572000001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1.8845539800000002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4.7872003400000001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2.00369245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983.3256083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2761.22899611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255.89860278999998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18.59643209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102.36160726999999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376.85664214999997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1016.1322705684802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1016.1322705684802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8139.9412688284792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10830.77</v>
      </c>
      <c r="G89" s="38">
        <f>I14</f>
        <v>0.06</v>
      </c>
      <c r="H89" s="37">
        <f>F89*G89</f>
        <v>649.84619999999995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1.751557024</v>
      </c>
      <c r="I99" s="48">
        <f>I40+I76+I85</f>
        <v>18970.71126882848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3794.1422537656963</v>
      </c>
      <c r="H112" s="57" t="s">
        <v>116</v>
      </c>
      <c r="I112" s="58">
        <f>I82</f>
        <v>0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10830.77</v>
      </c>
      <c r="B114" s="118"/>
      <c r="C114" s="62">
        <f>I51</f>
        <v>3985.72336</v>
      </c>
      <c r="D114" s="62">
        <f>I63</f>
        <v>2761.22899611</v>
      </c>
      <c r="E114" s="62">
        <f>I70</f>
        <v>376.85664214999997</v>
      </c>
      <c r="F114" s="62">
        <f>I74</f>
        <v>1016.1322705684802</v>
      </c>
      <c r="G114" s="62">
        <f>I85</f>
        <v>0</v>
      </c>
      <c r="H114" s="62">
        <f>A114+C114+D114+E114+F114+G114</f>
        <v>18970.71126882848</v>
      </c>
      <c r="I114" s="62">
        <f>H114-I112</f>
        <v>18970.71126882848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3414.7280283891264</v>
      </c>
      <c r="H125" s="57" t="s">
        <v>116</v>
      </c>
      <c r="I125" s="58">
        <f>I82</f>
        <v>0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10830.77</v>
      </c>
      <c r="B127" s="118"/>
      <c r="C127" s="62">
        <f>I51</f>
        <v>3985.72336</v>
      </c>
      <c r="D127" s="62">
        <f>I63</f>
        <v>2761.22899611</v>
      </c>
      <c r="E127" s="62">
        <f>I70</f>
        <v>376.85664214999997</v>
      </c>
      <c r="F127" s="62">
        <f>I74</f>
        <v>1016.1322705684802</v>
      </c>
      <c r="G127" s="62">
        <f>I85</f>
        <v>0</v>
      </c>
      <c r="H127" s="62">
        <f>A127+C127+D127+E127+F127+G127</f>
        <v>18970.71126882848</v>
      </c>
      <c r="I127" s="62">
        <f>H127-I125</f>
        <v>18970.71126882848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365.03409438562096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1681.3691620186175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1106.1639223806694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3152.5671787849078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18970.71126882848</v>
      </c>
      <c r="B143" s="107"/>
      <c r="C143" s="24">
        <f>I129</f>
        <v>0</v>
      </c>
      <c r="D143" s="108">
        <f>A143+C143</f>
        <v>18970.71126882848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3152.5671787849078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0.48956442082698642</v>
      </c>
      <c r="I155" s="73">
        <f>I40</f>
        <v>10830.77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0.36793557917301351</v>
      </c>
      <c r="I156" s="73">
        <f>I51+I63+I70+I74</f>
        <v>8139.9412688284792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0</v>
      </c>
      <c r="I157" s="73">
        <f>I85</f>
        <v>0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18970.71126882848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0.14249999999999999</v>
      </c>
      <c r="I167" s="24">
        <f>I138</f>
        <v>3152.5671787849078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0.14249999999999999</v>
      </c>
      <c r="I168" s="48">
        <f>I138</f>
        <v>3152.5671787849078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Engenheiro eletricista (40h)</v>
      </c>
      <c r="B172" s="94"/>
      <c r="C172" s="94"/>
      <c r="D172" s="94"/>
      <c r="E172" s="94"/>
      <c r="F172" s="94"/>
      <c r="G172" s="75">
        <f>I158+I164+I168</f>
        <v>22123.278447613389</v>
      </c>
      <c r="H172" s="74">
        <f>IF(D6="12x36",2,1)</f>
        <v>1</v>
      </c>
      <c r="I172" s="75">
        <f>G172*H172</f>
        <v>22123.278447613389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22123.278447613389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74"/>
  <sheetViews>
    <sheetView tabSelected="1" view="pageBreakPreview" topLeftCell="A4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214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100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20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211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212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200</v>
      </c>
      <c r="I10" s="11">
        <v>10830.77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0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213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5415.3850000000002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5415.3850000000002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1083.077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81.230774999999994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54.153850000000006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10.830770000000001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135.384625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433.23080000000004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162.46154999999999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32.492310000000003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1992.86168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646.13124589000006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110.90166941500001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65.65071235500001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61.930342860000003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0.94227699000000009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2.39360017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1.001846225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491.66280415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1380.614498055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127.94930139499999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9.2982160450000002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51.180803634999997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188.42832107499999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508.06613528424009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508.06613528424009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4069.9706344142396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5415.3850000000002</v>
      </c>
      <c r="G89" s="38">
        <f>I14</f>
        <v>0.06</v>
      </c>
      <c r="H89" s="37">
        <f>F89*G89</f>
        <v>324.92309999999998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1.751557024</v>
      </c>
      <c r="I99" s="48">
        <f>I40+I76+I85</f>
        <v>9485.3556344142398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1897.0711268828481</v>
      </c>
      <c r="H112" s="57" t="s">
        <v>116</v>
      </c>
      <c r="I112" s="58">
        <f>I82</f>
        <v>0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5415.3850000000002</v>
      </c>
      <c r="B114" s="118"/>
      <c r="C114" s="62">
        <f>I51</f>
        <v>1992.86168</v>
      </c>
      <c r="D114" s="62">
        <f>I63</f>
        <v>1380.614498055</v>
      </c>
      <c r="E114" s="62">
        <f>I70</f>
        <v>188.42832107499999</v>
      </c>
      <c r="F114" s="62">
        <f>I74</f>
        <v>508.06613528424009</v>
      </c>
      <c r="G114" s="62">
        <f>I85</f>
        <v>0</v>
      </c>
      <c r="H114" s="62">
        <f>A114+C114+D114+E114+F114+G114</f>
        <v>9485.3556344142398</v>
      </c>
      <c r="I114" s="62">
        <f>H114-I112</f>
        <v>9485.3556344142398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1707.3640141945632</v>
      </c>
      <c r="H125" s="57" t="s">
        <v>116</v>
      </c>
      <c r="I125" s="58">
        <f>I82</f>
        <v>0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5415.3850000000002</v>
      </c>
      <c r="B127" s="118"/>
      <c r="C127" s="62">
        <f>I51</f>
        <v>1992.86168</v>
      </c>
      <c r="D127" s="62">
        <f>I63</f>
        <v>1380.614498055</v>
      </c>
      <c r="E127" s="62">
        <f>I70</f>
        <v>188.42832107499999</v>
      </c>
      <c r="F127" s="62">
        <f>I74</f>
        <v>508.06613528424009</v>
      </c>
      <c r="G127" s="62">
        <f>I85</f>
        <v>0</v>
      </c>
      <c r="H127" s="62">
        <f>A127+C127+D127+E127+F127+G127</f>
        <v>9485.3556344142398</v>
      </c>
      <c r="I127" s="62">
        <f>H127-I125</f>
        <v>9485.3556344142398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182.51704719281048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840.68458100930877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553.08196119033471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1576.2835893924539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9485.3556344142398</v>
      </c>
      <c r="B143" s="107"/>
      <c r="C143" s="24">
        <f>I129</f>
        <v>0</v>
      </c>
      <c r="D143" s="108">
        <f>A143+C143</f>
        <v>9485.3556344142398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1576.2835893924539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0.48956442082698642</v>
      </c>
      <c r="I155" s="73">
        <f>I40</f>
        <v>5415.3850000000002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0.36793557917301351</v>
      </c>
      <c r="I156" s="73">
        <f>I51+I63+I70+I74</f>
        <v>4069.9706344142396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0</v>
      </c>
      <c r="I157" s="73">
        <f>I85</f>
        <v>0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9485.3556344142398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0.14249999999999999</v>
      </c>
      <c r="I167" s="24">
        <f>I138</f>
        <v>1576.2835893924539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0.14249999999999999</v>
      </c>
      <c r="I168" s="48">
        <f>I138</f>
        <v>1576.2835893924539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Engenheiro eletricista (20h)</v>
      </c>
      <c r="B172" s="94"/>
      <c r="C172" s="94"/>
      <c r="D172" s="94"/>
      <c r="E172" s="94"/>
      <c r="F172" s="94"/>
      <c r="G172" s="75">
        <f>I158+I164+I168</f>
        <v>11061.639223806695</v>
      </c>
      <c r="H172" s="74">
        <f>IF(D6="12x36",2,1)</f>
        <v>1</v>
      </c>
      <c r="I172" s="75">
        <f>G172*H172</f>
        <v>11061.639223806695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11061.639223806695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74"/>
  <sheetViews>
    <sheetView tabSelected="1" view="pageBreakPreview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2" t="s">
        <v>5</v>
      </c>
      <c r="B5" s="122"/>
      <c r="C5" s="122"/>
      <c r="D5" s="146" t="s">
        <v>198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211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212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200</v>
      </c>
      <c r="I10" s="11">
        <v>10830.77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0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213</v>
      </c>
      <c r="B22" s="113"/>
      <c r="C22" s="113"/>
      <c r="D22" s="113"/>
      <c r="E22" s="113"/>
      <c r="F22" s="113"/>
      <c r="G22" s="15"/>
      <c r="H22" s="15" t="s">
        <v>25</v>
      </c>
      <c r="I22" s="18" t="s">
        <v>11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1</v>
      </c>
      <c r="I31" s="24">
        <f>IF(D6="12x36",I10,I10/H10*I5)</f>
        <v>10830.77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10830.77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2166.154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162.46154999999999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108.30770000000001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21.661540000000002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270.76925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866.46160000000009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324.92309999999998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64.984620000000007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3985.72336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1292.2624917800001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221.80333883000003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131.30142471000002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123.86068572000001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1.8845539800000002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4.7872003400000001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2.00369245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983.3256083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2761.22899611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255.89860278999998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18.59643209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102.36160726999999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376.85664214999997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1016.1322705684802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1016.1322705684802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8139.9412688284792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10830.77</v>
      </c>
      <c r="G89" s="38">
        <f>I14</f>
        <v>0.06</v>
      </c>
      <c r="H89" s="37">
        <f>F89*G89</f>
        <v>649.84619999999995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1.751557024</v>
      </c>
      <c r="I99" s="48">
        <f>I40+I76+I85</f>
        <v>18970.71126882848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3794.1422537656963</v>
      </c>
      <c r="H112" s="57" t="s">
        <v>116</v>
      </c>
      <c r="I112" s="58">
        <f>I82</f>
        <v>0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10830.77</v>
      </c>
      <c r="B114" s="118"/>
      <c r="C114" s="62">
        <f>I51</f>
        <v>3985.72336</v>
      </c>
      <c r="D114" s="62">
        <f>I63</f>
        <v>2761.22899611</v>
      </c>
      <c r="E114" s="62">
        <f>I70</f>
        <v>376.85664214999997</v>
      </c>
      <c r="F114" s="62">
        <f>I74</f>
        <v>1016.1322705684802</v>
      </c>
      <c r="G114" s="62">
        <f>I85</f>
        <v>0</v>
      </c>
      <c r="H114" s="62">
        <f>A114+C114+D114+E114+F114+G114</f>
        <v>18970.71126882848</v>
      </c>
      <c r="I114" s="62">
        <f>H114-I112</f>
        <v>18970.71126882848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3414.7280283891264</v>
      </c>
      <c r="H125" s="57" t="s">
        <v>116</v>
      </c>
      <c r="I125" s="58">
        <f>I82</f>
        <v>0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10830.77</v>
      </c>
      <c r="B127" s="118"/>
      <c r="C127" s="62">
        <f>I51</f>
        <v>3985.72336</v>
      </c>
      <c r="D127" s="62">
        <f>I63</f>
        <v>2761.22899611</v>
      </c>
      <c r="E127" s="62">
        <f>I70</f>
        <v>376.85664214999997</v>
      </c>
      <c r="F127" s="62">
        <f>I74</f>
        <v>1016.1322705684802</v>
      </c>
      <c r="G127" s="62">
        <f>I85</f>
        <v>0</v>
      </c>
      <c r="H127" s="62">
        <f>A127+C127+D127+E127+F127+G127</f>
        <v>18970.71126882848</v>
      </c>
      <c r="I127" s="62">
        <f>H127-I125</f>
        <v>18970.71126882848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365.03409438562096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8.8629737609329448E-2</v>
      </c>
      <c r="I134" s="24">
        <f>($D$143/$E$144)*G144</f>
        <v>1681.3691620186175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1106.1639223806694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3152.5671787849078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18970.71126882848</v>
      </c>
      <c r="B143" s="107"/>
      <c r="C143" s="24">
        <f>I129</f>
        <v>0</v>
      </c>
      <c r="D143" s="108">
        <f>A143+C143</f>
        <v>18970.71126882848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3152.5671787849078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0.48956442082698642</v>
      </c>
      <c r="I155" s="73">
        <f>I40</f>
        <v>10830.77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0.36793557917301351</v>
      </c>
      <c r="I156" s="73">
        <f>I51+I63+I70+I74</f>
        <v>8139.9412688284792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0</v>
      </c>
      <c r="I157" s="73">
        <f>I85</f>
        <v>0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0.85749999999999993</v>
      </c>
      <c r="I158" s="48">
        <f>SUM(I155:I157)</f>
        <v>18970.71126882848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0.14249999999999999</v>
      </c>
      <c r="I167" s="24">
        <f>I138</f>
        <v>3152.5671787849078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0.14249999999999999</v>
      </c>
      <c r="I168" s="48">
        <f>I138</f>
        <v>3152.5671787849078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Arquiteto</v>
      </c>
      <c r="B172" s="94"/>
      <c r="C172" s="94"/>
      <c r="D172" s="94"/>
      <c r="E172" s="94"/>
      <c r="F172" s="94"/>
      <c r="G172" s="75">
        <f>I158+I164+I168</f>
        <v>22123.278447613389</v>
      </c>
      <c r="H172" s="74">
        <f>IF(D6="12x36",2,1)</f>
        <v>1</v>
      </c>
      <c r="I172" s="75">
        <f>G172*H172</f>
        <v>22123.278447613389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22123.278447613389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74"/>
  <sheetViews>
    <sheetView tabSelected="1" view="pageBreakPreview" topLeftCell="A94" zoomScale="130" zoomScaleNormal="130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185</v>
      </c>
      <c r="D2" s="144"/>
      <c r="E2" s="145" t="s">
        <v>2</v>
      </c>
      <c r="F2" s="145"/>
      <c r="G2" s="145"/>
      <c r="H2" s="145"/>
      <c r="I2" s="145"/>
    </row>
    <row r="3" spans="1:11" ht="11.25" customHeight="1" x14ac:dyDescent="0.25">
      <c r="A3" s="143" t="s">
        <v>3</v>
      </c>
      <c r="B3" s="14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30.6" customHeight="1" x14ac:dyDescent="0.25">
      <c r="A5" s="122" t="s">
        <v>5</v>
      </c>
      <c r="B5" s="122"/>
      <c r="C5" s="122"/>
      <c r="D5" s="149" t="s">
        <v>215</v>
      </c>
      <c r="E5" s="149"/>
      <c r="F5" s="149"/>
      <c r="G5" s="147" t="str">
        <f>IF(D6="12x36","Regime de trabalho:","Quantidade de HORAS/MÊS")</f>
        <v>Quantidade de HORAS/MÊS</v>
      </c>
      <c r="H5" s="147"/>
      <c r="I5" s="148">
        <f>IF(D6="12x36",D6,5*D6)</f>
        <v>200</v>
      </c>
    </row>
    <row r="6" spans="1:11" ht="18.75" customHeight="1" x14ac:dyDescent="0.25">
      <c r="A6" s="122" t="str">
        <f>IF(D6="12x36","Regime de trabalho:","Regime de trabalho (horas semanais):")</f>
        <v>Regime de trabalho (horas semanais):</v>
      </c>
      <c r="B6" s="122"/>
      <c r="C6" s="122"/>
      <c r="D6" s="122">
        <v>40</v>
      </c>
      <c r="E6" s="122"/>
      <c r="F6" s="122"/>
      <c r="G6" s="147"/>
      <c r="H6" s="147"/>
      <c r="I6" s="148"/>
    </row>
    <row r="7" spans="1:11" ht="22.5" customHeight="1" x14ac:dyDescent="0.25">
      <c r="A7" s="122" t="s">
        <v>6</v>
      </c>
      <c r="B7" s="122"/>
      <c r="C7" s="122"/>
      <c r="D7" s="96" t="s">
        <v>209</v>
      </c>
      <c r="E7" s="96"/>
      <c r="F7" s="96"/>
      <c r="G7" s="140" t="s">
        <v>7</v>
      </c>
      <c r="H7" s="140"/>
      <c r="I7" s="142" t="s">
        <v>11</v>
      </c>
    </row>
    <row r="8" spans="1:11" ht="22.5" customHeight="1" x14ac:dyDescent="0.25">
      <c r="A8" s="122" t="s">
        <v>8</v>
      </c>
      <c r="B8" s="122"/>
      <c r="C8" s="122"/>
      <c r="D8" s="96" t="s">
        <v>209</v>
      </c>
      <c r="E8" s="96"/>
      <c r="F8" s="96"/>
      <c r="G8" s="140"/>
      <c r="H8" s="140"/>
      <c r="I8" s="142"/>
    </row>
    <row r="9" spans="1:11" ht="24.75" customHeight="1" x14ac:dyDescent="0.25">
      <c r="A9" s="122" t="s">
        <v>9</v>
      </c>
      <c r="B9" s="122"/>
      <c r="C9" s="122"/>
      <c r="D9" s="122" t="s">
        <v>187</v>
      </c>
      <c r="E9" s="122"/>
      <c r="F9" s="122"/>
      <c r="G9" s="140" t="s">
        <v>10</v>
      </c>
      <c r="H9" s="140"/>
      <c r="I9" s="9" t="s">
        <v>11</v>
      </c>
    </row>
    <row r="10" spans="1:11" ht="32.25" customHeight="1" x14ac:dyDescent="0.25">
      <c r="A10" s="141" t="s">
        <v>12</v>
      </c>
      <c r="B10" s="141"/>
      <c r="C10" s="141"/>
      <c r="D10" s="141"/>
      <c r="E10" s="141"/>
      <c r="F10" s="141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14" t="s">
        <v>16</v>
      </c>
      <c r="B12" s="114"/>
      <c r="C12" s="114"/>
      <c r="D12" s="114"/>
      <c r="E12" s="114"/>
      <c r="F12" s="114"/>
      <c r="G12" s="138" t="s">
        <v>17</v>
      </c>
      <c r="H12" s="10" t="s">
        <v>18</v>
      </c>
      <c r="I12" s="11">
        <v>5</v>
      </c>
    </row>
    <row r="13" spans="1:11" x14ac:dyDescent="0.25">
      <c r="A13" s="114"/>
      <c r="B13" s="114"/>
      <c r="C13" s="114"/>
      <c r="D13" s="114"/>
      <c r="E13" s="114"/>
      <c r="F13" s="114"/>
      <c r="G13" s="138"/>
      <c r="H13" s="10" t="s">
        <v>19</v>
      </c>
      <c r="I13" s="14">
        <v>22</v>
      </c>
    </row>
    <row r="14" spans="1:11" x14ac:dyDescent="0.25">
      <c r="A14" s="114"/>
      <c r="B14" s="114"/>
      <c r="C14" s="114"/>
      <c r="D14" s="114"/>
      <c r="E14" s="114"/>
      <c r="F14" s="114"/>
      <c r="G14" s="138"/>
      <c r="H14" s="10" t="s">
        <v>20</v>
      </c>
      <c r="I14" s="9">
        <v>0.06</v>
      </c>
    </row>
    <row r="15" spans="1:11" ht="11.25" customHeight="1" x14ac:dyDescent="0.25">
      <c r="A15" s="114" t="s">
        <v>21</v>
      </c>
      <c r="B15" s="114"/>
      <c r="C15" s="114"/>
      <c r="D15" s="114"/>
      <c r="E15" s="114"/>
      <c r="F15" s="114"/>
      <c r="G15" s="138" t="s">
        <v>17</v>
      </c>
      <c r="H15" s="10" t="s">
        <v>18</v>
      </c>
      <c r="I15" s="11">
        <v>0</v>
      </c>
    </row>
    <row r="16" spans="1:11" ht="11.25" customHeight="1" x14ac:dyDescent="0.25">
      <c r="A16" s="114"/>
      <c r="B16" s="114"/>
      <c r="C16" s="114"/>
      <c r="D16" s="114"/>
      <c r="E16" s="114"/>
      <c r="F16" s="114"/>
      <c r="G16" s="138"/>
      <c r="H16" s="10" t="s">
        <v>19</v>
      </c>
      <c r="I16" s="14">
        <v>22</v>
      </c>
    </row>
    <row r="17" spans="1:9" x14ac:dyDescent="0.25">
      <c r="A17" s="114"/>
      <c r="B17" s="114"/>
      <c r="C17" s="114"/>
      <c r="D17" s="114"/>
      <c r="E17" s="114"/>
      <c r="F17" s="114"/>
      <c r="G17" s="138"/>
      <c r="H17" s="10" t="s">
        <v>20</v>
      </c>
      <c r="I17" s="9">
        <v>0</v>
      </c>
    </row>
    <row r="18" spans="1:9" ht="11.25" customHeight="1" x14ac:dyDescent="0.25">
      <c r="A18" s="114" t="s">
        <v>22</v>
      </c>
      <c r="B18" s="114"/>
      <c r="C18" s="114"/>
      <c r="D18" s="114"/>
      <c r="E18" s="114"/>
      <c r="F18" s="114"/>
      <c r="G18" s="138" t="s">
        <v>17</v>
      </c>
      <c r="H18" s="10" t="s">
        <v>18</v>
      </c>
      <c r="I18" s="11">
        <v>0</v>
      </c>
    </row>
    <row r="19" spans="1:9" x14ac:dyDescent="0.25">
      <c r="A19" s="114"/>
      <c r="B19" s="114"/>
      <c r="C19" s="114"/>
      <c r="D19" s="114"/>
      <c r="E19" s="114"/>
      <c r="F19" s="114"/>
      <c r="G19" s="138"/>
      <c r="H19" s="10" t="s">
        <v>19</v>
      </c>
      <c r="I19" s="14">
        <v>0</v>
      </c>
    </row>
    <row r="20" spans="1:9" x14ac:dyDescent="0.25">
      <c r="A20" s="114"/>
      <c r="B20" s="114"/>
      <c r="C20" s="114"/>
      <c r="D20" s="114"/>
      <c r="E20" s="114"/>
      <c r="F20" s="114"/>
      <c r="G20" s="138"/>
      <c r="H20" s="10" t="s">
        <v>20</v>
      </c>
      <c r="I20" s="9">
        <v>0</v>
      </c>
    </row>
    <row r="21" spans="1:9" ht="36" customHeight="1" x14ac:dyDescent="0.25">
      <c r="A21" s="139" t="s">
        <v>89</v>
      </c>
      <c r="B21" s="139"/>
      <c r="C21" s="139"/>
      <c r="D21" s="139"/>
      <c r="E21" s="139"/>
      <c r="F21" s="13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3" t="s">
        <v>216</v>
      </c>
      <c r="B22" s="113"/>
      <c r="C22" s="113"/>
      <c r="D22" s="113"/>
      <c r="E22" s="113"/>
      <c r="F22" s="113"/>
      <c r="G22" s="15"/>
      <c r="H22" s="15" t="s">
        <v>25</v>
      </c>
      <c r="I22" s="18">
        <v>0.4</v>
      </c>
    </row>
    <row r="23" spans="1:9" ht="34.5" customHeight="1" x14ac:dyDescent="0.25">
      <c r="A23" s="113" t="s">
        <v>26</v>
      </c>
      <c r="B23" s="113"/>
      <c r="C23" s="113"/>
      <c r="D23" s="113"/>
      <c r="E23" s="113"/>
      <c r="F23" s="113"/>
      <c r="G23" s="10"/>
      <c r="H23" s="10" t="s">
        <v>27</v>
      </c>
      <c r="I23" s="11" t="s">
        <v>11</v>
      </c>
    </row>
    <row r="24" spans="1:9" ht="15" customHeight="1" x14ac:dyDescent="0.25">
      <c r="A24" s="113" t="s">
        <v>28</v>
      </c>
      <c r="B24" s="113"/>
      <c r="C24" s="113"/>
      <c r="D24" s="113"/>
      <c r="E24" s="113"/>
      <c r="F24" s="113"/>
      <c r="G24" s="15"/>
      <c r="H24" s="19" t="s">
        <v>29</v>
      </c>
      <c r="I24" s="20" t="s">
        <v>11</v>
      </c>
    </row>
    <row r="25" spans="1:9" ht="15" customHeight="1" x14ac:dyDescent="0.25">
      <c r="A25" s="113"/>
      <c r="B25" s="113"/>
      <c r="C25" s="113"/>
      <c r="D25" s="113"/>
      <c r="E25" s="113"/>
      <c r="F25" s="113"/>
      <c r="G25" s="15"/>
      <c r="H25" s="21" t="s">
        <v>30</v>
      </c>
      <c r="I25" s="9" t="s">
        <v>11</v>
      </c>
    </row>
    <row r="26" spans="1:9" ht="26.25" customHeight="1" x14ac:dyDescent="0.25">
      <c r="A26" s="113" t="s">
        <v>31</v>
      </c>
      <c r="B26" s="113"/>
      <c r="C26" s="113"/>
      <c r="D26" s="113"/>
      <c r="E26" s="113"/>
      <c r="F26" s="113"/>
      <c r="G26" s="15"/>
      <c r="H26" s="10" t="s">
        <v>29</v>
      </c>
      <c r="I26" s="20" t="s">
        <v>11</v>
      </c>
    </row>
    <row r="27" spans="1:9" ht="35.25" customHeight="1" x14ac:dyDescent="0.25">
      <c r="A27" s="113" t="s">
        <v>32</v>
      </c>
      <c r="B27" s="113"/>
      <c r="C27" s="113"/>
      <c r="D27" s="113"/>
      <c r="E27" s="113"/>
      <c r="F27" s="113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98" t="s">
        <v>33</v>
      </c>
      <c r="B29" s="98"/>
      <c r="C29" s="98"/>
      <c r="D29" s="98"/>
      <c r="E29" s="98"/>
      <c r="F29" s="98"/>
      <c r="G29" s="98"/>
      <c r="H29" s="98"/>
      <c r="I29" s="98"/>
    </row>
    <row r="30" spans="1:9" ht="33.75" customHeight="1" x14ac:dyDescent="0.25">
      <c r="A30" s="22" t="s">
        <v>34</v>
      </c>
      <c r="B30" s="119" t="s">
        <v>35</v>
      </c>
      <c r="C30" s="119"/>
      <c r="D30" s="119"/>
      <c r="E30" s="119"/>
      <c r="F30" s="119"/>
      <c r="G30" s="11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6" t="s">
        <v>38</v>
      </c>
      <c r="C31" s="96"/>
      <c r="D31" s="96"/>
      <c r="E31" s="96"/>
      <c r="F31" s="96"/>
      <c r="G31" s="96"/>
      <c r="H31" s="23">
        <f t="shared" ref="H31:H39" si="0">I31/$I$40</f>
        <v>0.7142857142857143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6" t="s">
        <v>39</v>
      </c>
      <c r="C32" s="96"/>
      <c r="D32" s="96"/>
      <c r="E32" s="96"/>
      <c r="F32" s="96"/>
      <c r="G32" s="96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6" t="s">
        <v>40</v>
      </c>
      <c r="C33" s="96"/>
      <c r="D33" s="96"/>
      <c r="E33" s="96"/>
      <c r="F33" s="96"/>
      <c r="G33" s="96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6" t="s">
        <v>41</v>
      </c>
      <c r="C34" s="96"/>
      <c r="D34" s="96"/>
      <c r="E34" s="96"/>
      <c r="F34" s="96"/>
      <c r="G34" s="96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6" t="s">
        <v>42</v>
      </c>
      <c r="C35" s="96"/>
      <c r="D35" s="96"/>
      <c r="E35" s="96"/>
      <c r="F35" s="96"/>
      <c r="G35" s="96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6" t="s">
        <v>180</v>
      </c>
      <c r="C36" s="96"/>
      <c r="D36" s="96"/>
      <c r="E36" s="96"/>
      <c r="F36" s="96"/>
      <c r="G36" s="96"/>
      <c r="H36" s="23">
        <f t="shared" si="0"/>
        <v>0.28571428571428575</v>
      </c>
      <c r="I36" s="24">
        <f>IF(I22="Não aplicável",0,I31*I22)</f>
        <v>1204.8</v>
      </c>
    </row>
    <row r="37" spans="1:10" ht="15" customHeight="1" x14ac:dyDescent="0.25">
      <c r="A37" s="17">
        <f t="shared" si="1"/>
        <v>7</v>
      </c>
      <c r="B37" s="96" t="s">
        <v>43</v>
      </c>
      <c r="C37" s="96"/>
      <c r="D37" s="96"/>
      <c r="E37" s="96"/>
      <c r="F37" s="96"/>
      <c r="G37" s="96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6" t="s">
        <v>44</v>
      </c>
      <c r="C38" s="96"/>
      <c r="D38" s="96"/>
      <c r="E38" s="96"/>
      <c r="F38" s="96"/>
      <c r="G38" s="96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37" t="str">
        <f>IF(D6="12x36","Para postos 12x36 os feriados são considerados compensados, conforme parágrafo único, Art. 59-A da CLT","Outros")</f>
        <v>Outros</v>
      </c>
      <c r="C39" s="137"/>
      <c r="D39" s="137"/>
      <c r="E39" s="137"/>
      <c r="F39" s="137"/>
      <c r="G39" s="137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45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4216.7999999999993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9" t="s">
        <v>47</v>
      </c>
      <c r="C42" s="119"/>
      <c r="D42" s="119"/>
      <c r="E42" s="119"/>
      <c r="F42" s="119"/>
      <c r="G42" s="11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6" t="s">
        <v>48</v>
      </c>
      <c r="C43" s="96"/>
      <c r="D43" s="96"/>
      <c r="E43" s="96"/>
      <c r="F43" s="96"/>
      <c r="G43" s="96"/>
      <c r="H43" s="23">
        <v>0.2</v>
      </c>
      <c r="I43" s="24">
        <f t="shared" ref="I43:I50" si="2">$I$40*H43</f>
        <v>843.3599999999999</v>
      </c>
    </row>
    <row r="44" spans="1:10" ht="15" customHeight="1" x14ac:dyDescent="0.25">
      <c r="A44" s="17">
        <v>2</v>
      </c>
      <c r="B44" s="96" t="s">
        <v>49</v>
      </c>
      <c r="C44" s="96"/>
      <c r="D44" s="96"/>
      <c r="E44" s="96"/>
      <c r="F44" s="96"/>
      <c r="G44" s="96"/>
      <c r="H44" s="23">
        <v>1.4999999999999999E-2</v>
      </c>
      <c r="I44" s="24">
        <f t="shared" si="2"/>
        <v>63.251999999999988</v>
      </c>
    </row>
    <row r="45" spans="1:10" ht="15" customHeight="1" x14ac:dyDescent="0.25">
      <c r="A45" s="17">
        <v>3</v>
      </c>
      <c r="B45" s="96" t="s">
        <v>50</v>
      </c>
      <c r="C45" s="96"/>
      <c r="D45" s="96"/>
      <c r="E45" s="96"/>
      <c r="F45" s="96"/>
      <c r="G45" s="96"/>
      <c r="H45" s="23">
        <v>0.01</v>
      </c>
      <c r="I45" s="24">
        <f t="shared" si="2"/>
        <v>42.167999999999992</v>
      </c>
    </row>
    <row r="46" spans="1:10" ht="15" customHeight="1" x14ac:dyDescent="0.25">
      <c r="A46" s="17">
        <v>4</v>
      </c>
      <c r="B46" s="96" t="s">
        <v>51</v>
      </c>
      <c r="C46" s="96"/>
      <c r="D46" s="96"/>
      <c r="E46" s="96"/>
      <c r="F46" s="96"/>
      <c r="G46" s="96"/>
      <c r="H46" s="23">
        <v>2E-3</v>
      </c>
      <c r="I46" s="24">
        <f t="shared" si="2"/>
        <v>8.4335999999999984</v>
      </c>
    </row>
    <row r="47" spans="1:10" ht="15" customHeight="1" x14ac:dyDescent="0.25">
      <c r="A47" s="17">
        <v>5</v>
      </c>
      <c r="B47" s="96" t="s">
        <v>52</v>
      </c>
      <c r="C47" s="96"/>
      <c r="D47" s="96"/>
      <c r="E47" s="96"/>
      <c r="F47" s="96"/>
      <c r="G47" s="96"/>
      <c r="H47" s="23">
        <v>2.5000000000000001E-2</v>
      </c>
      <c r="I47" s="24">
        <f t="shared" si="2"/>
        <v>105.41999999999999</v>
      </c>
    </row>
    <row r="48" spans="1:10" ht="15" customHeight="1" x14ac:dyDescent="0.25">
      <c r="A48" s="17">
        <v>6</v>
      </c>
      <c r="B48" s="96" t="s">
        <v>53</v>
      </c>
      <c r="C48" s="96"/>
      <c r="D48" s="96"/>
      <c r="E48" s="96"/>
      <c r="F48" s="96"/>
      <c r="G48" s="96"/>
      <c r="H48" s="23">
        <v>0.08</v>
      </c>
      <c r="I48" s="24">
        <f t="shared" si="2"/>
        <v>337.34399999999994</v>
      </c>
    </row>
    <row r="49" spans="1:10" ht="15" customHeight="1" x14ac:dyDescent="0.25">
      <c r="A49" s="17">
        <v>7</v>
      </c>
      <c r="B49" s="96" t="s">
        <v>54</v>
      </c>
      <c r="C49" s="96"/>
      <c r="D49" s="96"/>
      <c r="E49" s="96"/>
      <c r="F49" s="96"/>
      <c r="G49" s="96"/>
      <c r="H49" s="23">
        <v>0.03</v>
      </c>
      <c r="I49" s="24">
        <f t="shared" si="2"/>
        <v>126.50399999999998</v>
      </c>
    </row>
    <row r="50" spans="1:10" ht="15" customHeight="1" x14ac:dyDescent="0.25">
      <c r="A50" s="17">
        <v>8</v>
      </c>
      <c r="B50" s="96" t="s">
        <v>55</v>
      </c>
      <c r="C50" s="96"/>
      <c r="D50" s="96"/>
      <c r="E50" s="96"/>
      <c r="F50" s="96"/>
      <c r="G50" s="96"/>
      <c r="H50" s="23">
        <v>6.0000000000000001E-3</v>
      </c>
      <c r="I50" s="24">
        <f t="shared" si="2"/>
        <v>25.300799999999995</v>
      </c>
    </row>
    <row r="51" spans="1:10" s="28" customFormat="1" ht="15" customHeight="1" x14ac:dyDescent="0.25">
      <c r="A51" s="115" t="s">
        <v>56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1551.7823999999996</v>
      </c>
      <c r="J51" s="27"/>
    </row>
    <row r="52" spans="1:10" ht="15" customHeight="1" x14ac:dyDescent="0.25">
      <c r="A52" s="130" t="s">
        <v>57</v>
      </c>
      <c r="B52" s="130"/>
      <c r="C52" s="130"/>
      <c r="D52" s="130"/>
      <c r="E52" s="130"/>
      <c r="F52" s="130"/>
      <c r="G52" s="130"/>
      <c r="H52" s="130"/>
      <c r="I52" s="130"/>
    </row>
    <row r="53" spans="1:10" ht="30.75" customHeight="1" x14ac:dyDescent="0.25">
      <c r="A53" s="136" t="s">
        <v>58</v>
      </c>
      <c r="B53" s="136"/>
      <c r="C53" s="136"/>
      <c r="D53" s="136"/>
      <c r="E53" s="136"/>
      <c r="F53" s="136"/>
      <c r="G53" s="136"/>
      <c r="H53" s="136"/>
      <c r="I53" s="136"/>
    </row>
    <row r="54" spans="1:10" ht="33.75" customHeight="1" x14ac:dyDescent="0.25">
      <c r="A54" s="22" t="s">
        <v>59</v>
      </c>
      <c r="B54" s="119" t="s">
        <v>60</v>
      </c>
      <c r="C54" s="119"/>
      <c r="D54" s="119"/>
      <c r="E54" s="119"/>
      <c r="F54" s="119"/>
      <c r="G54" s="11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6" t="s">
        <v>61</v>
      </c>
      <c r="C55" s="96"/>
      <c r="D55" s="96"/>
      <c r="E55" s="96"/>
      <c r="F55" s="96"/>
      <c r="G55" s="96"/>
      <c r="H55" s="23">
        <v>0.119314</v>
      </c>
      <c r="I55" s="24">
        <f t="shared" ref="I55:I62" si="3">$I$40*H55</f>
        <v>503.12327519999991</v>
      </c>
    </row>
    <row r="56" spans="1:10" ht="15" customHeight="1" x14ac:dyDescent="0.25">
      <c r="A56" s="17">
        <v>2</v>
      </c>
      <c r="B56" s="96" t="s">
        <v>62</v>
      </c>
      <c r="C56" s="96"/>
      <c r="D56" s="96"/>
      <c r="E56" s="96"/>
      <c r="F56" s="96"/>
      <c r="G56" s="96"/>
      <c r="H56" s="23">
        <v>2.0479000000000001E-2</v>
      </c>
      <c r="I56" s="24">
        <f t="shared" si="3"/>
        <v>86.355847199999985</v>
      </c>
    </row>
    <row r="57" spans="1:10" ht="15" customHeight="1" x14ac:dyDescent="0.25">
      <c r="A57" s="17">
        <v>3</v>
      </c>
      <c r="B57" s="96" t="s">
        <v>63</v>
      </c>
      <c r="C57" s="96"/>
      <c r="D57" s="96"/>
      <c r="E57" s="96"/>
      <c r="F57" s="96"/>
      <c r="G57" s="96"/>
      <c r="H57" s="23">
        <v>1.2123E-2</v>
      </c>
      <c r="I57" s="24">
        <f t="shared" si="3"/>
        <v>51.120266399999991</v>
      </c>
    </row>
    <row r="58" spans="1:10" ht="15" customHeight="1" x14ac:dyDescent="0.25">
      <c r="A58" s="17">
        <v>4</v>
      </c>
      <c r="B58" s="96" t="s">
        <v>64</v>
      </c>
      <c r="C58" s="96"/>
      <c r="D58" s="96"/>
      <c r="E58" s="96"/>
      <c r="F58" s="96"/>
      <c r="G58" s="96"/>
      <c r="H58" s="23">
        <v>1.1436E-2</v>
      </c>
      <c r="I58" s="24">
        <f t="shared" si="3"/>
        <v>48.223324799999993</v>
      </c>
    </row>
    <row r="59" spans="1:10" ht="15" customHeight="1" x14ac:dyDescent="0.25">
      <c r="A59" s="17">
        <v>5</v>
      </c>
      <c r="B59" s="96" t="s">
        <v>65</v>
      </c>
      <c r="C59" s="96"/>
      <c r="D59" s="96"/>
      <c r="E59" s="96"/>
      <c r="F59" s="96"/>
      <c r="G59" s="96"/>
      <c r="H59" s="23">
        <v>1.74E-4</v>
      </c>
      <c r="I59" s="24">
        <f t="shared" si="3"/>
        <v>0.73372319999999991</v>
      </c>
    </row>
    <row r="60" spans="1:10" ht="15" customHeight="1" x14ac:dyDescent="0.25">
      <c r="A60" s="17">
        <v>6</v>
      </c>
      <c r="B60" s="96" t="s">
        <v>66</v>
      </c>
      <c r="C60" s="96"/>
      <c r="D60" s="96"/>
      <c r="E60" s="96"/>
      <c r="F60" s="96"/>
      <c r="G60" s="96"/>
      <c r="H60" s="23">
        <v>4.4200000000000001E-4</v>
      </c>
      <c r="I60" s="24">
        <f t="shared" si="3"/>
        <v>1.8638255999999997</v>
      </c>
    </row>
    <row r="61" spans="1:10" ht="15" customHeight="1" x14ac:dyDescent="0.25">
      <c r="A61" s="17">
        <v>7</v>
      </c>
      <c r="B61" s="96" t="s">
        <v>67</v>
      </c>
      <c r="C61" s="96"/>
      <c r="D61" s="96"/>
      <c r="E61" s="96"/>
      <c r="F61" s="96"/>
      <c r="G61" s="96"/>
      <c r="H61" s="23">
        <v>1.85E-4</v>
      </c>
      <c r="I61" s="24">
        <f t="shared" si="3"/>
        <v>0.7801079999999998</v>
      </c>
    </row>
    <row r="62" spans="1:10" ht="15" customHeight="1" x14ac:dyDescent="0.25">
      <c r="A62" s="17">
        <v>8</v>
      </c>
      <c r="B62" s="96" t="s">
        <v>68</v>
      </c>
      <c r="C62" s="96"/>
      <c r="D62" s="96"/>
      <c r="E62" s="96"/>
      <c r="F62" s="96"/>
      <c r="G62" s="96"/>
      <c r="H62" s="23">
        <v>9.0789999999999996E-2</v>
      </c>
      <c r="I62" s="24">
        <f t="shared" si="3"/>
        <v>382.8432719999999</v>
      </c>
    </row>
    <row r="63" spans="1:10" s="28" customFormat="1" ht="15" customHeight="1" x14ac:dyDescent="0.25">
      <c r="A63" s="115" t="s">
        <v>69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1075.0436424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35" t="s">
        <v>73</v>
      </c>
      <c r="C65" s="135"/>
      <c r="D65" s="135"/>
      <c r="E65" s="135"/>
      <c r="F65" s="135"/>
      <c r="G65" s="135"/>
      <c r="H65" s="135"/>
      <c r="I65" s="135"/>
    </row>
    <row r="66" spans="1:11" ht="33.75" customHeight="1" x14ac:dyDescent="0.25">
      <c r="A66" s="22" t="s">
        <v>74</v>
      </c>
      <c r="B66" s="119" t="s">
        <v>75</v>
      </c>
      <c r="C66" s="119"/>
      <c r="D66" s="119"/>
      <c r="E66" s="119"/>
      <c r="F66" s="119"/>
      <c r="G66" s="11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6" t="s">
        <v>76</v>
      </c>
      <c r="C67" s="96"/>
      <c r="D67" s="96"/>
      <c r="E67" s="96"/>
      <c r="F67" s="96"/>
      <c r="G67" s="96"/>
      <c r="H67" s="23">
        <v>2.3626999999999999E-2</v>
      </c>
      <c r="I67" s="24">
        <f>$I$40*H67</f>
        <v>99.630333599999972</v>
      </c>
    </row>
    <row r="68" spans="1:11" ht="15" customHeight="1" x14ac:dyDescent="0.25">
      <c r="A68" s="17">
        <v>2</v>
      </c>
      <c r="B68" s="96" t="s">
        <v>77</v>
      </c>
      <c r="C68" s="96"/>
      <c r="D68" s="96"/>
      <c r="E68" s="96"/>
      <c r="F68" s="96"/>
      <c r="G68" s="96"/>
      <c r="H68" s="23">
        <v>1.717E-3</v>
      </c>
      <c r="I68" s="24">
        <f>$I$40*H68</f>
        <v>7.2402455999999988</v>
      </c>
    </row>
    <row r="69" spans="1:11" ht="15" customHeight="1" x14ac:dyDescent="0.25">
      <c r="A69" s="17">
        <v>3</v>
      </c>
      <c r="B69" s="96" t="s">
        <v>78</v>
      </c>
      <c r="C69" s="96"/>
      <c r="D69" s="96"/>
      <c r="E69" s="96"/>
      <c r="F69" s="96"/>
      <c r="G69" s="96"/>
      <c r="H69" s="23">
        <v>9.4509999999999993E-3</v>
      </c>
      <c r="I69" s="24">
        <f>$I$40*H69</f>
        <v>39.852976799999993</v>
      </c>
    </row>
    <row r="70" spans="1:11" s="28" customFormat="1" ht="15" customHeight="1" x14ac:dyDescent="0.25">
      <c r="A70" s="115" t="s">
        <v>79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146.72355599999997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9" t="s">
        <v>81</v>
      </c>
      <c r="C72" s="119"/>
      <c r="D72" s="119"/>
      <c r="E72" s="119"/>
      <c r="F72" s="119"/>
      <c r="G72" s="11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6" t="s">
        <v>82</v>
      </c>
      <c r="C73" s="96"/>
      <c r="D73" s="96"/>
      <c r="E73" s="96"/>
      <c r="F73" s="96"/>
      <c r="G73" s="96"/>
      <c r="H73" s="23">
        <f>(H51*H63)</f>
        <v>9.3819024000000015E-2</v>
      </c>
      <c r="I73" s="24">
        <f>$I$40*H73</f>
        <v>395.61606040319998</v>
      </c>
    </row>
    <row r="74" spans="1:11" s="28" customFormat="1" ht="15" customHeight="1" x14ac:dyDescent="0.25">
      <c r="A74" s="115" t="s">
        <v>83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395.61606040319998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31" t="s">
        <v>84</v>
      </c>
      <c r="B76" s="131"/>
      <c r="C76" s="131"/>
      <c r="D76" s="131"/>
      <c r="E76" s="131"/>
      <c r="F76" s="131"/>
      <c r="G76" s="131"/>
      <c r="H76" s="32">
        <f>H51+H63+H70+H74</f>
        <v>0.75155702400000002</v>
      </c>
      <c r="I76" s="33">
        <f>I51+I63+I70+I74</f>
        <v>3169.1656588031992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9" t="s">
        <v>86</v>
      </c>
      <c r="C78" s="119"/>
      <c r="D78" s="119"/>
      <c r="E78" s="119"/>
      <c r="F78" s="119"/>
      <c r="G78" s="11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6" t="s">
        <v>21</v>
      </c>
      <c r="C79" s="96"/>
      <c r="D79" s="96"/>
      <c r="E79" s="96"/>
      <c r="F79" s="96"/>
      <c r="G79" s="96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6" t="s">
        <v>22</v>
      </c>
      <c r="C80" s="96"/>
      <c r="D80" s="96"/>
      <c r="E80" s="96"/>
      <c r="F80" s="96"/>
      <c r="G80" s="96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32" t="s">
        <v>182</v>
      </c>
      <c r="C81" s="133"/>
      <c r="D81" s="133"/>
      <c r="E81" s="133"/>
      <c r="F81" s="133"/>
      <c r="G81" s="134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6" t="s">
        <v>87</v>
      </c>
      <c r="C82" s="96"/>
      <c r="D82" s="96"/>
      <c r="E82" s="96"/>
      <c r="F82" s="96"/>
      <c r="G82" s="96"/>
      <c r="H82" s="23">
        <f t="shared" si="4"/>
        <v>9.3151204704989658E-3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96" t="s">
        <v>88</v>
      </c>
      <c r="C83" s="96"/>
      <c r="D83" s="96"/>
      <c r="E83" s="96"/>
      <c r="F83" s="96"/>
      <c r="G83" s="96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6" t="s">
        <v>89</v>
      </c>
      <c r="C84" s="96"/>
      <c r="D84" s="96"/>
      <c r="E84" s="96"/>
      <c r="F84" s="96"/>
      <c r="G84" s="96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5" t="s">
        <v>90</v>
      </c>
      <c r="B85" s="115"/>
      <c r="C85" s="115"/>
      <c r="D85" s="115"/>
      <c r="E85" s="115"/>
      <c r="F85" s="115"/>
      <c r="G85" s="115"/>
      <c r="H85" s="25">
        <f>SUM(H79:H84)</f>
        <v>9.3151204704989658E-3</v>
      </c>
      <c r="I85" s="26">
        <f>SUM(I79:I84)</f>
        <v>39.28000000000003</v>
      </c>
      <c r="J85" s="34"/>
    </row>
    <row r="86" spans="1:10" ht="18" customHeight="1" x14ac:dyDescent="0.25">
      <c r="A86" s="29" t="s">
        <v>91</v>
      </c>
      <c r="B86" s="130" t="s">
        <v>92</v>
      </c>
      <c r="C86" s="130"/>
      <c r="D86" s="130"/>
      <c r="E86" s="130"/>
      <c r="F86" s="130"/>
      <c r="G86" s="130"/>
      <c r="H86" s="35"/>
      <c r="I86" s="36"/>
    </row>
    <row r="87" spans="1:10" ht="15" customHeight="1" x14ac:dyDescent="0.25">
      <c r="A87" s="112" t="s">
        <v>93</v>
      </c>
      <c r="B87" s="112"/>
      <c r="C87" s="112"/>
      <c r="D87" s="112"/>
      <c r="E87" s="112"/>
      <c r="F87" s="112"/>
      <c r="G87" s="112"/>
      <c r="H87" s="112"/>
      <c r="I87" s="112"/>
    </row>
    <row r="88" spans="1:10" ht="24" customHeight="1" x14ac:dyDescent="0.25">
      <c r="A88" s="113" t="s">
        <v>94</v>
      </c>
      <c r="B88" s="113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5">
        <f>I12</f>
        <v>5</v>
      </c>
      <c r="B89" s="125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2" t="s">
        <v>102</v>
      </c>
      <c r="B91" s="112"/>
      <c r="C91" s="112"/>
      <c r="D91" s="112"/>
      <c r="E91" s="112"/>
      <c r="F91" s="112"/>
      <c r="G91" s="112"/>
      <c r="H91" s="112"/>
      <c r="I91" s="112"/>
    </row>
    <row r="92" spans="1:10" ht="23.25" customHeight="1" x14ac:dyDescent="0.25">
      <c r="A92" s="113" t="s">
        <v>94</v>
      </c>
      <c r="B92" s="113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4">
        <f>I18</f>
        <v>0</v>
      </c>
      <c r="B93" s="124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6" t="s">
        <v>181</v>
      </c>
      <c r="B95" s="127"/>
      <c r="C95" s="127"/>
      <c r="D95" s="127"/>
      <c r="E95" s="127"/>
      <c r="F95" s="128" t="str">
        <f>A15</f>
        <v>Auxílio Alimentação</v>
      </c>
      <c r="G95" s="128"/>
      <c r="H95" s="128"/>
      <c r="I95" s="129"/>
    </row>
    <row r="96" spans="1:10" ht="23.25" customHeight="1" x14ac:dyDescent="0.25">
      <c r="A96" s="123" t="s">
        <v>94</v>
      </c>
      <c r="B96" s="123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4">
        <f>I15</f>
        <v>0</v>
      </c>
      <c r="B97" s="124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7" t="s">
        <v>104</v>
      </c>
      <c r="B99" s="97"/>
      <c r="C99" s="97"/>
      <c r="D99" s="97"/>
      <c r="E99" s="97"/>
      <c r="F99" s="97"/>
      <c r="G99" s="97"/>
      <c r="H99" s="47">
        <f>H40+H76+H85</f>
        <v>1.7608721444704989</v>
      </c>
      <c r="I99" s="48">
        <f>I40+I76+I85</f>
        <v>7425.2456588031982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8" t="s">
        <v>105</v>
      </c>
      <c r="B101" s="98"/>
      <c r="C101" s="98"/>
      <c r="D101" s="98"/>
      <c r="E101" s="98"/>
      <c r="F101" s="98"/>
      <c r="G101" s="98"/>
      <c r="H101" s="98"/>
      <c r="I101" s="98"/>
    </row>
    <row r="102" spans="1:12" ht="33.75" customHeight="1" x14ac:dyDescent="0.25">
      <c r="A102" s="22" t="s">
        <v>34</v>
      </c>
      <c r="B102" s="119" t="s">
        <v>106</v>
      </c>
      <c r="C102" s="119"/>
      <c r="D102" s="119"/>
      <c r="E102" s="119"/>
      <c r="F102" s="119"/>
      <c r="G102" s="11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6" t="s">
        <v>107</v>
      </c>
      <c r="C103" s="96"/>
      <c r="D103" s="96"/>
      <c r="E103" s="96"/>
      <c r="F103" s="96"/>
      <c r="G103" s="96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22" t="s">
        <v>108</v>
      </c>
      <c r="C104" s="122"/>
      <c r="D104" s="122"/>
      <c r="E104" s="122"/>
      <c r="F104" s="122"/>
      <c r="G104" s="122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6" t="s">
        <v>109</v>
      </c>
      <c r="C105" s="96"/>
      <c r="D105" s="96"/>
      <c r="E105" s="96"/>
      <c r="F105" s="96"/>
      <c r="G105" s="96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22" t="s">
        <v>110</v>
      </c>
      <c r="C106" s="122"/>
      <c r="D106" s="122"/>
      <c r="E106" s="122"/>
      <c r="F106" s="122"/>
      <c r="G106" s="122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6" t="s">
        <v>111</v>
      </c>
      <c r="C107" s="96"/>
      <c r="D107" s="96"/>
      <c r="E107" s="96"/>
      <c r="F107" s="96"/>
      <c r="G107" s="96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6" t="s">
        <v>112</v>
      </c>
      <c r="C108" s="96"/>
      <c r="D108" s="96"/>
      <c r="E108" s="96"/>
      <c r="F108" s="96"/>
      <c r="G108" s="96"/>
      <c r="H108" s="23">
        <f t="shared" si="6"/>
        <v>0</v>
      </c>
      <c r="I108" s="24">
        <v>0</v>
      </c>
    </row>
    <row r="109" spans="1:12" ht="15" customHeight="1" x14ac:dyDescent="0.25">
      <c r="A109" s="115" t="s">
        <v>113</v>
      </c>
      <c r="B109" s="115"/>
      <c r="C109" s="115"/>
      <c r="D109" s="115"/>
      <c r="E109" s="115"/>
      <c r="F109" s="115"/>
      <c r="G109" s="115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0" t="s">
        <v>115</v>
      </c>
      <c r="B112" s="120"/>
      <c r="C112" s="120"/>
      <c r="D112" s="120"/>
      <c r="E112" s="120"/>
      <c r="F112" s="55">
        <f>I27</f>
        <v>0.2</v>
      </c>
      <c r="G112" s="56">
        <f>I114*F112</f>
        <v>1477.19313176064</v>
      </c>
      <c r="H112" s="57" t="s">
        <v>116</v>
      </c>
      <c r="I112" s="58">
        <f>I82</f>
        <v>39.28000000000003</v>
      </c>
    </row>
    <row r="113" spans="1:12" s="61" customFormat="1" ht="16.5" customHeight="1" x14ac:dyDescent="0.25">
      <c r="A113" s="117" t="s">
        <v>117</v>
      </c>
      <c r="B113" s="11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18">
        <f>I40</f>
        <v>4216.7999999999993</v>
      </c>
      <c r="B114" s="118"/>
      <c r="C114" s="62">
        <f>I51</f>
        <v>1551.7823999999996</v>
      </c>
      <c r="D114" s="62">
        <f>I63</f>
        <v>1075.0436424</v>
      </c>
      <c r="E114" s="62">
        <f>I70</f>
        <v>146.72355599999997</v>
      </c>
      <c r="F114" s="62">
        <f>I74</f>
        <v>395.61606040319998</v>
      </c>
      <c r="G114" s="62">
        <f>I85</f>
        <v>39.28000000000003</v>
      </c>
      <c r="H114" s="62">
        <f>A114+C114+D114+E114+F114+G114</f>
        <v>7425.2456588031991</v>
      </c>
      <c r="I114" s="62">
        <f>H114-I112</f>
        <v>7385.9656588031994</v>
      </c>
      <c r="J114" s="34"/>
    </row>
    <row r="115" spans="1:12" ht="4.5" customHeight="1" x14ac:dyDescent="0.25">
      <c r="A115" s="29"/>
      <c r="B115" s="121"/>
      <c r="C115" s="121"/>
      <c r="D115" s="121"/>
      <c r="E115" s="121"/>
      <c r="F115" s="121"/>
      <c r="G115" s="121"/>
      <c r="H115" s="121"/>
      <c r="I115" s="121"/>
    </row>
    <row r="116" spans="1:12" ht="33.75" customHeight="1" x14ac:dyDescent="0.25">
      <c r="A116" s="22" t="s">
        <v>46</v>
      </c>
      <c r="B116" s="119" t="s">
        <v>125</v>
      </c>
      <c r="C116" s="119"/>
      <c r="D116" s="119"/>
      <c r="E116" s="119"/>
      <c r="F116" s="119"/>
      <c r="G116" s="11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6" t="s">
        <v>126</v>
      </c>
      <c r="C117" s="96"/>
      <c r="D117" s="96"/>
      <c r="E117" s="96"/>
      <c r="F117" s="96"/>
      <c r="G117" s="96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6" t="s">
        <v>127</v>
      </c>
      <c r="C118" s="96"/>
      <c r="D118" s="96"/>
      <c r="E118" s="96"/>
      <c r="F118" s="96"/>
      <c r="G118" s="96"/>
      <c r="H118" s="23">
        <f>I118/$I$127</f>
        <v>0</v>
      </c>
      <c r="I118" s="24">
        <v>0</v>
      </c>
    </row>
    <row r="119" spans="1:12" ht="35.450000000000003" customHeight="1" x14ac:dyDescent="0.25">
      <c r="A119" s="115" t="s">
        <v>184</v>
      </c>
      <c r="B119" s="115"/>
      <c r="C119" s="115"/>
      <c r="D119" s="115"/>
      <c r="E119" s="115"/>
      <c r="F119" s="115"/>
      <c r="G119" s="115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19" t="s">
        <v>128</v>
      </c>
      <c r="C121" s="119"/>
      <c r="D121" s="119"/>
      <c r="E121" s="119"/>
      <c r="F121" s="119"/>
      <c r="G121" s="11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6" t="s">
        <v>128</v>
      </c>
      <c r="C122" s="96"/>
      <c r="D122" s="96"/>
      <c r="E122" s="96"/>
      <c r="F122" s="96"/>
      <c r="G122" s="96"/>
      <c r="H122" s="23">
        <f>I122/I127</f>
        <v>0</v>
      </c>
      <c r="I122" s="24">
        <v>0</v>
      </c>
    </row>
    <row r="123" spans="1:12" ht="36.6" customHeight="1" x14ac:dyDescent="0.25">
      <c r="A123" s="115" t="s">
        <v>183</v>
      </c>
      <c r="B123" s="115"/>
      <c r="C123" s="115"/>
      <c r="D123" s="115"/>
      <c r="E123" s="115"/>
      <c r="F123" s="115"/>
      <c r="G123" s="115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16" t="s">
        <v>129</v>
      </c>
      <c r="B125" s="116"/>
      <c r="C125" s="116"/>
      <c r="D125" s="116"/>
      <c r="E125" s="116"/>
      <c r="F125" s="55">
        <v>0.18</v>
      </c>
      <c r="G125" s="56">
        <f>I127*F125</f>
        <v>1329.4738185845758</v>
      </c>
      <c r="H125" s="57" t="s">
        <v>116</v>
      </c>
      <c r="I125" s="58">
        <f>I82</f>
        <v>39.28000000000003</v>
      </c>
      <c r="L125" s="2"/>
    </row>
    <row r="126" spans="1:12" s="61" customFormat="1" ht="16.5" customHeight="1" x14ac:dyDescent="0.25">
      <c r="A126" s="117" t="s">
        <v>117</v>
      </c>
      <c r="B126" s="11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18">
        <f>I40</f>
        <v>4216.7999999999993</v>
      </c>
      <c r="B127" s="118"/>
      <c r="C127" s="62">
        <f>I51</f>
        <v>1551.7823999999996</v>
      </c>
      <c r="D127" s="62">
        <f>I63</f>
        <v>1075.0436424</v>
      </c>
      <c r="E127" s="62">
        <f>I70</f>
        <v>146.72355599999997</v>
      </c>
      <c r="F127" s="62">
        <f>I74</f>
        <v>395.61606040319998</v>
      </c>
      <c r="G127" s="62">
        <f>I85</f>
        <v>39.28000000000003</v>
      </c>
      <c r="H127" s="62">
        <f>A127+C127+D127+E127+F127+G127</f>
        <v>7425.2456588031991</v>
      </c>
      <c r="I127" s="62">
        <f>H127-I125</f>
        <v>7385.9656588031994</v>
      </c>
      <c r="J127" s="34"/>
      <c r="L127" s="2"/>
    </row>
    <row r="128" spans="1:12" ht="4.5" customHeight="1" x14ac:dyDescent="0.25"/>
    <row r="129" spans="1:10" ht="12" customHeight="1" x14ac:dyDescent="0.25">
      <c r="A129" s="97" t="s">
        <v>130</v>
      </c>
      <c r="B129" s="97"/>
      <c r="C129" s="97"/>
      <c r="D129" s="97"/>
      <c r="E129" s="97"/>
      <c r="F129" s="97"/>
      <c r="G129" s="97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8" t="s">
        <v>131</v>
      </c>
      <c r="B131" s="98"/>
      <c r="C131" s="98"/>
      <c r="D131" s="98"/>
      <c r="E131" s="98"/>
      <c r="F131" s="98"/>
      <c r="G131" s="98"/>
      <c r="H131" s="98"/>
      <c r="I131" s="98"/>
    </row>
    <row r="132" spans="1:10" ht="33.75" customHeight="1" x14ac:dyDescent="0.25">
      <c r="A132" s="22" t="s">
        <v>34</v>
      </c>
      <c r="B132" s="119" t="s">
        <v>132</v>
      </c>
      <c r="C132" s="119"/>
      <c r="D132" s="119"/>
      <c r="E132" s="119"/>
      <c r="F132" s="119"/>
      <c r="G132" s="11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6" t="s">
        <v>133</v>
      </c>
      <c r="C133" s="96"/>
      <c r="D133" s="96"/>
      <c r="E133" s="96"/>
      <c r="F133" s="96"/>
      <c r="G133" s="96"/>
      <c r="H133" s="23">
        <f>I133/$I$99</f>
        <v>1.9241982507288632E-2</v>
      </c>
      <c r="I133" s="24">
        <f>($D$143/$E$144)*G143</f>
        <v>142.876447079012</v>
      </c>
    </row>
    <row r="134" spans="1:10" ht="15" customHeight="1" x14ac:dyDescent="0.25">
      <c r="A134" s="17">
        <v>2</v>
      </c>
      <c r="B134" s="96" t="s">
        <v>134</v>
      </c>
      <c r="C134" s="96"/>
      <c r="D134" s="96"/>
      <c r="E134" s="96"/>
      <c r="F134" s="96"/>
      <c r="G134" s="96"/>
      <c r="H134" s="23">
        <f>I134/$I$99</f>
        <v>8.8629737609329434E-2</v>
      </c>
      <c r="I134" s="24">
        <f>($D$143/$E$144)*G144</f>
        <v>658.09757442453997</v>
      </c>
    </row>
    <row r="135" spans="1:10" ht="15" customHeight="1" x14ac:dyDescent="0.25">
      <c r="A135" s="17">
        <v>3</v>
      </c>
      <c r="B135" s="96" t="s">
        <v>14</v>
      </c>
      <c r="C135" s="96"/>
      <c r="D135" s="96"/>
      <c r="E135" s="96"/>
      <c r="F135" s="96"/>
      <c r="G135" s="96"/>
      <c r="H135" s="23">
        <f>I135/$I$99</f>
        <v>5.830903790087464E-2</v>
      </c>
      <c r="I135" s="24">
        <f>($D$143/$E$144)*G145</f>
        <v>432.95893054246056</v>
      </c>
    </row>
    <row r="136" spans="1:10" ht="15" customHeight="1" x14ac:dyDescent="0.25">
      <c r="A136" s="17">
        <v>4</v>
      </c>
      <c r="B136" s="96" t="s">
        <v>135</v>
      </c>
      <c r="C136" s="96"/>
      <c r="D136" s="96"/>
      <c r="E136" s="96"/>
      <c r="F136" s="96"/>
      <c r="G136" s="96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6" t="s">
        <v>136</v>
      </c>
      <c r="C137" s="96"/>
      <c r="D137" s="96"/>
      <c r="E137" s="96"/>
      <c r="F137" s="96"/>
      <c r="G137" s="96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5" t="s">
        <v>137</v>
      </c>
      <c r="B138" s="115"/>
      <c r="C138" s="115"/>
      <c r="D138" s="115"/>
      <c r="E138" s="115"/>
      <c r="F138" s="115"/>
      <c r="G138" s="115"/>
      <c r="H138" s="25">
        <f>H133+H134+H135+H136+H137</f>
        <v>0.16618075801749271</v>
      </c>
      <c r="I138" s="26">
        <f>SUM(I133:I137)</f>
        <v>1233.9329520460126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00" t="s">
        <v>141</v>
      </c>
      <c r="C140" s="100"/>
      <c r="D140" s="100"/>
      <c r="E140" s="100"/>
      <c r="F140" s="100"/>
      <c r="G140" s="100"/>
      <c r="H140" s="100"/>
      <c r="I140" s="100"/>
    </row>
    <row r="141" spans="1:10" ht="13.5" customHeight="1" x14ac:dyDescent="0.25">
      <c r="A141" s="112" t="s">
        <v>142</v>
      </c>
      <c r="B141" s="112"/>
      <c r="C141" s="112"/>
      <c r="D141" s="112"/>
      <c r="E141" s="112"/>
      <c r="F141" s="112"/>
      <c r="G141" s="112"/>
      <c r="H141" s="112"/>
      <c r="I141" s="112"/>
    </row>
    <row r="142" spans="1:10" ht="13.5" customHeight="1" x14ac:dyDescent="0.25">
      <c r="A142" s="113" t="s">
        <v>143</v>
      </c>
      <c r="B142" s="113"/>
      <c r="C142" s="17" t="s">
        <v>144</v>
      </c>
      <c r="D142" s="114" t="s">
        <v>145</v>
      </c>
      <c r="E142" s="114"/>
      <c r="F142" s="17" t="s">
        <v>146</v>
      </c>
      <c r="G142" s="63" t="s">
        <v>147</v>
      </c>
      <c r="H142" s="113" t="s">
        <v>148</v>
      </c>
      <c r="I142" s="113"/>
    </row>
    <row r="143" spans="1:10" ht="13.5" customHeight="1" x14ac:dyDescent="0.25">
      <c r="A143" s="107">
        <f>I99</f>
        <v>7425.2456588031982</v>
      </c>
      <c r="B143" s="107"/>
      <c r="C143" s="24">
        <f>I129</f>
        <v>0</v>
      </c>
      <c r="D143" s="108">
        <f>A143+C143</f>
        <v>7425.2456588031982</v>
      </c>
      <c r="E143" s="108"/>
      <c r="F143" s="17" t="str">
        <f>B133</f>
        <v>PIS</v>
      </c>
      <c r="G143" s="64">
        <v>1.6500000000000001E-2</v>
      </c>
      <c r="H143" s="104">
        <v>6.4999999999999997E-3</v>
      </c>
      <c r="I143" s="104"/>
      <c r="J143" s="34"/>
    </row>
    <row r="144" spans="1:10" ht="13.5" customHeight="1" x14ac:dyDescent="0.25">
      <c r="A144" s="109" t="s">
        <v>149</v>
      </c>
      <c r="B144" s="109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04">
        <v>0.03</v>
      </c>
      <c r="I144" s="104"/>
    </row>
    <row r="145" spans="1:10" ht="13.5" customHeight="1" x14ac:dyDescent="0.25">
      <c r="A145" s="110" t="s">
        <v>150</v>
      </c>
      <c r="B145" s="110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04">
        <f>I11</f>
        <v>0.05</v>
      </c>
      <c r="I145" s="104"/>
    </row>
    <row r="146" spans="1:10" ht="13.5" customHeight="1" x14ac:dyDescent="0.25">
      <c r="A146" s="103" t="s">
        <v>151</v>
      </c>
      <c r="B146" s="103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04">
        <v>0</v>
      </c>
      <c r="I146" s="104"/>
    </row>
    <row r="147" spans="1:10" ht="13.5" customHeight="1" x14ac:dyDescent="0.25">
      <c r="A147" s="105" t="s">
        <v>153</v>
      </c>
      <c r="B147" s="105" t="s">
        <v>154</v>
      </c>
      <c r="C147" s="105"/>
      <c r="D147" s="105"/>
      <c r="E147" s="105"/>
      <c r="F147" s="12" t="s">
        <v>155</v>
      </c>
      <c r="G147" s="64">
        <v>0</v>
      </c>
      <c r="H147" s="104">
        <v>0</v>
      </c>
      <c r="I147" s="104"/>
    </row>
    <row r="148" spans="1:10" ht="18" customHeight="1" x14ac:dyDescent="0.25">
      <c r="A148" s="105"/>
      <c r="B148" s="105"/>
      <c r="C148" s="105"/>
      <c r="D148" s="105"/>
      <c r="E148" s="105"/>
      <c r="F148" s="3" t="s">
        <v>156</v>
      </c>
      <c r="G148" s="71">
        <f>SUM(G143:G147)</f>
        <v>0.14250000000000002</v>
      </c>
      <c r="H148" s="106">
        <f>SUM(H143:I147)</f>
        <v>8.6499999999999994E-2</v>
      </c>
      <c r="I148" s="106"/>
    </row>
    <row r="149" spans="1:10" ht="18" customHeight="1" x14ac:dyDescent="0.25">
      <c r="A149" s="29" t="s">
        <v>157</v>
      </c>
      <c r="B149" s="100" t="s">
        <v>158</v>
      </c>
      <c r="C149" s="100"/>
      <c r="D149" s="100"/>
      <c r="E149" s="100"/>
      <c r="F149" s="100"/>
      <c r="G149" s="100"/>
      <c r="H149" s="100"/>
      <c r="I149" s="100"/>
    </row>
    <row r="150" spans="1:10" ht="4.5" customHeight="1" x14ac:dyDescent="0.25">
      <c r="A150" s="72"/>
      <c r="B150" s="101"/>
      <c r="C150" s="101"/>
      <c r="D150" s="101"/>
      <c r="E150" s="101"/>
      <c r="F150" s="101"/>
      <c r="G150" s="101"/>
      <c r="H150" s="101"/>
      <c r="I150" s="101"/>
    </row>
    <row r="151" spans="1:10" ht="12" customHeight="1" x14ac:dyDescent="0.25">
      <c r="A151" s="97" t="s">
        <v>159</v>
      </c>
      <c r="B151" s="97"/>
      <c r="C151" s="97"/>
      <c r="D151" s="97"/>
      <c r="E151" s="97"/>
      <c r="F151" s="97"/>
      <c r="G151" s="97"/>
      <c r="H151" s="47">
        <f>H138</f>
        <v>0.16618075801749271</v>
      </c>
      <c r="I151" s="48">
        <f>I138</f>
        <v>1233.9329520460126</v>
      </c>
    </row>
    <row r="152" spans="1:10" ht="4.5" customHeight="1" x14ac:dyDescent="0.25"/>
    <row r="153" spans="1:10" ht="11.25" customHeight="1" x14ac:dyDescent="0.25">
      <c r="A153" s="102" t="s">
        <v>160</v>
      </c>
      <c r="B153" s="102"/>
      <c r="C153" s="102"/>
      <c r="D153" s="102"/>
      <c r="E153" s="102"/>
      <c r="F153" s="102"/>
      <c r="G153" s="102"/>
      <c r="H153" s="102"/>
      <c r="I153" s="102"/>
    </row>
    <row r="154" spans="1:10" ht="11.25" customHeight="1" x14ac:dyDescent="0.25">
      <c r="A154" s="98" t="s">
        <v>33</v>
      </c>
      <c r="B154" s="98"/>
      <c r="C154" s="98"/>
      <c r="D154" s="98"/>
      <c r="E154" s="98"/>
      <c r="F154" s="98"/>
      <c r="G154" s="98"/>
      <c r="H154" s="98"/>
      <c r="I154" s="98"/>
    </row>
    <row r="155" spans="1:10" ht="15" customHeight="1" x14ac:dyDescent="0.25">
      <c r="A155" s="17">
        <v>1</v>
      </c>
      <c r="B155" s="96" t="s">
        <v>161</v>
      </c>
      <c r="C155" s="96"/>
      <c r="D155" s="96"/>
      <c r="E155" s="96"/>
      <c r="F155" s="96"/>
      <c r="G155" s="96"/>
      <c r="H155" s="23">
        <f>I155/$G$172</f>
        <v>0.48697459534056836</v>
      </c>
      <c r="I155" s="73">
        <f>I40</f>
        <v>4216.7999999999993</v>
      </c>
    </row>
    <row r="156" spans="1:10" ht="15" customHeight="1" x14ac:dyDescent="0.25">
      <c r="A156" s="17">
        <v>2</v>
      </c>
      <c r="B156" s="96" t="s">
        <v>162</v>
      </c>
      <c r="C156" s="96"/>
      <c r="D156" s="96"/>
      <c r="E156" s="96"/>
      <c r="F156" s="96"/>
      <c r="G156" s="96"/>
      <c r="H156" s="23">
        <f>I156/$G$172</f>
        <v>0.36598917763776179</v>
      </c>
      <c r="I156" s="73">
        <f>I51+I63+I70+I74</f>
        <v>3169.1656588031992</v>
      </c>
    </row>
    <row r="157" spans="1:10" ht="15" customHeight="1" x14ac:dyDescent="0.25">
      <c r="A157" s="17">
        <v>3</v>
      </c>
      <c r="B157" s="96" t="s">
        <v>163</v>
      </c>
      <c r="C157" s="96"/>
      <c r="D157" s="96"/>
      <c r="E157" s="96"/>
      <c r="F157" s="96"/>
      <c r="G157" s="96"/>
      <c r="H157" s="23">
        <f>I157/$G$172</f>
        <v>4.536227021669878E-3</v>
      </c>
      <c r="I157" s="73">
        <f>I85</f>
        <v>39.28000000000003</v>
      </c>
    </row>
    <row r="158" spans="1:10" s="28" customFormat="1" ht="15" customHeight="1" x14ac:dyDescent="0.25">
      <c r="A158" s="97" t="s">
        <v>164</v>
      </c>
      <c r="B158" s="97"/>
      <c r="C158" s="97"/>
      <c r="D158" s="97"/>
      <c r="E158" s="97"/>
      <c r="F158" s="97"/>
      <c r="G158" s="97"/>
      <c r="H158" s="47">
        <f>H155+H156+H157</f>
        <v>0.85750000000000004</v>
      </c>
      <c r="I158" s="48">
        <f>SUM(I155:I157)</f>
        <v>7425.2456588031982</v>
      </c>
      <c r="J158" s="35"/>
    </row>
    <row r="159" spans="1:10" ht="4.5" customHeight="1" x14ac:dyDescent="0.25"/>
    <row r="160" spans="1:10" ht="11.25" customHeight="1" x14ac:dyDescent="0.25">
      <c r="A160" s="98" t="s">
        <v>105</v>
      </c>
      <c r="B160" s="98"/>
      <c r="C160" s="98"/>
      <c r="D160" s="98"/>
      <c r="E160" s="98"/>
      <c r="F160" s="98"/>
      <c r="G160" s="98"/>
      <c r="H160" s="98"/>
      <c r="I160" s="98"/>
    </row>
    <row r="161" spans="1:11" ht="15" customHeight="1" x14ac:dyDescent="0.25">
      <c r="A161" s="17">
        <v>1</v>
      </c>
      <c r="B161" s="96" t="s">
        <v>165</v>
      </c>
      <c r="C161" s="96"/>
      <c r="D161" s="96"/>
      <c r="E161" s="96"/>
      <c r="F161" s="96"/>
      <c r="G161" s="96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6" t="s">
        <v>166</v>
      </c>
      <c r="C162" s="96"/>
      <c r="D162" s="96"/>
      <c r="E162" s="96"/>
      <c r="F162" s="96"/>
      <c r="G162" s="96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6" t="s">
        <v>167</v>
      </c>
      <c r="C163" s="96"/>
      <c r="D163" s="96"/>
      <c r="E163" s="96"/>
      <c r="F163" s="96"/>
      <c r="G163" s="96"/>
      <c r="H163" s="23">
        <f>I163/$G$172</f>
        <v>0</v>
      </c>
      <c r="I163" s="24">
        <f>I123</f>
        <v>0</v>
      </c>
    </row>
    <row r="164" spans="1:11" ht="15" customHeight="1" x14ac:dyDescent="0.25">
      <c r="A164" s="97" t="s">
        <v>168</v>
      </c>
      <c r="B164" s="97"/>
      <c r="C164" s="97"/>
      <c r="D164" s="97"/>
      <c r="E164" s="97"/>
      <c r="F164" s="97"/>
      <c r="G164" s="97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8" t="s">
        <v>131</v>
      </c>
      <c r="B166" s="98"/>
      <c r="C166" s="98"/>
      <c r="D166" s="98"/>
      <c r="E166" s="98"/>
      <c r="F166" s="98"/>
      <c r="G166" s="98"/>
      <c r="H166" s="98"/>
      <c r="I166" s="98"/>
    </row>
    <row r="167" spans="1:11" ht="15" customHeight="1" x14ac:dyDescent="0.25">
      <c r="A167" s="17">
        <v>1</v>
      </c>
      <c r="B167" s="96" t="s">
        <v>169</v>
      </c>
      <c r="C167" s="96"/>
      <c r="D167" s="96"/>
      <c r="E167" s="96"/>
      <c r="F167" s="96"/>
      <c r="G167" s="96"/>
      <c r="H167" s="23">
        <f>I167/$G$172</f>
        <v>0.14250000000000002</v>
      </c>
      <c r="I167" s="24">
        <f>I138</f>
        <v>1233.9329520460126</v>
      </c>
    </row>
    <row r="168" spans="1:11" ht="15" customHeight="1" x14ac:dyDescent="0.25">
      <c r="A168" s="97" t="s">
        <v>170</v>
      </c>
      <c r="B168" s="97"/>
      <c r="C168" s="97"/>
      <c r="D168" s="97"/>
      <c r="E168" s="97"/>
      <c r="F168" s="97"/>
      <c r="G168" s="97"/>
      <c r="H168" s="47">
        <f>H167</f>
        <v>0.14250000000000002</v>
      </c>
      <c r="I168" s="48">
        <f>I138</f>
        <v>1233.9329520460126</v>
      </c>
      <c r="K168" s="41"/>
    </row>
    <row r="169" spans="1:11" ht="4.5" customHeight="1" x14ac:dyDescent="0.25"/>
    <row r="170" spans="1:11" ht="11.25" customHeight="1" x14ac:dyDescent="0.25">
      <c r="A170" s="99" t="s">
        <v>160</v>
      </c>
      <c r="B170" s="99"/>
      <c r="C170" s="99"/>
      <c r="D170" s="99"/>
      <c r="E170" s="99"/>
      <c r="F170" s="99"/>
      <c r="G170" s="99"/>
      <c r="H170" s="99"/>
      <c r="I170" s="99"/>
    </row>
    <row r="171" spans="1:11" ht="45" customHeight="1" x14ac:dyDescent="0.25">
      <c r="A171" s="93" t="s">
        <v>171</v>
      </c>
      <c r="B171" s="93"/>
      <c r="C171" s="93"/>
      <c r="D171" s="93"/>
      <c r="E171" s="93"/>
      <c r="F171" s="93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94" t="str">
        <f>D5</f>
        <v>Gerente de Manutenção (técnico em edificações com experiência como encarregado ou gerente de manutenção, comprovada em carteira de trabalho)</v>
      </c>
      <c r="B172" s="94"/>
      <c r="C172" s="94"/>
      <c r="D172" s="94"/>
      <c r="E172" s="94"/>
      <c r="F172" s="94"/>
      <c r="G172" s="75">
        <f>I158+I164+I168</f>
        <v>8659.1786108492106</v>
      </c>
      <c r="H172" s="74">
        <f>IF(D6="12x36",2,1)</f>
        <v>1</v>
      </c>
      <c r="I172" s="75">
        <f>G172*H172</f>
        <v>8659.1786108492106</v>
      </c>
    </row>
    <row r="173" spans="1:11" x14ac:dyDescent="0.25">
      <c r="A173" s="94"/>
      <c r="B173" s="94"/>
      <c r="C173" s="94"/>
      <c r="D173" s="94"/>
      <c r="E173" s="94"/>
      <c r="F173" s="94"/>
      <c r="G173" s="74"/>
      <c r="H173" s="74"/>
      <c r="I173" s="75"/>
    </row>
    <row r="174" spans="1:11" s="28" customFormat="1" ht="12" customHeight="1" x14ac:dyDescent="0.25">
      <c r="A174" s="95" t="s">
        <v>175</v>
      </c>
      <c r="B174" s="95"/>
      <c r="C174" s="95"/>
      <c r="D174" s="95"/>
      <c r="E174" s="95"/>
      <c r="F174" s="95"/>
      <c r="G174" s="95"/>
      <c r="H174" s="95"/>
      <c r="I174" s="76">
        <f>I172</f>
        <v>8659.1786108492106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22"/>
  <sheetViews>
    <sheetView tabSelected="1" view="pageBreakPreview" zoomScaleNormal="100" workbookViewId="0">
      <selection activeCell="I123" sqref="I123"/>
    </sheetView>
  </sheetViews>
  <sheetFormatPr defaultColWidth="8.42578125" defaultRowHeight="15" x14ac:dyDescent="0.25"/>
  <cols>
    <col min="1" max="1" width="29" style="77" customWidth="1"/>
    <col min="2" max="2" width="13.5703125" style="77" bestFit="1" customWidth="1"/>
    <col min="3" max="3" width="7.140625" style="77" customWidth="1"/>
    <col min="4" max="4" width="14" style="77" customWidth="1"/>
    <col min="5" max="16384" width="8.42578125" style="77"/>
  </cols>
  <sheetData>
    <row r="1" spans="1:4" x14ac:dyDescent="0.25">
      <c r="A1" s="150" t="s">
        <v>176</v>
      </c>
      <c r="B1" s="150"/>
      <c r="C1" s="150"/>
      <c r="D1" s="150"/>
    </row>
    <row r="2" spans="1:4" ht="29.25" customHeight="1" x14ac:dyDescent="0.25">
      <c r="A2" s="78" t="s">
        <v>177</v>
      </c>
      <c r="B2" s="79" t="s">
        <v>94</v>
      </c>
      <c r="C2" s="79" t="s">
        <v>178</v>
      </c>
      <c r="D2" s="79" t="s">
        <v>179</v>
      </c>
    </row>
    <row r="3" spans="1:4" x14ac:dyDescent="0.25">
      <c r="A3" s="80" t="s">
        <v>196</v>
      </c>
      <c r="B3" s="81">
        <f>'Engenheiro 40h'!I174</f>
        <v>22123.278447613389</v>
      </c>
      <c r="C3" s="82">
        <v>1</v>
      </c>
      <c r="D3" s="81">
        <f t="shared" ref="D3:D18" si="0">C3*B3</f>
        <v>22123.278447613389</v>
      </c>
    </row>
    <row r="4" spans="1:4" x14ac:dyDescent="0.25">
      <c r="A4" s="80" t="s">
        <v>197</v>
      </c>
      <c r="B4" s="81">
        <f>'Engenheiro 20h '!I174</f>
        <v>11061.639223806695</v>
      </c>
      <c r="C4" s="82">
        <v>1</v>
      </c>
      <c r="D4" s="81">
        <f t="shared" si="0"/>
        <v>11061.639223806695</v>
      </c>
    </row>
    <row r="5" spans="1:4" x14ac:dyDescent="0.25">
      <c r="A5" s="80" t="s">
        <v>198</v>
      </c>
      <c r="B5" s="81">
        <f>Arquiteto!I174</f>
        <v>22123.278447613389</v>
      </c>
      <c r="C5" s="82">
        <v>1</v>
      </c>
      <c r="D5" s="81">
        <f t="shared" si="0"/>
        <v>22123.278447613389</v>
      </c>
    </row>
    <row r="6" spans="1:4" x14ac:dyDescent="0.25">
      <c r="A6" s="80" t="s">
        <v>199</v>
      </c>
      <c r="B6" s="81">
        <f>'Tec segurança trab'!I174</f>
        <v>7032.5629198852475</v>
      </c>
      <c r="C6" s="82">
        <v>1</v>
      </c>
      <c r="D6" s="81">
        <f t="shared" si="0"/>
        <v>7032.5629198852475</v>
      </c>
    </row>
    <row r="7" spans="1:4" x14ac:dyDescent="0.25">
      <c r="A7" s="80" t="s">
        <v>200</v>
      </c>
      <c r="B7" s="81">
        <f>'Gerente de Manut'!I174</f>
        <v>8659.1786108492106</v>
      </c>
      <c r="C7" s="82">
        <v>1</v>
      </c>
      <c r="D7" s="81">
        <f t="shared" si="0"/>
        <v>8659.1786108492106</v>
      </c>
    </row>
    <row r="8" spans="1:4" x14ac:dyDescent="0.25">
      <c r="A8" s="80" t="s">
        <v>188</v>
      </c>
      <c r="B8" s="81">
        <f>Almoxarife!I174</f>
        <v>4644.0519307568511</v>
      </c>
      <c r="C8" s="82">
        <v>1</v>
      </c>
      <c r="D8" s="81">
        <f t="shared" si="0"/>
        <v>4644.0519307568511</v>
      </c>
    </row>
    <row r="9" spans="1:4" x14ac:dyDescent="0.25">
      <c r="A9" s="80" t="s">
        <v>202</v>
      </c>
      <c r="B9" s="81">
        <f>'Téc edificações'!I174</f>
        <v>6198.2154592279867</v>
      </c>
      <c r="C9" s="82">
        <v>3</v>
      </c>
      <c r="D9" s="81">
        <f t="shared" si="0"/>
        <v>18594.646377683959</v>
      </c>
    </row>
    <row r="10" spans="1:4" x14ac:dyDescent="0.25">
      <c r="A10" s="80" t="s">
        <v>203</v>
      </c>
      <c r="B10" s="81">
        <f>'Téc eletricista'!I174</f>
        <v>8043.9378229439044</v>
      </c>
      <c r="C10" s="82">
        <v>2</v>
      </c>
      <c r="D10" s="81">
        <f t="shared" si="0"/>
        <v>16087.875645887809</v>
      </c>
    </row>
    <row r="11" spans="1:4" ht="30" x14ac:dyDescent="0.25">
      <c r="A11" s="90" t="s">
        <v>204</v>
      </c>
      <c r="B11" s="91">
        <f>'Téc telecomun'!I174</f>
        <v>6198.2154592279867</v>
      </c>
      <c r="C11" s="92">
        <v>2</v>
      </c>
      <c r="D11" s="91">
        <f t="shared" si="0"/>
        <v>12396.430918455973</v>
      </c>
    </row>
    <row r="12" spans="1:4" x14ac:dyDescent="0.25">
      <c r="A12" s="80" t="s">
        <v>205</v>
      </c>
      <c r="B12" s="81">
        <f>Hidráulico!I174</f>
        <v>6068.8022185315276</v>
      </c>
      <c r="C12" s="82">
        <v>1</v>
      </c>
      <c r="D12" s="81">
        <f t="shared" si="0"/>
        <v>6068.8022185315276</v>
      </c>
    </row>
    <row r="13" spans="1:4" x14ac:dyDescent="0.25">
      <c r="A13" s="80" t="s">
        <v>206</v>
      </c>
      <c r="B13" s="81">
        <f>MarcenCarpint!I174</f>
        <v>4644.0519307568511</v>
      </c>
      <c r="C13" s="82">
        <v>2</v>
      </c>
      <c r="D13" s="81">
        <f t="shared" si="0"/>
        <v>9288.1038615137022</v>
      </c>
    </row>
    <row r="14" spans="1:4" x14ac:dyDescent="0.25">
      <c r="A14" s="80" t="s">
        <v>207</v>
      </c>
      <c r="B14" s="81">
        <f>'Téc refriger'!I174</f>
        <v>6198.2154592279867</v>
      </c>
      <c r="C14" s="82">
        <v>1</v>
      </c>
      <c r="D14" s="81">
        <f t="shared" si="0"/>
        <v>6198.2154592279867</v>
      </c>
    </row>
    <row r="15" spans="1:4" x14ac:dyDescent="0.25">
      <c r="A15" s="80" t="s">
        <v>190</v>
      </c>
      <c r="B15" s="81">
        <f>Pedreiro!I174</f>
        <v>4644.0519307568511</v>
      </c>
      <c r="C15" s="82">
        <v>1</v>
      </c>
      <c r="D15" s="81">
        <f t="shared" si="0"/>
        <v>4644.0519307568511</v>
      </c>
    </row>
    <row r="16" spans="1:4" x14ac:dyDescent="0.25">
      <c r="A16" s="80" t="s">
        <v>201</v>
      </c>
      <c r="B16" s="81">
        <f>'Aux de Manutenção'!I174</f>
        <v>5234.4734851251123</v>
      </c>
      <c r="C16" s="82">
        <v>5</v>
      </c>
      <c r="D16" s="81">
        <f t="shared" si="0"/>
        <v>26172.367425625562</v>
      </c>
    </row>
    <row r="17" spans="1:4" x14ac:dyDescent="0.25">
      <c r="A17" s="80" t="s">
        <v>192</v>
      </c>
      <c r="B17" s="81">
        <f>Pintor!I174</f>
        <v>4644.0519307568511</v>
      </c>
      <c r="C17" s="82">
        <v>1</v>
      </c>
      <c r="D17" s="81">
        <f t="shared" si="0"/>
        <v>4644.0519307568511</v>
      </c>
    </row>
    <row r="18" spans="1:4" x14ac:dyDescent="0.25">
      <c r="A18" s="80" t="s">
        <v>193</v>
      </c>
      <c r="B18" s="81">
        <f>Gesseiro!I174</f>
        <v>4644.0519307568511</v>
      </c>
      <c r="C18" s="82">
        <v>1</v>
      </c>
      <c r="D18" s="81">
        <f t="shared" si="0"/>
        <v>4644.0519307568511</v>
      </c>
    </row>
    <row r="19" spans="1:4" x14ac:dyDescent="0.25">
      <c r="A19" s="151" t="s">
        <v>156</v>
      </c>
      <c r="B19" s="151"/>
      <c r="C19" s="83">
        <f>SUM(C3:C18)</f>
        <v>25</v>
      </c>
      <c r="D19" s="84">
        <f>SUM(D3:D18)</f>
        <v>184382.58727972186</v>
      </c>
    </row>
    <row r="22" spans="1:4" x14ac:dyDescent="0.25">
      <c r="D22" s="85"/>
    </row>
    <row r="25" spans="1:4" x14ac:dyDescent="0.25">
      <c r="A25" s="86"/>
    </row>
    <row r="106" spans="9:9" x14ac:dyDescent="0.25">
      <c r="I106" s="77">
        <v>0</v>
      </c>
    </row>
    <row r="117" spans="9:9" x14ac:dyDescent="0.25">
      <c r="I117" s="77">
        <v>0</v>
      </c>
    </row>
    <row r="118" spans="9:9" x14ac:dyDescent="0.25">
      <c r="I118" s="77">
        <v>0</v>
      </c>
    </row>
    <row r="122" spans="9:9" x14ac:dyDescent="0.25">
      <c r="I122" s="77">
        <v>0</v>
      </c>
    </row>
  </sheetData>
  <mergeCells count="2">
    <mergeCell ref="A1:D1"/>
    <mergeCell ref="A19:B19"/>
  </mergeCells>
  <pageMargins left="0.51180555555555596" right="0.51180555555555596" top="0.78749999999999998" bottom="0.78749999999999998" header="0.511811023622047" footer="0.511811023622047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16</vt:i4>
      </vt:variant>
    </vt:vector>
  </HeadingPairs>
  <TitlesOfParts>
    <vt:vector size="33" baseType="lpstr">
      <vt:lpstr>Almoxarife</vt:lpstr>
      <vt:lpstr>MarcenCarpint</vt:lpstr>
      <vt:lpstr>Pedreiro</vt:lpstr>
      <vt:lpstr>Pintor</vt:lpstr>
      <vt:lpstr>Gesseiro</vt:lpstr>
      <vt:lpstr>Aux de Manutenção</vt:lpstr>
      <vt:lpstr>Tec segurança trab</vt:lpstr>
      <vt:lpstr>Téc edificações</vt:lpstr>
      <vt:lpstr>Téc eletricista</vt:lpstr>
      <vt:lpstr>Téc telecomun</vt:lpstr>
      <vt:lpstr>Téc refriger</vt:lpstr>
      <vt:lpstr>Hidráulico</vt:lpstr>
      <vt:lpstr>Engenheiro 40h</vt:lpstr>
      <vt:lpstr>Engenheiro 20h </vt:lpstr>
      <vt:lpstr>Arquiteto</vt:lpstr>
      <vt:lpstr>Gerente de Manut</vt:lpstr>
      <vt:lpstr>Resumo</vt:lpstr>
      <vt:lpstr>Almoxarife!Area_de_impressao</vt:lpstr>
      <vt:lpstr>Arquiteto!Area_de_impressao</vt:lpstr>
      <vt:lpstr>'Aux de Manutenção'!Area_de_impressao</vt:lpstr>
      <vt:lpstr>'Engenheiro 20h '!Area_de_impressao</vt:lpstr>
      <vt:lpstr>'Engenheiro 40h'!Area_de_impressao</vt:lpstr>
      <vt:lpstr>'Gerente de Manut'!Area_de_impressao</vt:lpstr>
      <vt:lpstr>Gesseiro!Area_de_impressao</vt:lpstr>
      <vt:lpstr>Hidráulico!Area_de_impressao</vt:lpstr>
      <vt:lpstr>MarcenCarpint!Area_de_impressao</vt:lpstr>
      <vt:lpstr>Pedreiro!Area_de_impressao</vt:lpstr>
      <vt:lpstr>Pintor!Area_de_impressao</vt:lpstr>
      <vt:lpstr>'Téc edificações'!Area_de_impressao</vt:lpstr>
      <vt:lpstr>'Téc eletricista'!Area_de_impressao</vt:lpstr>
      <vt:lpstr>'Téc refriger'!Area_de_impressao</vt:lpstr>
      <vt:lpstr>'Tec segurança trab'!Area_de_impressao</vt:lpstr>
      <vt:lpstr>'Téc telecomun'!Area_de_impressao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2025-07-31T15:23:57Z</dcterms:modified>
  <dc:language>pt-BR</dc:language>
</cp:coreProperties>
</file>