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5\9140-2025\"/>
    </mc:Choice>
  </mc:AlternateContent>
  <xr:revisionPtr revIDLastSave="0" documentId="13_ncr:1_{22DA2B16-3B5B-405C-990A-D778B441A23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lmoxarife" sheetId="7" r:id="rId1"/>
    <sheet name="MarcenCarpint" sheetId="6" r:id="rId2"/>
    <sheet name="Pedreiro" sheetId="5" r:id="rId3"/>
    <sheet name="Aux de Manutenção" sheetId="4" r:id="rId4"/>
    <sheet name="Pintor" sheetId="1" r:id="rId5"/>
    <sheet name="Gesseiro" sheetId="8" r:id="rId6"/>
    <sheet name="Tec segurança trab" sheetId="9" r:id="rId7"/>
    <sheet name="Téc edificações" sheetId="10" r:id="rId8"/>
    <sheet name="Téc eletricista" sheetId="12" r:id="rId9"/>
    <sheet name="Téc telecomun" sheetId="13" r:id="rId10"/>
    <sheet name="Téc refriger" sheetId="14" r:id="rId11"/>
    <sheet name="Hidráulico" sheetId="15" r:id="rId12"/>
    <sheet name="Engenheiro 40h" sheetId="11" r:id="rId13"/>
    <sheet name="Engenheiro 20h " sheetId="17" r:id="rId14"/>
    <sheet name="Arquiteto" sheetId="18" r:id="rId15"/>
    <sheet name="Gerente de Manut" sheetId="19" r:id="rId16"/>
    <sheet name="Resumo" sheetId="3" r:id="rId17"/>
  </sheets>
  <externalReferences>
    <externalReference r:id="rId18"/>
    <externalReference r:id="rId19"/>
  </externalReferences>
  <definedNames>
    <definedName name="_xlnm.Print_Area" localSheetId="0">Almoxarife!$A$1:$I$174</definedName>
    <definedName name="_xlnm.Print_Area" localSheetId="14">Arquiteto!$A$1:$I$174</definedName>
    <definedName name="_xlnm.Print_Area" localSheetId="3">'Aux de Manutenção'!$A$1:$I$174</definedName>
    <definedName name="_xlnm.Print_Area" localSheetId="13">'Engenheiro 20h '!$A$1:$I$174</definedName>
    <definedName name="_xlnm.Print_Area" localSheetId="12">'Engenheiro 40h'!$A$1:$I$174</definedName>
    <definedName name="_xlnm.Print_Area" localSheetId="15">'Gerente de Manut'!$A$1:$I$174</definedName>
    <definedName name="_xlnm.Print_Area" localSheetId="5">Gesseiro!$A$1:$I$174</definedName>
    <definedName name="_xlnm.Print_Area" localSheetId="11">Hidráulico!$A$1:$I$174</definedName>
    <definedName name="_xlnm.Print_Area" localSheetId="1">MarcenCarpint!$A$1:$I$174</definedName>
    <definedName name="_xlnm.Print_Area" localSheetId="2">Pedreiro!$A$1:$I$174</definedName>
    <definedName name="_xlnm.Print_Area" localSheetId="4">Pintor!$A$1:$I$174</definedName>
    <definedName name="_xlnm.Print_Area" localSheetId="7">'Téc edificações'!$A$1:$I$174</definedName>
    <definedName name="_xlnm.Print_Area" localSheetId="8">'Téc eletricista'!$A$1:$I$174</definedName>
    <definedName name="_xlnm.Print_Area" localSheetId="10">'Téc refriger'!$A$1:$I$174</definedName>
    <definedName name="_xlnm.Print_Area" localSheetId="6">'Tec segurança trab'!$A$1:$I$174</definedName>
    <definedName name="_xlnm.Print_Area" localSheetId="9">'Téc telecomun'!$A$1:$I$174</definedName>
    <definedName name="Auxiliar" localSheetId="0">#REF!</definedName>
    <definedName name="Auxiliar" localSheetId="14">#REF!</definedName>
    <definedName name="Auxiliar" localSheetId="3">#REF!</definedName>
    <definedName name="Auxiliar" localSheetId="13">#REF!</definedName>
    <definedName name="Auxiliar" localSheetId="12">#REF!</definedName>
    <definedName name="Auxiliar" localSheetId="15">#REF!</definedName>
    <definedName name="Auxiliar" localSheetId="5">#REF!</definedName>
    <definedName name="Auxiliar" localSheetId="11">#REF!</definedName>
    <definedName name="Auxiliar" localSheetId="1">#REF!</definedName>
    <definedName name="Auxiliar" localSheetId="2">#REF!</definedName>
    <definedName name="Auxiliar" localSheetId="7">#REF!</definedName>
    <definedName name="Auxiliar" localSheetId="8">#REF!</definedName>
    <definedName name="Auxiliar" localSheetId="10">#REF!</definedName>
    <definedName name="Auxiliar" localSheetId="6">#REF!</definedName>
    <definedName name="Auxiliar" localSheetId="9">#REF!</definedName>
    <definedName name="Auxiliar">#REF!</definedName>
    <definedName name="CUSTO_VALE_TRANSPORTE" localSheetId="0">#REF!</definedName>
    <definedName name="CUSTO_VALE_TRANSPORTE" localSheetId="14">#REF!</definedName>
    <definedName name="CUSTO_VALE_TRANSPORTE" localSheetId="3">#REF!</definedName>
    <definedName name="CUSTO_VALE_TRANSPORTE" localSheetId="13">#REF!</definedName>
    <definedName name="CUSTO_VALE_TRANSPORTE" localSheetId="12">#REF!</definedName>
    <definedName name="CUSTO_VALE_TRANSPORTE" localSheetId="15">#REF!</definedName>
    <definedName name="CUSTO_VALE_TRANSPORTE" localSheetId="5">#REF!</definedName>
    <definedName name="CUSTO_VALE_TRANSPORTE" localSheetId="11">#REF!</definedName>
    <definedName name="CUSTO_VALE_TRANSPORTE" localSheetId="1">#REF!</definedName>
    <definedName name="CUSTO_VALE_TRANSPORTE" localSheetId="2">#REF!</definedName>
    <definedName name="CUSTO_VALE_TRANSPORTE" localSheetId="7">#REF!</definedName>
    <definedName name="CUSTO_VALE_TRANSPORTE" localSheetId="8">#REF!</definedName>
    <definedName name="CUSTO_VALE_TRANSPORTE" localSheetId="10">#REF!</definedName>
    <definedName name="CUSTO_VALE_TRANSPORTE" localSheetId="6">#REF!</definedName>
    <definedName name="CUSTO_VALE_TRANSPORTE" localSheetId="9">#REF!</definedName>
    <definedName name="CUSTO_VALE_TRANSPORTE">#REF!</definedName>
    <definedName name="ecwece4c" localSheetId="0">#REF!</definedName>
    <definedName name="ecwece4c" localSheetId="14">#REF!</definedName>
    <definedName name="ecwece4c" localSheetId="3">#REF!</definedName>
    <definedName name="ecwece4c" localSheetId="13">#REF!</definedName>
    <definedName name="ecwece4c" localSheetId="12">#REF!</definedName>
    <definedName name="ecwece4c" localSheetId="15">#REF!</definedName>
    <definedName name="ecwece4c" localSheetId="5">#REF!</definedName>
    <definedName name="ecwece4c" localSheetId="11">#REF!</definedName>
    <definedName name="ecwece4c" localSheetId="1">#REF!</definedName>
    <definedName name="ecwece4c" localSheetId="2">#REF!</definedName>
    <definedName name="ecwece4c" localSheetId="7">#REF!</definedName>
    <definedName name="ecwece4c" localSheetId="8">#REF!</definedName>
    <definedName name="ecwece4c" localSheetId="10">#REF!</definedName>
    <definedName name="ecwece4c" localSheetId="6">#REF!</definedName>
    <definedName name="ecwece4c" localSheetId="9">#REF!</definedName>
    <definedName name="ecwece4c">#REF!</definedName>
    <definedName name="MOMB4">'[1]SERVENTE MANUTENCAO'!$I$144</definedName>
    <definedName name="MONA1" localSheetId="0">#REF!</definedName>
    <definedName name="MONA1" localSheetId="14">#REF!</definedName>
    <definedName name="MONA1" localSheetId="3">#REF!</definedName>
    <definedName name="MONA1" localSheetId="13">#REF!</definedName>
    <definedName name="MONA1" localSheetId="12">#REF!</definedName>
    <definedName name="MONA1" localSheetId="15">#REF!</definedName>
    <definedName name="MONA1" localSheetId="5">#REF!</definedName>
    <definedName name="MONA1" localSheetId="11">#REF!</definedName>
    <definedName name="MONA1" localSheetId="1">#REF!</definedName>
    <definedName name="MONA1" localSheetId="2">#REF!</definedName>
    <definedName name="MONA1" localSheetId="7">#REF!</definedName>
    <definedName name="MONA1" localSheetId="8">#REF!</definedName>
    <definedName name="MONA1" localSheetId="10">#REF!</definedName>
    <definedName name="MONA1" localSheetId="6">#REF!</definedName>
    <definedName name="MONA1" localSheetId="9">#REF!</definedName>
    <definedName name="MONA1">#REF!</definedName>
    <definedName name="MONA2" localSheetId="0">#REF!</definedName>
    <definedName name="MONA2" localSheetId="14">#REF!</definedName>
    <definedName name="MONA2" localSheetId="3">#REF!</definedName>
    <definedName name="MONA2" localSheetId="13">#REF!</definedName>
    <definedName name="MONA2" localSheetId="12">#REF!</definedName>
    <definedName name="MONA2" localSheetId="15">#REF!</definedName>
    <definedName name="MONA2" localSheetId="5">#REF!</definedName>
    <definedName name="MONA2" localSheetId="11">#REF!</definedName>
    <definedName name="MONA2" localSheetId="1">#REF!</definedName>
    <definedName name="MONA2" localSheetId="2">#REF!</definedName>
    <definedName name="MONA2" localSheetId="7">#REF!</definedName>
    <definedName name="MONA2" localSheetId="8">#REF!</definedName>
    <definedName name="MONA2" localSheetId="10">#REF!</definedName>
    <definedName name="MONA2" localSheetId="6">#REF!</definedName>
    <definedName name="MONA2" localSheetId="9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4">#REF!</definedName>
    <definedName name="MONA5" localSheetId="3">#REF!</definedName>
    <definedName name="MONA5" localSheetId="13">#REF!</definedName>
    <definedName name="MONA5" localSheetId="12">#REF!</definedName>
    <definedName name="MONA5" localSheetId="15">#REF!</definedName>
    <definedName name="MONA5" localSheetId="5">#REF!</definedName>
    <definedName name="MONA5" localSheetId="11">#REF!</definedName>
    <definedName name="MONA5" localSheetId="1">#REF!</definedName>
    <definedName name="MONA5" localSheetId="2">#REF!</definedName>
    <definedName name="MONA5" localSheetId="7">#REF!</definedName>
    <definedName name="MONA5" localSheetId="8">#REF!</definedName>
    <definedName name="MONA5" localSheetId="10">#REF!</definedName>
    <definedName name="MONA5" localSheetId="6">#REF!</definedName>
    <definedName name="MONA5" localSheetId="9">#REF!</definedName>
    <definedName name="MONA5">#REF!</definedName>
    <definedName name="MONA6" localSheetId="0">#REF!</definedName>
    <definedName name="MONA6" localSheetId="14">#REF!</definedName>
    <definedName name="MONA6" localSheetId="3">#REF!</definedName>
    <definedName name="MONA6" localSheetId="13">#REF!</definedName>
    <definedName name="MONA6" localSheetId="12">#REF!</definedName>
    <definedName name="MONA6" localSheetId="15">#REF!</definedName>
    <definedName name="MONA6" localSheetId="5">#REF!</definedName>
    <definedName name="MONA6" localSheetId="11">#REF!</definedName>
    <definedName name="MONA6" localSheetId="1">#REF!</definedName>
    <definedName name="MONA6" localSheetId="2">#REF!</definedName>
    <definedName name="MONA6" localSheetId="7">#REF!</definedName>
    <definedName name="MONA6" localSheetId="8">#REF!</definedName>
    <definedName name="MONA6" localSheetId="10">#REF!</definedName>
    <definedName name="MONA6" localSheetId="6">#REF!</definedName>
    <definedName name="MONA6" localSheetId="9">#REF!</definedName>
    <definedName name="MONA6">#REF!</definedName>
    <definedName name="MONA7" localSheetId="0">#REF!</definedName>
    <definedName name="MONA7" localSheetId="14">#REF!</definedName>
    <definedName name="MONA7" localSheetId="3">#REF!</definedName>
    <definedName name="MONA7" localSheetId="13">#REF!</definedName>
    <definedName name="MONA7" localSheetId="12">#REF!</definedName>
    <definedName name="MONA7" localSheetId="15">#REF!</definedName>
    <definedName name="MONA7" localSheetId="5">#REF!</definedName>
    <definedName name="MONA7" localSheetId="11">#REF!</definedName>
    <definedName name="MONA7" localSheetId="1">#REF!</definedName>
    <definedName name="MONA7" localSheetId="2">#REF!</definedName>
    <definedName name="MONA7" localSheetId="7">#REF!</definedName>
    <definedName name="MONA7" localSheetId="8">#REF!</definedName>
    <definedName name="MONA7" localSheetId="10">#REF!</definedName>
    <definedName name="MONA7" localSheetId="6">#REF!</definedName>
    <definedName name="MONA7" localSheetId="9">#REF!</definedName>
    <definedName name="MONA7">#REF!</definedName>
    <definedName name="MONA8">[2]MECANICO_REFRIGERACAO!$I$138</definedName>
    <definedName name="MONB1" localSheetId="0">#REF!</definedName>
    <definedName name="MONB1" localSheetId="14">#REF!</definedName>
    <definedName name="MONB1" localSheetId="3">#REF!</definedName>
    <definedName name="MONB1" localSheetId="13">#REF!</definedName>
    <definedName name="MONB1" localSheetId="12">#REF!</definedName>
    <definedName name="MONB1" localSheetId="15">#REF!</definedName>
    <definedName name="MONB1" localSheetId="5">#REF!</definedName>
    <definedName name="MONB1" localSheetId="11">#REF!</definedName>
    <definedName name="MONB1" localSheetId="1">#REF!</definedName>
    <definedName name="MONB1" localSheetId="2">#REF!</definedName>
    <definedName name="MONB1" localSheetId="7">#REF!</definedName>
    <definedName name="MONB1" localSheetId="8">#REF!</definedName>
    <definedName name="MONB1" localSheetId="10">#REF!</definedName>
    <definedName name="MONB1" localSheetId="6">#REF!</definedName>
    <definedName name="MONB1" localSheetId="9">#REF!</definedName>
    <definedName name="MONB1">#REF!</definedName>
    <definedName name="MONB2" localSheetId="0">#REF!</definedName>
    <definedName name="MONB2" localSheetId="14">#REF!</definedName>
    <definedName name="MONB2" localSheetId="3">#REF!</definedName>
    <definedName name="MONB2" localSheetId="13">#REF!</definedName>
    <definedName name="MONB2" localSheetId="12">#REF!</definedName>
    <definedName name="MONB2" localSheetId="15">#REF!</definedName>
    <definedName name="MONB2" localSheetId="5">#REF!</definedName>
    <definedName name="MONB2" localSheetId="11">#REF!</definedName>
    <definedName name="MONB2" localSheetId="1">#REF!</definedName>
    <definedName name="MONB2" localSheetId="2">#REF!</definedName>
    <definedName name="MONB2" localSheetId="7">#REF!</definedName>
    <definedName name="MONB2" localSheetId="8">#REF!</definedName>
    <definedName name="MONB2" localSheetId="10">#REF!</definedName>
    <definedName name="MONB2" localSheetId="6">#REF!</definedName>
    <definedName name="MONB2" localSheetId="9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4">#REF!</definedName>
    <definedName name="MONB5" localSheetId="3">#REF!</definedName>
    <definedName name="MONB5" localSheetId="13">#REF!</definedName>
    <definedName name="MONB5" localSheetId="12">#REF!</definedName>
    <definedName name="MONB5" localSheetId="15">#REF!</definedName>
    <definedName name="MONB5" localSheetId="5">#REF!</definedName>
    <definedName name="MONB5" localSheetId="11">#REF!</definedName>
    <definedName name="MONB5" localSheetId="1">#REF!</definedName>
    <definedName name="MONB5" localSheetId="2">#REF!</definedName>
    <definedName name="MONB5" localSheetId="7">#REF!</definedName>
    <definedName name="MONB5" localSheetId="8">#REF!</definedName>
    <definedName name="MONB5" localSheetId="10">#REF!</definedName>
    <definedName name="MONB5" localSheetId="6">#REF!</definedName>
    <definedName name="MONB5" localSheetId="9">#REF!</definedName>
    <definedName name="MONB5">#REF!</definedName>
    <definedName name="MONB6" localSheetId="0">#REF!</definedName>
    <definedName name="MONB6" localSheetId="14">#REF!</definedName>
    <definedName name="MONB6" localSheetId="3">#REF!</definedName>
    <definedName name="MONB6" localSheetId="13">#REF!</definedName>
    <definedName name="MONB6" localSheetId="12">#REF!</definedName>
    <definedName name="MONB6" localSheetId="15">#REF!</definedName>
    <definedName name="MONB6" localSheetId="5">#REF!</definedName>
    <definedName name="MONB6" localSheetId="11">#REF!</definedName>
    <definedName name="MONB6" localSheetId="1">#REF!</definedName>
    <definedName name="MONB6" localSheetId="2">#REF!</definedName>
    <definedName name="MONB6" localSheetId="7">#REF!</definedName>
    <definedName name="MONB6" localSheetId="8">#REF!</definedName>
    <definedName name="MONB6" localSheetId="10">#REF!</definedName>
    <definedName name="MONB6" localSheetId="6">#REF!</definedName>
    <definedName name="MONB6" localSheetId="9">#REF!</definedName>
    <definedName name="MONB6">#REF!</definedName>
    <definedName name="MONB7" localSheetId="0">#REF!</definedName>
    <definedName name="MONB7" localSheetId="14">#REF!</definedName>
    <definedName name="MONB7" localSheetId="3">#REF!</definedName>
    <definedName name="MONB7" localSheetId="13">#REF!</definedName>
    <definedName name="MONB7" localSheetId="12">#REF!</definedName>
    <definedName name="MONB7" localSheetId="15">#REF!</definedName>
    <definedName name="MONB7" localSheetId="5">#REF!</definedName>
    <definedName name="MONB7" localSheetId="11">#REF!</definedName>
    <definedName name="MONB7" localSheetId="1">#REF!</definedName>
    <definedName name="MONB7" localSheetId="2">#REF!</definedName>
    <definedName name="MONB7" localSheetId="7">#REF!</definedName>
    <definedName name="MONB7" localSheetId="8">#REF!</definedName>
    <definedName name="MONB7" localSheetId="10">#REF!</definedName>
    <definedName name="MONB7" localSheetId="6">#REF!</definedName>
    <definedName name="MONB7" localSheetId="9">#REF!</definedName>
    <definedName name="MONB7">#REF!</definedName>
    <definedName name="MONB8">[2]MECANICO_REFRIGERACAO!$I$144</definedName>
    <definedName name="MONC1" localSheetId="0">#REF!</definedName>
    <definedName name="MONC1" localSheetId="14">#REF!</definedName>
    <definedName name="MONC1" localSheetId="3">#REF!</definedName>
    <definedName name="MONC1" localSheetId="13">#REF!</definedName>
    <definedName name="MONC1" localSheetId="12">#REF!</definedName>
    <definedName name="MONC1" localSheetId="15">#REF!</definedName>
    <definedName name="MONC1" localSheetId="5">#REF!</definedName>
    <definedName name="MONC1" localSheetId="11">#REF!</definedName>
    <definedName name="MONC1" localSheetId="1">#REF!</definedName>
    <definedName name="MONC1" localSheetId="2">#REF!</definedName>
    <definedName name="MONC1" localSheetId="7">#REF!</definedName>
    <definedName name="MONC1" localSheetId="8">#REF!</definedName>
    <definedName name="MONC1" localSheetId="10">#REF!</definedName>
    <definedName name="MONC1" localSheetId="6">#REF!</definedName>
    <definedName name="MONC1" localSheetId="9">#REF!</definedName>
    <definedName name="MONC1">#REF!</definedName>
    <definedName name="MONC2" localSheetId="0">#REF!</definedName>
    <definedName name="MONC2" localSheetId="14">#REF!</definedName>
    <definedName name="MONC2" localSheetId="3">#REF!</definedName>
    <definedName name="MONC2" localSheetId="13">#REF!</definedName>
    <definedName name="MONC2" localSheetId="12">#REF!</definedName>
    <definedName name="MONC2" localSheetId="15">#REF!</definedName>
    <definedName name="MONC2" localSheetId="5">#REF!</definedName>
    <definedName name="MONC2" localSheetId="11">#REF!</definedName>
    <definedName name="MONC2" localSheetId="1">#REF!</definedName>
    <definedName name="MONC2" localSheetId="2">#REF!</definedName>
    <definedName name="MONC2" localSheetId="7">#REF!</definedName>
    <definedName name="MONC2" localSheetId="8">#REF!</definedName>
    <definedName name="MONC2" localSheetId="10">#REF!</definedName>
    <definedName name="MONC2" localSheetId="6">#REF!</definedName>
    <definedName name="MONC2" localSheetId="9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4">#REF!</definedName>
    <definedName name="MONC5" localSheetId="3">#REF!</definedName>
    <definedName name="MONC5" localSheetId="13">#REF!</definedName>
    <definedName name="MONC5" localSheetId="12">#REF!</definedName>
    <definedName name="MONC5" localSheetId="15">#REF!</definedName>
    <definedName name="MONC5" localSheetId="5">#REF!</definedName>
    <definedName name="MONC5" localSheetId="11">#REF!</definedName>
    <definedName name="MONC5" localSheetId="1">#REF!</definedName>
    <definedName name="MONC5" localSheetId="2">#REF!</definedName>
    <definedName name="MONC5" localSheetId="7">#REF!</definedName>
    <definedName name="MONC5" localSheetId="8">#REF!</definedName>
    <definedName name="MONC5" localSheetId="10">#REF!</definedName>
    <definedName name="MONC5" localSheetId="6">#REF!</definedName>
    <definedName name="MONC5" localSheetId="9">#REF!</definedName>
    <definedName name="MONC5">#REF!</definedName>
    <definedName name="MONC6" localSheetId="0">#REF!</definedName>
    <definedName name="MONC6" localSheetId="14">#REF!</definedName>
    <definedName name="MONC6" localSheetId="3">#REF!</definedName>
    <definedName name="MONC6" localSheetId="13">#REF!</definedName>
    <definedName name="MONC6" localSheetId="12">#REF!</definedName>
    <definedName name="MONC6" localSheetId="15">#REF!</definedName>
    <definedName name="MONC6" localSheetId="5">#REF!</definedName>
    <definedName name="MONC6" localSheetId="11">#REF!</definedName>
    <definedName name="MONC6" localSheetId="1">#REF!</definedName>
    <definedName name="MONC6" localSheetId="2">#REF!</definedName>
    <definedName name="MONC6" localSheetId="7">#REF!</definedName>
    <definedName name="MONC6" localSheetId="8">#REF!</definedName>
    <definedName name="MONC6" localSheetId="10">#REF!</definedName>
    <definedName name="MONC6" localSheetId="6">#REF!</definedName>
    <definedName name="MONC6" localSheetId="9">#REF!</definedName>
    <definedName name="MONC6">#REF!</definedName>
    <definedName name="MONC7" localSheetId="0">#REF!</definedName>
    <definedName name="MONC7" localSheetId="14">#REF!</definedName>
    <definedName name="MONC7" localSheetId="3">#REF!</definedName>
    <definedName name="MONC7" localSheetId="13">#REF!</definedName>
    <definedName name="MONC7" localSheetId="12">#REF!</definedName>
    <definedName name="MONC7" localSheetId="15">#REF!</definedName>
    <definedName name="MONC7" localSheetId="5">#REF!</definedName>
    <definedName name="MONC7" localSheetId="11">#REF!</definedName>
    <definedName name="MONC7" localSheetId="1">#REF!</definedName>
    <definedName name="MONC7" localSheetId="2">#REF!</definedName>
    <definedName name="MONC7" localSheetId="7">#REF!</definedName>
    <definedName name="MONC7" localSheetId="8">#REF!</definedName>
    <definedName name="MONC7" localSheetId="10">#REF!</definedName>
    <definedName name="MONC7" localSheetId="6">#REF!</definedName>
    <definedName name="MONC7" localSheetId="9">#REF!</definedName>
    <definedName name="MONC7">#REF!</definedName>
    <definedName name="MONC8">[2]MECANICO_REFRIGERACAO!$I$148</definedName>
    <definedName name="mont" localSheetId="0">#REF!</definedName>
    <definedName name="mont" localSheetId="14">#REF!</definedName>
    <definedName name="mont" localSheetId="3">#REF!</definedName>
    <definedName name="mont" localSheetId="13">#REF!</definedName>
    <definedName name="mont" localSheetId="12">#REF!</definedName>
    <definedName name="mont" localSheetId="15">#REF!</definedName>
    <definedName name="mont" localSheetId="5">#REF!</definedName>
    <definedName name="mont" localSheetId="11">#REF!</definedName>
    <definedName name="mont" localSheetId="1">#REF!</definedName>
    <definedName name="mont" localSheetId="2">#REF!</definedName>
    <definedName name="mont" localSheetId="7">#REF!</definedName>
    <definedName name="mont" localSheetId="8">#REF!</definedName>
    <definedName name="mont" localSheetId="10">#REF!</definedName>
    <definedName name="mont" localSheetId="6">#REF!</definedName>
    <definedName name="mont" localSheetId="9">#REF!</definedName>
    <definedName name="mont">#REF!</definedName>
    <definedName name="MONTANTEA" localSheetId="0">#REF!</definedName>
    <definedName name="MONTANTEA" localSheetId="14">#REF!</definedName>
    <definedName name="MONTANTEA" localSheetId="3">#REF!</definedName>
    <definedName name="MONTANTEA" localSheetId="13">#REF!</definedName>
    <definedName name="MONTANTEA" localSheetId="12">#REF!</definedName>
    <definedName name="MONTANTEA" localSheetId="15">#REF!</definedName>
    <definedName name="MONTANTEA" localSheetId="5">#REF!</definedName>
    <definedName name="MONTANTEA" localSheetId="11">#REF!</definedName>
    <definedName name="MONTANTEA" localSheetId="1">#REF!</definedName>
    <definedName name="MONTANTEA" localSheetId="2">#REF!</definedName>
    <definedName name="MONTANTEA" localSheetId="7">#REF!</definedName>
    <definedName name="MONTANTEA" localSheetId="8">#REF!</definedName>
    <definedName name="MONTANTEA" localSheetId="10">#REF!</definedName>
    <definedName name="MONTANTEA" localSheetId="6">#REF!</definedName>
    <definedName name="MONTANTEA" localSheetId="9">#REF!</definedName>
    <definedName name="MONTANTEA">#REF!</definedName>
    <definedName name="MONTANTEA1" localSheetId="0">#REF!</definedName>
    <definedName name="MONTANTEA1" localSheetId="14">#REF!</definedName>
    <definedName name="MONTANTEA1" localSheetId="3">#REF!</definedName>
    <definedName name="MONTANTEA1" localSheetId="13">#REF!</definedName>
    <definedName name="MONTANTEA1" localSheetId="12">#REF!</definedName>
    <definedName name="MONTANTEA1" localSheetId="15">#REF!</definedName>
    <definedName name="MONTANTEA1" localSheetId="5">#REF!</definedName>
    <definedName name="MONTANTEA1" localSheetId="11">#REF!</definedName>
    <definedName name="MONTANTEA1" localSheetId="1">#REF!</definedName>
    <definedName name="MONTANTEA1" localSheetId="2">#REF!</definedName>
    <definedName name="MONTANTEA1" localSheetId="7">#REF!</definedName>
    <definedName name="MONTANTEA1" localSheetId="8">#REF!</definedName>
    <definedName name="MONTANTEA1" localSheetId="10">#REF!</definedName>
    <definedName name="MONTANTEA1" localSheetId="6">#REF!</definedName>
    <definedName name="MONTANTEA1" localSheetId="9">#REF!</definedName>
    <definedName name="MONTANTEA1">#REF!</definedName>
    <definedName name="MONTANTEA2" localSheetId="0">#REF!</definedName>
    <definedName name="MONTANTEA2" localSheetId="14">#REF!</definedName>
    <definedName name="MONTANTEA2" localSheetId="3">#REF!</definedName>
    <definedName name="MONTANTEA2" localSheetId="13">#REF!</definedName>
    <definedName name="MONTANTEA2" localSheetId="12">#REF!</definedName>
    <definedName name="MONTANTEA2" localSheetId="15">#REF!</definedName>
    <definedName name="MONTANTEA2" localSheetId="5">#REF!</definedName>
    <definedName name="MONTANTEA2" localSheetId="11">#REF!</definedName>
    <definedName name="MONTANTEA2" localSheetId="1">#REF!</definedName>
    <definedName name="MONTANTEA2" localSheetId="2">#REF!</definedName>
    <definedName name="MONTANTEA2" localSheetId="7">#REF!</definedName>
    <definedName name="MONTANTEA2" localSheetId="8">#REF!</definedName>
    <definedName name="MONTANTEA2" localSheetId="10">#REF!</definedName>
    <definedName name="MONTANTEA2" localSheetId="6">#REF!</definedName>
    <definedName name="MONTANTEA2" localSheetId="9">#REF!</definedName>
    <definedName name="MONTANTEA2">#REF!</definedName>
    <definedName name="MONTANTEB" localSheetId="0">#REF!</definedName>
    <definedName name="MONTANTEB" localSheetId="14">#REF!</definedName>
    <definedName name="MONTANTEB" localSheetId="3">#REF!</definedName>
    <definedName name="MONTANTEB" localSheetId="13">#REF!</definedName>
    <definedName name="MONTANTEB" localSheetId="12">#REF!</definedName>
    <definedName name="MONTANTEB" localSheetId="15">#REF!</definedName>
    <definedName name="MONTANTEB" localSheetId="5">#REF!</definedName>
    <definedName name="MONTANTEB" localSheetId="11">#REF!</definedName>
    <definedName name="MONTANTEB" localSheetId="1">#REF!</definedName>
    <definedName name="MONTANTEB" localSheetId="2">#REF!</definedName>
    <definedName name="MONTANTEB" localSheetId="7">#REF!</definedName>
    <definedName name="MONTANTEB" localSheetId="8">#REF!</definedName>
    <definedName name="MONTANTEB" localSheetId="10">#REF!</definedName>
    <definedName name="MONTANTEB" localSheetId="6">#REF!</definedName>
    <definedName name="MONTANTEB" localSheetId="9">#REF!</definedName>
    <definedName name="MONTANTEB">#REF!</definedName>
    <definedName name="MONTANTEB1" localSheetId="0">#REF!</definedName>
    <definedName name="MONTANTEB1" localSheetId="14">#REF!</definedName>
    <definedName name="MONTANTEB1" localSheetId="3">#REF!</definedName>
    <definedName name="MONTANTEB1" localSheetId="13">#REF!</definedName>
    <definedName name="MONTANTEB1" localSheetId="12">#REF!</definedName>
    <definedName name="MONTANTEB1" localSheetId="15">#REF!</definedName>
    <definedName name="MONTANTEB1" localSheetId="5">#REF!</definedName>
    <definedName name="MONTANTEB1" localSheetId="11">#REF!</definedName>
    <definedName name="MONTANTEB1" localSheetId="1">#REF!</definedName>
    <definedName name="MONTANTEB1" localSheetId="2">#REF!</definedName>
    <definedName name="MONTANTEB1" localSheetId="7">#REF!</definedName>
    <definedName name="MONTANTEB1" localSheetId="8">#REF!</definedName>
    <definedName name="MONTANTEB1" localSheetId="10">#REF!</definedName>
    <definedName name="MONTANTEB1" localSheetId="6">#REF!</definedName>
    <definedName name="MONTANTEB1" localSheetId="9">#REF!</definedName>
    <definedName name="MONTANTEB1">#REF!</definedName>
    <definedName name="MONTANTEB2" localSheetId="0">#REF!</definedName>
    <definedName name="MONTANTEB2" localSheetId="14">#REF!</definedName>
    <definedName name="MONTANTEB2" localSheetId="3">#REF!</definedName>
    <definedName name="MONTANTEB2" localSheetId="13">#REF!</definedName>
    <definedName name="MONTANTEB2" localSheetId="12">#REF!</definedName>
    <definedName name="MONTANTEB2" localSheetId="15">#REF!</definedName>
    <definedName name="MONTANTEB2" localSheetId="5">#REF!</definedName>
    <definedName name="MONTANTEB2" localSheetId="11">#REF!</definedName>
    <definedName name="MONTANTEB2" localSheetId="1">#REF!</definedName>
    <definedName name="MONTANTEB2" localSheetId="2">#REF!</definedName>
    <definedName name="MONTANTEB2" localSheetId="7">#REF!</definedName>
    <definedName name="MONTANTEB2" localSheetId="8">#REF!</definedName>
    <definedName name="MONTANTEB2" localSheetId="10">#REF!</definedName>
    <definedName name="MONTANTEB2" localSheetId="6">#REF!</definedName>
    <definedName name="MONTANTEB2" localSheetId="9">#REF!</definedName>
    <definedName name="MONTANTEB2">#REF!</definedName>
    <definedName name="MONTANTEC" localSheetId="0">#REF!</definedName>
    <definedName name="MONTANTEC" localSheetId="14">#REF!</definedName>
    <definedName name="MONTANTEC" localSheetId="3">#REF!</definedName>
    <definedName name="MONTANTEC" localSheetId="13">#REF!</definedName>
    <definedName name="MONTANTEC" localSheetId="12">#REF!</definedName>
    <definedName name="MONTANTEC" localSheetId="15">#REF!</definedName>
    <definedName name="MONTANTEC" localSheetId="5">#REF!</definedName>
    <definedName name="MONTANTEC" localSheetId="11">#REF!</definedName>
    <definedName name="MONTANTEC" localSheetId="1">#REF!</definedName>
    <definedName name="MONTANTEC" localSheetId="2">#REF!</definedName>
    <definedName name="MONTANTEC" localSheetId="7">#REF!</definedName>
    <definedName name="MONTANTEC" localSheetId="8">#REF!</definedName>
    <definedName name="MONTANTEC" localSheetId="10">#REF!</definedName>
    <definedName name="MONTANTEC" localSheetId="6">#REF!</definedName>
    <definedName name="MONTANTEC" localSheetId="9">#REF!</definedName>
    <definedName name="MONTANTEC">#REF!</definedName>
    <definedName name="MONTANTEC1" localSheetId="0">#REF!</definedName>
    <definedName name="MONTANTEC1" localSheetId="14">#REF!</definedName>
    <definedName name="MONTANTEC1" localSheetId="3">#REF!</definedName>
    <definedName name="MONTANTEC1" localSheetId="13">#REF!</definedName>
    <definedName name="MONTANTEC1" localSheetId="12">#REF!</definedName>
    <definedName name="MONTANTEC1" localSheetId="15">#REF!</definedName>
    <definedName name="MONTANTEC1" localSheetId="5">#REF!</definedName>
    <definedName name="MONTANTEC1" localSheetId="11">#REF!</definedName>
    <definedName name="MONTANTEC1" localSheetId="1">#REF!</definedName>
    <definedName name="MONTANTEC1" localSheetId="2">#REF!</definedName>
    <definedName name="MONTANTEC1" localSheetId="7">#REF!</definedName>
    <definedName name="MONTANTEC1" localSheetId="8">#REF!</definedName>
    <definedName name="MONTANTEC1" localSheetId="10">#REF!</definedName>
    <definedName name="MONTANTEC1" localSheetId="6">#REF!</definedName>
    <definedName name="MONTANTEC1" localSheetId="9">#REF!</definedName>
    <definedName name="MONTANTEC1">#REF!</definedName>
    <definedName name="MONTANTEC2" localSheetId="0">#REF!</definedName>
    <definedName name="MONTANTEC2" localSheetId="14">#REF!</definedName>
    <definedName name="MONTANTEC2" localSheetId="3">#REF!</definedName>
    <definedName name="MONTANTEC2" localSheetId="13">#REF!</definedName>
    <definedName name="MONTANTEC2" localSheetId="12">#REF!</definedName>
    <definedName name="MONTANTEC2" localSheetId="15">#REF!</definedName>
    <definedName name="MONTANTEC2" localSheetId="5">#REF!</definedName>
    <definedName name="MONTANTEC2" localSheetId="11">#REF!</definedName>
    <definedName name="MONTANTEC2" localSheetId="1">#REF!</definedName>
    <definedName name="MONTANTEC2" localSheetId="2">#REF!</definedName>
    <definedName name="MONTANTEC2" localSheetId="7">#REF!</definedName>
    <definedName name="MONTANTEC2" localSheetId="8">#REF!</definedName>
    <definedName name="MONTANTEC2" localSheetId="10">#REF!</definedName>
    <definedName name="MONTANTEC2" localSheetId="6">#REF!</definedName>
    <definedName name="MONTANTEC2" localSheetId="9">#REF!</definedName>
    <definedName name="MONTANTEC2">#REF!</definedName>
    <definedName name="ok" localSheetId="0">#REF!</definedName>
    <definedName name="ok" localSheetId="14">#REF!</definedName>
    <definedName name="ok" localSheetId="3">#REF!</definedName>
    <definedName name="ok" localSheetId="13">#REF!</definedName>
    <definedName name="ok" localSheetId="12">#REF!</definedName>
    <definedName name="ok" localSheetId="15">#REF!</definedName>
    <definedName name="ok" localSheetId="5">#REF!</definedName>
    <definedName name="ok" localSheetId="11">#REF!</definedName>
    <definedName name="ok" localSheetId="1">#REF!</definedName>
    <definedName name="ok" localSheetId="2">#REF!</definedName>
    <definedName name="ok" localSheetId="7">#REF!</definedName>
    <definedName name="ok" localSheetId="8">#REF!</definedName>
    <definedName name="ok" localSheetId="10">#REF!</definedName>
    <definedName name="ok" localSheetId="6">#REF!</definedName>
    <definedName name="ok" localSheetId="9">#REF!</definedName>
    <definedName name="ok">#REF!</definedName>
    <definedName name="REMUNERACAO1" localSheetId="0">#REF!</definedName>
    <definedName name="REMUNERACAO1" localSheetId="14">#REF!</definedName>
    <definedName name="REMUNERACAO1" localSheetId="3">#REF!</definedName>
    <definedName name="REMUNERACAO1" localSheetId="13">#REF!</definedName>
    <definedName name="REMUNERACAO1" localSheetId="12">#REF!</definedName>
    <definedName name="REMUNERACAO1" localSheetId="15">#REF!</definedName>
    <definedName name="REMUNERACAO1" localSheetId="5">#REF!</definedName>
    <definedName name="REMUNERACAO1" localSheetId="11">#REF!</definedName>
    <definedName name="REMUNERACAO1" localSheetId="1">#REF!</definedName>
    <definedName name="REMUNERACAO1" localSheetId="2">#REF!</definedName>
    <definedName name="REMUNERACAO1" localSheetId="7">#REF!</definedName>
    <definedName name="REMUNERACAO1" localSheetId="8">#REF!</definedName>
    <definedName name="REMUNERACAO1" localSheetId="10">#REF!</definedName>
    <definedName name="REMUNERACAO1" localSheetId="6">#REF!</definedName>
    <definedName name="REMUNERACAO1" localSheetId="9">#REF!</definedName>
    <definedName name="REMUNERACAO1">#REF!</definedName>
    <definedName name="REMUNERACAO2" localSheetId="0">#REF!</definedName>
    <definedName name="REMUNERACAO2" localSheetId="14">#REF!</definedName>
    <definedName name="REMUNERACAO2" localSheetId="3">#REF!</definedName>
    <definedName name="REMUNERACAO2" localSheetId="13">#REF!</definedName>
    <definedName name="REMUNERACAO2" localSheetId="12">#REF!</definedName>
    <definedName name="REMUNERACAO2" localSheetId="15">#REF!</definedName>
    <definedName name="REMUNERACAO2" localSheetId="5">#REF!</definedName>
    <definedName name="REMUNERACAO2" localSheetId="11">#REF!</definedName>
    <definedName name="REMUNERACAO2" localSheetId="1">#REF!</definedName>
    <definedName name="REMUNERACAO2" localSheetId="2">#REF!</definedName>
    <definedName name="REMUNERACAO2" localSheetId="7">#REF!</definedName>
    <definedName name="REMUNERACAO2" localSheetId="8">#REF!</definedName>
    <definedName name="REMUNERACAO2" localSheetId="10">#REF!</definedName>
    <definedName name="REMUNERACAO2" localSheetId="6">#REF!</definedName>
    <definedName name="REMUNERACAO2" localSheetId="9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4">#REF!</definedName>
    <definedName name="REMUNERACAO5" localSheetId="3">#REF!</definedName>
    <definedName name="REMUNERACAO5" localSheetId="13">#REF!</definedName>
    <definedName name="REMUNERACAO5" localSheetId="12">#REF!</definedName>
    <definedName name="REMUNERACAO5" localSheetId="15">#REF!</definedName>
    <definedName name="REMUNERACAO5" localSheetId="5">#REF!</definedName>
    <definedName name="REMUNERACAO5" localSheetId="11">#REF!</definedName>
    <definedName name="REMUNERACAO5" localSheetId="1">#REF!</definedName>
    <definedName name="REMUNERACAO5" localSheetId="2">#REF!</definedName>
    <definedName name="REMUNERACAO5" localSheetId="7">#REF!</definedName>
    <definedName name="REMUNERACAO5" localSheetId="8">#REF!</definedName>
    <definedName name="REMUNERACAO5" localSheetId="10">#REF!</definedName>
    <definedName name="REMUNERACAO5" localSheetId="6">#REF!</definedName>
    <definedName name="REMUNERACAO5" localSheetId="9">#REF!</definedName>
    <definedName name="REMUNERACAO5">#REF!</definedName>
    <definedName name="REMUNERACAO6" localSheetId="0">#REF!</definedName>
    <definedName name="REMUNERACAO6" localSheetId="14">#REF!</definedName>
    <definedName name="REMUNERACAO6" localSheetId="3">#REF!</definedName>
    <definedName name="REMUNERACAO6" localSheetId="13">#REF!</definedName>
    <definedName name="REMUNERACAO6" localSheetId="12">#REF!</definedName>
    <definedName name="REMUNERACAO6" localSheetId="15">#REF!</definedName>
    <definedName name="REMUNERACAO6" localSheetId="5">#REF!</definedName>
    <definedName name="REMUNERACAO6" localSheetId="11">#REF!</definedName>
    <definedName name="REMUNERACAO6" localSheetId="1">#REF!</definedName>
    <definedName name="REMUNERACAO6" localSheetId="2">#REF!</definedName>
    <definedName name="REMUNERACAO6" localSheetId="7">#REF!</definedName>
    <definedName name="REMUNERACAO6" localSheetId="8">#REF!</definedName>
    <definedName name="REMUNERACAO6" localSheetId="10">#REF!</definedName>
    <definedName name="REMUNERACAO6" localSheetId="6">#REF!</definedName>
    <definedName name="REMUNERACAO6" localSheetId="9">#REF!</definedName>
    <definedName name="REMUNERACAO6">#REF!</definedName>
    <definedName name="REMUNERACAO7" localSheetId="0">#REF!</definedName>
    <definedName name="REMUNERACAO7" localSheetId="14">#REF!</definedName>
    <definedName name="REMUNERACAO7" localSheetId="3">#REF!</definedName>
    <definedName name="REMUNERACAO7" localSheetId="13">#REF!</definedName>
    <definedName name="REMUNERACAO7" localSheetId="12">#REF!</definedName>
    <definedName name="REMUNERACAO7" localSheetId="15">#REF!</definedName>
    <definedName name="REMUNERACAO7" localSheetId="5">#REF!</definedName>
    <definedName name="REMUNERACAO7" localSheetId="11">#REF!</definedName>
    <definedName name="REMUNERACAO7" localSheetId="1">#REF!</definedName>
    <definedName name="REMUNERACAO7" localSheetId="2">#REF!</definedName>
    <definedName name="REMUNERACAO7" localSheetId="7">#REF!</definedName>
    <definedName name="REMUNERACAO7" localSheetId="8">#REF!</definedName>
    <definedName name="REMUNERACAO7" localSheetId="10">#REF!</definedName>
    <definedName name="REMUNERACAO7" localSheetId="6">#REF!</definedName>
    <definedName name="REMUNERACAO7" localSheetId="9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4">#REF!</definedName>
    <definedName name="TOTAL_MONT_A" localSheetId="3">#REF!</definedName>
    <definedName name="TOTAL_MONT_A" localSheetId="13">#REF!</definedName>
    <definedName name="TOTAL_MONT_A" localSheetId="12">#REF!</definedName>
    <definedName name="TOTAL_MONT_A" localSheetId="15">#REF!</definedName>
    <definedName name="TOTAL_MONT_A" localSheetId="5">#REF!</definedName>
    <definedName name="TOTAL_MONT_A" localSheetId="11">#REF!</definedName>
    <definedName name="TOTAL_MONT_A" localSheetId="1">#REF!</definedName>
    <definedName name="TOTAL_MONT_A" localSheetId="2">#REF!</definedName>
    <definedName name="TOTAL_MONT_A" localSheetId="7">#REF!</definedName>
    <definedName name="TOTAL_MONT_A" localSheetId="8">#REF!</definedName>
    <definedName name="TOTAL_MONT_A" localSheetId="10">#REF!</definedName>
    <definedName name="TOTAL_MONT_A" localSheetId="6">#REF!</definedName>
    <definedName name="TOTAL_MONT_A" localSheetId="9">#REF!</definedName>
    <definedName name="TOTAL_MONT_A">#REF!</definedName>
    <definedName name="TOTAL1" localSheetId="0">#REF!</definedName>
    <definedName name="TOTAL1" localSheetId="14">#REF!</definedName>
    <definedName name="TOTAL1" localSheetId="3">#REF!</definedName>
    <definedName name="TOTAL1" localSheetId="13">#REF!</definedName>
    <definedName name="TOTAL1" localSheetId="12">#REF!</definedName>
    <definedName name="TOTAL1" localSheetId="15">#REF!</definedName>
    <definedName name="TOTAL1" localSheetId="5">#REF!</definedName>
    <definedName name="TOTAL1" localSheetId="11">#REF!</definedName>
    <definedName name="TOTAL1" localSheetId="1">#REF!</definedName>
    <definedName name="TOTAL1" localSheetId="2">#REF!</definedName>
    <definedName name="TOTAL1" localSheetId="7">#REF!</definedName>
    <definedName name="TOTAL1" localSheetId="8">#REF!</definedName>
    <definedName name="TOTAL1" localSheetId="10">#REF!</definedName>
    <definedName name="TOTAL1" localSheetId="6">#REF!</definedName>
    <definedName name="TOTAL1" localSheetId="9">#REF!</definedName>
    <definedName name="TOTAL1">#REF!</definedName>
    <definedName name="TOTAL2" localSheetId="0">#REF!</definedName>
    <definedName name="TOTAL2" localSheetId="14">#REF!</definedName>
    <definedName name="TOTAL2" localSheetId="3">#REF!</definedName>
    <definedName name="TOTAL2" localSheetId="13">#REF!</definedName>
    <definedName name="TOTAL2" localSheetId="12">#REF!</definedName>
    <definedName name="TOTAL2" localSheetId="15">#REF!</definedName>
    <definedName name="TOTAL2" localSheetId="5">#REF!</definedName>
    <definedName name="TOTAL2" localSheetId="11">#REF!</definedName>
    <definedName name="TOTAL2" localSheetId="1">#REF!</definedName>
    <definedName name="TOTAL2" localSheetId="2">#REF!</definedName>
    <definedName name="TOTAL2" localSheetId="7">#REF!</definedName>
    <definedName name="TOTAL2" localSheetId="8">#REF!</definedName>
    <definedName name="TOTAL2" localSheetId="10">#REF!</definedName>
    <definedName name="TOTAL2" localSheetId="6">#REF!</definedName>
    <definedName name="TOTAL2" localSheetId="9">#REF!</definedName>
    <definedName name="TOTAL2">#REF!</definedName>
    <definedName name="VALE_TRANSPORTE" localSheetId="0">#REF!</definedName>
    <definedName name="VALE_TRANSPORTE" localSheetId="14">#REF!</definedName>
    <definedName name="VALE_TRANSPORTE" localSheetId="3">#REF!</definedName>
    <definedName name="VALE_TRANSPORTE" localSheetId="13">#REF!</definedName>
    <definedName name="VALE_TRANSPORTE" localSheetId="12">#REF!</definedName>
    <definedName name="VALE_TRANSPORTE" localSheetId="15">#REF!</definedName>
    <definedName name="VALE_TRANSPORTE" localSheetId="5">#REF!</definedName>
    <definedName name="VALE_TRANSPORTE" localSheetId="11">#REF!</definedName>
    <definedName name="VALE_TRANSPORTE" localSheetId="1">#REF!</definedName>
    <definedName name="VALE_TRANSPORTE" localSheetId="2">#REF!</definedName>
    <definedName name="VALE_TRANSPORTE" localSheetId="7">#REF!</definedName>
    <definedName name="VALE_TRANSPORTE" localSheetId="8">#REF!</definedName>
    <definedName name="VALE_TRANSPORTE" localSheetId="10">#REF!</definedName>
    <definedName name="VALE_TRANSPORTE" localSheetId="6">#REF!</definedName>
    <definedName name="VALE_TRANSPORTE" localSheetId="9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2" i="19" l="1"/>
  <c r="A172" i="19"/>
  <c r="H148" i="19"/>
  <c r="G148" i="19"/>
  <c r="E146" i="19"/>
  <c r="H145" i="19"/>
  <c r="G145" i="19"/>
  <c r="F145" i="19"/>
  <c r="D145" i="19"/>
  <c r="E145" i="19" s="1"/>
  <c r="F144" i="19"/>
  <c r="D144" i="19"/>
  <c r="E144" i="19" s="1"/>
  <c r="F143" i="19"/>
  <c r="I119" i="19"/>
  <c r="I162" i="19" s="1"/>
  <c r="F112" i="19"/>
  <c r="I104" i="19"/>
  <c r="G97" i="19"/>
  <c r="C97" i="19"/>
  <c r="A97" i="19"/>
  <c r="E97" i="19" s="1"/>
  <c r="F97" i="19" s="1"/>
  <c r="H97" i="19" s="1"/>
  <c r="H96" i="19"/>
  <c r="F95" i="19"/>
  <c r="G93" i="19"/>
  <c r="C93" i="19"/>
  <c r="E93" i="19" s="1"/>
  <c r="A93" i="19"/>
  <c r="G89" i="19"/>
  <c r="C89" i="19"/>
  <c r="A89" i="19"/>
  <c r="E89" i="19" s="1"/>
  <c r="I84" i="19"/>
  <c r="I83" i="19"/>
  <c r="A80" i="19"/>
  <c r="A81" i="19" s="1"/>
  <c r="A82" i="19" s="1"/>
  <c r="A83" i="19" s="1"/>
  <c r="A84" i="19" s="1"/>
  <c r="H70" i="19"/>
  <c r="H63" i="19"/>
  <c r="H51" i="19"/>
  <c r="H73" i="19" s="1"/>
  <c r="H74" i="19" s="1"/>
  <c r="H76" i="19" s="1"/>
  <c r="B39" i="19"/>
  <c r="I38" i="19"/>
  <c r="I37" i="19"/>
  <c r="I35" i="19"/>
  <c r="I34" i="19"/>
  <c r="I33" i="19"/>
  <c r="I32" i="19"/>
  <c r="A32" i="19"/>
  <c r="A33" i="19" s="1"/>
  <c r="A34" i="19" s="1"/>
  <c r="A35" i="19" s="1"/>
  <c r="A36" i="19" s="1"/>
  <c r="A37" i="19" s="1"/>
  <c r="A38" i="19" s="1"/>
  <c r="A39" i="19" s="1"/>
  <c r="G11" i="19"/>
  <c r="A6" i="19"/>
  <c r="I5" i="19"/>
  <c r="I31" i="19" s="1"/>
  <c r="G5" i="19"/>
  <c r="H172" i="18"/>
  <c r="A172" i="18"/>
  <c r="I162" i="18"/>
  <c r="H148" i="18"/>
  <c r="D145" i="18" s="1"/>
  <c r="E145" i="18" s="1"/>
  <c r="E146" i="18"/>
  <c r="H145" i="18"/>
  <c r="G145" i="18"/>
  <c r="G148" i="18" s="1"/>
  <c r="D144" i="18" s="1"/>
  <c r="E144" i="18" s="1"/>
  <c r="F145" i="18"/>
  <c r="F144" i="18"/>
  <c r="F143" i="18"/>
  <c r="I119" i="18"/>
  <c r="F112" i="18"/>
  <c r="I104" i="18"/>
  <c r="G97" i="18"/>
  <c r="C97" i="18"/>
  <c r="E97" i="18" s="1"/>
  <c r="F97" i="18" s="1"/>
  <c r="H97" i="18" s="1"/>
  <c r="A97" i="18"/>
  <c r="H96" i="18"/>
  <c r="F95" i="18"/>
  <c r="G93" i="18"/>
  <c r="C93" i="18"/>
  <c r="A93" i="18"/>
  <c r="E93" i="18" s="1"/>
  <c r="F93" i="18" s="1"/>
  <c r="H93" i="18" s="1"/>
  <c r="I93" i="18" s="1"/>
  <c r="I80" i="18" s="1"/>
  <c r="G89" i="18"/>
  <c r="E89" i="18"/>
  <c r="C89" i="18"/>
  <c r="A89" i="18"/>
  <c r="I84" i="18"/>
  <c r="I83" i="18"/>
  <c r="A80" i="18"/>
  <c r="A81" i="18" s="1"/>
  <c r="A82" i="18" s="1"/>
  <c r="A83" i="18" s="1"/>
  <c r="A84" i="18" s="1"/>
  <c r="H70" i="18"/>
  <c r="H63" i="18"/>
  <c r="H51" i="18"/>
  <c r="B39" i="18"/>
  <c r="I38" i="18"/>
  <c r="I37" i="18"/>
  <c r="I36" i="18"/>
  <c r="I35" i="18"/>
  <c r="I34" i="18"/>
  <c r="I33" i="18"/>
  <c r="I32" i="18"/>
  <c r="A32" i="18"/>
  <c r="A33" i="18" s="1"/>
  <c r="A34" i="18" s="1"/>
  <c r="A35" i="18" s="1"/>
  <c r="A36" i="18" s="1"/>
  <c r="A37" i="18" s="1"/>
  <c r="A38" i="18" s="1"/>
  <c r="A39" i="18" s="1"/>
  <c r="G11" i="18"/>
  <c r="A6" i="18"/>
  <c r="I5" i="18"/>
  <c r="I31" i="18" s="1"/>
  <c r="G5" i="18"/>
  <c r="F93" i="19" l="1"/>
  <c r="H93" i="19" s="1"/>
  <c r="I93" i="19" s="1"/>
  <c r="I80" i="19" s="1"/>
  <c r="F89" i="19"/>
  <c r="H89" i="19" s="1"/>
  <c r="I89" i="19" s="1"/>
  <c r="I82" i="19" s="1"/>
  <c r="I36" i="19"/>
  <c r="H73" i="18"/>
  <c r="H74" i="18" s="1"/>
  <c r="H76" i="18" s="1"/>
  <c r="I40" i="19"/>
  <c r="I97" i="19"/>
  <c r="I79" i="19" s="1"/>
  <c r="H80" i="18"/>
  <c r="F89" i="18"/>
  <c r="H89" i="18" s="1"/>
  <c r="I89" i="18" s="1"/>
  <c r="I82" i="18" s="1"/>
  <c r="H31" i="18"/>
  <c r="I40" i="18"/>
  <c r="H35" i="18"/>
  <c r="I97" i="18"/>
  <c r="I79" i="18" s="1"/>
  <c r="H172" i="17"/>
  <c r="A172" i="17"/>
  <c r="H148" i="17"/>
  <c r="D145" i="17" s="1"/>
  <c r="E145" i="17" s="1"/>
  <c r="E146" i="17"/>
  <c r="H145" i="17"/>
  <c r="G145" i="17"/>
  <c r="G148" i="17" s="1"/>
  <c r="D144" i="17" s="1"/>
  <c r="E144" i="17" s="1"/>
  <c r="F145" i="17"/>
  <c r="F144" i="17"/>
  <c r="F143" i="17"/>
  <c r="I119" i="17"/>
  <c r="I162" i="17" s="1"/>
  <c r="F112" i="17"/>
  <c r="I104" i="17" s="1"/>
  <c r="G97" i="17"/>
  <c r="C97" i="17"/>
  <c r="A97" i="17"/>
  <c r="E97" i="17" s="1"/>
  <c r="H96" i="17"/>
  <c r="F95" i="17"/>
  <c r="G93" i="17"/>
  <c r="C93" i="17"/>
  <c r="E93" i="17" s="1"/>
  <c r="A93" i="17"/>
  <c r="G89" i="17"/>
  <c r="C89" i="17"/>
  <c r="A89" i="17"/>
  <c r="E89" i="17" s="1"/>
  <c r="I84" i="17"/>
  <c r="I83" i="17"/>
  <c r="A80" i="17"/>
  <c r="A81" i="17" s="1"/>
  <c r="A82" i="17" s="1"/>
  <c r="A83" i="17" s="1"/>
  <c r="A84" i="17" s="1"/>
  <c r="H70" i="17"/>
  <c r="H63" i="17"/>
  <c r="H51" i="17"/>
  <c r="H73" i="17" s="1"/>
  <c r="H74" i="17" s="1"/>
  <c r="H76" i="17" s="1"/>
  <c r="B39" i="17"/>
  <c r="I38" i="17"/>
  <c r="I37" i="17"/>
  <c r="I36" i="17"/>
  <c r="I35" i="17"/>
  <c r="I34" i="17"/>
  <c r="I33" i="17"/>
  <c r="I32" i="17"/>
  <c r="A32" i="17"/>
  <c r="A33" i="17" s="1"/>
  <c r="A34" i="17" s="1"/>
  <c r="A35" i="17" s="1"/>
  <c r="A36" i="17" s="1"/>
  <c r="A37" i="17" s="1"/>
  <c r="A38" i="17" s="1"/>
  <c r="A39" i="17" s="1"/>
  <c r="G11" i="17"/>
  <c r="A6" i="17"/>
  <c r="I5" i="17"/>
  <c r="I31" i="17" s="1"/>
  <c r="G5" i="17"/>
  <c r="H172" i="15"/>
  <c r="A172" i="15"/>
  <c r="H148" i="15"/>
  <c r="D145" i="15" s="1"/>
  <c r="E145" i="15" s="1"/>
  <c r="E146" i="15"/>
  <c r="H145" i="15"/>
  <c r="G145" i="15"/>
  <c r="G148" i="15" s="1"/>
  <c r="D144" i="15" s="1"/>
  <c r="E144" i="15" s="1"/>
  <c r="F145" i="15"/>
  <c r="F144" i="15"/>
  <c r="F143" i="15"/>
  <c r="I119" i="15"/>
  <c r="I162" i="15" s="1"/>
  <c r="F112" i="15"/>
  <c r="I104" i="15" s="1"/>
  <c r="G97" i="15"/>
  <c r="C97" i="15"/>
  <c r="A97" i="15"/>
  <c r="H96" i="15"/>
  <c r="F95" i="15"/>
  <c r="G93" i="15"/>
  <c r="C93" i="15"/>
  <c r="A93" i="15"/>
  <c r="E93" i="15" s="1"/>
  <c r="G89" i="15"/>
  <c r="C89" i="15"/>
  <c r="A89" i="15"/>
  <c r="I84" i="15"/>
  <c r="I83" i="15"/>
  <c r="A81" i="15"/>
  <c r="A82" i="15" s="1"/>
  <c r="A83" i="15" s="1"/>
  <c r="A84" i="15" s="1"/>
  <c r="A80" i="15"/>
  <c r="H70" i="15"/>
  <c r="H63" i="15"/>
  <c r="H73" i="15" s="1"/>
  <c r="H74" i="15" s="1"/>
  <c r="H51" i="15"/>
  <c r="H76" i="15" s="1"/>
  <c r="B39" i="15"/>
  <c r="I38" i="15"/>
  <c r="I37" i="15"/>
  <c r="I36" i="15"/>
  <c r="I35" i="15"/>
  <c r="I34" i="15"/>
  <c r="I33" i="15"/>
  <c r="I32" i="15"/>
  <c r="A32" i="15"/>
  <c r="A33" i="15" s="1"/>
  <c r="A34" i="15" s="1"/>
  <c r="A35" i="15" s="1"/>
  <c r="A36" i="15" s="1"/>
  <c r="A37" i="15" s="1"/>
  <c r="A38" i="15" s="1"/>
  <c r="A39" i="15" s="1"/>
  <c r="G11" i="15"/>
  <c r="A6" i="15"/>
  <c r="I5" i="15"/>
  <c r="I31" i="15" s="1"/>
  <c r="F89" i="15" s="1"/>
  <c r="G5" i="15"/>
  <c r="H172" i="14"/>
  <c r="A172" i="14"/>
  <c r="G148" i="14"/>
  <c r="D144" i="14" s="1"/>
  <c r="E144" i="14" s="1"/>
  <c r="E146" i="14"/>
  <c r="H145" i="14"/>
  <c r="H148" i="14" s="1"/>
  <c r="D145" i="14" s="1"/>
  <c r="E145" i="14" s="1"/>
  <c r="G145" i="14"/>
  <c r="F145" i="14"/>
  <c r="F144" i="14"/>
  <c r="F143" i="14"/>
  <c r="I119" i="14"/>
  <c r="I162" i="14" s="1"/>
  <c r="F112" i="14"/>
  <c r="I104" i="14" s="1"/>
  <c r="G97" i="14"/>
  <c r="C97" i="14"/>
  <c r="A97" i="14"/>
  <c r="E97" i="14" s="1"/>
  <c r="F97" i="14" s="1"/>
  <c r="H97" i="14" s="1"/>
  <c r="H96" i="14"/>
  <c r="F95" i="14"/>
  <c r="G93" i="14"/>
  <c r="C93" i="14"/>
  <c r="A93" i="14"/>
  <c r="E93" i="14" s="1"/>
  <c r="F93" i="14" s="1"/>
  <c r="H93" i="14" s="1"/>
  <c r="G89" i="14"/>
  <c r="C89" i="14"/>
  <c r="A89" i="14"/>
  <c r="E89" i="14" s="1"/>
  <c r="I84" i="14"/>
  <c r="I83" i="14"/>
  <c r="A81" i="14"/>
  <c r="A82" i="14" s="1"/>
  <c r="A83" i="14" s="1"/>
  <c r="A84" i="14" s="1"/>
  <c r="A80" i="14"/>
  <c r="H70" i="14"/>
  <c r="H63" i="14"/>
  <c r="H73" i="14" s="1"/>
  <c r="H74" i="14" s="1"/>
  <c r="H51" i="14"/>
  <c r="H76" i="14" s="1"/>
  <c r="B39" i="14"/>
  <c r="I38" i="14"/>
  <c r="I37" i="14"/>
  <c r="I36" i="14"/>
  <c r="I35" i="14"/>
  <c r="I34" i="14"/>
  <c r="I33" i="14"/>
  <c r="A33" i="14"/>
  <c r="A34" i="14" s="1"/>
  <c r="A35" i="14" s="1"/>
  <c r="A36" i="14" s="1"/>
  <c r="A37" i="14" s="1"/>
  <c r="A38" i="14" s="1"/>
  <c r="A39" i="14" s="1"/>
  <c r="I32" i="14"/>
  <c r="A32" i="14"/>
  <c r="G11" i="14"/>
  <c r="A6" i="14"/>
  <c r="I5" i="14"/>
  <c r="I31" i="14" s="1"/>
  <c r="G5" i="14"/>
  <c r="H172" i="13"/>
  <c r="A172" i="13"/>
  <c r="E146" i="13"/>
  <c r="H145" i="13"/>
  <c r="H148" i="13" s="1"/>
  <c r="D145" i="13" s="1"/>
  <c r="E145" i="13" s="1"/>
  <c r="G145" i="13"/>
  <c r="G148" i="13" s="1"/>
  <c r="D144" i="13" s="1"/>
  <c r="E144" i="13" s="1"/>
  <c r="F145" i="13"/>
  <c r="F144" i="13"/>
  <c r="F143" i="13"/>
  <c r="I119" i="13"/>
  <c r="I162" i="13" s="1"/>
  <c r="F112" i="13"/>
  <c r="I104" i="13"/>
  <c r="G97" i="13"/>
  <c r="C97" i="13"/>
  <c r="A97" i="13"/>
  <c r="H96" i="13"/>
  <c r="F95" i="13"/>
  <c r="G93" i="13"/>
  <c r="C93" i="13"/>
  <c r="A93" i="13"/>
  <c r="G89" i="13"/>
  <c r="C89" i="13"/>
  <c r="A89" i="13"/>
  <c r="I84" i="13"/>
  <c r="I83" i="13"/>
  <c r="A80" i="13"/>
  <c r="A81" i="13" s="1"/>
  <c r="A82" i="13" s="1"/>
  <c r="A83" i="13" s="1"/>
  <c r="A84" i="13" s="1"/>
  <c r="H70" i="13"/>
  <c r="H63" i="13"/>
  <c r="H51" i="13"/>
  <c r="H73" i="13" s="1"/>
  <c r="H74" i="13" s="1"/>
  <c r="H76" i="13" s="1"/>
  <c r="B39" i="13"/>
  <c r="I38" i="13"/>
  <c r="I37" i="13"/>
  <c r="I36" i="13"/>
  <c r="I35" i="13"/>
  <c r="I34" i="13"/>
  <c r="I33" i="13"/>
  <c r="A33" i="13"/>
  <c r="A34" i="13" s="1"/>
  <c r="A35" i="13" s="1"/>
  <c r="A36" i="13" s="1"/>
  <c r="A37" i="13" s="1"/>
  <c r="A38" i="13" s="1"/>
  <c r="A39" i="13" s="1"/>
  <c r="I32" i="13"/>
  <c r="A32" i="13"/>
  <c r="G11" i="13"/>
  <c r="A6" i="13"/>
  <c r="I5" i="13"/>
  <c r="I31" i="13" s="1"/>
  <c r="G5" i="13"/>
  <c r="H172" i="12"/>
  <c r="A172" i="12"/>
  <c r="H148" i="12"/>
  <c r="D145" i="12" s="1"/>
  <c r="E145" i="12" s="1"/>
  <c r="G148" i="12"/>
  <c r="D144" i="12" s="1"/>
  <c r="E144" i="12" s="1"/>
  <c r="E146" i="12"/>
  <c r="H145" i="12"/>
  <c r="G145" i="12"/>
  <c r="F145" i="12"/>
  <c r="F144" i="12"/>
  <c r="F143" i="12"/>
  <c r="I119" i="12"/>
  <c r="I162" i="12" s="1"/>
  <c r="F112" i="12"/>
  <c r="I104" i="12"/>
  <c r="G97" i="12"/>
  <c r="C97" i="12"/>
  <c r="A97" i="12"/>
  <c r="E97" i="12" s="1"/>
  <c r="F97" i="12" s="1"/>
  <c r="H97" i="12" s="1"/>
  <c r="H96" i="12"/>
  <c r="F95" i="12"/>
  <c r="G93" i="12"/>
  <c r="C93" i="12"/>
  <c r="A93" i="12"/>
  <c r="E93" i="12" s="1"/>
  <c r="F93" i="12" s="1"/>
  <c r="H93" i="12" s="1"/>
  <c r="G89" i="12"/>
  <c r="C89" i="12"/>
  <c r="E89" i="12" s="1"/>
  <c r="A89" i="12"/>
  <c r="I84" i="12"/>
  <c r="I83" i="12"/>
  <c r="A81" i="12"/>
  <c r="A82" i="12" s="1"/>
  <c r="A83" i="12" s="1"/>
  <c r="A84" i="12" s="1"/>
  <c r="A80" i="12"/>
  <c r="H70" i="12"/>
  <c r="H63" i="12"/>
  <c r="H51" i="12"/>
  <c r="B39" i="12"/>
  <c r="I38" i="12"/>
  <c r="I37" i="12"/>
  <c r="I36" i="12"/>
  <c r="I35" i="12"/>
  <c r="I34" i="12"/>
  <c r="I33" i="12"/>
  <c r="A32" i="12"/>
  <c r="A33" i="12" s="1"/>
  <c r="A34" i="12" s="1"/>
  <c r="A35" i="12" s="1"/>
  <c r="A36" i="12" s="1"/>
  <c r="A37" i="12" s="1"/>
  <c r="A38" i="12" s="1"/>
  <c r="A39" i="12" s="1"/>
  <c r="G11" i="12"/>
  <c r="A6" i="12"/>
  <c r="I5" i="12"/>
  <c r="I31" i="12" s="1"/>
  <c r="G5" i="12"/>
  <c r="H172" i="11"/>
  <c r="A172" i="11"/>
  <c r="H148" i="11"/>
  <c r="D145" i="11" s="1"/>
  <c r="E145" i="11" s="1"/>
  <c r="G148" i="11"/>
  <c r="D144" i="11" s="1"/>
  <c r="E144" i="11" s="1"/>
  <c r="E146" i="11"/>
  <c r="H145" i="11"/>
  <c r="G145" i="11"/>
  <c r="F145" i="11"/>
  <c r="F144" i="11"/>
  <c r="F143" i="11"/>
  <c r="I119" i="11"/>
  <c r="I162" i="11" s="1"/>
  <c r="F112" i="11"/>
  <c r="I104" i="11"/>
  <c r="G97" i="11"/>
  <c r="C97" i="11"/>
  <c r="A97" i="11"/>
  <c r="H96" i="11"/>
  <c r="F95" i="11"/>
  <c r="G93" i="11"/>
  <c r="E93" i="11"/>
  <c r="C93" i="11"/>
  <c r="A93" i="11"/>
  <c r="G89" i="11"/>
  <c r="C89" i="11"/>
  <c r="A89" i="11"/>
  <c r="I84" i="11"/>
  <c r="I83" i="11"/>
  <c r="A81" i="11"/>
  <c r="A82" i="11" s="1"/>
  <c r="A83" i="11" s="1"/>
  <c r="A84" i="11" s="1"/>
  <c r="A80" i="11"/>
  <c r="H70" i="11"/>
  <c r="H63" i="11"/>
  <c r="H51" i="11"/>
  <c r="B39" i="11"/>
  <c r="I38" i="11"/>
  <c r="I37" i="11"/>
  <c r="I36" i="11"/>
  <c r="I35" i="11"/>
  <c r="I34" i="11"/>
  <c r="I33" i="11"/>
  <c r="I32" i="11"/>
  <c r="A32" i="11"/>
  <c r="A33" i="11" s="1"/>
  <c r="A34" i="11" s="1"/>
  <c r="A35" i="11" s="1"/>
  <c r="A36" i="11" s="1"/>
  <c r="A37" i="11" s="1"/>
  <c r="A38" i="11" s="1"/>
  <c r="A39" i="11" s="1"/>
  <c r="G11" i="11"/>
  <c r="A6" i="11"/>
  <c r="I5" i="11"/>
  <c r="I31" i="11" s="1"/>
  <c r="F89" i="11" s="1"/>
  <c r="G5" i="11"/>
  <c r="H172" i="10"/>
  <c r="A172" i="10"/>
  <c r="E146" i="10"/>
  <c r="H145" i="10"/>
  <c r="H148" i="10" s="1"/>
  <c r="D145" i="10" s="1"/>
  <c r="E145" i="10" s="1"/>
  <c r="G145" i="10"/>
  <c r="G148" i="10" s="1"/>
  <c r="D144" i="10" s="1"/>
  <c r="E144" i="10" s="1"/>
  <c r="F145" i="10"/>
  <c r="F144" i="10"/>
  <c r="F143" i="10"/>
  <c r="I119" i="10"/>
  <c r="I162" i="10" s="1"/>
  <c r="F112" i="10"/>
  <c r="I104" i="10"/>
  <c r="G97" i="10"/>
  <c r="C97" i="10"/>
  <c r="A97" i="10"/>
  <c r="E97" i="10" s="1"/>
  <c r="F97" i="10" s="1"/>
  <c r="H97" i="10" s="1"/>
  <c r="H96" i="10"/>
  <c r="F95" i="10"/>
  <c r="G93" i="10"/>
  <c r="C93" i="10"/>
  <c r="E93" i="10" s="1"/>
  <c r="F93" i="10" s="1"/>
  <c r="H93" i="10" s="1"/>
  <c r="A93" i="10"/>
  <c r="G89" i="10"/>
  <c r="C89" i="10"/>
  <c r="A89" i="10"/>
  <c r="E89" i="10" s="1"/>
  <c r="I84" i="10"/>
  <c r="I83" i="10"/>
  <c r="A80" i="10"/>
  <c r="A81" i="10" s="1"/>
  <c r="A82" i="10" s="1"/>
  <c r="A83" i="10" s="1"/>
  <c r="A84" i="10" s="1"/>
  <c r="H70" i="10"/>
  <c r="H63" i="10"/>
  <c r="H73" i="10" s="1"/>
  <c r="H74" i="10" s="1"/>
  <c r="H51" i="10"/>
  <c r="B39" i="10"/>
  <c r="I38" i="10"/>
  <c r="I37" i="10"/>
  <c r="I36" i="10"/>
  <c r="I35" i="10"/>
  <c r="I34" i="10"/>
  <c r="I33" i="10"/>
  <c r="I32" i="10"/>
  <c r="A32" i="10"/>
  <c r="A33" i="10" s="1"/>
  <c r="A34" i="10" s="1"/>
  <c r="A35" i="10" s="1"/>
  <c r="A36" i="10" s="1"/>
  <c r="A37" i="10" s="1"/>
  <c r="A38" i="10" s="1"/>
  <c r="A39" i="10" s="1"/>
  <c r="G11" i="10"/>
  <c r="A6" i="10"/>
  <c r="I5" i="10"/>
  <c r="I31" i="10" s="1"/>
  <c r="F89" i="10" s="1"/>
  <c r="H89" i="10" s="1"/>
  <c r="G5" i="10"/>
  <c r="F89" i="12" l="1"/>
  <c r="H89" i="12" s="1"/>
  <c r="I32" i="12"/>
  <c r="F93" i="15"/>
  <c r="H93" i="15" s="1"/>
  <c r="I93" i="15" s="1"/>
  <c r="I80" i="15" s="1"/>
  <c r="I89" i="12"/>
  <c r="I82" i="12" s="1"/>
  <c r="I125" i="12" s="1"/>
  <c r="H73" i="12"/>
  <c r="H74" i="12" s="1"/>
  <c r="H76" i="12" s="1"/>
  <c r="E89" i="13"/>
  <c r="E89" i="15"/>
  <c r="E97" i="15"/>
  <c r="F97" i="15" s="1"/>
  <c r="H97" i="15" s="1"/>
  <c r="I93" i="11"/>
  <c r="I80" i="11" s="1"/>
  <c r="F93" i="11"/>
  <c r="H93" i="11" s="1"/>
  <c r="H73" i="11"/>
  <c r="H74" i="11" s="1"/>
  <c r="H76" i="11" s="1"/>
  <c r="E93" i="13"/>
  <c r="H76" i="10"/>
  <c r="E89" i="11"/>
  <c r="E97" i="13"/>
  <c r="F97" i="13" s="1"/>
  <c r="H97" i="13" s="1"/>
  <c r="I97" i="13" s="1"/>
  <c r="I79" i="13" s="1"/>
  <c r="I67" i="19"/>
  <c r="I61" i="19"/>
  <c r="I57" i="19"/>
  <c r="I47" i="19"/>
  <c r="I43" i="19"/>
  <c r="H35" i="19"/>
  <c r="I60" i="19"/>
  <c r="I50" i="19"/>
  <c r="H32" i="19"/>
  <c r="A114" i="19"/>
  <c r="I56" i="19"/>
  <c r="I46" i="19"/>
  <c r="H36" i="19"/>
  <c r="H83" i="19"/>
  <c r="I73" i="19"/>
  <c r="I74" i="19" s="1"/>
  <c r="I69" i="19"/>
  <c r="I59" i="19"/>
  <c r="I55" i="19"/>
  <c r="I49" i="19"/>
  <c r="I45" i="19"/>
  <c r="H37" i="19"/>
  <c r="H33" i="19"/>
  <c r="I155" i="19"/>
  <c r="A127" i="19"/>
  <c r="H84" i="19"/>
  <c r="H81" i="19"/>
  <c r="I68" i="19"/>
  <c r="I62" i="19"/>
  <c r="I58" i="19"/>
  <c r="I48" i="19"/>
  <c r="I44" i="19"/>
  <c r="H39" i="19"/>
  <c r="H38" i="19"/>
  <c r="H34" i="19"/>
  <c r="I125" i="19"/>
  <c r="H82" i="19"/>
  <c r="I112" i="19"/>
  <c r="H31" i="19"/>
  <c r="H80" i="19"/>
  <c r="I85" i="19"/>
  <c r="H79" i="19"/>
  <c r="I85" i="18"/>
  <c r="H79" i="18"/>
  <c r="I125" i="18"/>
  <c r="H82" i="18"/>
  <c r="I112" i="18"/>
  <c r="I67" i="18"/>
  <c r="I61" i="18"/>
  <c r="I57" i="18"/>
  <c r="I47" i="18"/>
  <c r="I43" i="18"/>
  <c r="A114" i="18"/>
  <c r="I60" i="18"/>
  <c r="I56" i="18"/>
  <c r="I50" i="18"/>
  <c r="I46" i="18"/>
  <c r="H36" i="18"/>
  <c r="H32" i="18"/>
  <c r="I155" i="18"/>
  <c r="I69" i="18"/>
  <c r="I59" i="18"/>
  <c r="I44" i="18"/>
  <c r="H84" i="18"/>
  <c r="I73" i="18"/>
  <c r="I74" i="18" s="1"/>
  <c r="I68" i="18"/>
  <c r="I58" i="18"/>
  <c r="I49" i="18"/>
  <c r="H38" i="18"/>
  <c r="H34" i="18"/>
  <c r="H81" i="18"/>
  <c r="I55" i="18"/>
  <c r="I48" i="18"/>
  <c r="H39" i="18"/>
  <c r="A127" i="18"/>
  <c r="H83" i="18"/>
  <c r="I62" i="18"/>
  <c r="I45" i="18"/>
  <c r="H37" i="18"/>
  <c r="H33" i="18"/>
  <c r="F89" i="17"/>
  <c r="H89" i="17" s="1"/>
  <c r="I40" i="17"/>
  <c r="H35" i="17" s="1"/>
  <c r="I89" i="17"/>
  <c r="I82" i="17" s="1"/>
  <c r="F93" i="17"/>
  <c r="H93" i="17" s="1"/>
  <c r="I93" i="17" s="1"/>
  <c r="I80" i="17" s="1"/>
  <c r="F97" i="17"/>
  <c r="H97" i="17" s="1"/>
  <c r="I97" i="17" s="1"/>
  <c r="I79" i="17" s="1"/>
  <c r="E97" i="11"/>
  <c r="F97" i="11" s="1"/>
  <c r="H97" i="11" s="1"/>
  <c r="H89" i="11"/>
  <c r="I89" i="11" s="1"/>
  <c r="I82" i="11" s="1"/>
  <c r="H89" i="15"/>
  <c r="I89" i="15"/>
  <c r="I82" i="15" s="1"/>
  <c r="I40" i="15"/>
  <c r="H31" i="15" s="1"/>
  <c r="F89" i="14"/>
  <c r="H89" i="14" s="1"/>
  <c r="I40" i="14"/>
  <c r="H31" i="14" s="1"/>
  <c r="I89" i="14"/>
  <c r="I82" i="14" s="1"/>
  <c r="I93" i="14"/>
  <c r="I80" i="14" s="1"/>
  <c r="I97" i="14"/>
  <c r="I79" i="14" s="1"/>
  <c r="F89" i="13"/>
  <c r="H89" i="13" s="1"/>
  <c r="I40" i="13"/>
  <c r="H35" i="13" s="1"/>
  <c r="I89" i="13"/>
  <c r="I82" i="13" s="1"/>
  <c r="F93" i="13"/>
  <c r="H93" i="13" s="1"/>
  <c r="I93" i="13"/>
  <c r="I80" i="13" s="1"/>
  <c r="H80" i="13" s="1"/>
  <c r="I93" i="12"/>
  <c r="I80" i="12" s="1"/>
  <c r="I40" i="12"/>
  <c r="I97" i="12"/>
  <c r="I79" i="12" s="1"/>
  <c r="H31" i="12"/>
  <c r="I89" i="10"/>
  <c r="I82" i="10" s="1"/>
  <c r="I125" i="10" s="1"/>
  <c r="I97" i="11"/>
  <c r="I79" i="11" s="1"/>
  <c r="I40" i="11"/>
  <c r="H31" i="11" s="1"/>
  <c r="I93" i="10"/>
  <c r="I80" i="10" s="1"/>
  <c r="I97" i="10"/>
  <c r="I79" i="10" s="1"/>
  <c r="I40" i="10"/>
  <c r="H31" i="10"/>
  <c r="H172" i="9"/>
  <c r="A172" i="9"/>
  <c r="E146" i="9"/>
  <c r="H145" i="9"/>
  <c r="H148" i="9" s="1"/>
  <c r="D145" i="9" s="1"/>
  <c r="E145" i="9" s="1"/>
  <c r="G145" i="9"/>
  <c r="G148" i="9" s="1"/>
  <c r="D144" i="9" s="1"/>
  <c r="E144" i="9" s="1"/>
  <c r="F145" i="9"/>
  <c r="F144" i="9"/>
  <c r="F143" i="9"/>
  <c r="I119" i="9"/>
  <c r="I162" i="9" s="1"/>
  <c r="F112" i="9"/>
  <c r="I104" i="9"/>
  <c r="G97" i="9"/>
  <c r="C97" i="9"/>
  <c r="A97" i="9"/>
  <c r="E97" i="9" s="1"/>
  <c r="F97" i="9" s="1"/>
  <c r="H97" i="9" s="1"/>
  <c r="H96" i="9"/>
  <c r="F95" i="9"/>
  <c r="G93" i="9"/>
  <c r="C93" i="9"/>
  <c r="A93" i="9"/>
  <c r="E93" i="9" s="1"/>
  <c r="G89" i="9"/>
  <c r="C89" i="9"/>
  <c r="A89" i="9"/>
  <c r="E89" i="9" s="1"/>
  <c r="I84" i="9"/>
  <c r="I83" i="9"/>
  <c r="A80" i="9"/>
  <c r="A81" i="9" s="1"/>
  <c r="A82" i="9" s="1"/>
  <c r="A83" i="9" s="1"/>
  <c r="A84" i="9" s="1"/>
  <c r="H70" i="9"/>
  <c r="H63" i="9"/>
  <c r="H51" i="9"/>
  <c r="B39" i="9"/>
  <c r="I38" i="9"/>
  <c r="I37" i="9"/>
  <c r="I36" i="9"/>
  <c r="I35" i="9"/>
  <c r="I34" i="9"/>
  <c r="I33" i="9"/>
  <c r="I32" i="9"/>
  <c r="A32" i="9"/>
  <c r="A33" i="9" s="1"/>
  <c r="A34" i="9" s="1"/>
  <c r="A35" i="9" s="1"/>
  <c r="A36" i="9" s="1"/>
  <c r="A37" i="9" s="1"/>
  <c r="A38" i="9" s="1"/>
  <c r="A39" i="9" s="1"/>
  <c r="I31" i="9"/>
  <c r="G11" i="9"/>
  <c r="A6" i="9"/>
  <c r="I5" i="9"/>
  <c r="G5" i="9"/>
  <c r="H73" i="9" l="1"/>
  <c r="H74" i="9" s="1"/>
  <c r="H76" i="9" s="1"/>
  <c r="H80" i="12"/>
  <c r="H82" i="12"/>
  <c r="H40" i="18"/>
  <c r="I112" i="12"/>
  <c r="I97" i="15"/>
  <c r="I79" i="15" s="1"/>
  <c r="H85" i="18"/>
  <c r="H40" i="19"/>
  <c r="F114" i="19"/>
  <c r="F127" i="19"/>
  <c r="H85" i="19"/>
  <c r="I63" i="19"/>
  <c r="G114" i="19"/>
  <c r="G127" i="19"/>
  <c r="I157" i="19"/>
  <c r="I51" i="19"/>
  <c r="I70" i="19"/>
  <c r="F114" i="18"/>
  <c r="F127" i="18"/>
  <c r="G114" i="18"/>
  <c r="G127" i="18"/>
  <c r="I157" i="18"/>
  <c r="I63" i="18"/>
  <c r="I51" i="18"/>
  <c r="I70" i="18"/>
  <c r="H80" i="17"/>
  <c r="I85" i="17"/>
  <c r="H79" i="17"/>
  <c r="I67" i="17"/>
  <c r="I61" i="17"/>
  <c r="I57" i="17"/>
  <c r="I47" i="17"/>
  <c r="I43" i="17"/>
  <c r="I59" i="17"/>
  <c r="I49" i="17"/>
  <c r="A127" i="17"/>
  <c r="H84" i="17"/>
  <c r="H81" i="17"/>
  <c r="I68" i="17"/>
  <c r="I58" i="17"/>
  <c r="I48" i="17"/>
  <c r="I44" i="17"/>
  <c r="H38" i="17"/>
  <c r="A114" i="17"/>
  <c r="I60" i="17"/>
  <c r="I56" i="17"/>
  <c r="I50" i="17"/>
  <c r="I46" i="17"/>
  <c r="H36" i="17"/>
  <c r="H32" i="17"/>
  <c r="H83" i="17"/>
  <c r="I73" i="17"/>
  <c r="I74" i="17" s="1"/>
  <c r="I69" i="17"/>
  <c r="I55" i="17"/>
  <c r="I45" i="17"/>
  <c r="H37" i="17"/>
  <c r="H33" i="17"/>
  <c r="I155" i="17"/>
  <c r="I62" i="17"/>
  <c r="H39" i="17"/>
  <c r="H34" i="17"/>
  <c r="H31" i="17"/>
  <c r="I125" i="17"/>
  <c r="H82" i="17"/>
  <c r="I112" i="17"/>
  <c r="H80" i="11"/>
  <c r="I67" i="15"/>
  <c r="I61" i="15"/>
  <c r="I57" i="15"/>
  <c r="I47" i="15"/>
  <c r="I43" i="15"/>
  <c r="H35" i="15"/>
  <c r="I60" i="15"/>
  <c r="I56" i="15"/>
  <c r="I50" i="15"/>
  <c r="H32" i="15"/>
  <c r="A114" i="15"/>
  <c r="I46" i="15"/>
  <c r="H36" i="15"/>
  <c r="H83" i="15"/>
  <c r="I73" i="15"/>
  <c r="I74" i="15" s="1"/>
  <c r="I69" i="15"/>
  <c r="I59" i="15"/>
  <c r="I55" i="15"/>
  <c r="I49" i="15"/>
  <c r="I45" i="15"/>
  <c r="H37" i="15"/>
  <c r="H33" i="15"/>
  <c r="I155" i="15"/>
  <c r="A127" i="15"/>
  <c r="H84" i="15"/>
  <c r="H81" i="15"/>
  <c r="I68" i="15"/>
  <c r="I62" i="15"/>
  <c r="I58" i="15"/>
  <c r="I48" i="15"/>
  <c r="I44" i="15"/>
  <c r="H39" i="15"/>
  <c r="H38" i="15"/>
  <c r="H34" i="15"/>
  <c r="H80" i="15"/>
  <c r="I85" i="15"/>
  <c r="H79" i="15"/>
  <c r="I125" i="15"/>
  <c r="H82" i="15"/>
  <c r="I112" i="15"/>
  <c r="I125" i="14"/>
  <c r="H82" i="14"/>
  <c r="I112" i="14"/>
  <c r="I85" i="14"/>
  <c r="H79" i="14"/>
  <c r="H80" i="14"/>
  <c r="I67" i="14"/>
  <c r="I61" i="14"/>
  <c r="I57" i="14"/>
  <c r="I47" i="14"/>
  <c r="I43" i="14"/>
  <c r="A114" i="14"/>
  <c r="I60" i="14"/>
  <c r="I56" i="14"/>
  <c r="I50" i="14"/>
  <c r="I46" i="14"/>
  <c r="H36" i="14"/>
  <c r="H32" i="14"/>
  <c r="H83" i="14"/>
  <c r="I73" i="14"/>
  <c r="I74" i="14" s="1"/>
  <c r="I69" i="14"/>
  <c r="I59" i="14"/>
  <c r="I55" i="14"/>
  <c r="I49" i="14"/>
  <c r="I45" i="14"/>
  <c r="H37" i="14"/>
  <c r="H33" i="14"/>
  <c r="I155" i="14"/>
  <c r="A127" i="14"/>
  <c r="H84" i="14"/>
  <c r="H81" i="14"/>
  <c r="I68" i="14"/>
  <c r="I62" i="14"/>
  <c r="I58" i="14"/>
  <c r="I48" i="14"/>
  <c r="I44" i="14"/>
  <c r="H39" i="14"/>
  <c r="H38" i="14"/>
  <c r="H34" i="14"/>
  <c r="H35" i="14"/>
  <c r="I85" i="13"/>
  <c r="H79" i="13"/>
  <c r="I67" i="13"/>
  <c r="I61" i="13"/>
  <c r="I57" i="13"/>
  <c r="I47" i="13"/>
  <c r="I43" i="13"/>
  <c r="I155" i="13"/>
  <c r="H84" i="13"/>
  <c r="H81" i="13"/>
  <c r="I68" i="13"/>
  <c r="I62" i="13"/>
  <c r="H39" i="13"/>
  <c r="H34" i="13"/>
  <c r="A114" i="13"/>
  <c r="I60" i="13"/>
  <c r="I56" i="13"/>
  <c r="I50" i="13"/>
  <c r="I46" i="13"/>
  <c r="H36" i="13"/>
  <c r="H32" i="13"/>
  <c r="H83" i="13"/>
  <c r="I73" i="13"/>
  <c r="I74" i="13" s="1"/>
  <c r="I69" i="13"/>
  <c r="I59" i="13"/>
  <c r="I55" i="13"/>
  <c r="I49" i="13"/>
  <c r="I45" i="13"/>
  <c r="H37" i="13"/>
  <c r="H33" i="13"/>
  <c r="A127" i="13"/>
  <c r="I58" i="13"/>
  <c r="I48" i="13"/>
  <c r="I44" i="13"/>
  <c r="H38" i="13"/>
  <c r="H31" i="13"/>
  <c r="I125" i="13"/>
  <c r="H82" i="13"/>
  <c r="I112" i="13"/>
  <c r="I85" i="12"/>
  <c r="H79" i="12"/>
  <c r="I67" i="12"/>
  <c r="I61" i="12"/>
  <c r="I57" i="12"/>
  <c r="I47" i="12"/>
  <c r="I43" i="12"/>
  <c r="H35" i="12"/>
  <c r="I73" i="12"/>
  <c r="I74" i="12" s="1"/>
  <c r="I69" i="12"/>
  <c r="I59" i="12"/>
  <c r="I49" i="12"/>
  <c r="H33" i="12"/>
  <c r="I155" i="12"/>
  <c r="H84" i="12"/>
  <c r="H81" i="12"/>
  <c r="I68" i="12"/>
  <c r="I62" i="12"/>
  <c r="I58" i="12"/>
  <c r="I48" i="12"/>
  <c r="I44" i="12"/>
  <c r="H38" i="12"/>
  <c r="H34" i="12"/>
  <c r="A114" i="12"/>
  <c r="I60" i="12"/>
  <c r="I56" i="12"/>
  <c r="I50" i="12"/>
  <c r="I46" i="12"/>
  <c r="H36" i="12"/>
  <c r="H32" i="12"/>
  <c r="H83" i="12"/>
  <c r="I55" i="12"/>
  <c r="I45" i="12"/>
  <c r="H37" i="12"/>
  <c r="A127" i="12"/>
  <c r="H39" i="12"/>
  <c r="I112" i="10"/>
  <c r="I125" i="11"/>
  <c r="H82" i="11"/>
  <c r="I112" i="11"/>
  <c r="I85" i="11"/>
  <c r="H79" i="11"/>
  <c r="I67" i="11"/>
  <c r="I61" i="11"/>
  <c r="I57" i="11"/>
  <c r="I47" i="11"/>
  <c r="I43" i="11"/>
  <c r="H35" i="11"/>
  <c r="I50" i="11"/>
  <c r="H36" i="11"/>
  <c r="H32" i="11"/>
  <c r="I48" i="11"/>
  <c r="H34" i="11"/>
  <c r="A114" i="11"/>
  <c r="I60" i="11"/>
  <c r="I56" i="11"/>
  <c r="I46" i="11"/>
  <c r="H81" i="11"/>
  <c r="I62" i="11"/>
  <c r="I44" i="11"/>
  <c r="H38" i="11"/>
  <c r="H83" i="11"/>
  <c r="I73" i="11"/>
  <c r="I74" i="11" s="1"/>
  <c r="I69" i="11"/>
  <c r="I59" i="11"/>
  <c r="I55" i="11"/>
  <c r="I49" i="11"/>
  <c r="I45" i="11"/>
  <c r="H37" i="11"/>
  <c r="H33" i="11"/>
  <c r="I155" i="11"/>
  <c r="A127" i="11"/>
  <c r="H84" i="11"/>
  <c r="I68" i="11"/>
  <c r="I58" i="11"/>
  <c r="H39" i="11"/>
  <c r="I40" i="9"/>
  <c r="I62" i="9" s="1"/>
  <c r="H32" i="9"/>
  <c r="I67" i="10"/>
  <c r="I61" i="10"/>
  <c r="I57" i="10"/>
  <c r="I47" i="10"/>
  <c r="I43" i="10"/>
  <c r="H35" i="10"/>
  <c r="I60" i="10"/>
  <c r="I56" i="10"/>
  <c r="I46" i="10"/>
  <c r="H36" i="10"/>
  <c r="H32" i="10"/>
  <c r="I69" i="10"/>
  <c r="I55" i="10"/>
  <c r="I45" i="10"/>
  <c r="H37" i="10"/>
  <c r="H33" i="10"/>
  <c r="I68" i="10"/>
  <c r="I62" i="10"/>
  <c r="I58" i="10"/>
  <c r="I44" i="10"/>
  <c r="H38" i="10"/>
  <c r="A114" i="10"/>
  <c r="I50" i="10"/>
  <c r="H83" i="10"/>
  <c r="I73" i="10"/>
  <c r="I74" i="10" s="1"/>
  <c r="I59" i="10"/>
  <c r="I49" i="10"/>
  <c r="I155" i="10"/>
  <c r="A127" i="10"/>
  <c r="H84" i="10"/>
  <c r="H81" i="10"/>
  <c r="I48" i="10"/>
  <c r="H39" i="10"/>
  <c r="H34" i="10"/>
  <c r="H82" i="10"/>
  <c r="I85" i="10"/>
  <c r="H79" i="10"/>
  <c r="H80" i="10"/>
  <c r="H34" i="9"/>
  <c r="I155" i="9"/>
  <c r="I55" i="9"/>
  <c r="H84" i="9"/>
  <c r="F89" i="9"/>
  <c r="H89" i="9" s="1"/>
  <c r="I89" i="9" s="1"/>
  <c r="I82" i="9" s="1"/>
  <c r="I112" i="9" s="1"/>
  <c r="F93" i="9"/>
  <c r="H93" i="9" s="1"/>
  <c r="I93" i="9" s="1"/>
  <c r="I80" i="9" s="1"/>
  <c r="I97" i="9"/>
  <c r="I79" i="9" s="1"/>
  <c r="H35" i="9"/>
  <c r="I43" i="9"/>
  <c r="H172" i="8"/>
  <c r="A172" i="8"/>
  <c r="E146" i="8"/>
  <c r="H145" i="8"/>
  <c r="H148" i="8" s="1"/>
  <c r="D145" i="8" s="1"/>
  <c r="E145" i="8" s="1"/>
  <c r="G145" i="8"/>
  <c r="G148" i="8" s="1"/>
  <c r="D144" i="8" s="1"/>
  <c r="E144" i="8" s="1"/>
  <c r="F145" i="8"/>
  <c r="F144" i="8"/>
  <c r="F143" i="8"/>
  <c r="I119" i="8"/>
  <c r="I162" i="8" s="1"/>
  <c r="F112" i="8"/>
  <c r="I104" i="8"/>
  <c r="G97" i="8"/>
  <c r="C97" i="8"/>
  <c r="A97" i="8"/>
  <c r="H96" i="8"/>
  <c r="F95" i="8"/>
  <c r="G93" i="8"/>
  <c r="C93" i="8"/>
  <c r="A93" i="8"/>
  <c r="E93" i="8" s="1"/>
  <c r="G89" i="8"/>
  <c r="C89" i="8"/>
  <c r="A89" i="8"/>
  <c r="I84" i="8"/>
  <c r="I83" i="8"/>
  <c r="A80" i="8"/>
  <c r="A81" i="8" s="1"/>
  <c r="A82" i="8" s="1"/>
  <c r="A83" i="8" s="1"/>
  <c r="A84" i="8" s="1"/>
  <c r="H70" i="8"/>
  <c r="H63" i="8"/>
  <c r="H51" i="8"/>
  <c r="H73" i="8" s="1"/>
  <c r="H74" i="8" s="1"/>
  <c r="H76" i="8" s="1"/>
  <c r="B39" i="8"/>
  <c r="I38" i="8"/>
  <c r="I37" i="8"/>
  <c r="I36" i="8"/>
  <c r="I35" i="8"/>
  <c r="I34" i="8"/>
  <c r="I33" i="8"/>
  <c r="A33" i="8"/>
  <c r="A34" i="8" s="1"/>
  <c r="A35" i="8" s="1"/>
  <c r="A36" i="8" s="1"/>
  <c r="A37" i="8" s="1"/>
  <c r="A38" i="8" s="1"/>
  <c r="A39" i="8" s="1"/>
  <c r="I32" i="8"/>
  <c r="A32" i="8"/>
  <c r="G11" i="8"/>
  <c r="A6" i="8"/>
  <c r="I5" i="8"/>
  <c r="I31" i="8" s="1"/>
  <c r="G5" i="8"/>
  <c r="H172" i="7"/>
  <c r="A172" i="7"/>
  <c r="E146" i="7"/>
  <c r="H145" i="7"/>
  <c r="H148" i="7" s="1"/>
  <c r="D145" i="7" s="1"/>
  <c r="E145" i="7" s="1"/>
  <c r="G145" i="7"/>
  <c r="G148" i="7" s="1"/>
  <c r="D144" i="7" s="1"/>
  <c r="E144" i="7" s="1"/>
  <c r="F145" i="7"/>
  <c r="F144" i="7"/>
  <c r="F143" i="7"/>
  <c r="I119" i="7"/>
  <c r="F112" i="7"/>
  <c r="I104" i="7" s="1"/>
  <c r="G97" i="7"/>
  <c r="C97" i="7"/>
  <c r="A97" i="7"/>
  <c r="E97" i="7" s="1"/>
  <c r="H96" i="7"/>
  <c r="F95" i="7"/>
  <c r="G93" i="7"/>
  <c r="C93" i="7"/>
  <c r="A93" i="7"/>
  <c r="G89" i="7"/>
  <c r="C89" i="7"/>
  <c r="A89" i="7"/>
  <c r="E89" i="7" s="1"/>
  <c r="I84" i="7"/>
  <c r="I83" i="7"/>
  <c r="A80" i="7"/>
  <c r="A81" i="7" s="1"/>
  <c r="A82" i="7" s="1"/>
  <c r="A83" i="7" s="1"/>
  <c r="A84" i="7" s="1"/>
  <c r="H73" i="7"/>
  <c r="H74" i="7" s="1"/>
  <c r="H70" i="7"/>
  <c r="H63" i="7"/>
  <c r="H51" i="7"/>
  <c r="B39" i="7"/>
  <c r="I38" i="7"/>
  <c r="I37" i="7"/>
  <c r="I36" i="7"/>
  <c r="I35" i="7"/>
  <c r="I34" i="7"/>
  <c r="I33" i="7"/>
  <c r="I32" i="7"/>
  <c r="A32" i="7"/>
  <c r="A33" i="7" s="1"/>
  <c r="A34" i="7" s="1"/>
  <c r="A35" i="7" s="1"/>
  <c r="A36" i="7" s="1"/>
  <c r="A37" i="7" s="1"/>
  <c r="A38" i="7" s="1"/>
  <c r="A39" i="7" s="1"/>
  <c r="G11" i="7"/>
  <c r="A6" i="7"/>
  <c r="I5" i="7"/>
  <c r="I31" i="7" s="1"/>
  <c r="G5" i="7"/>
  <c r="H172" i="6"/>
  <c r="A172" i="6"/>
  <c r="E146" i="6"/>
  <c r="H145" i="6"/>
  <c r="H148" i="6" s="1"/>
  <c r="D145" i="6" s="1"/>
  <c r="E145" i="6" s="1"/>
  <c r="G145" i="6"/>
  <c r="G148" i="6" s="1"/>
  <c r="D144" i="6" s="1"/>
  <c r="E144" i="6" s="1"/>
  <c r="F145" i="6"/>
  <c r="F144" i="6"/>
  <c r="F143" i="6"/>
  <c r="I119" i="6"/>
  <c r="I162" i="6" s="1"/>
  <c r="F112" i="6"/>
  <c r="G97" i="6"/>
  <c r="C97" i="6"/>
  <c r="A97" i="6"/>
  <c r="H96" i="6"/>
  <c r="F95" i="6"/>
  <c r="G93" i="6"/>
  <c r="C93" i="6"/>
  <c r="A93" i="6"/>
  <c r="G89" i="6"/>
  <c r="C89" i="6"/>
  <c r="A89" i="6"/>
  <c r="I84" i="6"/>
  <c r="I83" i="6"/>
  <c r="A80" i="6"/>
  <c r="A81" i="6" s="1"/>
  <c r="A82" i="6" s="1"/>
  <c r="A83" i="6" s="1"/>
  <c r="A84" i="6" s="1"/>
  <c r="H70" i="6"/>
  <c r="H63" i="6"/>
  <c r="H51" i="6"/>
  <c r="H73" i="6" s="1"/>
  <c r="H74" i="6" s="1"/>
  <c r="H76" i="6" s="1"/>
  <c r="B39" i="6"/>
  <c r="I38" i="6"/>
  <c r="I37" i="6"/>
  <c r="I36" i="6"/>
  <c r="I35" i="6"/>
  <c r="I34" i="6"/>
  <c r="I33" i="6"/>
  <c r="A33" i="6"/>
  <c r="A34" i="6" s="1"/>
  <c r="A35" i="6" s="1"/>
  <c r="A36" i="6" s="1"/>
  <c r="A37" i="6" s="1"/>
  <c r="A38" i="6" s="1"/>
  <c r="A39" i="6" s="1"/>
  <c r="I32" i="6"/>
  <c r="A32" i="6"/>
  <c r="G11" i="6"/>
  <c r="A6" i="6"/>
  <c r="I5" i="6"/>
  <c r="I31" i="6" s="1"/>
  <c r="G5" i="6"/>
  <c r="H172" i="5"/>
  <c r="A172" i="5"/>
  <c r="E146" i="5"/>
  <c r="H145" i="5"/>
  <c r="H148" i="5" s="1"/>
  <c r="D145" i="5" s="1"/>
  <c r="E145" i="5" s="1"/>
  <c r="G145" i="5"/>
  <c r="G148" i="5" s="1"/>
  <c r="D144" i="5" s="1"/>
  <c r="E144" i="5" s="1"/>
  <c r="F145" i="5"/>
  <c r="F144" i="5"/>
  <c r="F143" i="5"/>
  <c r="I119" i="5"/>
  <c r="I162" i="5" s="1"/>
  <c r="F112" i="5"/>
  <c r="I104" i="5"/>
  <c r="G97" i="5"/>
  <c r="C97" i="5"/>
  <c r="A97" i="5"/>
  <c r="H96" i="5"/>
  <c r="F95" i="5"/>
  <c r="G93" i="5"/>
  <c r="C93" i="5"/>
  <c r="A93" i="5"/>
  <c r="E93" i="5" s="1"/>
  <c r="F93" i="5" s="1"/>
  <c r="H93" i="5" s="1"/>
  <c r="G89" i="5"/>
  <c r="C89" i="5"/>
  <c r="A89" i="5"/>
  <c r="I84" i="5"/>
  <c r="I83" i="5"/>
  <c r="A80" i="5"/>
  <c r="A81" i="5" s="1"/>
  <c r="A82" i="5" s="1"/>
  <c r="A83" i="5" s="1"/>
  <c r="A84" i="5" s="1"/>
  <c r="H70" i="5"/>
  <c r="H63" i="5"/>
  <c r="H51" i="5"/>
  <c r="H73" i="5" s="1"/>
  <c r="H74" i="5" s="1"/>
  <c r="H76" i="5" s="1"/>
  <c r="B39" i="5"/>
  <c r="I38" i="5"/>
  <c r="I37" i="5"/>
  <c r="I36" i="5"/>
  <c r="I35" i="5"/>
  <c r="I34" i="5"/>
  <c r="I33" i="5"/>
  <c r="A33" i="5"/>
  <c r="A34" i="5" s="1"/>
  <c r="A35" i="5" s="1"/>
  <c r="A36" i="5" s="1"/>
  <c r="A37" i="5" s="1"/>
  <c r="A38" i="5" s="1"/>
  <c r="A39" i="5" s="1"/>
  <c r="I32" i="5"/>
  <c r="A32" i="5"/>
  <c r="I31" i="5"/>
  <c r="F89" i="5" s="1"/>
  <c r="H89" i="5" s="1"/>
  <c r="G11" i="5"/>
  <c r="A6" i="5"/>
  <c r="I5" i="5"/>
  <c r="G5" i="5"/>
  <c r="H172" i="4"/>
  <c r="A172" i="4"/>
  <c r="E146" i="4"/>
  <c r="H145" i="4"/>
  <c r="H148" i="4" s="1"/>
  <c r="D145" i="4" s="1"/>
  <c r="E145" i="4" s="1"/>
  <c r="G145" i="4"/>
  <c r="G148" i="4" s="1"/>
  <c r="D144" i="4" s="1"/>
  <c r="E144" i="4" s="1"/>
  <c r="F145" i="4"/>
  <c r="F144" i="4"/>
  <c r="F143" i="4"/>
  <c r="I119" i="4"/>
  <c r="I162" i="4" s="1"/>
  <c r="F112" i="4"/>
  <c r="G97" i="4"/>
  <c r="C97" i="4"/>
  <c r="A97" i="4"/>
  <c r="E97" i="4" s="1"/>
  <c r="H96" i="4"/>
  <c r="F95" i="4"/>
  <c r="G93" i="4"/>
  <c r="C93" i="4"/>
  <c r="A93" i="4"/>
  <c r="E93" i="4" s="1"/>
  <c r="G89" i="4"/>
  <c r="C89" i="4"/>
  <c r="A89" i="4"/>
  <c r="E89" i="4" s="1"/>
  <c r="I84" i="4"/>
  <c r="I83" i="4"/>
  <c r="A80" i="4"/>
  <c r="A81" i="4" s="1"/>
  <c r="A82" i="4" s="1"/>
  <c r="A83" i="4" s="1"/>
  <c r="A84" i="4" s="1"/>
  <c r="H70" i="4"/>
  <c r="H63" i="4"/>
  <c r="H51" i="4"/>
  <c r="B39" i="4"/>
  <c r="I38" i="4"/>
  <c r="I37" i="4"/>
  <c r="I36" i="4"/>
  <c r="I35" i="4"/>
  <c r="I34" i="4"/>
  <c r="I33" i="4"/>
  <c r="A33" i="4"/>
  <c r="A34" i="4" s="1"/>
  <c r="A35" i="4" s="1"/>
  <c r="A36" i="4" s="1"/>
  <c r="A37" i="4" s="1"/>
  <c r="A38" i="4" s="1"/>
  <c r="A39" i="4" s="1"/>
  <c r="I32" i="4"/>
  <c r="A32" i="4"/>
  <c r="G11" i="4"/>
  <c r="A6" i="4"/>
  <c r="I5" i="4"/>
  <c r="I31" i="4" s="1"/>
  <c r="G5" i="4"/>
  <c r="H31" i="9" l="1"/>
  <c r="A127" i="9"/>
  <c r="H37" i="9"/>
  <c r="E93" i="6"/>
  <c r="F93" i="6" s="1"/>
  <c r="H93" i="6" s="1"/>
  <c r="I93" i="6" s="1"/>
  <c r="I80" i="6" s="1"/>
  <c r="A114" i="9"/>
  <c r="H33" i="9"/>
  <c r="I45" i="9"/>
  <c r="H40" i="11"/>
  <c r="I70" i="12"/>
  <c r="E127" i="12" s="1"/>
  <c r="H36" i="9"/>
  <c r="H39" i="9"/>
  <c r="I60" i="9"/>
  <c r="I48" i="9"/>
  <c r="I59" i="9"/>
  <c r="I70" i="14"/>
  <c r="H80" i="9"/>
  <c r="I49" i="9"/>
  <c r="E97" i="6"/>
  <c r="I56" i="9"/>
  <c r="I63" i="9" s="1"/>
  <c r="I58" i="9"/>
  <c r="I69" i="9"/>
  <c r="H40" i="14"/>
  <c r="H99" i="18"/>
  <c r="I68" i="9"/>
  <c r="I70" i="9" s="1"/>
  <c r="E93" i="7"/>
  <c r="I61" i="9"/>
  <c r="I46" i="9"/>
  <c r="I73" i="9"/>
  <c r="I74" i="9" s="1"/>
  <c r="F114" i="9" s="1"/>
  <c r="I67" i="9"/>
  <c r="H76" i="7"/>
  <c r="I50" i="9"/>
  <c r="H81" i="9"/>
  <c r="I57" i="9"/>
  <c r="H83" i="9"/>
  <c r="H38" i="9"/>
  <c r="E97" i="5"/>
  <c r="F97" i="5" s="1"/>
  <c r="H97" i="5" s="1"/>
  <c r="E89" i="6"/>
  <c r="E89" i="8"/>
  <c r="I47" i="9"/>
  <c r="I44" i="9"/>
  <c r="E127" i="19"/>
  <c r="E114" i="19"/>
  <c r="H99" i="19"/>
  <c r="D127" i="19"/>
  <c r="D114" i="19"/>
  <c r="C114" i="19"/>
  <c r="H114" i="19" s="1"/>
  <c r="I114" i="19" s="1"/>
  <c r="I156" i="19"/>
  <c r="C127" i="19"/>
  <c r="I76" i="19"/>
  <c r="I99" i="19" s="1"/>
  <c r="A143" i="19" s="1"/>
  <c r="D127" i="18"/>
  <c r="D114" i="18"/>
  <c r="E127" i="18"/>
  <c r="E114" i="18"/>
  <c r="C114" i="18"/>
  <c r="I156" i="18"/>
  <c r="C127" i="18"/>
  <c r="I76" i="18"/>
  <c r="I99" i="18" s="1"/>
  <c r="A143" i="18" s="1"/>
  <c r="F127" i="17"/>
  <c r="F114" i="17"/>
  <c r="I70" i="17"/>
  <c r="H85" i="17"/>
  <c r="I51" i="17"/>
  <c r="H40" i="17"/>
  <c r="I63" i="17"/>
  <c r="G114" i="17"/>
  <c r="I157" i="17"/>
  <c r="G127" i="17"/>
  <c r="H85" i="11"/>
  <c r="H99" i="11" s="1"/>
  <c r="H40" i="15"/>
  <c r="H85" i="15"/>
  <c r="H99" i="15" s="1"/>
  <c r="F114" i="15"/>
  <c r="F127" i="15"/>
  <c r="I63" i="15"/>
  <c r="G114" i="15"/>
  <c r="G127" i="15"/>
  <c r="I157" i="15"/>
  <c r="I51" i="15"/>
  <c r="I70" i="15"/>
  <c r="I63" i="14"/>
  <c r="I51" i="14"/>
  <c r="H85" i="14"/>
  <c r="H99" i="14" s="1"/>
  <c r="E127" i="14"/>
  <c r="E114" i="14"/>
  <c r="F114" i="14"/>
  <c r="F127" i="14"/>
  <c r="G114" i="14"/>
  <c r="G127" i="14"/>
  <c r="I157" i="14"/>
  <c r="F114" i="13"/>
  <c r="F127" i="13"/>
  <c r="I63" i="13"/>
  <c r="I70" i="13"/>
  <c r="H85" i="13"/>
  <c r="I51" i="13"/>
  <c r="H40" i="13"/>
  <c r="H99" i="13" s="1"/>
  <c r="G114" i="13"/>
  <c r="G127" i="13"/>
  <c r="I157" i="13"/>
  <c r="H40" i="12"/>
  <c r="I51" i="12"/>
  <c r="C114" i="12" s="1"/>
  <c r="I63" i="12"/>
  <c r="F114" i="12"/>
  <c r="F127" i="12"/>
  <c r="H85" i="12"/>
  <c r="H99" i="12" s="1"/>
  <c r="C127" i="12"/>
  <c r="G114" i="12"/>
  <c r="G127" i="12"/>
  <c r="I157" i="12"/>
  <c r="H40" i="10"/>
  <c r="H85" i="10"/>
  <c r="H99" i="10" s="1"/>
  <c r="F114" i="11"/>
  <c r="F127" i="11"/>
  <c r="I51" i="11"/>
  <c r="I70" i="11"/>
  <c r="I63" i="11"/>
  <c r="G114" i="11"/>
  <c r="G127" i="11"/>
  <c r="I157" i="11"/>
  <c r="F127" i="10"/>
  <c r="F114" i="10"/>
  <c r="G114" i="10"/>
  <c r="G127" i="10"/>
  <c r="I157" i="10"/>
  <c r="I63" i="10"/>
  <c r="I51" i="10"/>
  <c r="I70" i="10"/>
  <c r="E97" i="8"/>
  <c r="E89" i="5"/>
  <c r="I89" i="5" s="1"/>
  <c r="I82" i="5" s="1"/>
  <c r="H82" i="9"/>
  <c r="I125" i="9"/>
  <c r="I51" i="9"/>
  <c r="I85" i="9"/>
  <c r="H79" i="9"/>
  <c r="I104" i="6"/>
  <c r="I104" i="4"/>
  <c r="I40" i="5"/>
  <c r="I60" i="5" s="1"/>
  <c r="F93" i="8"/>
  <c r="H93" i="8" s="1"/>
  <c r="I93" i="8"/>
  <c r="I80" i="8" s="1"/>
  <c r="F89" i="8"/>
  <c r="H89" i="8" s="1"/>
  <c r="I89" i="8" s="1"/>
  <c r="I82" i="8" s="1"/>
  <c r="I40" i="8"/>
  <c r="H32" i="8" s="1"/>
  <c r="F97" i="8"/>
  <c r="H97" i="8" s="1"/>
  <c r="I97" i="8" s="1"/>
  <c r="I79" i="8" s="1"/>
  <c r="F89" i="7"/>
  <c r="H89" i="7" s="1"/>
  <c r="I89" i="7" s="1"/>
  <c r="I82" i="7" s="1"/>
  <c r="I40" i="7"/>
  <c r="H31" i="7" s="1"/>
  <c r="F93" i="7"/>
  <c r="H93" i="7" s="1"/>
  <c r="I93" i="7" s="1"/>
  <c r="I80" i="7" s="1"/>
  <c r="F97" i="7"/>
  <c r="H97" i="7" s="1"/>
  <c r="I97" i="7" s="1"/>
  <c r="I79" i="7" s="1"/>
  <c r="I162" i="7"/>
  <c r="F89" i="6"/>
  <c r="H89" i="6" s="1"/>
  <c r="I89" i="6" s="1"/>
  <c r="I82" i="6" s="1"/>
  <c r="I40" i="6"/>
  <c r="H31" i="6" s="1"/>
  <c r="F97" i="6"/>
  <c r="H97" i="6" s="1"/>
  <c r="I97" i="6" s="1"/>
  <c r="I79" i="6" s="1"/>
  <c r="I93" i="5"/>
  <c r="I80" i="5" s="1"/>
  <c r="I40" i="4"/>
  <c r="H37" i="4" s="1"/>
  <c r="F89" i="4"/>
  <c r="H89" i="4" s="1"/>
  <c r="I89" i="4" s="1"/>
  <c r="I82" i="4" s="1"/>
  <c r="F97" i="4"/>
  <c r="H97" i="4" s="1"/>
  <c r="I97" i="4" s="1"/>
  <c r="I79" i="4" s="1"/>
  <c r="F93" i="4"/>
  <c r="H93" i="4" s="1"/>
  <c r="I93" i="4"/>
  <c r="I80" i="4" s="1"/>
  <c r="H73" i="4"/>
  <c r="H74" i="4" s="1"/>
  <c r="H76" i="4" s="1"/>
  <c r="A80" i="1"/>
  <c r="A81" i="1" s="1"/>
  <c r="A82" i="1" s="1"/>
  <c r="A83" i="1" s="1"/>
  <c r="A84" i="1" s="1"/>
  <c r="D114" i="9" l="1"/>
  <c r="D127" i="9"/>
  <c r="H127" i="18"/>
  <c r="I127" i="18" s="1"/>
  <c r="I97" i="5"/>
  <c r="I79" i="5" s="1"/>
  <c r="E114" i="12"/>
  <c r="F127" i="9"/>
  <c r="I76" i="12"/>
  <c r="I99" i="12" s="1"/>
  <c r="A143" i="12" s="1"/>
  <c r="I156" i="12"/>
  <c r="H40" i="9"/>
  <c r="I158" i="19"/>
  <c r="H107" i="19"/>
  <c r="H104" i="19"/>
  <c r="H103" i="19"/>
  <c r="G112" i="19"/>
  <c r="H108" i="19"/>
  <c r="H105" i="19"/>
  <c r="H127" i="19"/>
  <c r="I127" i="19" s="1"/>
  <c r="H118" i="18"/>
  <c r="G125" i="18"/>
  <c r="H117" i="18"/>
  <c r="H119" i="18" s="1"/>
  <c r="I158" i="18"/>
  <c r="H114" i="18"/>
  <c r="I114" i="18" s="1"/>
  <c r="H99" i="17"/>
  <c r="D127" i="17"/>
  <c r="D114" i="17"/>
  <c r="E127" i="17"/>
  <c r="E114" i="17"/>
  <c r="C114" i="17"/>
  <c r="C127" i="17"/>
  <c r="I76" i="17"/>
  <c r="I99" i="17" s="1"/>
  <c r="A143" i="17" s="1"/>
  <c r="I156" i="17"/>
  <c r="D127" i="15"/>
  <c r="D114" i="15"/>
  <c r="E127" i="15"/>
  <c r="E114" i="15"/>
  <c r="C114" i="15"/>
  <c r="I156" i="15"/>
  <c r="C127" i="15"/>
  <c r="I76" i="15"/>
  <c r="I99" i="15" s="1"/>
  <c r="A143" i="15" s="1"/>
  <c r="C114" i="14"/>
  <c r="I156" i="14"/>
  <c r="C127" i="14"/>
  <c r="I76" i="14"/>
  <c r="I99" i="14" s="1"/>
  <c r="A143" i="14" s="1"/>
  <c r="D127" i="14"/>
  <c r="D114" i="14"/>
  <c r="E127" i="13"/>
  <c r="E114" i="13"/>
  <c r="D127" i="13"/>
  <c r="D114" i="13"/>
  <c r="C114" i="13"/>
  <c r="I156" i="13"/>
  <c r="C127" i="13"/>
  <c r="I76" i="13"/>
  <c r="I99" i="13" s="1"/>
  <c r="A143" i="13" s="1"/>
  <c r="D127" i="12"/>
  <c r="H127" i="12" s="1"/>
  <c r="I127" i="12" s="1"/>
  <c r="D114" i="12"/>
  <c r="H114" i="12" s="1"/>
  <c r="I114" i="12" s="1"/>
  <c r="I158" i="12"/>
  <c r="E127" i="11"/>
  <c r="E114" i="11"/>
  <c r="C114" i="11"/>
  <c r="I156" i="11"/>
  <c r="C127" i="11"/>
  <c r="I76" i="11"/>
  <c r="I99" i="11" s="1"/>
  <c r="A143" i="11" s="1"/>
  <c r="D127" i="11"/>
  <c r="D114" i="11"/>
  <c r="H85" i="9"/>
  <c r="E127" i="10"/>
  <c r="E114" i="10"/>
  <c r="C114" i="10"/>
  <c r="C127" i="10"/>
  <c r="I76" i="10"/>
  <c r="I99" i="10" s="1"/>
  <c r="A143" i="10" s="1"/>
  <c r="I156" i="10"/>
  <c r="D127" i="10"/>
  <c r="D114" i="10"/>
  <c r="H83" i="8"/>
  <c r="H33" i="8"/>
  <c r="I62" i="5"/>
  <c r="H35" i="8"/>
  <c r="H38" i="5"/>
  <c r="I47" i="5"/>
  <c r="H80" i="5"/>
  <c r="I46" i="5"/>
  <c r="H36" i="8"/>
  <c r="H31" i="8"/>
  <c r="E127" i="9"/>
  <c r="E114" i="9"/>
  <c r="G114" i="9"/>
  <c r="G127" i="9"/>
  <c r="I157" i="9"/>
  <c r="C114" i="9"/>
  <c r="C127" i="9"/>
  <c r="I76" i="9"/>
  <c r="I99" i="9" s="1"/>
  <c r="A143" i="9" s="1"/>
  <c r="I156" i="9"/>
  <c r="H31" i="4"/>
  <c r="H36" i="4"/>
  <c r="I58" i="5"/>
  <c r="H35" i="5"/>
  <c r="H36" i="5"/>
  <c r="H32" i="4"/>
  <c r="A127" i="5"/>
  <c r="H34" i="5"/>
  <c r="H83" i="4"/>
  <c r="H84" i="5"/>
  <c r="I48" i="5"/>
  <c r="I61" i="5"/>
  <c r="H31" i="5"/>
  <c r="H32" i="5"/>
  <c r="H80" i="4"/>
  <c r="H33" i="4"/>
  <c r="H81" i="5"/>
  <c r="H39" i="5"/>
  <c r="I57" i="5"/>
  <c r="I56" i="5"/>
  <c r="I50" i="5"/>
  <c r="H82" i="5"/>
  <c r="I68" i="5"/>
  <c r="I44" i="5"/>
  <c r="I67" i="5"/>
  <c r="I43" i="5"/>
  <c r="A114" i="5"/>
  <c r="H35" i="6"/>
  <c r="H80" i="6"/>
  <c r="H37" i="8"/>
  <c r="H80" i="8"/>
  <c r="I155" i="5"/>
  <c r="I59" i="5"/>
  <c r="I45" i="5"/>
  <c r="I55" i="5"/>
  <c r="H37" i="5"/>
  <c r="H33" i="5"/>
  <c r="H83" i="5"/>
  <c r="I69" i="5"/>
  <c r="I73" i="5"/>
  <c r="I74" i="5" s="1"/>
  <c r="I49" i="5"/>
  <c r="I125" i="5"/>
  <c r="I112" i="5"/>
  <c r="I125" i="8"/>
  <c r="H82" i="8"/>
  <c r="I112" i="8"/>
  <c r="I85" i="8"/>
  <c r="H79" i="8"/>
  <c r="I67" i="8"/>
  <c r="I61" i="8"/>
  <c r="I57" i="8"/>
  <c r="I47" i="8"/>
  <c r="I43" i="8"/>
  <c r="A114" i="8"/>
  <c r="I60" i="8"/>
  <c r="I56" i="8"/>
  <c r="I50" i="8"/>
  <c r="I46" i="8"/>
  <c r="I155" i="8"/>
  <c r="I58" i="8"/>
  <c r="I48" i="8"/>
  <c r="H39" i="8"/>
  <c r="I73" i="8"/>
  <c r="I74" i="8" s="1"/>
  <c r="I69" i="8"/>
  <c r="I59" i="8"/>
  <c r="I55" i="8"/>
  <c r="I49" i="8"/>
  <c r="I45" i="8"/>
  <c r="A127" i="8"/>
  <c r="H84" i="8"/>
  <c r="H81" i="8"/>
  <c r="I68" i="8"/>
  <c r="I62" i="8"/>
  <c r="I44" i="8"/>
  <c r="H38" i="8"/>
  <c r="H34" i="8"/>
  <c r="I85" i="7"/>
  <c r="H79" i="7"/>
  <c r="H35" i="7"/>
  <c r="H80" i="7"/>
  <c r="I125" i="7"/>
  <c r="I112" i="7"/>
  <c r="H82" i="7"/>
  <c r="I67" i="7"/>
  <c r="I61" i="7"/>
  <c r="I57" i="7"/>
  <c r="I47" i="7"/>
  <c r="I43" i="7"/>
  <c r="I73" i="7"/>
  <c r="I74" i="7" s="1"/>
  <c r="I59" i="7"/>
  <c r="I55" i="7"/>
  <c r="I49" i="7"/>
  <c r="H37" i="7"/>
  <c r="H33" i="7"/>
  <c r="H84" i="7"/>
  <c r="H81" i="7"/>
  <c r="I68" i="7"/>
  <c r="I62" i="7"/>
  <c r="H39" i="7"/>
  <c r="A114" i="7"/>
  <c r="I60" i="7"/>
  <c r="I56" i="7"/>
  <c r="I50" i="7"/>
  <c r="I46" i="7"/>
  <c r="H36" i="7"/>
  <c r="H32" i="7"/>
  <c r="H83" i="7"/>
  <c r="I69" i="7"/>
  <c r="I45" i="7"/>
  <c r="I155" i="7"/>
  <c r="A127" i="7"/>
  <c r="I58" i="7"/>
  <c r="I48" i="7"/>
  <c r="I44" i="7"/>
  <c r="H38" i="7"/>
  <c r="H34" i="7"/>
  <c r="I85" i="6"/>
  <c r="H79" i="6"/>
  <c r="I85" i="5"/>
  <c r="H79" i="5"/>
  <c r="I67" i="6"/>
  <c r="I61" i="6"/>
  <c r="I57" i="6"/>
  <c r="I47" i="6"/>
  <c r="I43" i="6"/>
  <c r="I50" i="6"/>
  <c r="I46" i="6"/>
  <c r="H36" i="6"/>
  <c r="H32" i="6"/>
  <c r="I73" i="6"/>
  <c r="I74" i="6" s="1"/>
  <c r="I69" i="6"/>
  <c r="I59" i="6"/>
  <c r="I55" i="6"/>
  <c r="I49" i="6"/>
  <c r="I45" i="6"/>
  <c r="A127" i="6"/>
  <c r="H84" i="6"/>
  <c r="I68" i="6"/>
  <c r="H39" i="6"/>
  <c r="A114" i="6"/>
  <c r="I60" i="6"/>
  <c r="I56" i="6"/>
  <c r="H83" i="6"/>
  <c r="H37" i="6"/>
  <c r="H33" i="6"/>
  <c r="I155" i="6"/>
  <c r="I62" i="6"/>
  <c r="I48" i="6"/>
  <c r="H38" i="6"/>
  <c r="H81" i="6"/>
  <c r="I58" i="6"/>
  <c r="I44" i="6"/>
  <c r="H34" i="6"/>
  <c r="I125" i="6"/>
  <c r="H82" i="6"/>
  <c r="I112" i="6"/>
  <c r="I125" i="4"/>
  <c r="H82" i="4"/>
  <c r="I112" i="4"/>
  <c r="H79" i="4"/>
  <c r="I85" i="4"/>
  <c r="I61" i="4"/>
  <c r="A114" i="4"/>
  <c r="I60" i="4"/>
  <c r="I56" i="4"/>
  <c r="I50" i="4"/>
  <c r="I46" i="4"/>
  <c r="I155" i="4"/>
  <c r="A127" i="4"/>
  <c r="H84" i="4"/>
  <c r="H81" i="4"/>
  <c r="I68" i="4"/>
  <c r="I62" i="4"/>
  <c r="I58" i="4"/>
  <c r="I48" i="4"/>
  <c r="I44" i="4"/>
  <c r="H39" i="4"/>
  <c r="H38" i="4"/>
  <c r="H34" i="4"/>
  <c r="I67" i="4"/>
  <c r="I57" i="4"/>
  <c r="I47" i="4"/>
  <c r="I73" i="4"/>
  <c r="I74" i="4" s="1"/>
  <c r="I69" i="4"/>
  <c r="I59" i="4"/>
  <c r="I55" i="4"/>
  <c r="I49" i="4"/>
  <c r="I45" i="4"/>
  <c r="I43" i="4"/>
  <c r="H35" i="4"/>
  <c r="F95" i="1"/>
  <c r="H99" i="9" l="1"/>
  <c r="H127" i="13"/>
  <c r="I127" i="13" s="1"/>
  <c r="H114" i="13"/>
  <c r="I114" i="13" s="1"/>
  <c r="H104" i="13" s="1"/>
  <c r="H118" i="19"/>
  <c r="G125" i="19"/>
  <c r="H117" i="19"/>
  <c r="H119" i="19" s="1"/>
  <c r="I109" i="19"/>
  <c r="H106" i="19"/>
  <c r="H109" i="19" s="1"/>
  <c r="H107" i="18"/>
  <c r="H104" i="18"/>
  <c r="H108" i="18"/>
  <c r="H103" i="18"/>
  <c r="G112" i="18"/>
  <c r="H105" i="18"/>
  <c r="H122" i="18"/>
  <c r="H123" i="18" s="1"/>
  <c r="I123" i="18"/>
  <c r="I163" i="18" s="1"/>
  <c r="I158" i="17"/>
  <c r="H127" i="17"/>
  <c r="I127" i="17" s="1"/>
  <c r="H114" i="17"/>
  <c r="I114" i="17" s="1"/>
  <c r="H114" i="11"/>
  <c r="I114" i="11" s="1"/>
  <c r="H103" i="11" s="1"/>
  <c r="H127" i="15"/>
  <c r="I127" i="15" s="1"/>
  <c r="H118" i="15" s="1"/>
  <c r="I158" i="15"/>
  <c r="H114" i="15"/>
  <c r="I114" i="15" s="1"/>
  <c r="H114" i="14"/>
  <c r="I114" i="14" s="1"/>
  <c r="H127" i="14"/>
  <c r="I127" i="14" s="1"/>
  <c r="I158" i="14"/>
  <c r="H118" i="13"/>
  <c r="G125" i="13"/>
  <c r="H117" i="13"/>
  <c r="I158" i="13"/>
  <c r="H107" i="13"/>
  <c r="H108" i="13"/>
  <c r="G112" i="13"/>
  <c r="H105" i="13"/>
  <c r="H118" i="12"/>
  <c r="G125" i="12"/>
  <c r="H117" i="12"/>
  <c r="H107" i="12"/>
  <c r="H103" i="12"/>
  <c r="H108" i="12"/>
  <c r="H104" i="12"/>
  <c r="G112" i="12"/>
  <c r="H105" i="12"/>
  <c r="H114" i="10"/>
  <c r="I114" i="10" s="1"/>
  <c r="G112" i="10" s="1"/>
  <c r="H127" i="10"/>
  <c r="I127" i="10" s="1"/>
  <c r="H117" i="10" s="1"/>
  <c r="H127" i="11"/>
  <c r="I127" i="11" s="1"/>
  <c r="I158" i="11"/>
  <c r="I158" i="10"/>
  <c r="H40" i="6"/>
  <c r="H40" i="7"/>
  <c r="H85" i="4"/>
  <c r="H40" i="4"/>
  <c r="H85" i="6"/>
  <c r="H85" i="7"/>
  <c r="H40" i="5"/>
  <c r="H40" i="8"/>
  <c r="H85" i="5"/>
  <c r="H85" i="8"/>
  <c r="H114" i="9"/>
  <c r="I114" i="9" s="1"/>
  <c r="H107" i="9" s="1"/>
  <c r="H103" i="9"/>
  <c r="H105" i="9"/>
  <c r="I158" i="9"/>
  <c r="H127" i="9"/>
  <c r="I127" i="9" s="1"/>
  <c r="I70" i="8"/>
  <c r="E114" i="8" s="1"/>
  <c r="I51" i="5"/>
  <c r="I63" i="4"/>
  <c r="D127" i="4" s="1"/>
  <c r="I63" i="6"/>
  <c r="D114" i="6" s="1"/>
  <c r="I51" i="6"/>
  <c r="C127" i="6" s="1"/>
  <c r="I70" i="6"/>
  <c r="E127" i="6" s="1"/>
  <c r="I51" i="7"/>
  <c r="C114" i="7" s="1"/>
  <c r="I70" i="7"/>
  <c r="I70" i="5"/>
  <c r="I63" i="7"/>
  <c r="D127" i="7" s="1"/>
  <c r="I51" i="8"/>
  <c r="C127" i="8" s="1"/>
  <c r="I51" i="4"/>
  <c r="I70" i="4"/>
  <c r="E127" i="4" s="1"/>
  <c r="I63" i="8"/>
  <c r="D127" i="8" s="1"/>
  <c r="I63" i="5"/>
  <c r="D114" i="5" s="1"/>
  <c r="F114" i="5"/>
  <c r="F127" i="5"/>
  <c r="F114" i="8"/>
  <c r="F127" i="8"/>
  <c r="G114" i="8"/>
  <c r="G127" i="8"/>
  <c r="I157" i="8"/>
  <c r="F127" i="7"/>
  <c r="F114" i="7"/>
  <c r="G114" i="7"/>
  <c r="G127" i="7"/>
  <c r="I157" i="7"/>
  <c r="F114" i="6"/>
  <c r="F127" i="6"/>
  <c r="G114" i="6"/>
  <c r="G127" i="6"/>
  <c r="I157" i="6"/>
  <c r="I157" i="5"/>
  <c r="G114" i="5"/>
  <c r="G127" i="5"/>
  <c r="F114" i="4"/>
  <c r="F127" i="4"/>
  <c r="D114" i="4"/>
  <c r="G114" i="4"/>
  <c r="G127" i="4"/>
  <c r="I157" i="4"/>
  <c r="C19" i="3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I104" i="1" s="1"/>
  <c r="G97" i="1"/>
  <c r="C97" i="1"/>
  <c r="A97" i="1"/>
  <c r="H96" i="1"/>
  <c r="G93" i="1"/>
  <c r="C93" i="1"/>
  <c r="A93" i="1"/>
  <c r="E93" i="1" s="1"/>
  <c r="F93" i="1" s="1"/>
  <c r="G89" i="1"/>
  <c r="C89" i="1"/>
  <c r="A89" i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H119" i="12" l="1"/>
  <c r="G112" i="9"/>
  <c r="H119" i="13"/>
  <c r="D114" i="7"/>
  <c r="G112" i="11"/>
  <c r="I76" i="7"/>
  <c r="I99" i="7" s="1"/>
  <c r="A143" i="7" s="1"/>
  <c r="H117" i="15"/>
  <c r="H99" i="7"/>
  <c r="H103" i="13"/>
  <c r="G125" i="15"/>
  <c r="H122" i="15" s="1"/>
  <c r="H123" i="15" s="1"/>
  <c r="H107" i="11"/>
  <c r="C127" i="7"/>
  <c r="H99" i="6"/>
  <c r="I161" i="19"/>
  <c r="H122" i="19"/>
  <c r="H123" i="19" s="1"/>
  <c r="H129" i="19" s="1"/>
  <c r="I123" i="19"/>
  <c r="I163" i="19" s="1"/>
  <c r="I109" i="18"/>
  <c r="H106" i="18"/>
  <c r="H109" i="18" s="1"/>
  <c r="H129" i="18" s="1"/>
  <c r="H118" i="17"/>
  <c r="G125" i="17"/>
  <c r="H117" i="17"/>
  <c r="H119" i="17" s="1"/>
  <c r="H107" i="17"/>
  <c r="H103" i="17"/>
  <c r="G112" i="17"/>
  <c r="H108" i="17"/>
  <c r="H104" i="17"/>
  <c r="H105" i="17"/>
  <c r="H105" i="11"/>
  <c r="H104" i="11"/>
  <c r="H108" i="11"/>
  <c r="H107" i="15"/>
  <c r="H104" i="15"/>
  <c r="H103" i="15"/>
  <c r="G112" i="15"/>
  <c r="H108" i="15"/>
  <c r="H105" i="15"/>
  <c r="H119" i="15"/>
  <c r="H118" i="14"/>
  <c r="G125" i="14"/>
  <c r="H117" i="14"/>
  <c r="H119" i="14" s="1"/>
  <c r="H107" i="14"/>
  <c r="H104" i="14"/>
  <c r="H103" i="14"/>
  <c r="G112" i="14"/>
  <c r="H108" i="14"/>
  <c r="H105" i="14"/>
  <c r="I109" i="13"/>
  <c r="H106" i="13"/>
  <c r="H122" i="13"/>
  <c r="H123" i="13" s="1"/>
  <c r="I123" i="13"/>
  <c r="I163" i="13" s="1"/>
  <c r="I123" i="12"/>
  <c r="I163" i="12" s="1"/>
  <c r="H122" i="12"/>
  <c r="H123" i="12" s="1"/>
  <c r="H106" i="12"/>
  <c r="H109" i="12" s="1"/>
  <c r="I109" i="12"/>
  <c r="H103" i="10"/>
  <c r="H104" i="10"/>
  <c r="H118" i="10"/>
  <c r="H119" i="10" s="1"/>
  <c r="H105" i="10"/>
  <c r="H107" i="10"/>
  <c r="G125" i="10"/>
  <c r="H122" i="10" s="1"/>
  <c r="H123" i="10" s="1"/>
  <c r="H108" i="10"/>
  <c r="H118" i="11"/>
  <c r="G125" i="11"/>
  <c r="H117" i="11"/>
  <c r="I109" i="11"/>
  <c r="H106" i="11"/>
  <c r="H104" i="9"/>
  <c r="H108" i="9"/>
  <c r="H106" i="10"/>
  <c r="I109" i="10"/>
  <c r="E114" i="4"/>
  <c r="C114" i="6"/>
  <c r="D127" i="6"/>
  <c r="H127" i="6" s="1"/>
  <c r="I127" i="6" s="1"/>
  <c r="H118" i="6" s="1"/>
  <c r="C114" i="8"/>
  <c r="D114" i="8"/>
  <c r="E127" i="8"/>
  <c r="H127" i="8" s="1"/>
  <c r="I127" i="8" s="1"/>
  <c r="D127" i="5"/>
  <c r="I76" i="4"/>
  <c r="I99" i="4" s="1"/>
  <c r="A143" i="4" s="1"/>
  <c r="H99" i="4"/>
  <c r="I156" i="7"/>
  <c r="I158" i="7" s="1"/>
  <c r="I156" i="8"/>
  <c r="I158" i="8" s="1"/>
  <c r="I76" i="8"/>
  <c r="I99" i="8" s="1"/>
  <c r="A143" i="8" s="1"/>
  <c r="H99" i="8"/>
  <c r="H99" i="5"/>
  <c r="H118" i="9"/>
  <c r="G125" i="9"/>
  <c r="H117" i="9"/>
  <c r="I109" i="9"/>
  <c r="H106" i="9"/>
  <c r="E89" i="1"/>
  <c r="E114" i="7"/>
  <c r="H114" i="7" s="1"/>
  <c r="I114" i="7" s="1"/>
  <c r="H105" i="7" s="1"/>
  <c r="C127" i="4"/>
  <c r="H127" i="4" s="1"/>
  <c r="I127" i="4" s="1"/>
  <c r="H118" i="4" s="1"/>
  <c r="E127" i="7"/>
  <c r="H127" i="7" s="1"/>
  <c r="I127" i="7" s="1"/>
  <c r="C114" i="5"/>
  <c r="C127" i="5"/>
  <c r="I40" i="1"/>
  <c r="H81" i="1" s="1"/>
  <c r="I156" i="4"/>
  <c r="I158" i="4" s="1"/>
  <c r="I156" i="6"/>
  <c r="I158" i="6" s="1"/>
  <c r="E114" i="5"/>
  <c r="E127" i="5"/>
  <c r="C114" i="4"/>
  <c r="E114" i="6"/>
  <c r="H114" i="6" s="1"/>
  <c r="I114" i="6" s="1"/>
  <c r="I76" i="6"/>
  <c r="I99" i="6" s="1"/>
  <c r="A143" i="6" s="1"/>
  <c r="I76" i="5"/>
  <c r="I99" i="5" s="1"/>
  <c r="A143" i="5" s="1"/>
  <c r="I156" i="5"/>
  <c r="I158" i="5" s="1"/>
  <c r="H114" i="4"/>
  <c r="I114" i="4" s="1"/>
  <c r="H108" i="4" s="1"/>
  <c r="E97" i="1"/>
  <c r="F97" i="1" s="1"/>
  <c r="H97" i="1" s="1"/>
  <c r="I97" i="1" s="1"/>
  <c r="I79" i="1" s="1"/>
  <c r="H93" i="1"/>
  <c r="I93" i="1" s="1"/>
  <c r="I80" i="1" s="1"/>
  <c r="H73" i="1"/>
  <c r="H74" i="1" s="1"/>
  <c r="H76" i="1" s="1"/>
  <c r="F89" i="1"/>
  <c r="H89" i="1" s="1"/>
  <c r="I89" i="1" l="1"/>
  <c r="I82" i="1" s="1"/>
  <c r="H109" i="9"/>
  <c r="H129" i="12"/>
  <c r="I123" i="15"/>
  <c r="I163" i="15" s="1"/>
  <c r="H109" i="13"/>
  <c r="H129" i="13" s="1"/>
  <c r="I164" i="19"/>
  <c r="I129" i="19"/>
  <c r="C143" i="19" s="1"/>
  <c r="D143" i="19" s="1"/>
  <c r="I129" i="18"/>
  <c r="C143" i="18" s="1"/>
  <c r="D143" i="18" s="1"/>
  <c r="I161" i="18"/>
  <c r="I109" i="17"/>
  <c r="H106" i="17"/>
  <c r="H109" i="17"/>
  <c r="H122" i="17"/>
  <c r="H123" i="17" s="1"/>
  <c r="I123" i="17"/>
  <c r="I163" i="17" s="1"/>
  <c r="H109" i="11"/>
  <c r="H119" i="11"/>
  <c r="I109" i="15"/>
  <c r="H106" i="15"/>
  <c r="H109" i="15" s="1"/>
  <c r="H129" i="15" s="1"/>
  <c r="I109" i="14"/>
  <c r="H106" i="14"/>
  <c r="H109" i="14" s="1"/>
  <c r="H122" i="14"/>
  <c r="H123" i="14" s="1"/>
  <c r="I123" i="14"/>
  <c r="I163" i="14" s="1"/>
  <c r="I161" i="13"/>
  <c r="I129" i="13"/>
  <c r="C143" i="13" s="1"/>
  <c r="D143" i="13" s="1"/>
  <c r="I129" i="12"/>
  <c r="C143" i="12" s="1"/>
  <c r="D143" i="12" s="1"/>
  <c r="I161" i="12"/>
  <c r="H109" i="10"/>
  <c r="H129" i="10" s="1"/>
  <c r="I123" i="10"/>
  <c r="I163" i="10" s="1"/>
  <c r="H122" i="11"/>
  <c r="H123" i="11" s="1"/>
  <c r="I123" i="11"/>
  <c r="I163" i="11" s="1"/>
  <c r="I161" i="11"/>
  <c r="H119" i="9"/>
  <c r="I161" i="10"/>
  <c r="I129" i="10"/>
  <c r="C143" i="10" s="1"/>
  <c r="D143" i="10" s="1"/>
  <c r="I46" i="1"/>
  <c r="H83" i="1"/>
  <c r="I57" i="1"/>
  <c r="I62" i="1"/>
  <c r="H127" i="5"/>
  <c r="I127" i="5" s="1"/>
  <c r="H117" i="5" s="1"/>
  <c r="H34" i="1"/>
  <c r="I55" i="1"/>
  <c r="H79" i="1"/>
  <c r="H114" i="8"/>
  <c r="I114" i="8" s="1"/>
  <c r="H107" i="8" s="1"/>
  <c r="I50" i="1"/>
  <c r="H84" i="1"/>
  <c r="G125" i="8"/>
  <c r="I123" i="8" s="1"/>
  <c r="H118" i="8"/>
  <c r="H114" i="5"/>
  <c r="I114" i="5" s="1"/>
  <c r="H105" i="5" s="1"/>
  <c r="G125" i="6"/>
  <c r="H118" i="5"/>
  <c r="G112" i="8"/>
  <c r="I109" i="8" s="1"/>
  <c r="I161" i="8" s="1"/>
  <c r="I161" i="9"/>
  <c r="H122" i="9"/>
  <c r="H123" i="9" s="1"/>
  <c r="I123" i="9"/>
  <c r="I163" i="9" s="1"/>
  <c r="H104" i="4"/>
  <c r="H103" i="4"/>
  <c r="H107" i="4"/>
  <c r="G112" i="4"/>
  <c r="I109" i="4" s="1"/>
  <c r="I161" i="4" s="1"/>
  <c r="H105" i="4"/>
  <c r="H117" i="7"/>
  <c r="H118" i="7"/>
  <c r="G125" i="7"/>
  <c r="H122" i="7" s="1"/>
  <c r="H123" i="7" s="1"/>
  <c r="H32" i="1"/>
  <c r="I56" i="1"/>
  <c r="I67" i="1"/>
  <c r="I58" i="1"/>
  <c r="I60" i="1"/>
  <c r="I61" i="1"/>
  <c r="I68" i="1"/>
  <c r="I73" i="1"/>
  <c r="I74" i="1" s="1"/>
  <c r="F127" i="1" s="1"/>
  <c r="H107" i="7"/>
  <c r="H31" i="1"/>
  <c r="H35" i="1"/>
  <c r="I48" i="1"/>
  <c r="I59" i="1"/>
  <c r="H37" i="1"/>
  <c r="H39" i="1"/>
  <c r="H38" i="1"/>
  <c r="H33" i="1"/>
  <c r="A127" i="1"/>
  <c r="H36" i="1"/>
  <c r="G125" i="4"/>
  <c r="H122" i="4" s="1"/>
  <c r="H123" i="4" s="1"/>
  <c r="H80" i="1"/>
  <c r="A114" i="1"/>
  <c r="I47" i="1"/>
  <c r="I69" i="1"/>
  <c r="I49" i="1"/>
  <c r="I43" i="1"/>
  <c r="I44" i="1"/>
  <c r="I45" i="1"/>
  <c r="I155" i="1"/>
  <c r="H108" i="7"/>
  <c r="H107" i="6"/>
  <c r="H103" i="6"/>
  <c r="G112" i="6"/>
  <c r="I109" i="6" s="1"/>
  <c r="I161" i="6" s="1"/>
  <c r="H105" i="6"/>
  <c r="H108" i="6"/>
  <c r="H104" i="6"/>
  <c r="H107" i="5"/>
  <c r="H103" i="7"/>
  <c r="G125" i="5"/>
  <c r="I123" i="5" s="1"/>
  <c r="H117" i="8"/>
  <c r="H117" i="4"/>
  <c r="H119" i="4" s="1"/>
  <c r="H117" i="6"/>
  <c r="H119" i="6" s="1"/>
  <c r="G112" i="7"/>
  <c r="I109" i="7" s="1"/>
  <c r="I161" i="7" s="1"/>
  <c r="H104" i="7"/>
  <c r="I123" i="6"/>
  <c r="H122" i="6"/>
  <c r="H123" i="6" s="1"/>
  <c r="I125" i="1"/>
  <c r="I112" i="1"/>
  <c r="H82" i="1"/>
  <c r="I85" i="1"/>
  <c r="H129" i="14" l="1"/>
  <c r="H129" i="9"/>
  <c r="H108" i="5"/>
  <c r="I129" i="9"/>
  <c r="C143" i="9" s="1"/>
  <c r="D143" i="9" s="1"/>
  <c r="I133" i="9" s="1"/>
  <c r="H103" i="5"/>
  <c r="H104" i="5"/>
  <c r="H122" i="8"/>
  <c r="H123" i="8" s="1"/>
  <c r="G112" i="5"/>
  <c r="I109" i="5" s="1"/>
  <c r="I161" i="5" s="1"/>
  <c r="H108" i="8"/>
  <c r="H103" i="8"/>
  <c r="H105" i="8"/>
  <c r="H104" i="8"/>
  <c r="I137" i="19"/>
  <c r="H137" i="19" s="1"/>
  <c r="I135" i="19"/>
  <c r="H135" i="19" s="1"/>
  <c r="I133" i="19"/>
  <c r="I136" i="19"/>
  <c r="H136" i="19" s="1"/>
  <c r="I134" i="19"/>
  <c r="H134" i="19" s="1"/>
  <c r="I164" i="18"/>
  <c r="I137" i="18"/>
  <c r="H137" i="18" s="1"/>
  <c r="I135" i="18"/>
  <c r="H135" i="18" s="1"/>
  <c r="I133" i="18"/>
  <c r="I136" i="18"/>
  <c r="H136" i="18" s="1"/>
  <c r="I134" i="18"/>
  <c r="H134" i="18" s="1"/>
  <c r="H129" i="17"/>
  <c r="I129" i="17"/>
  <c r="C143" i="17" s="1"/>
  <c r="D143" i="17" s="1"/>
  <c r="I161" i="17"/>
  <c r="H129" i="11"/>
  <c r="I129" i="11"/>
  <c r="C143" i="11" s="1"/>
  <c r="D143" i="11" s="1"/>
  <c r="I137" i="11" s="1"/>
  <c r="H137" i="11" s="1"/>
  <c r="I129" i="15"/>
  <c r="C143" i="15" s="1"/>
  <c r="D143" i="15" s="1"/>
  <c r="I161" i="15"/>
  <c r="I129" i="14"/>
  <c r="C143" i="14" s="1"/>
  <c r="D143" i="14" s="1"/>
  <c r="I161" i="14"/>
  <c r="I137" i="13"/>
  <c r="H137" i="13" s="1"/>
  <c r="I135" i="13"/>
  <c r="H135" i="13" s="1"/>
  <c r="I133" i="13"/>
  <c r="I136" i="13"/>
  <c r="H136" i="13" s="1"/>
  <c r="I134" i="13"/>
  <c r="H134" i="13" s="1"/>
  <c r="I164" i="13"/>
  <c r="I137" i="12"/>
  <c r="H137" i="12" s="1"/>
  <c r="I135" i="12"/>
  <c r="H135" i="12" s="1"/>
  <c r="I133" i="12"/>
  <c r="I136" i="12"/>
  <c r="H136" i="12" s="1"/>
  <c r="I134" i="12"/>
  <c r="H134" i="12" s="1"/>
  <c r="I164" i="12"/>
  <c r="I164" i="11"/>
  <c r="I164" i="10"/>
  <c r="I137" i="10"/>
  <c r="H137" i="10" s="1"/>
  <c r="I135" i="10"/>
  <c r="H135" i="10" s="1"/>
  <c r="I133" i="10"/>
  <c r="I134" i="10"/>
  <c r="H134" i="10" s="1"/>
  <c r="I136" i="10"/>
  <c r="H136" i="10" s="1"/>
  <c r="I123" i="7"/>
  <c r="I163" i="7" s="1"/>
  <c r="H119" i="5"/>
  <c r="H119" i="8"/>
  <c r="I70" i="1"/>
  <c r="E114" i="1" s="1"/>
  <c r="F114" i="1"/>
  <c r="H85" i="1"/>
  <c r="H122" i="5"/>
  <c r="H123" i="5" s="1"/>
  <c r="I123" i="4"/>
  <c r="I129" i="4" s="1"/>
  <c r="C143" i="4" s="1"/>
  <c r="D143" i="4" s="1"/>
  <c r="H40" i="1"/>
  <c r="H106" i="8"/>
  <c r="H109" i="8" s="1"/>
  <c r="I51" i="1"/>
  <c r="I63" i="1"/>
  <c r="D114" i="1" s="1"/>
  <c r="H119" i="7"/>
  <c r="I137" i="9"/>
  <c r="H137" i="9" s="1"/>
  <c r="I135" i="9"/>
  <c r="H135" i="9" s="1"/>
  <c r="I134" i="9"/>
  <c r="H134" i="9" s="1"/>
  <c r="I136" i="9"/>
  <c r="H136" i="9" s="1"/>
  <c r="I164" i="9"/>
  <c r="H106" i="4"/>
  <c r="H109" i="4" s="1"/>
  <c r="H129" i="4" s="1"/>
  <c r="H106" i="6"/>
  <c r="H109" i="6" s="1"/>
  <c r="H129" i="6" s="1"/>
  <c r="H106" i="5"/>
  <c r="H109" i="5" s="1"/>
  <c r="H106" i="7"/>
  <c r="H109" i="7" s="1"/>
  <c r="I163" i="8"/>
  <c r="I129" i="8"/>
  <c r="C143" i="8" s="1"/>
  <c r="D143" i="8" s="1"/>
  <c r="I163" i="6"/>
  <c r="I129" i="6"/>
  <c r="C143" i="6" s="1"/>
  <c r="D143" i="6" s="1"/>
  <c r="I163" i="5"/>
  <c r="G114" i="1"/>
  <c r="G127" i="1"/>
  <c r="I157" i="1"/>
  <c r="I129" i="5" l="1"/>
  <c r="C143" i="5" s="1"/>
  <c r="D143" i="5" s="1"/>
  <c r="E127" i="1"/>
  <c r="H133" i="19"/>
  <c r="H138" i="19" s="1"/>
  <c r="H151" i="19" s="1"/>
  <c r="I138" i="19"/>
  <c r="H133" i="18"/>
  <c r="H138" i="18" s="1"/>
  <c r="H151" i="18" s="1"/>
  <c r="I138" i="18"/>
  <c r="I137" i="17"/>
  <c r="H137" i="17" s="1"/>
  <c r="I135" i="17"/>
  <c r="H135" i="17" s="1"/>
  <c r="I133" i="17"/>
  <c r="I136" i="17"/>
  <c r="H136" i="17" s="1"/>
  <c r="I134" i="17"/>
  <c r="H134" i="17" s="1"/>
  <c r="I164" i="17"/>
  <c r="I133" i="11"/>
  <c r="H133" i="11" s="1"/>
  <c r="I135" i="11"/>
  <c r="H135" i="11" s="1"/>
  <c r="I136" i="11"/>
  <c r="H136" i="11" s="1"/>
  <c r="I134" i="11"/>
  <c r="H134" i="11" s="1"/>
  <c r="I164" i="15"/>
  <c r="I137" i="15"/>
  <c r="H137" i="15" s="1"/>
  <c r="I135" i="15"/>
  <c r="H135" i="15" s="1"/>
  <c r="I133" i="15"/>
  <c r="I136" i="15"/>
  <c r="H136" i="15" s="1"/>
  <c r="I134" i="15"/>
  <c r="H134" i="15" s="1"/>
  <c r="I164" i="14"/>
  <c r="I137" i="14"/>
  <c r="H137" i="14" s="1"/>
  <c r="I135" i="14"/>
  <c r="H135" i="14" s="1"/>
  <c r="I133" i="14"/>
  <c r="I136" i="14"/>
  <c r="H136" i="14" s="1"/>
  <c r="I134" i="14"/>
  <c r="H134" i="14" s="1"/>
  <c r="H133" i="13"/>
  <c r="H138" i="13" s="1"/>
  <c r="H151" i="13" s="1"/>
  <c r="I138" i="13"/>
  <c r="I138" i="12"/>
  <c r="H133" i="12"/>
  <c r="H138" i="12" s="1"/>
  <c r="H151" i="12" s="1"/>
  <c r="I138" i="10"/>
  <c r="H133" i="10"/>
  <c r="H138" i="10" s="1"/>
  <c r="H151" i="10" s="1"/>
  <c r="I129" i="7"/>
  <c r="C143" i="7" s="1"/>
  <c r="D143" i="7" s="1"/>
  <c r="I135" i="7" s="1"/>
  <c r="H135" i="7" s="1"/>
  <c r="I156" i="1"/>
  <c r="I158" i="1" s="1"/>
  <c r="H129" i="8"/>
  <c r="H99" i="1"/>
  <c r="C114" i="1"/>
  <c r="H114" i="1" s="1"/>
  <c r="I114" i="1" s="1"/>
  <c r="H105" i="1" s="1"/>
  <c r="I163" i="4"/>
  <c r="I164" i="4" s="1"/>
  <c r="H129" i="5"/>
  <c r="H129" i="7"/>
  <c r="C127" i="1"/>
  <c r="D127" i="1"/>
  <c r="I76" i="1"/>
  <c r="I99" i="1" s="1"/>
  <c r="A143" i="1" s="1"/>
  <c r="I138" i="9"/>
  <c r="H133" i="9"/>
  <c r="H138" i="9" s="1"/>
  <c r="H151" i="9" s="1"/>
  <c r="I137" i="8"/>
  <c r="H137" i="8" s="1"/>
  <c r="I135" i="8"/>
  <c r="H135" i="8" s="1"/>
  <c r="I133" i="8"/>
  <c r="I136" i="8"/>
  <c r="H136" i="8" s="1"/>
  <c r="I134" i="8"/>
  <c r="H134" i="8" s="1"/>
  <c r="I164" i="8"/>
  <c r="I164" i="7"/>
  <c r="I137" i="5"/>
  <c r="H137" i="5" s="1"/>
  <c r="I135" i="5"/>
  <c r="H135" i="5" s="1"/>
  <c r="I133" i="5"/>
  <c r="I134" i="5"/>
  <c r="H134" i="5" s="1"/>
  <c r="I136" i="5"/>
  <c r="H136" i="5" s="1"/>
  <c r="I164" i="5"/>
  <c r="I137" i="6"/>
  <c r="H137" i="6" s="1"/>
  <c r="I135" i="6"/>
  <c r="H135" i="6" s="1"/>
  <c r="I133" i="6"/>
  <c r="I136" i="6"/>
  <c r="H136" i="6" s="1"/>
  <c r="I134" i="6"/>
  <c r="H134" i="6" s="1"/>
  <c r="I164" i="6"/>
  <c r="I137" i="4"/>
  <c r="H137" i="4" s="1"/>
  <c r="I133" i="4"/>
  <c r="I135" i="4"/>
  <c r="H135" i="4" s="1"/>
  <c r="I136" i="4"/>
  <c r="H136" i="4" s="1"/>
  <c r="I134" i="4"/>
  <c r="H134" i="4" s="1"/>
  <c r="I134" i="7" l="1"/>
  <c r="H134" i="7" s="1"/>
  <c r="I136" i="7"/>
  <c r="H136" i="7" s="1"/>
  <c r="I137" i="7"/>
  <c r="H137" i="7" s="1"/>
  <c r="I151" i="19"/>
  <c r="I168" i="19"/>
  <c r="G172" i="19" s="1"/>
  <c r="I167" i="19"/>
  <c r="H167" i="19" s="1"/>
  <c r="H168" i="19" s="1"/>
  <c r="I168" i="18"/>
  <c r="G172" i="18" s="1"/>
  <c r="I151" i="18"/>
  <c r="I167" i="18"/>
  <c r="H167" i="18" s="1"/>
  <c r="H168" i="18" s="1"/>
  <c r="H133" i="17"/>
  <c r="H138" i="17" s="1"/>
  <c r="H151" i="17" s="1"/>
  <c r="I138" i="17"/>
  <c r="H138" i="11"/>
  <c r="H151" i="11" s="1"/>
  <c r="I138" i="11"/>
  <c r="I168" i="11" s="1"/>
  <c r="G172" i="11" s="1"/>
  <c r="H133" i="15"/>
  <c r="H138" i="15" s="1"/>
  <c r="H151" i="15" s="1"/>
  <c r="I138" i="15"/>
  <c r="H133" i="14"/>
  <c r="H138" i="14" s="1"/>
  <c r="H151" i="14" s="1"/>
  <c r="I138" i="14"/>
  <c r="I168" i="13"/>
  <c r="G172" i="13" s="1"/>
  <c r="I151" i="13"/>
  <c r="I167" i="13"/>
  <c r="H167" i="13" s="1"/>
  <c r="H168" i="13" s="1"/>
  <c r="I167" i="12"/>
  <c r="I168" i="12"/>
  <c r="G172" i="12" s="1"/>
  <c r="I151" i="12"/>
  <c r="I168" i="10"/>
  <c r="G172" i="10" s="1"/>
  <c r="I151" i="10"/>
  <c r="I167" i="10"/>
  <c r="I133" i="7"/>
  <c r="H127" i="1"/>
  <c r="I127" i="1" s="1"/>
  <c r="G125" i="1" s="1"/>
  <c r="G112" i="1"/>
  <c r="I109" i="1" s="1"/>
  <c r="I161" i="1" s="1"/>
  <c r="H117" i="1"/>
  <c r="H107" i="1"/>
  <c r="H108" i="1"/>
  <c r="H104" i="1"/>
  <c r="H103" i="1"/>
  <c r="I168" i="9"/>
  <c r="G172" i="9" s="1"/>
  <c r="I151" i="9"/>
  <c r="I167" i="9"/>
  <c r="H133" i="8"/>
  <c r="H138" i="8" s="1"/>
  <c r="H151" i="8" s="1"/>
  <c r="I138" i="8"/>
  <c r="H133" i="7"/>
  <c r="H138" i="7" s="1"/>
  <c r="H151" i="7" s="1"/>
  <c r="H133" i="5"/>
  <c r="H138" i="5" s="1"/>
  <c r="H151" i="5" s="1"/>
  <c r="I138" i="5"/>
  <c r="H133" i="6"/>
  <c r="H138" i="6" s="1"/>
  <c r="H151" i="6" s="1"/>
  <c r="I138" i="6"/>
  <c r="H133" i="4"/>
  <c r="H138" i="4" s="1"/>
  <c r="H151" i="4" s="1"/>
  <c r="I138" i="4"/>
  <c r="I138" i="7" l="1"/>
  <c r="I172" i="19"/>
  <c r="I174" i="19" s="1"/>
  <c r="B7" i="3" s="1"/>
  <c r="D7" i="3" s="1"/>
  <c r="H162" i="19"/>
  <c r="H155" i="19"/>
  <c r="H157" i="19"/>
  <c r="H156" i="19"/>
  <c r="H161" i="19"/>
  <c r="H163" i="19"/>
  <c r="I172" i="18"/>
  <c r="I174" i="18" s="1"/>
  <c r="B5" i="3" s="1"/>
  <c r="D5" i="3" s="1"/>
  <c r="H162" i="18"/>
  <c r="H155" i="18"/>
  <c r="H157" i="18"/>
  <c r="H156" i="18"/>
  <c r="H163" i="18"/>
  <c r="H161" i="18"/>
  <c r="I167" i="11"/>
  <c r="I167" i="17"/>
  <c r="I168" i="17"/>
  <c r="G172" i="17" s="1"/>
  <c r="I151" i="17"/>
  <c r="I151" i="11"/>
  <c r="H167" i="11"/>
  <c r="H168" i="11" s="1"/>
  <c r="I168" i="15"/>
  <c r="G172" i="15" s="1"/>
  <c r="I151" i="15"/>
  <c r="I167" i="15"/>
  <c r="I168" i="14"/>
  <c r="G172" i="14" s="1"/>
  <c r="I151" i="14"/>
  <c r="I167" i="14"/>
  <c r="I172" i="13"/>
  <c r="I174" i="13" s="1"/>
  <c r="B11" i="3" s="1"/>
  <c r="D11" i="3" s="1"/>
  <c r="H162" i="13"/>
  <c r="H155" i="13"/>
  <c r="H157" i="13"/>
  <c r="H156" i="13"/>
  <c r="H163" i="13"/>
  <c r="H161" i="13"/>
  <c r="H162" i="12"/>
  <c r="I172" i="12"/>
  <c r="I174" i="12" s="1"/>
  <c r="B10" i="3" s="1"/>
  <c r="D10" i="3" s="1"/>
  <c r="H155" i="12"/>
  <c r="H157" i="12"/>
  <c r="H156" i="12"/>
  <c r="H163" i="12"/>
  <c r="H161" i="12"/>
  <c r="H167" i="12"/>
  <c r="H168" i="12" s="1"/>
  <c r="H167" i="10"/>
  <c r="H168" i="10" s="1"/>
  <c r="I172" i="11"/>
  <c r="I174" i="11" s="1"/>
  <c r="B3" i="3" s="1"/>
  <c r="D3" i="3" s="1"/>
  <c r="H162" i="11"/>
  <c r="H155" i="11"/>
  <c r="H157" i="11"/>
  <c r="H156" i="11"/>
  <c r="H163" i="11"/>
  <c r="H161" i="11"/>
  <c r="H167" i="9"/>
  <c r="H168" i="9" s="1"/>
  <c r="I172" i="10"/>
  <c r="I174" i="10" s="1"/>
  <c r="B9" i="3" s="1"/>
  <c r="D9" i="3" s="1"/>
  <c r="H162" i="10"/>
  <c r="H155" i="10"/>
  <c r="H157" i="10"/>
  <c r="H156" i="10"/>
  <c r="H163" i="10"/>
  <c r="H161" i="10"/>
  <c r="I123" i="1"/>
  <c r="I163" i="1" s="1"/>
  <c r="H122" i="1"/>
  <c r="H123" i="1" s="1"/>
  <c r="H118" i="1"/>
  <c r="H119" i="1" s="1"/>
  <c r="H106" i="1"/>
  <c r="H109" i="1" s="1"/>
  <c r="I172" i="9"/>
  <c r="I174" i="9" s="1"/>
  <c r="B6" i="3" s="1"/>
  <c r="D6" i="3" s="1"/>
  <c r="H162" i="9"/>
  <c r="H155" i="9"/>
  <c r="H156" i="9"/>
  <c r="H157" i="9"/>
  <c r="H161" i="9"/>
  <c r="H163" i="9"/>
  <c r="I168" i="8"/>
  <c r="G172" i="8" s="1"/>
  <c r="I151" i="8"/>
  <c r="I167" i="8"/>
  <c r="I167" i="7"/>
  <c r="I168" i="7"/>
  <c r="G172" i="7" s="1"/>
  <c r="I151" i="7"/>
  <c r="I167" i="5"/>
  <c r="I168" i="5"/>
  <c r="G172" i="5" s="1"/>
  <c r="I151" i="5"/>
  <c r="I168" i="6"/>
  <c r="G172" i="6" s="1"/>
  <c r="I151" i="6"/>
  <c r="I167" i="6"/>
  <c r="I168" i="4"/>
  <c r="G172" i="4" s="1"/>
  <c r="I151" i="4"/>
  <c r="I167" i="4"/>
  <c r="H164" i="13" l="1"/>
  <c r="H164" i="12"/>
  <c r="I129" i="1"/>
  <c r="C143" i="1" s="1"/>
  <c r="D143" i="1" s="1"/>
  <c r="I137" i="1" s="1"/>
  <c r="H137" i="1" s="1"/>
  <c r="H167" i="14"/>
  <c r="H168" i="14" s="1"/>
  <c r="H164" i="18"/>
  <c r="H164" i="11"/>
  <c r="H164" i="19"/>
  <c r="H158" i="19"/>
  <c r="H158" i="18"/>
  <c r="H162" i="17"/>
  <c r="I172" i="17"/>
  <c r="I174" i="17" s="1"/>
  <c r="B4" i="3" s="1"/>
  <c r="D4" i="3" s="1"/>
  <c r="H155" i="17"/>
  <c r="H157" i="17"/>
  <c r="H156" i="17"/>
  <c r="H163" i="17"/>
  <c r="H161" i="17"/>
  <c r="H167" i="17"/>
  <c r="H168" i="17" s="1"/>
  <c r="H167" i="15"/>
  <c r="H168" i="15" s="1"/>
  <c r="I172" i="15"/>
  <c r="I174" i="15" s="1"/>
  <c r="B12" i="3" s="1"/>
  <c r="D12" i="3" s="1"/>
  <c r="H162" i="15"/>
  <c r="H155" i="15"/>
  <c r="H157" i="15"/>
  <c r="H156" i="15"/>
  <c r="H163" i="15"/>
  <c r="H161" i="15"/>
  <c r="I172" i="14"/>
  <c r="I174" i="14" s="1"/>
  <c r="B14" i="3" s="1"/>
  <c r="D14" i="3" s="1"/>
  <c r="H162" i="14"/>
  <c r="H155" i="14"/>
  <c r="H157" i="14"/>
  <c r="H156" i="14"/>
  <c r="H163" i="14"/>
  <c r="H161" i="14"/>
  <c r="H158" i="13"/>
  <c r="H158" i="12"/>
  <c r="H164" i="10"/>
  <c r="H158" i="11"/>
  <c r="H158" i="10"/>
  <c r="H129" i="1"/>
  <c r="H158" i="9"/>
  <c r="H164" i="9"/>
  <c r="H167" i="8"/>
  <c r="H168" i="8" s="1"/>
  <c r="H167" i="4"/>
  <c r="H168" i="4" s="1"/>
  <c r="I172" i="8"/>
  <c r="I174" i="8" s="1"/>
  <c r="B18" i="3" s="1"/>
  <c r="D18" i="3" s="1"/>
  <c r="H162" i="8"/>
  <c r="H161" i="8"/>
  <c r="H155" i="8"/>
  <c r="H156" i="8"/>
  <c r="H157" i="8"/>
  <c r="H163" i="8"/>
  <c r="I172" i="7"/>
  <c r="I174" i="7" s="1"/>
  <c r="B8" i="3" s="1"/>
  <c r="D8" i="3" s="1"/>
  <c r="H161" i="7"/>
  <c r="H162" i="7"/>
  <c r="H155" i="7"/>
  <c r="H156" i="7"/>
  <c r="H157" i="7"/>
  <c r="H163" i="7"/>
  <c r="H167" i="7"/>
  <c r="H168" i="7" s="1"/>
  <c r="I172" i="5"/>
  <c r="I174" i="5" s="1"/>
  <c r="B15" i="3" s="1"/>
  <c r="D15" i="3" s="1"/>
  <c r="H162" i="5"/>
  <c r="H155" i="5"/>
  <c r="H161" i="5"/>
  <c r="H156" i="5"/>
  <c r="H157" i="5"/>
  <c r="H163" i="5"/>
  <c r="I172" i="6"/>
  <c r="I174" i="6" s="1"/>
  <c r="B13" i="3" s="1"/>
  <c r="D13" i="3" s="1"/>
  <c r="H162" i="6"/>
  <c r="H161" i="6"/>
  <c r="H155" i="6"/>
  <c r="H156" i="6"/>
  <c r="H157" i="6"/>
  <c r="H163" i="6"/>
  <c r="H167" i="6"/>
  <c r="H168" i="6" s="1"/>
  <c r="H167" i="5"/>
  <c r="H168" i="5" s="1"/>
  <c r="I172" i="4"/>
  <c r="I174" i="4" s="1"/>
  <c r="B16" i="3" s="1"/>
  <c r="D16" i="3" s="1"/>
  <c r="H162" i="4"/>
  <c r="H155" i="4"/>
  <c r="H161" i="4"/>
  <c r="H156" i="4"/>
  <c r="H157" i="4"/>
  <c r="H163" i="4"/>
  <c r="I133" i="1"/>
  <c r="I135" i="1"/>
  <c r="H135" i="1" s="1"/>
  <c r="I134" i="1"/>
  <c r="H134" i="1" s="1"/>
  <c r="I136" i="1"/>
  <c r="H136" i="1" s="1"/>
  <c r="I164" i="1"/>
  <c r="H164" i="14" l="1"/>
  <c r="H164" i="17"/>
  <c r="H158" i="17"/>
  <c r="H164" i="15"/>
  <c r="H158" i="15"/>
  <c r="H158" i="14"/>
  <c r="H164" i="4"/>
  <c r="H164" i="5"/>
  <c r="H158" i="7"/>
  <c r="H158" i="4"/>
  <c r="H158" i="5"/>
  <c r="H158" i="8"/>
  <c r="H164" i="8"/>
  <c r="H164" i="7"/>
  <c r="H158" i="6"/>
  <c r="H164" i="6"/>
  <c r="I138" i="1"/>
  <c r="H133" i="1"/>
  <c r="H138" i="1" s="1"/>
  <c r="H151" i="1" s="1"/>
  <c r="I167" i="1" l="1"/>
  <c r="I151" i="1"/>
  <c r="I168" i="1"/>
  <c r="G172" i="1" s="1"/>
  <c r="H167" i="1" l="1"/>
  <c r="H168" i="1" s="1"/>
  <c r="I172" i="1"/>
  <c r="I174" i="1" s="1"/>
  <c r="B17" i="3" s="1"/>
  <c r="D17" i="3" s="1"/>
  <c r="D19" i="3" s="1"/>
  <c r="H162" i="1"/>
  <c r="H155" i="1"/>
  <c r="H156" i="1"/>
  <c r="H161" i="1"/>
  <c r="H157" i="1"/>
  <c r="H163" i="1"/>
  <c r="H158" i="1" l="1"/>
  <c r="H16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Requena Nizarala</author>
  </authors>
  <commentList>
    <comment ref="I7" authorId="0" shapeId="0" xr:uid="{00000000-0006-0000-0300-000001000000}">
      <text>
        <r>
          <rPr>
            <b/>
            <sz val="9"/>
            <color indexed="81"/>
            <rFont val="Segoe UI"/>
            <charset val="1"/>
          </rPr>
          <t>Conforme item 5.3.9.3 do TR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6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6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6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6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6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6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6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6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6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6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7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7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7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7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7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7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7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7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7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7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8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8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8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8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8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8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8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8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8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8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8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8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8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8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8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8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8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8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8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8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8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8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8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8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8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8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8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9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9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9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9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9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9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9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9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9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9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9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9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9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9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9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9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9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9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9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9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9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9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9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9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9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9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9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A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A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A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A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A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A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A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A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A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A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A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A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A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A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A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A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A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A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A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A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A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A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A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A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A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A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A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B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B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B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B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B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B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B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B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B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B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B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B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B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B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B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B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B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B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B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B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B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B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B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B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B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B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B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C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C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C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C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C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C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C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C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C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C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C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C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C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C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C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C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C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C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C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C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C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C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C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C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C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C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C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D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D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D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D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D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D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D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D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D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D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D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D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D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D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D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D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D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D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D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D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D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D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D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D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D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D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D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E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E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E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E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E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E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E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E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E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E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E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E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E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E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E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E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E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E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E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E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E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E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E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E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E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E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E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F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F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F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F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F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F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F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F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F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F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F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F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F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F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F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F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F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F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F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F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F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F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F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F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F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F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F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<sst xmlns="http://schemas.openxmlformats.org/spreadsheetml/2006/main" count="4144" uniqueCount="219">
  <si>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</si>
  <si>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</si>
  <si>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</si>
  <si>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</si>
  <si>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</si>
  <si>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</si>
  <si>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</si>
  <si>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</si>
  <si>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</si>
  <si>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</si>
  <si>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</si>
  <si>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</si>
  <si>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</si>
  <si>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</si>
  <si>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</si>
  <si>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</si>
  <si>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</si>
  <si>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</si>
  <si>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</si>
  <si>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</si>
  <si>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</si>
  <si>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</si>
  <si>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</si>
  <si>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</si>
  <si>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</si>
  <si>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</si>
  <si>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</si>
  <si>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</si>
  <si>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</si>
  <si>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</si>
  <si>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</si>
  <si>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</si>
  <si>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</si>
  <si>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</si>
  <si>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</si>
  <si>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</si>
  <si>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</si>
  <si>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</si>
  <si>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</si>
  <si>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</si>
  <si>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</si>
  <si>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</si>
  <si>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</si>
  <si>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</si>
  <si>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</si>
  <si>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</si>
  <si>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</si>
  <si>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</si>
  <si>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</si>
  <si>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</si>
  <si>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</si>
  <si>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</si>
  <si>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</si>
  <si>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</si>
  <si>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</si>
  <si>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</si>
  <si>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</si>
  <si>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</si>
  <si>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</si>
  <si>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</si>
  <si>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</si>
  <si>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</si>
  <si>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</si>
  <si>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</si>
  <si>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</si>
  <si>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</si>
  <si>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</si>
  <si>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</si>
  <si>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</si>
  <si>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</si>
  <si>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</si>
  <si>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</si>
  <si>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</si>
  <si>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</si>
  <si>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</si>
  <si>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</si>
  <si>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</si>
  <si>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</si>
  <si>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</si>
  <si>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</si>
  <si>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</si>
  <si>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</si>
  <si>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</si>
  <si>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</si>
  <si>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</si>
  <si>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</si>
  <si>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</si>
  <si>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</si>
  <si>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</si>
  <si>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</si>
  <si>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</si>
  <si>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</si>
  <si>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</si>
  <si>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</si>
  <si>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</si>
  <si>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</si>
  <si>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</si>
  <si>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</si>
  <si>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</si>
  <si>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</si>
  <si>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</si>
  <si>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</si>
  <si>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</si>
  <si>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</si>
  <si>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</si>
  <si>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</si>
  <si>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</si>
  <si>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</si>
  <si>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</si>
  <si>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</si>
  <si>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</si>
  <si>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</si>
  <si>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</si>
  <si>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</si>
  <si>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</si>
  <si>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</si>
  <si>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</si>
  <si>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</si>
  <si>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</si>
  <si>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</si>
  <si>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</si>
  <si>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</si>
  <si>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</si>
  <si>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</si>
  <si>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</si>
  <si>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</si>
  <si>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</si>
  <si>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</si>
  <si>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</si>
  <si>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</si>
  <si>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</si>
  <si>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</si>
  <si>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</si>
  <si>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</si>
  <si>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</si>
  <si>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</si>
  <si>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</si>
  <si>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</si>
  <si>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</si>
  <si>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</si>
  <si>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</si>
  <si>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</si>
  <si>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</si>
  <si>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</si>
  <si>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</si>
  <si>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</si>
  <si>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</si>
  <si>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</si>
  <si>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</si>
  <si>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</si>
  <si>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</si>
  <si>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</si>
  <si>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</si>
  <si>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</si>
  <si>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</si>
  <si>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</si>
  <si>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</si>
  <si>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</si>
  <si>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</si>
  <si>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</si>
  <si>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</si>
  <si>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</si>
  <si>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</si>
  <si>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</si>
  <si>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</si>
  <si>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</si>
  <si>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</si>
  <si>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</si>
  <si>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</si>
  <si>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</si>
  <si>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</si>
  <si>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</si>
  <si>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</si>
  <si>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</si>
  <si>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</si>
  <si>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</si>
  <si>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</si>
  <si>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</si>
  <si>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</si>
  <si>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</si>
  <si>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</si>
  <si>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</si>
  <si>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</si>
  <si>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</si>
  <si>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</si>
  <si>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23/1244-0039138-3</t>
  </si>
  <si>
    <t>RS002811/2024</t>
  </si>
  <si>
    <t>Porto Alegre</t>
  </si>
  <si>
    <t>Almoxarife</t>
  </si>
  <si>
    <t>Marceneiro/Carpinteiro</t>
  </si>
  <si>
    <t>Pedreiro</t>
  </si>
  <si>
    <t>Aux de Manutenção</t>
  </si>
  <si>
    <t>Pintor</t>
  </si>
  <si>
    <t>Gesseiro</t>
  </si>
  <si>
    <t>Mês</t>
  </si>
  <si>
    <t>Vale Alimentação</t>
  </si>
  <si>
    <t>Engenheiro Eletricista (40h)</t>
  </si>
  <si>
    <t>Engenheiro Eletricista (20h)</t>
  </si>
  <si>
    <t>Arquiteto</t>
  </si>
  <si>
    <t>Técnico em segurança do trabalho</t>
  </si>
  <si>
    <t>Gerente de manutenção</t>
  </si>
  <si>
    <t>Auxiliar de Manutenção</t>
  </si>
  <si>
    <t>Técnico em edificações</t>
  </si>
  <si>
    <t>Técnico eletricista</t>
  </si>
  <si>
    <t>Técnico em telecomunicações e rede lógica/sistema cabeado</t>
  </si>
  <si>
    <t>Hidráulico</t>
  </si>
  <si>
    <t>Marceneiros/carpinteiros</t>
  </si>
  <si>
    <t>Técnico em Refrigeração</t>
  </si>
  <si>
    <t>RS003603/2023</t>
  </si>
  <si>
    <t>Técnico em Edificações</t>
  </si>
  <si>
    <t>RS002555/2024</t>
  </si>
  <si>
    <t>RS003659/2023</t>
  </si>
  <si>
    <t>Engenheiro eletricista (40h)</t>
  </si>
  <si>
    <t>-</t>
  </si>
  <si>
    <t>PROA 23/1244-0039138-3 (fl. 426)</t>
  </si>
  <si>
    <t>Adicional de Supervisor</t>
  </si>
  <si>
    <t>Engenheiro eletricista (20h)</t>
  </si>
  <si>
    <t>Gerente de Manutenção (técnico em edificações com experiência como encarregado ou gerente de manutenção, comprovada em carteira de trabalho)</t>
  </si>
  <si>
    <t>Adicional de Supervisor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</si>
</sst>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5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27" fillId="12" borderId="1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164" fontId="29" fillId="0" borderId="1" xfId="4" applyNumberFormat="1" applyBorder="1"/>
    <xf numFmtId="0" fontId="29" fillId="0" borderId="1" xfId="4" applyBorder="1" applyAlignment="1">
      <alignment horizontal="center"/>
    </xf>
    <xf numFmtId="0" fontId="26" fillId="0" borderId="1" xfId="4" applyFont="1" applyBorder="1" applyAlignment="1">
      <alignment horizontal="center"/>
    </xf>
    <xf numFmtId="164" fontId="26" fillId="0" borderId="1" xfId="4" applyNumberFormat="1" applyFont="1" applyBorder="1"/>
    <xf numFmtId="170" fontId="29" fillId="0" borderId="0" xfId="4" applyNumberFormat="1"/>
    <xf numFmtId="0" fontId="28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0" fillId="0" borderId="1" xfId="4" applyFont="1" applyBorder="1" applyAlignment="1">
      <alignment vertical="center" wrapText="1"/>
    </xf>
    <xf numFmtId="164" fontId="29" fillId="0" borderId="1" xfId="4" applyNumberFormat="1" applyBorder="1" applyAlignment="1">
      <alignment vertical="center"/>
    </xf>
    <xf numFmtId="0" fontId="29" fillId="0" borderId="1" xfId="4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6" fillId="11" borderId="1" xfId="4" applyFont="1" applyFill="1" applyBorder="1" applyAlignment="1">
      <alignment horizontal="center"/>
    </xf>
    <xf numFmtId="0" fontId="26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4"/>
  <sheetViews>
    <sheetView tabSelected="1" view="pageBreakPreview" topLeftCell="A142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188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186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186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195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0.2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7.4244817374136227E-2</v>
      </c>
      <c r="I82" s="24">
        <f>I89</f>
        <v>150.41999999999999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0.20968410661401776</v>
      </c>
      <c r="I85" s="26">
        <f>SUM(I79:I84)</f>
        <v>424.81999999999994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150.41999999999999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Vale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343</v>
      </c>
      <c r="B97" s="122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1.9612411306140178</v>
      </c>
      <c r="I99" s="48">
        <f>I40+I76+I85</f>
        <v>3973.4745306239993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764.61090612479984</v>
      </c>
      <c r="H112" s="57" t="s">
        <v>116</v>
      </c>
      <c r="I112" s="58">
        <f>I82</f>
        <v>150.41999999999999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2025.9999999999998</v>
      </c>
      <c r="B114" s="131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424.81999999999994</v>
      </c>
      <c r="H114" s="62">
        <f>A114+C114+D114+E114+F114+G114</f>
        <v>3973.4745306239993</v>
      </c>
      <c r="I114" s="62">
        <f>H114-I112</f>
        <v>3823.0545306239992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688.14981551231983</v>
      </c>
      <c r="H125" s="57" t="s">
        <v>116</v>
      </c>
      <c r="I125" s="58">
        <f>I82</f>
        <v>150.41999999999999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2025.9999999999998</v>
      </c>
      <c r="B127" s="131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424.81999999999994</v>
      </c>
      <c r="H127" s="62">
        <f>A127+C127+D127+E127+F127+G127</f>
        <v>3973.4745306239993</v>
      </c>
      <c r="I127" s="62">
        <f>H127-I125</f>
        <v>3823.0545306239992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1.9241982507288636E-2</v>
      </c>
      <c r="I133" s="24">
        <f>($D$143/$E$144)*G143</f>
        <v>76.457527411423911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352.16800504655856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231.68947700431488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660.31500946229733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3973.4745306239993</v>
      </c>
      <c r="B143" s="139"/>
      <c r="C143" s="24">
        <f>I129</f>
        <v>0</v>
      </c>
      <c r="D143" s="140">
        <f>A143+C143</f>
        <v>3973.4745306239993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660.31500946229733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0.43722313723429679</v>
      </c>
      <c r="I155" s="73">
        <f>I40</f>
        <v>2025.9999999999998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0.3285981198437517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9.1678742921951606E-2</v>
      </c>
      <c r="I157" s="73">
        <f>I85</f>
        <v>424.81999999999994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3973.4745306239993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660.31500946229733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660.31500946229733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Almoxarife</v>
      </c>
      <c r="B172" s="146"/>
      <c r="C172" s="146"/>
      <c r="D172" s="146"/>
      <c r="E172" s="146"/>
      <c r="F172" s="146"/>
      <c r="G172" s="75">
        <f>I158+I164+I168</f>
        <v>4633.7895400862963</v>
      </c>
      <c r="H172" s="74">
        <f>IF(D6="12x36",2,1)</f>
        <v>1</v>
      </c>
      <c r="I172" s="75">
        <f>G172*H172</f>
        <v>4633.7895400862963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4633.7895400862963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4"/>
  <sheetViews>
    <sheetView tabSelected="1" view="pageBreakPreview" topLeftCell="A124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189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186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186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195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0.2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7.4244817374136227E-2</v>
      </c>
      <c r="I82" s="24">
        <f>I89</f>
        <v>150.41999999999999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0.20968410661401776</v>
      </c>
      <c r="I85" s="26">
        <f>SUM(I79:I84)</f>
        <v>424.81999999999994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150.41999999999999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Vale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343</v>
      </c>
      <c r="B97" s="122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1.9612411306140178</v>
      </c>
      <c r="I99" s="48">
        <f>I40+I76+I85</f>
        <v>3973.4745306239993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764.61090612479984</v>
      </c>
      <c r="H112" s="57" t="s">
        <v>116</v>
      </c>
      <c r="I112" s="58">
        <f>I82</f>
        <v>150.41999999999999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2025.9999999999998</v>
      </c>
      <c r="B114" s="131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424.81999999999994</v>
      </c>
      <c r="H114" s="62">
        <f>A114+C114+D114+E114+F114+G114</f>
        <v>3973.4745306239993</v>
      </c>
      <c r="I114" s="62">
        <f>H114-I112</f>
        <v>3823.0545306239992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688.14981551231983</v>
      </c>
      <c r="H125" s="57" t="s">
        <v>116</v>
      </c>
      <c r="I125" s="58">
        <f>I82</f>
        <v>150.41999999999999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2025.9999999999998</v>
      </c>
      <c r="B127" s="131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424.81999999999994</v>
      </c>
      <c r="H127" s="62">
        <f>A127+C127+D127+E127+F127+G127</f>
        <v>3973.4745306239993</v>
      </c>
      <c r="I127" s="62">
        <f>H127-I125</f>
        <v>3823.0545306239992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1.9241982507288636E-2</v>
      </c>
      <c r="I133" s="24">
        <f>($D$143/$E$144)*G143</f>
        <v>76.457527411423911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352.16800504655856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231.68947700431488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660.31500946229733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3973.4745306239993</v>
      </c>
      <c r="B143" s="139"/>
      <c r="C143" s="24">
        <f>I129</f>
        <v>0</v>
      </c>
      <c r="D143" s="140">
        <f>A143+C143</f>
        <v>3973.4745306239993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660.31500946229733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0.43722313723429679</v>
      </c>
      <c r="I155" s="73">
        <f>I40</f>
        <v>2025.9999999999998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0.3285981198437517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9.1678742921951606E-2</v>
      </c>
      <c r="I157" s="73">
        <f>I85</f>
        <v>424.81999999999994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3973.4745306239993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660.31500946229733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660.31500946229733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Marceneiro/Carpinteiro</v>
      </c>
      <c r="B172" s="146"/>
      <c r="C172" s="146"/>
      <c r="D172" s="146"/>
      <c r="E172" s="146"/>
      <c r="F172" s="146"/>
      <c r="G172" s="75">
        <f>I158+I164+I168</f>
        <v>4633.7895400862963</v>
      </c>
      <c r="H172" s="74">
        <f>IF(D6="12x36",2,1)</f>
        <v>1</v>
      </c>
      <c r="I172" s="75">
        <f>G172*H172</f>
        <v>4633.7895400862963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4633.7895400862963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4"/>
  <sheetViews>
    <sheetView tabSelected="1" view="pageBreakPreview" topLeftCell="A130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190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186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186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195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0.2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7.4244817374136227E-2</v>
      </c>
      <c r="I82" s="24">
        <f>I89</f>
        <v>150.41999999999999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0.20968410661401776</v>
      </c>
      <c r="I85" s="26">
        <f>SUM(I79:I84)</f>
        <v>424.81999999999994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150.41999999999999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Vale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343</v>
      </c>
      <c r="B97" s="122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1.9612411306140178</v>
      </c>
      <c r="I99" s="48">
        <f>I40+I76+I85</f>
        <v>3973.4745306239993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764.61090612479984</v>
      </c>
      <c r="H112" s="57" t="s">
        <v>116</v>
      </c>
      <c r="I112" s="58">
        <f>I82</f>
        <v>150.41999999999999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2025.9999999999998</v>
      </c>
      <c r="B114" s="131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424.81999999999994</v>
      </c>
      <c r="H114" s="62">
        <f>A114+C114+D114+E114+F114+G114</f>
        <v>3973.4745306239993</v>
      </c>
      <c r="I114" s="62">
        <f>H114-I112</f>
        <v>3823.0545306239992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688.14981551231983</v>
      </c>
      <c r="H125" s="57" t="s">
        <v>116</v>
      </c>
      <c r="I125" s="58">
        <f>I82</f>
        <v>150.41999999999999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2025.9999999999998</v>
      </c>
      <c r="B127" s="131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424.81999999999994</v>
      </c>
      <c r="H127" s="62">
        <f>A127+C127+D127+E127+F127+G127</f>
        <v>3973.4745306239993</v>
      </c>
      <c r="I127" s="62">
        <f>H127-I125</f>
        <v>3823.0545306239992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1.9241982507288636E-2</v>
      </c>
      <c r="I133" s="24">
        <f>($D$143/$E$144)*G143</f>
        <v>76.457527411423911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352.16800504655856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231.68947700431488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660.31500946229733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3973.4745306239993</v>
      </c>
      <c r="B143" s="139"/>
      <c r="C143" s="24">
        <f>I129</f>
        <v>0</v>
      </c>
      <c r="D143" s="140">
        <f>A143+C143</f>
        <v>3973.4745306239993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660.31500946229733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0.43722313723429679</v>
      </c>
      <c r="I155" s="73">
        <f>I40</f>
        <v>2025.9999999999998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0.3285981198437517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9.1678742921951606E-2</v>
      </c>
      <c r="I157" s="73">
        <f>I85</f>
        <v>424.81999999999994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3973.4745306239993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660.31500946229733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660.31500946229733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Pedreiro</v>
      </c>
      <c r="B172" s="146"/>
      <c r="C172" s="146"/>
      <c r="D172" s="146"/>
      <c r="E172" s="146"/>
      <c r="F172" s="146"/>
      <c r="G172" s="75">
        <f>I158+I164+I168</f>
        <v>4633.7895400862963</v>
      </c>
      <c r="H172" s="74">
        <f>IF(D6="12x36",2,1)</f>
        <v>1</v>
      </c>
      <c r="I172" s="75">
        <f>G172*H172</f>
        <v>4633.7895400862963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4633.7895400862963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4"/>
  <sheetViews>
    <sheetView tabSelected="1" view="pageBreakPreview" topLeftCell="A139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191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186</v>
      </c>
      <c r="E7" s="94"/>
      <c r="F7" s="94"/>
      <c r="G7" s="95" t="s">
        <v>7</v>
      </c>
      <c r="H7" s="95"/>
      <c r="I7" s="96">
        <v>0.4</v>
      </c>
    </row>
    <row r="8" spans="1:11" ht="22.5" customHeight="1" x14ac:dyDescent="0.25">
      <c r="A8" s="93" t="s">
        <v>8</v>
      </c>
      <c r="B8" s="93"/>
      <c r="C8" s="93"/>
      <c r="D8" s="94" t="s">
        <v>186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1751.2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195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0.2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>
        <v>1573.89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0.71661484112937057</v>
      </c>
      <c r="I31" s="24">
        <f>IF(D6="12x36",I10,I10/H10*I5)</f>
        <v>1592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0.28338515887062943</v>
      </c>
      <c r="I35" s="24">
        <f>IF(I7=40%,I23*I7,0)</f>
        <v>629.55600000000004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2221.556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444.31120000000004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33.323340000000002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22.21556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4.4431120000000002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55.538900000000005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177.72448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66.646680000000003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13.329336000000001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817.53260799999998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265.062732584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45.495245324000003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26.931923388000001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25.405714416000002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0.386550744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0.98192775200000004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0.41098785999999998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201.69506923999998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566.37015130799989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52.488703611999995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3.814411652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20.995925755999998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77.29904101999999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208.42421568134404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208.42421568134404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1669.6260160093441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0.12351703040571563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7.3570056302879605E-2</v>
      </c>
      <c r="I82" s="24">
        <f>I89</f>
        <v>163.44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0.19708708670859523</v>
      </c>
      <c r="I85" s="26">
        <f>SUM(I79:I84)</f>
        <v>437.84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1592</v>
      </c>
      <c r="G89" s="38">
        <f>I14</f>
        <v>0.03</v>
      </c>
      <c r="H89" s="37">
        <f>F89*G89</f>
        <v>47.76</v>
      </c>
      <c r="I89" s="24">
        <f>IF((E89-H89)&gt;0,E89-H89,0)</f>
        <v>163.44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Vale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343</v>
      </c>
      <c r="B97" s="122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1.9486441107085952</v>
      </c>
      <c r="I99" s="48">
        <f>I40+I76+I85</f>
        <v>4329.022016009344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833.11640320186893</v>
      </c>
      <c r="H112" s="57" t="s">
        <v>116</v>
      </c>
      <c r="I112" s="58">
        <f>I82</f>
        <v>163.44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2221.556</v>
      </c>
      <c r="B114" s="131"/>
      <c r="C114" s="62">
        <f>I51</f>
        <v>817.53260799999998</v>
      </c>
      <c r="D114" s="62">
        <f>I63</f>
        <v>566.37015130799989</v>
      </c>
      <c r="E114" s="62">
        <f>I70</f>
        <v>77.29904101999999</v>
      </c>
      <c r="F114" s="62">
        <f>I74</f>
        <v>208.42421568134404</v>
      </c>
      <c r="G114" s="62">
        <f>I85</f>
        <v>437.84</v>
      </c>
      <c r="H114" s="62">
        <f>A114+C114+D114+E114+F114+G114</f>
        <v>4329.022016009344</v>
      </c>
      <c r="I114" s="62">
        <f>H114-I112</f>
        <v>4165.5820160093444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749.804762881682</v>
      </c>
      <c r="H125" s="57" t="s">
        <v>116</v>
      </c>
      <c r="I125" s="58">
        <f>I82</f>
        <v>163.44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2221.556</v>
      </c>
      <c r="B127" s="131"/>
      <c r="C127" s="62">
        <f>I51</f>
        <v>817.53260799999998</v>
      </c>
      <c r="D127" s="62">
        <f>I63</f>
        <v>566.37015130799989</v>
      </c>
      <c r="E127" s="62">
        <f>I70</f>
        <v>77.29904101999999</v>
      </c>
      <c r="F127" s="62">
        <f>I74</f>
        <v>208.42421568134404</v>
      </c>
      <c r="G127" s="62">
        <f>I85</f>
        <v>437.84</v>
      </c>
      <c r="H127" s="62">
        <f>A127+C127+D127+E127+F127+G127</f>
        <v>4329.022016009344</v>
      </c>
      <c r="I127" s="62">
        <f>H127-I125</f>
        <v>4165.5820160093444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83.298965905719172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383.68008538391854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252.4211088052096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719.40016009484725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4329.022016009344</v>
      </c>
      <c r="B143" s="139"/>
      <c r="C143" s="24">
        <f>I129</f>
        <v>0</v>
      </c>
      <c r="D143" s="140">
        <f>A143+C143</f>
        <v>4329.022016009344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719.40016009484725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0.44004956846028848</v>
      </c>
      <c r="I155" s="73">
        <f>I40</f>
        <v>2221.556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0.33072234408449869</v>
      </c>
      <c r="I156" s="73">
        <f>I51+I63+I70+I74</f>
        <v>1669.6260160093441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8.672808745521278E-2</v>
      </c>
      <c r="I157" s="73">
        <f>I85</f>
        <v>437.84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0.85749999999999993</v>
      </c>
      <c r="I158" s="48">
        <f>SUM(I155:I157)</f>
        <v>4329.022016009344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0.14249999999999999</v>
      </c>
      <c r="I167" s="24">
        <f>I138</f>
        <v>719.40016009484725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0.14249999999999999</v>
      </c>
      <c r="I168" s="48">
        <f>I138</f>
        <v>719.40016009484725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Aux de Manutenção</v>
      </c>
      <c r="B172" s="146"/>
      <c r="C172" s="146"/>
      <c r="D172" s="146"/>
      <c r="E172" s="146"/>
      <c r="F172" s="146"/>
      <c r="G172" s="75">
        <f>I158+I164+I168</f>
        <v>5048.4221761041917</v>
      </c>
      <c r="H172" s="74">
        <f>IF(D6="12x36",2,1)</f>
        <v>1</v>
      </c>
      <c r="I172" s="75">
        <f>G172*H172</f>
        <v>5048.4221761041917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5048.4221761041917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4"/>
  <sheetViews>
    <sheetView tabSelected="1" view="pageBreakPreview" topLeftCell="A139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192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186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186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195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0.2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7.4244817374136227E-2</v>
      </c>
      <c r="I82" s="24">
        <f>I89</f>
        <v>150.41999999999999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0.20968410661401776</v>
      </c>
      <c r="I85" s="26">
        <f>SUM(I79:I84)</f>
        <v>424.81999999999994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150.41999999999999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Vale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343</v>
      </c>
      <c r="B97" s="122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1.9612411306140178</v>
      </c>
      <c r="I99" s="48">
        <f>I40+I76+I85</f>
        <v>3973.4745306239993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764.61090612479984</v>
      </c>
      <c r="H112" s="57" t="s">
        <v>116</v>
      </c>
      <c r="I112" s="58">
        <f>I82</f>
        <v>150.41999999999999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2025.9999999999998</v>
      </c>
      <c r="B114" s="131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424.81999999999994</v>
      </c>
      <c r="H114" s="62">
        <f>A114+C114+D114+E114+F114+G114</f>
        <v>3973.4745306239993</v>
      </c>
      <c r="I114" s="62">
        <f>H114-I112</f>
        <v>3823.0545306239992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688.14981551231983</v>
      </c>
      <c r="H125" s="57" t="s">
        <v>116</v>
      </c>
      <c r="I125" s="58">
        <f>I82</f>
        <v>150.41999999999999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2025.9999999999998</v>
      </c>
      <c r="B127" s="131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424.81999999999994</v>
      </c>
      <c r="H127" s="62">
        <f>A127+C127+D127+E127+F127+G127</f>
        <v>3973.4745306239993</v>
      </c>
      <c r="I127" s="62">
        <f>H127-I125</f>
        <v>3823.0545306239992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1.9241982507288636E-2</v>
      </c>
      <c r="I133" s="24">
        <f>($D$143/$E$144)*G143</f>
        <v>76.457527411423911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352.16800504655856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231.68947700431488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660.31500946229733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3973.4745306239993</v>
      </c>
      <c r="B143" s="139"/>
      <c r="C143" s="24">
        <f>I129</f>
        <v>0</v>
      </c>
      <c r="D143" s="140">
        <f>A143+C143</f>
        <v>3973.4745306239993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660.31500946229733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0.43722313723429679</v>
      </c>
      <c r="I155" s="73">
        <f>I40</f>
        <v>2025.9999999999998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0.3285981198437517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9.1678742921951606E-2</v>
      </c>
      <c r="I157" s="73">
        <f>I85</f>
        <v>424.81999999999994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3973.4745306239993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660.31500946229733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660.31500946229733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Pintor</v>
      </c>
      <c r="B172" s="146"/>
      <c r="C172" s="146"/>
      <c r="D172" s="146"/>
      <c r="E172" s="146"/>
      <c r="F172" s="146"/>
      <c r="G172" s="75">
        <f>I158+I164+I168</f>
        <v>4633.7895400862963</v>
      </c>
      <c r="H172" s="74">
        <f>IF(D6="12x36",2,1)</f>
        <v>1</v>
      </c>
      <c r="I172" s="75">
        <f>G172*H172</f>
        <v>4633.7895400862963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4633.7895400862963</v>
      </c>
      <c r="J174" s="35"/>
    </row>
  </sheetData>
  <mergeCells count="173"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4"/>
  <sheetViews>
    <sheetView tabSelected="1" view="pageBreakPreview" topLeftCell="A136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193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186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186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2228.6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195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343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0.2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2025.9999999999998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2025.9999999999998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405.2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30.389999999999997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20.259999999999998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4.0519999999999996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50.65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162.07999999999998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60.779999999999994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12.155999999999999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745.56799999999987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241.73016399999997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41.490454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24.561197999999997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23.169335999999998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0.35252399999999995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0.89549199999999995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0.37480999999999998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183.94053999999997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516.51451799999995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47.868301999999993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3.4786419999999998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19.147725999999995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70.494669999999985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190.07734262400001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190.07734262400001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1522.6545306239998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0.13543928923988155</v>
      </c>
      <c r="I79" s="24">
        <f>I97</f>
        <v>274.39999999999998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7.4244817374136227E-2</v>
      </c>
      <c r="I82" s="24">
        <f>I89</f>
        <v>150.41999999999999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0.20968410661401776</v>
      </c>
      <c r="I85" s="26">
        <f>SUM(I79:I84)</f>
        <v>424.81999999999994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2025.9999999999998</v>
      </c>
      <c r="G89" s="38">
        <f>I14</f>
        <v>0.03</v>
      </c>
      <c r="H89" s="37">
        <f>F89*G89</f>
        <v>60.779999999999994</v>
      </c>
      <c r="I89" s="24">
        <f>IF((E89-H89)&gt;0,E89-H89,0)</f>
        <v>150.41999999999999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Vale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343</v>
      </c>
      <c r="B97" s="122"/>
      <c r="C97" s="42">
        <f>I16</f>
        <v>1</v>
      </c>
      <c r="D97" s="17">
        <v>1</v>
      </c>
      <c r="E97" s="37">
        <f>A97*C97*D97</f>
        <v>343</v>
      </c>
      <c r="F97" s="37">
        <f>E97</f>
        <v>343</v>
      </c>
      <c r="G97" s="43">
        <f>I17</f>
        <v>0.2</v>
      </c>
      <c r="H97" s="37">
        <f>F97*G97</f>
        <v>68.600000000000009</v>
      </c>
      <c r="I97" s="24">
        <f>E97-H97</f>
        <v>274.39999999999998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1.9612411306140178</v>
      </c>
      <c r="I99" s="48">
        <f>I40+I76+I85</f>
        <v>3973.4745306239993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764.61090612479984</v>
      </c>
      <c r="H112" s="57" t="s">
        <v>116</v>
      </c>
      <c r="I112" s="58">
        <f>I82</f>
        <v>150.41999999999999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2025.9999999999998</v>
      </c>
      <c r="B114" s="131"/>
      <c r="C114" s="62">
        <f>I51</f>
        <v>745.56799999999987</v>
      </c>
      <c r="D114" s="62">
        <f>I63</f>
        <v>516.51451799999995</v>
      </c>
      <c r="E114" s="62">
        <f>I70</f>
        <v>70.494669999999985</v>
      </c>
      <c r="F114" s="62">
        <f>I74</f>
        <v>190.07734262400001</v>
      </c>
      <c r="G114" s="62">
        <f>I85</f>
        <v>424.81999999999994</v>
      </c>
      <c r="H114" s="62">
        <f>A114+C114+D114+E114+F114+G114</f>
        <v>3973.4745306239993</v>
      </c>
      <c r="I114" s="62">
        <f>H114-I112</f>
        <v>3823.0545306239992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688.14981551231983</v>
      </c>
      <c r="H125" s="57" t="s">
        <v>116</v>
      </c>
      <c r="I125" s="58">
        <f>I82</f>
        <v>150.41999999999999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2025.9999999999998</v>
      </c>
      <c r="B127" s="131"/>
      <c r="C127" s="62">
        <f>I51</f>
        <v>745.56799999999987</v>
      </c>
      <c r="D127" s="62">
        <f>I63</f>
        <v>516.51451799999995</v>
      </c>
      <c r="E127" s="62">
        <f>I70</f>
        <v>70.494669999999985</v>
      </c>
      <c r="F127" s="62">
        <f>I74</f>
        <v>190.07734262400001</v>
      </c>
      <c r="G127" s="62">
        <f>I85</f>
        <v>424.81999999999994</v>
      </c>
      <c r="H127" s="62">
        <f>A127+C127+D127+E127+F127+G127</f>
        <v>3973.4745306239993</v>
      </c>
      <c r="I127" s="62">
        <f>H127-I125</f>
        <v>3823.0545306239992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1.9241982507288636E-2</v>
      </c>
      <c r="I133" s="24">
        <f>($D$143/$E$144)*G143</f>
        <v>76.457527411423911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352.16800504655856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231.68947700431488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660.31500946229733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3973.4745306239993</v>
      </c>
      <c r="B143" s="139"/>
      <c r="C143" s="24">
        <f>I129</f>
        <v>0</v>
      </c>
      <c r="D143" s="140">
        <f>A143+C143</f>
        <v>3973.4745306239993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660.31500946229733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0.43722313723429679</v>
      </c>
      <c r="I155" s="73">
        <f>I40</f>
        <v>2025.9999999999998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0.3285981198437517</v>
      </c>
      <c r="I156" s="73">
        <f>I51+I63+I70+I74</f>
        <v>1522.6545306239998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9.1678742921951606E-2</v>
      </c>
      <c r="I157" s="73">
        <f>I85</f>
        <v>424.81999999999994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3973.4745306239993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660.31500946229733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660.31500946229733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Gesseiro</v>
      </c>
      <c r="B172" s="146"/>
      <c r="C172" s="146"/>
      <c r="D172" s="146"/>
      <c r="E172" s="146"/>
      <c r="F172" s="146"/>
      <c r="G172" s="75">
        <f>I158+I164+I168</f>
        <v>4633.7895400862963</v>
      </c>
      <c r="H172" s="74">
        <f>IF(D6="12x36",2,1)</f>
        <v>1</v>
      </c>
      <c r="I172" s="75">
        <f>G172*H172</f>
        <v>4633.7895400862963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4633.7895400862963</v>
      </c>
      <c r="J174" s="35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4"/>
  <sheetViews>
    <sheetView tabSelected="1" view="pageBreakPreview" topLeftCell="A124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199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208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208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3390.2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195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319.97000000000003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0.2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3081.9999999999995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3081.9999999999995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616.4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46.22999999999999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30.819999999999997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6.1639999999999988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77.05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246.55999999999997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92.45999999999998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18.491999999999997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1134.1759999999999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367.72574799999995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63.116277999999994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37.363085999999996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35.245751999999996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0.53626799999999997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1.3622439999999998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0.57016999999999995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279.81477999999993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785.73432599999978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72.81841399999999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5.2917939999999994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29.127981999999992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107.23818999999997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289.15023196800001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289.15023196800001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2316.2987479679996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8.3055158987670366E-2</v>
      </c>
      <c r="I79" s="24">
        <f>I97</f>
        <v>255.97600000000003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3.8526930564568469E-2</v>
      </c>
      <c r="I82" s="24">
        <f>I89</f>
        <v>118.74000000000001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0.12158208955223884</v>
      </c>
      <c r="I85" s="26">
        <f>SUM(I79:I84)</f>
        <v>374.71600000000001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3081.9999999999995</v>
      </c>
      <c r="G89" s="38">
        <f>I14</f>
        <v>0.03</v>
      </c>
      <c r="H89" s="37">
        <f>F89*G89</f>
        <v>92.45999999999998</v>
      </c>
      <c r="I89" s="24">
        <f>IF((E89-H89)&gt;0,E89-H89,0)</f>
        <v>118.74000000000001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Vale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319.97000000000003</v>
      </c>
      <c r="B97" s="122"/>
      <c r="C97" s="42">
        <f>I16</f>
        <v>1</v>
      </c>
      <c r="D97" s="17">
        <v>1</v>
      </c>
      <c r="E97" s="37">
        <f>A97*C97*D97</f>
        <v>319.97000000000003</v>
      </c>
      <c r="F97" s="37">
        <f>E97</f>
        <v>319.97000000000003</v>
      </c>
      <c r="G97" s="43">
        <f>I17</f>
        <v>0.2</v>
      </c>
      <c r="H97" s="37">
        <f>F97*G97</f>
        <v>63.994000000000007</v>
      </c>
      <c r="I97" s="24">
        <f>E97-H97</f>
        <v>255.97600000000003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1.8731391135522388</v>
      </c>
      <c r="I99" s="48">
        <f>I40+I76+I85</f>
        <v>5773.0147479679999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1130.8549495936002</v>
      </c>
      <c r="H112" s="57" t="s">
        <v>116</v>
      </c>
      <c r="I112" s="58">
        <f>I82</f>
        <v>118.74000000000001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3081.9999999999995</v>
      </c>
      <c r="B114" s="131"/>
      <c r="C114" s="62">
        <f>I51</f>
        <v>1134.1759999999999</v>
      </c>
      <c r="D114" s="62">
        <f>I63</f>
        <v>785.73432599999978</v>
      </c>
      <c r="E114" s="62">
        <f>I70</f>
        <v>107.23818999999997</v>
      </c>
      <c r="F114" s="62">
        <f>I74</f>
        <v>289.15023196800001</v>
      </c>
      <c r="G114" s="62">
        <f>I85</f>
        <v>374.71600000000001</v>
      </c>
      <c r="H114" s="62">
        <f>A114+C114+D114+E114+F114+G114</f>
        <v>5773.0147479679999</v>
      </c>
      <c r="I114" s="62">
        <f>H114-I112</f>
        <v>5654.2747479680002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1017.76945463424</v>
      </c>
      <c r="H125" s="57" t="s">
        <v>116</v>
      </c>
      <c r="I125" s="58">
        <f>I82</f>
        <v>118.74000000000001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3081.9999999999995</v>
      </c>
      <c r="B127" s="131"/>
      <c r="C127" s="62">
        <f>I51</f>
        <v>1134.1759999999999</v>
      </c>
      <c r="D127" s="62">
        <f>I63</f>
        <v>785.73432599999978</v>
      </c>
      <c r="E127" s="62">
        <f>I70</f>
        <v>107.23818999999997</v>
      </c>
      <c r="F127" s="62">
        <f>I74</f>
        <v>289.15023196800001</v>
      </c>
      <c r="G127" s="62">
        <f>I85</f>
        <v>374.71600000000001</v>
      </c>
      <c r="H127" s="62">
        <f>A127+C127+D127+E127+F127+G127</f>
        <v>5773.0147479679999</v>
      </c>
      <c r="I127" s="62">
        <f>H127-I125</f>
        <v>5654.2747479680002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111.08424879471956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511.66078232719303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5.8309037900874654E-2</v>
      </c>
      <c r="I135" s="24">
        <f>($D$143/$E$144)*G145</f>
        <v>336.61893574157443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0.16618075801749274</v>
      </c>
      <c r="I138" s="26">
        <f>SUM(I133:I137)</f>
        <v>959.36396686348701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5773.0147479679999</v>
      </c>
      <c r="B143" s="139"/>
      <c r="C143" s="24">
        <f>I129</f>
        <v>0</v>
      </c>
      <c r="D143" s="140">
        <f>A143+C143</f>
        <v>5773.0147479679999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0.16618075801749274</v>
      </c>
      <c r="I151" s="48">
        <f>I138</f>
        <v>959.36396686348701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0.45778767513632701</v>
      </c>
      <c r="I155" s="73">
        <f>I40</f>
        <v>3081.9999999999995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0.34405354274933675</v>
      </c>
      <c r="I156" s="73">
        <f>I51+I63+I70+I74</f>
        <v>2316.2987479679996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5.5658782114336128E-2</v>
      </c>
      <c r="I157" s="73">
        <f>I85</f>
        <v>374.71600000000001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0.85749999999999993</v>
      </c>
      <c r="I158" s="48">
        <f>SUM(I155:I157)</f>
        <v>5773.0147479679999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959.36396686348701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959.36396686348701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Técnico em segurança do trabalho</v>
      </c>
      <c r="B172" s="146"/>
      <c r="C172" s="146"/>
      <c r="D172" s="146"/>
      <c r="E172" s="146"/>
      <c r="F172" s="146"/>
      <c r="G172" s="75">
        <f>I158+I164+I168</f>
        <v>6732.3787148314868</v>
      </c>
      <c r="H172" s="74">
        <f>IF(D6="12x36",2,1)</f>
        <v>1</v>
      </c>
      <c r="I172" s="75">
        <f>G172*H172</f>
        <v>6732.3787148314868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6732.3787148314868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74"/>
  <sheetViews>
    <sheetView tabSelected="1" view="pageBreakPreview" topLeftCell="A124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209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210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210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1.0119521912350606E-2</v>
      </c>
      <c r="I82" s="24">
        <f>I89</f>
        <v>30.480000000000018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1.0119521912350606E-2</v>
      </c>
      <c r="I85" s="26">
        <f>SUM(I79:I84)</f>
        <v>30.480000000000018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30.480000000000018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1.7616765459123507</v>
      </c>
      <c r="I99" s="48">
        <f>I40+I76+I85</f>
        <v>5306.1697562879981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1055.1379512575998</v>
      </c>
      <c r="H112" s="57" t="s">
        <v>116</v>
      </c>
      <c r="I112" s="58">
        <f>I82</f>
        <v>30.480000000000018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3011.9999999999995</v>
      </c>
      <c r="B114" s="131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30.480000000000018</v>
      </c>
      <c r="H114" s="62">
        <f>A114+C114+D114+E114+F114+G114</f>
        <v>5306.1697562879981</v>
      </c>
      <c r="I114" s="62">
        <f>H114-I112</f>
        <v>5275.6897562879985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949.62415613183975</v>
      </c>
      <c r="H125" s="57" t="s">
        <v>116</v>
      </c>
      <c r="I125" s="58">
        <f>I82</f>
        <v>30.480000000000018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3011.9999999999995</v>
      </c>
      <c r="B127" s="131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30.480000000000018</v>
      </c>
      <c r="H127" s="62">
        <f>A127+C127+D127+E127+F127+G127</f>
        <v>5306.1697562879981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102.10122563119765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470.28443321036485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309.39765342787166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881.78331226943419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5306.1697562879981</v>
      </c>
      <c r="B143" s="139"/>
      <c r="C143" s="24">
        <f>I129</f>
        <v>0</v>
      </c>
      <c r="D143" s="140">
        <f>A143+C143</f>
        <v>5306.1697562879981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881.78331226943419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0.48675223723087685</v>
      </c>
      <c r="I155" s="73">
        <f>I40</f>
        <v>3011.9999999999995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0.36582206283857976</v>
      </c>
      <c r="I156" s="73">
        <f>I51+I63+I70+I74</f>
        <v>2263.6897562879994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4.9256999305435385E-3</v>
      </c>
      <c r="I157" s="73">
        <f>I85</f>
        <v>30.480000000000018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5306.1697562879981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881.78331226943419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881.78331226943419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Técnico em Edificações</v>
      </c>
      <c r="B172" s="146"/>
      <c r="C172" s="146"/>
      <c r="D172" s="146"/>
      <c r="E172" s="146"/>
      <c r="F172" s="146"/>
      <c r="G172" s="75">
        <f>I158+I164+I168</f>
        <v>6187.9530685574318</v>
      </c>
      <c r="H172" s="74">
        <f>IF(D6="12x36",2,1)</f>
        <v>1</v>
      </c>
      <c r="I172" s="75">
        <f>G172*H172</f>
        <v>6187.9530685574318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6187.9530685574318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74"/>
  <sheetViews>
    <sheetView tabSelected="1" view="pageBreakPreview" topLeftCell="A127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203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210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210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>
        <v>0.3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0.76923076923076927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0.23076923076923075</v>
      </c>
      <c r="I32" s="24">
        <f>IF(I9=30%,I31*I9,0)</f>
        <v>903.5999999999998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3915.5999999999995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783.11999999999989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58.733999999999988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39.155999999999999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7.8311999999999991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97.889999999999986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313.24799999999999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117.46799999999998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23.493599999999997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1440.9407999999999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467.18589839999993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80.187572399999993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47.468818799999994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44.778801599999994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0.68131439999999988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1.7306951999999998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0.72438599999999986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355.49732399999994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998.25481079999986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92.513881199999986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6.723085199999999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37.006335599999993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136.24330199999997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367.35777037439999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367.35777037439999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2942.7966831743993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7.7842476248850805E-3</v>
      </c>
      <c r="I82" s="24">
        <f>I89</f>
        <v>30.480000000000018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7.7842476248850805E-3</v>
      </c>
      <c r="I85" s="26">
        <f>SUM(I79:I84)</f>
        <v>30.480000000000018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30.480000000000018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1.7593412716248851</v>
      </c>
      <c r="I99" s="48">
        <f>I40+I76+I85</f>
        <v>6888.8766831743978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1371.6793366348802</v>
      </c>
      <c r="H112" s="57" t="s">
        <v>116</v>
      </c>
      <c r="I112" s="58">
        <f>I82</f>
        <v>30.480000000000018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3915.5999999999995</v>
      </c>
      <c r="B114" s="131"/>
      <c r="C114" s="62">
        <f>I51</f>
        <v>1440.9407999999999</v>
      </c>
      <c r="D114" s="62">
        <f>I63</f>
        <v>998.25481079999986</v>
      </c>
      <c r="E114" s="62">
        <f>I70</f>
        <v>136.24330199999997</v>
      </c>
      <c r="F114" s="62">
        <f>I74</f>
        <v>367.35777037439999</v>
      </c>
      <c r="G114" s="62">
        <f>I85</f>
        <v>30.480000000000018</v>
      </c>
      <c r="H114" s="62">
        <f>A114+C114+D114+E114+F114+G114</f>
        <v>6888.8766831743997</v>
      </c>
      <c r="I114" s="62">
        <f>H114-I112</f>
        <v>6858.3966831744001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1234.511402971392</v>
      </c>
      <c r="H125" s="57" t="s">
        <v>116</v>
      </c>
      <c r="I125" s="58">
        <f>I82</f>
        <v>30.480000000000018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3915.5999999999995</v>
      </c>
      <c r="B127" s="131"/>
      <c r="C127" s="62">
        <f>I51</f>
        <v>1440.9407999999999</v>
      </c>
      <c r="D127" s="62">
        <f>I63</f>
        <v>998.25481079999986</v>
      </c>
      <c r="E127" s="62">
        <f>I70</f>
        <v>136.24330199999997</v>
      </c>
      <c r="F127" s="62">
        <f>I74</f>
        <v>367.35777037439999</v>
      </c>
      <c r="G127" s="62">
        <f>I85</f>
        <v>30.480000000000018</v>
      </c>
      <c r="H127" s="62">
        <f>A127+C127+D127+E127+F127+G127</f>
        <v>6888.8766831743997</v>
      </c>
      <c r="I127" s="62">
        <f>H127-I125</f>
        <v>6858.3966831744001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132.55564463251031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610.55933285277467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401.6837716136676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1144.7987490989526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6888.8766831743978</v>
      </c>
      <c r="B143" s="139"/>
      <c r="C143" s="24">
        <f>I129</f>
        <v>0</v>
      </c>
      <c r="D143" s="140">
        <f>A143+C143</f>
        <v>6888.8766831743978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1144.7987490989526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0.48739833131296573</v>
      </c>
      <c r="I155" s="73">
        <f>I40</f>
        <v>3915.5999999999995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0.36630763938413846</v>
      </c>
      <c r="I156" s="73">
        <f>I51+I63+I70+I74</f>
        <v>2942.7966831743993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3.794029302895905E-3</v>
      </c>
      <c r="I157" s="73">
        <f>I85</f>
        <v>30.480000000000018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0.85750000000000004</v>
      </c>
      <c r="I158" s="48">
        <f>SUM(I155:I157)</f>
        <v>6888.8766831743978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1144.7987490989526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1144.7987490989526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Técnico eletricista</v>
      </c>
      <c r="B172" s="146"/>
      <c r="C172" s="146"/>
      <c r="D172" s="146"/>
      <c r="E172" s="146"/>
      <c r="F172" s="146"/>
      <c r="G172" s="75">
        <f>I158+I164+I168</f>
        <v>8033.6754322733505</v>
      </c>
      <c r="H172" s="74">
        <f>IF(D6="12x36",2,1)</f>
        <v>1</v>
      </c>
      <c r="I172" s="75">
        <f>G172*H172</f>
        <v>8033.6754322733505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8033.6754322733505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74"/>
  <sheetViews>
    <sheetView tabSelected="1" view="pageBreakPreview" topLeftCell="A133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49" t="s">
        <v>204</v>
      </c>
      <c r="E5" s="149"/>
      <c r="F5" s="149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210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210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1.0119521912350606E-2</v>
      </c>
      <c r="I82" s="24">
        <f>I89</f>
        <v>30.480000000000018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1.0119521912350606E-2</v>
      </c>
      <c r="I85" s="26">
        <f>SUM(I79:I84)</f>
        <v>30.480000000000018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30.480000000000018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1.7616765459123507</v>
      </c>
      <c r="I99" s="48">
        <f>I40+I76+I85</f>
        <v>5306.1697562879981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1055.1379512575998</v>
      </c>
      <c r="H112" s="57" t="s">
        <v>116</v>
      </c>
      <c r="I112" s="58">
        <f>I82</f>
        <v>30.480000000000018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3011.9999999999995</v>
      </c>
      <c r="B114" s="131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30.480000000000018</v>
      </c>
      <c r="H114" s="62">
        <f>A114+C114+D114+E114+F114+G114</f>
        <v>5306.1697562879981</v>
      </c>
      <c r="I114" s="62">
        <f>H114-I112</f>
        <v>5275.6897562879985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949.62415613183975</v>
      </c>
      <c r="H125" s="57" t="s">
        <v>116</v>
      </c>
      <c r="I125" s="58">
        <f>I82</f>
        <v>30.480000000000018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3011.9999999999995</v>
      </c>
      <c r="B127" s="131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30.480000000000018</v>
      </c>
      <c r="H127" s="62">
        <f>A127+C127+D127+E127+F127+G127</f>
        <v>5306.1697562879981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102.10122563119765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470.28443321036485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309.39765342787166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881.78331226943419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5306.1697562879981</v>
      </c>
      <c r="B143" s="139"/>
      <c r="C143" s="24">
        <f>I129</f>
        <v>0</v>
      </c>
      <c r="D143" s="140">
        <f>A143+C143</f>
        <v>5306.1697562879981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881.78331226943419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0.48675223723087685</v>
      </c>
      <c r="I155" s="73">
        <f>I40</f>
        <v>3011.9999999999995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0.36582206283857976</v>
      </c>
      <c r="I156" s="73">
        <f>I51+I63+I70+I74</f>
        <v>2263.6897562879994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4.9256999305435385E-3</v>
      </c>
      <c r="I157" s="73">
        <f>I85</f>
        <v>30.480000000000018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5306.1697562879981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881.78331226943419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881.78331226943419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Técnico em telecomunicações e rede lógica/sistema cabeado</v>
      </c>
      <c r="B172" s="146"/>
      <c r="C172" s="146"/>
      <c r="D172" s="146"/>
      <c r="E172" s="146"/>
      <c r="F172" s="146"/>
      <c r="G172" s="75">
        <f>I158+I164+I168</f>
        <v>6187.9530685574318</v>
      </c>
      <c r="H172" s="74">
        <f>IF(D6="12x36",2,1)</f>
        <v>1</v>
      </c>
      <c r="I172" s="75">
        <f>G172*H172</f>
        <v>6187.9530685574318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6187.9530685574318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74"/>
  <sheetViews>
    <sheetView tabSelected="1" view="pageBreakPreview" topLeftCell="A139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49" t="s">
        <v>207</v>
      </c>
      <c r="E5" s="149"/>
      <c r="F5" s="149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210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210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3011.9999999999995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602.4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45.179999999999993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30.119999999999997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6.0239999999999991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75.3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240.95999999999998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90.359999999999985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18.071999999999999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1108.4159999999997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359.37376799999998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61.682747999999989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36.514475999999995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34.445231999999997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0.52408799999999989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1.3313039999999998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0.55721999999999994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273.45947999999993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767.8883159999998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71.164523999999986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5.1716039999999994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28.466411999999995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104.80253999999998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282.58290028800002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282.58290028800002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2263.6897562879994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1.0119521912350606E-2</v>
      </c>
      <c r="I82" s="24">
        <f>I89</f>
        <v>30.480000000000018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1.0119521912350606E-2</v>
      </c>
      <c r="I85" s="26">
        <f>SUM(I79:I84)</f>
        <v>30.480000000000018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30.480000000000018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1.7616765459123507</v>
      </c>
      <c r="I99" s="48">
        <f>I40+I76+I85</f>
        <v>5306.1697562879981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1055.1379512575998</v>
      </c>
      <c r="H112" s="57" t="s">
        <v>116</v>
      </c>
      <c r="I112" s="58">
        <f>I82</f>
        <v>30.480000000000018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3011.9999999999995</v>
      </c>
      <c r="B114" s="131"/>
      <c r="C114" s="62">
        <f>I51</f>
        <v>1108.4159999999997</v>
      </c>
      <c r="D114" s="62">
        <f>I63</f>
        <v>767.8883159999998</v>
      </c>
      <c r="E114" s="62">
        <f>I70</f>
        <v>104.80253999999998</v>
      </c>
      <c r="F114" s="62">
        <f>I74</f>
        <v>282.58290028800002</v>
      </c>
      <c r="G114" s="62">
        <f>I85</f>
        <v>30.480000000000018</v>
      </c>
      <c r="H114" s="62">
        <f>A114+C114+D114+E114+F114+G114</f>
        <v>5306.1697562879981</v>
      </c>
      <c r="I114" s="62">
        <f>H114-I112</f>
        <v>5275.6897562879985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949.62415613183975</v>
      </c>
      <c r="H125" s="57" t="s">
        <v>116</v>
      </c>
      <c r="I125" s="58">
        <f>I82</f>
        <v>30.480000000000018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3011.9999999999995</v>
      </c>
      <c r="B127" s="131"/>
      <c r="C127" s="62">
        <f>I51</f>
        <v>1108.4159999999997</v>
      </c>
      <c r="D127" s="62">
        <f>I63</f>
        <v>767.8883159999998</v>
      </c>
      <c r="E127" s="62">
        <f>I70</f>
        <v>104.80253999999998</v>
      </c>
      <c r="F127" s="62">
        <f>I74</f>
        <v>282.58290028800002</v>
      </c>
      <c r="G127" s="62">
        <f>I85</f>
        <v>30.480000000000018</v>
      </c>
      <c r="H127" s="62">
        <f>A127+C127+D127+E127+F127+G127</f>
        <v>5306.1697562879981</v>
      </c>
      <c r="I127" s="62">
        <f>H127-I125</f>
        <v>5275.6897562879985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102.10122563119765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470.28443321036485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5.8309037900874647E-2</v>
      </c>
      <c r="I135" s="24">
        <f>($D$143/$E$144)*G145</f>
        <v>309.39765342787166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881.78331226943419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5306.1697562879981</v>
      </c>
      <c r="B143" s="139"/>
      <c r="C143" s="24">
        <f>I129</f>
        <v>0</v>
      </c>
      <c r="D143" s="140">
        <f>A143+C143</f>
        <v>5306.1697562879981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881.78331226943419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0.48675223723087685</v>
      </c>
      <c r="I155" s="73">
        <f>I40</f>
        <v>3011.9999999999995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0.36582206283857976</v>
      </c>
      <c r="I156" s="73">
        <f>I51+I63+I70+I74</f>
        <v>2263.6897562879994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4.9256999305435385E-3</v>
      </c>
      <c r="I157" s="73">
        <f>I85</f>
        <v>30.480000000000018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0.85750000000000015</v>
      </c>
      <c r="I158" s="48">
        <f>SUM(I155:I157)</f>
        <v>5306.1697562879981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881.78331226943419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881.78331226943419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Técnico em Refrigeração</v>
      </c>
      <c r="B172" s="146"/>
      <c r="C172" s="146"/>
      <c r="D172" s="146"/>
      <c r="E172" s="146"/>
      <c r="F172" s="146"/>
      <c r="G172" s="75">
        <f>I158+I164+I168</f>
        <v>6187.9530685574318</v>
      </c>
      <c r="H172" s="74">
        <f>IF(D6="12x36",2,1)</f>
        <v>1</v>
      </c>
      <c r="I172" s="75">
        <f>G172*H172</f>
        <v>6187.9530685574318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6187.9530685574318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74"/>
  <sheetViews>
    <sheetView tabSelected="1" view="pageBreakPreview" topLeftCell="A136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205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211</v>
      </c>
      <c r="E7" s="94"/>
      <c r="F7" s="94"/>
      <c r="G7" s="95" t="s">
        <v>7</v>
      </c>
      <c r="H7" s="95"/>
      <c r="I7" s="96">
        <v>0.4</v>
      </c>
    </row>
    <row r="8" spans="1:11" ht="22.5" customHeight="1" x14ac:dyDescent="0.25">
      <c r="A8" s="93" t="s">
        <v>8</v>
      </c>
      <c r="B8" s="93"/>
      <c r="C8" s="93"/>
      <c r="D8" s="94" t="s">
        <v>211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2162.6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0.03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235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194</v>
      </c>
      <c r="I16" s="14">
        <v>1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0.15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24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>
        <v>1412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0.77682946103998729</v>
      </c>
      <c r="I31" s="24">
        <f>IF(D6="12x36",I10,I10/H10*I5)</f>
        <v>1966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0.22317053896001265</v>
      </c>
      <c r="I35" s="24">
        <f>IF(I7=40%,I23*I7,0)</f>
        <v>564.80000000000007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2530.8000000000002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506.16000000000008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37.962000000000003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25.308000000000003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5.0616000000000003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63.27000000000001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202.46400000000003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75.924000000000007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15.184800000000001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931.33440000000007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301.95987120000001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51.828253200000006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30.680888400000004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28.942228800000002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0.44035920000000006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1.1186136000000002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0.468198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229.771332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645.20974439999998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59.795211600000002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4.3453835999999999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23.9185908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88.059186000000011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237.43718593920005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237.43718593920005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1902.0405163392002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7.8927611822348656E-2</v>
      </c>
      <c r="I79" s="24">
        <f>I97</f>
        <v>199.75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6.0146989094357513E-2</v>
      </c>
      <c r="I82" s="24">
        <f>I89</f>
        <v>152.22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0.13907460091670618</v>
      </c>
      <c r="I85" s="26">
        <f>SUM(I79:I84)</f>
        <v>351.97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1966</v>
      </c>
      <c r="G89" s="38">
        <f>I14</f>
        <v>0.03</v>
      </c>
      <c r="H89" s="37">
        <f>F89*G89</f>
        <v>58.98</v>
      </c>
      <c r="I89" s="24">
        <f>IF((E89-H89)&gt;0,E89-H89,0)</f>
        <v>152.22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235</v>
      </c>
      <c r="B97" s="122"/>
      <c r="C97" s="42">
        <f>I16</f>
        <v>1</v>
      </c>
      <c r="D97" s="17">
        <v>1</v>
      </c>
      <c r="E97" s="37">
        <f>A97*C97*D97</f>
        <v>235</v>
      </c>
      <c r="F97" s="37">
        <f>E97</f>
        <v>235</v>
      </c>
      <c r="G97" s="43">
        <f>I17</f>
        <v>0.15</v>
      </c>
      <c r="H97" s="37">
        <f>F97*G97</f>
        <v>35.25</v>
      </c>
      <c r="I97" s="24">
        <f>E97-H97</f>
        <v>199.75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1.8906316249167061</v>
      </c>
      <c r="I99" s="48">
        <f>I40+I76+I85</f>
        <v>4784.8105163392001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926.51810326784016</v>
      </c>
      <c r="H112" s="57" t="s">
        <v>116</v>
      </c>
      <c r="I112" s="58">
        <f>I82</f>
        <v>152.22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2530.8000000000002</v>
      </c>
      <c r="B114" s="131"/>
      <c r="C114" s="62">
        <f>I51</f>
        <v>931.33440000000007</v>
      </c>
      <c r="D114" s="62">
        <f>I63</f>
        <v>645.20974439999998</v>
      </c>
      <c r="E114" s="62">
        <f>I70</f>
        <v>88.059186000000011</v>
      </c>
      <c r="F114" s="62">
        <f>I74</f>
        <v>237.43718593920005</v>
      </c>
      <c r="G114" s="62">
        <f>I85</f>
        <v>351.97</v>
      </c>
      <c r="H114" s="62">
        <f>A114+C114+D114+E114+F114+G114</f>
        <v>4784.8105163392011</v>
      </c>
      <c r="I114" s="62">
        <f>H114-I112</f>
        <v>4632.5905163392008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833.86629294105614</v>
      </c>
      <c r="H125" s="57" t="s">
        <v>116</v>
      </c>
      <c r="I125" s="58">
        <f>I82</f>
        <v>152.22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2530.8000000000002</v>
      </c>
      <c r="B127" s="131"/>
      <c r="C127" s="62">
        <f>I51</f>
        <v>931.33440000000007</v>
      </c>
      <c r="D127" s="62">
        <f>I63</f>
        <v>645.20974439999998</v>
      </c>
      <c r="E127" s="62">
        <f>I70</f>
        <v>88.059186000000011</v>
      </c>
      <c r="F127" s="62">
        <f>I74</f>
        <v>237.43718593920005</v>
      </c>
      <c r="G127" s="62">
        <f>I85</f>
        <v>351.97</v>
      </c>
      <c r="H127" s="62">
        <f>A127+C127+D127+E127+F127+G127</f>
        <v>4784.8105163392011</v>
      </c>
      <c r="I127" s="62">
        <f>H127-I125</f>
        <v>4632.5905163392008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92.069240256089572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424.07650057350344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5.830903790087464E-2</v>
      </c>
      <c r="I135" s="24">
        <f>($D$143/$E$144)*G145</f>
        <v>278.99769774572599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795.14343857531901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4784.8105163392001</v>
      </c>
      <c r="B143" s="139"/>
      <c r="C143" s="24">
        <f>I129</f>
        <v>0</v>
      </c>
      <c r="D143" s="140">
        <f>A143+C143</f>
        <v>4784.8105163392001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795.14343857531901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0.45355212972160991</v>
      </c>
      <c r="I155" s="73">
        <f>I40</f>
        <v>2530.8000000000002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0.34087028884243509</v>
      </c>
      <c r="I156" s="73">
        <f>I51+I63+I70+I74</f>
        <v>1902.0405163392002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6.3077581435955044E-2</v>
      </c>
      <c r="I157" s="73">
        <f>I85</f>
        <v>351.97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0.85749999999999993</v>
      </c>
      <c r="I158" s="48">
        <f>SUM(I155:I157)</f>
        <v>4784.8105163392001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0.14250000000000002</v>
      </c>
      <c r="I167" s="24">
        <f>I138</f>
        <v>795.14343857531901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0.14250000000000002</v>
      </c>
      <c r="I168" s="48">
        <f>I138</f>
        <v>795.14343857531901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Hidráulico</v>
      </c>
      <c r="B172" s="146"/>
      <c r="C172" s="146"/>
      <c r="D172" s="146"/>
      <c r="E172" s="146"/>
      <c r="F172" s="146"/>
      <c r="G172" s="75">
        <f>I158+I164+I168</f>
        <v>5579.9539549145193</v>
      </c>
      <c r="H172" s="74">
        <f>IF(D6="12x36",2,1)</f>
        <v>1</v>
      </c>
      <c r="I172" s="75">
        <f>G172*H172</f>
        <v>5579.9539549145193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5579.9539549145193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74"/>
  <sheetViews>
    <sheetView tabSelected="1" view="pageBreakPreview" topLeftCell="A124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212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213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214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200</v>
      </c>
      <c r="I10" s="11">
        <v>10830.77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215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10830.77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10830.77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2166.154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162.46154999999999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108.30770000000001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21.661540000000002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270.76925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866.46160000000009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324.92309999999998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64.984620000000007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3985.72336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1292.2624917800001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221.80333883000003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131.30142471000002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123.86068572000001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1.8845539800000002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4.7872003400000001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2.00369245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983.3256083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2761.22899611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255.89860278999998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18.59643209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102.36160726999999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376.85664214999997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1016.1322705684802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1016.1322705684802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8139.9412688284792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10830.77</v>
      </c>
      <c r="G89" s="38">
        <f>I14</f>
        <v>0.06</v>
      </c>
      <c r="H89" s="37">
        <f>F89*G89</f>
        <v>649.84619999999995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1.751557024</v>
      </c>
      <c r="I99" s="48">
        <f>I40+I76+I85</f>
        <v>18970.71126882848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3794.1422537656963</v>
      </c>
      <c r="H112" s="57" t="s">
        <v>116</v>
      </c>
      <c r="I112" s="58">
        <f>I82</f>
        <v>0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10830.77</v>
      </c>
      <c r="B114" s="131"/>
      <c r="C114" s="62">
        <f>I51</f>
        <v>3985.72336</v>
      </c>
      <c r="D114" s="62">
        <f>I63</f>
        <v>2761.22899611</v>
      </c>
      <c r="E114" s="62">
        <f>I70</f>
        <v>376.85664214999997</v>
      </c>
      <c r="F114" s="62">
        <f>I74</f>
        <v>1016.1322705684802</v>
      </c>
      <c r="G114" s="62">
        <f>I85</f>
        <v>0</v>
      </c>
      <c r="H114" s="62">
        <f>A114+C114+D114+E114+F114+G114</f>
        <v>18970.71126882848</v>
      </c>
      <c r="I114" s="62">
        <f>H114-I112</f>
        <v>18970.71126882848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3414.7280283891264</v>
      </c>
      <c r="H125" s="57" t="s">
        <v>116</v>
      </c>
      <c r="I125" s="58">
        <f>I82</f>
        <v>0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10830.77</v>
      </c>
      <c r="B127" s="131"/>
      <c r="C127" s="62">
        <f>I51</f>
        <v>3985.72336</v>
      </c>
      <c r="D127" s="62">
        <f>I63</f>
        <v>2761.22899611</v>
      </c>
      <c r="E127" s="62">
        <f>I70</f>
        <v>376.85664214999997</v>
      </c>
      <c r="F127" s="62">
        <f>I74</f>
        <v>1016.1322705684802</v>
      </c>
      <c r="G127" s="62">
        <f>I85</f>
        <v>0</v>
      </c>
      <c r="H127" s="62">
        <f>A127+C127+D127+E127+F127+G127</f>
        <v>18970.71126882848</v>
      </c>
      <c r="I127" s="62">
        <f>H127-I125</f>
        <v>18970.71126882848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365.03409438562096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1681.3691620186175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5.830903790087464E-2</v>
      </c>
      <c r="I135" s="24">
        <f>($D$143/$E$144)*G145</f>
        <v>1106.1639223806694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3152.5671787849078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18970.71126882848</v>
      </c>
      <c r="B143" s="139"/>
      <c r="C143" s="24">
        <f>I129</f>
        <v>0</v>
      </c>
      <c r="D143" s="140">
        <f>A143+C143</f>
        <v>18970.71126882848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3152.5671787849078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0.48956442082698642</v>
      </c>
      <c r="I155" s="73">
        <f>I40</f>
        <v>10830.77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0.36793557917301351</v>
      </c>
      <c r="I156" s="73">
        <f>I51+I63+I70+I74</f>
        <v>8139.9412688284792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0</v>
      </c>
      <c r="I157" s="73">
        <f>I85</f>
        <v>0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0.85749999999999993</v>
      </c>
      <c r="I158" s="48">
        <f>SUM(I155:I157)</f>
        <v>18970.71126882848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0.14249999999999999</v>
      </c>
      <c r="I167" s="24">
        <f>I138</f>
        <v>3152.5671787849078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0.14249999999999999</v>
      </c>
      <c r="I168" s="48">
        <f>I138</f>
        <v>3152.5671787849078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Engenheiro eletricista (40h)</v>
      </c>
      <c r="B172" s="146"/>
      <c r="C172" s="146"/>
      <c r="D172" s="146"/>
      <c r="E172" s="146"/>
      <c r="F172" s="146"/>
      <c r="G172" s="75">
        <f>I158+I164+I168</f>
        <v>22123.278447613389</v>
      </c>
      <c r="H172" s="74">
        <f>IF(D6="12x36",2,1)</f>
        <v>1</v>
      </c>
      <c r="I172" s="75">
        <f>G172*H172</f>
        <v>22123.278447613389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22123.278447613389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74"/>
  <sheetViews>
    <sheetView tabSelected="1" view="pageBreakPreview" topLeftCell="A127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216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100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20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213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214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200</v>
      </c>
      <c r="I10" s="11">
        <v>10830.77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215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5415.3850000000002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5415.3850000000002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1083.077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81.230774999999994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54.153850000000006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10.830770000000001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135.384625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433.23080000000004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162.46154999999999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32.492310000000003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1992.86168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646.13124589000006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110.90166941500001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65.65071235500001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61.930342860000003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0.94227699000000009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2.39360017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1.001846225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491.66280415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1380.614498055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127.94930139499999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9.2982160450000002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51.180803634999997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188.42832107499999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508.06613528424009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508.06613528424009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4069.9706344142396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5415.3850000000002</v>
      </c>
      <c r="G89" s="38">
        <f>I14</f>
        <v>0.06</v>
      </c>
      <c r="H89" s="37">
        <f>F89*G89</f>
        <v>324.92309999999998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1.751557024</v>
      </c>
      <c r="I99" s="48">
        <f>I40+I76+I85</f>
        <v>9485.3556344142398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1897.0711268828481</v>
      </c>
      <c r="H112" s="57" t="s">
        <v>116</v>
      </c>
      <c r="I112" s="58">
        <f>I82</f>
        <v>0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5415.3850000000002</v>
      </c>
      <c r="B114" s="131"/>
      <c r="C114" s="62">
        <f>I51</f>
        <v>1992.86168</v>
      </c>
      <c r="D114" s="62">
        <f>I63</f>
        <v>1380.614498055</v>
      </c>
      <c r="E114" s="62">
        <f>I70</f>
        <v>188.42832107499999</v>
      </c>
      <c r="F114" s="62">
        <f>I74</f>
        <v>508.06613528424009</v>
      </c>
      <c r="G114" s="62">
        <f>I85</f>
        <v>0</v>
      </c>
      <c r="H114" s="62">
        <f>A114+C114+D114+E114+F114+G114</f>
        <v>9485.3556344142398</v>
      </c>
      <c r="I114" s="62">
        <f>H114-I112</f>
        <v>9485.3556344142398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1707.3640141945632</v>
      </c>
      <c r="H125" s="57" t="s">
        <v>116</v>
      </c>
      <c r="I125" s="58">
        <f>I82</f>
        <v>0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5415.3850000000002</v>
      </c>
      <c r="B127" s="131"/>
      <c r="C127" s="62">
        <f>I51</f>
        <v>1992.86168</v>
      </c>
      <c r="D127" s="62">
        <f>I63</f>
        <v>1380.614498055</v>
      </c>
      <c r="E127" s="62">
        <f>I70</f>
        <v>188.42832107499999</v>
      </c>
      <c r="F127" s="62">
        <f>I74</f>
        <v>508.06613528424009</v>
      </c>
      <c r="G127" s="62">
        <f>I85</f>
        <v>0</v>
      </c>
      <c r="H127" s="62">
        <f>A127+C127+D127+E127+F127+G127</f>
        <v>9485.3556344142398</v>
      </c>
      <c r="I127" s="62">
        <f>H127-I125</f>
        <v>9485.3556344142398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182.51704719281048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840.68458100930877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5.830903790087464E-2</v>
      </c>
      <c r="I135" s="24">
        <f>($D$143/$E$144)*G145</f>
        <v>553.08196119033471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1576.2835893924539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9485.3556344142398</v>
      </c>
      <c r="B143" s="139"/>
      <c r="C143" s="24">
        <f>I129</f>
        <v>0</v>
      </c>
      <c r="D143" s="140">
        <f>A143+C143</f>
        <v>9485.3556344142398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1576.2835893924539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0.48956442082698642</v>
      </c>
      <c r="I155" s="73">
        <f>I40</f>
        <v>5415.3850000000002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0.36793557917301351</v>
      </c>
      <c r="I156" s="73">
        <f>I51+I63+I70+I74</f>
        <v>4069.9706344142396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0</v>
      </c>
      <c r="I157" s="73">
        <f>I85</f>
        <v>0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0.85749999999999993</v>
      </c>
      <c r="I158" s="48">
        <f>SUM(I155:I157)</f>
        <v>9485.3556344142398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0.14249999999999999</v>
      </c>
      <c r="I167" s="24">
        <f>I138</f>
        <v>1576.2835893924539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0.14249999999999999</v>
      </c>
      <c r="I168" s="48">
        <f>I138</f>
        <v>1576.2835893924539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Engenheiro eletricista (20h)</v>
      </c>
      <c r="B172" s="146"/>
      <c r="C172" s="146"/>
      <c r="D172" s="146"/>
      <c r="E172" s="146"/>
      <c r="F172" s="146"/>
      <c r="G172" s="75">
        <f>I158+I164+I168</f>
        <v>11061.639223806695</v>
      </c>
      <c r="H172" s="74">
        <f>IF(D6="12x36",2,1)</f>
        <v>1</v>
      </c>
      <c r="I172" s="75">
        <f>G172*H172</f>
        <v>11061.639223806695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11061.639223806695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74"/>
  <sheetViews>
    <sheetView tabSelected="1" view="pageBreakPreview" topLeftCell="A136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3" t="s">
        <v>5</v>
      </c>
      <c r="B5" s="93"/>
      <c r="C5" s="93"/>
      <c r="D5" s="100" t="s">
        <v>198</v>
      </c>
      <c r="E5" s="100"/>
      <c r="F5" s="100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213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214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200</v>
      </c>
      <c r="I10" s="11">
        <v>10830.77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215</v>
      </c>
      <c r="B22" s="106"/>
      <c r="C22" s="106"/>
      <c r="D22" s="106"/>
      <c r="E22" s="106"/>
      <c r="F22" s="106"/>
      <c r="G22" s="15"/>
      <c r="H22" s="15" t="s">
        <v>25</v>
      </c>
      <c r="I22" s="18" t="s">
        <v>11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1</v>
      </c>
      <c r="I31" s="24">
        <f>IF(D6="12x36",I10,I10/H10*I5)</f>
        <v>10830.77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10830.77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2166.154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162.46154999999999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108.30770000000001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21.661540000000002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270.76925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866.46160000000009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324.92309999999998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64.984620000000007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3985.72336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1292.2624917800001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221.80333883000003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131.30142471000002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123.86068572000001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1.8845539800000002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4.7872003400000001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2.00369245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983.3256083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2761.22899611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255.89860278999998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18.59643209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102.36160726999999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376.85664214999997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1016.1322705684802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1016.1322705684802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8139.9412688284792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0</v>
      </c>
      <c r="I82" s="24">
        <f>I89</f>
        <v>0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0</v>
      </c>
      <c r="I85" s="26">
        <f>SUM(I79:I84)</f>
        <v>0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10830.77</v>
      </c>
      <c r="G89" s="38">
        <f>I14</f>
        <v>0.06</v>
      </c>
      <c r="H89" s="37">
        <f>F89*G89</f>
        <v>649.84619999999995</v>
      </c>
      <c r="I89" s="24">
        <f>IF((E89-H89)&gt;0,E89-H89,0)</f>
        <v>0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1.751557024</v>
      </c>
      <c r="I99" s="48">
        <f>I40+I76+I85</f>
        <v>18970.71126882848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3794.1422537656963</v>
      </c>
      <c r="H112" s="57" t="s">
        <v>116</v>
      </c>
      <c r="I112" s="58">
        <f>I82</f>
        <v>0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10830.77</v>
      </c>
      <c r="B114" s="131"/>
      <c r="C114" s="62">
        <f>I51</f>
        <v>3985.72336</v>
      </c>
      <c r="D114" s="62">
        <f>I63</f>
        <v>2761.22899611</v>
      </c>
      <c r="E114" s="62">
        <f>I70</f>
        <v>376.85664214999997</v>
      </c>
      <c r="F114" s="62">
        <f>I74</f>
        <v>1016.1322705684802</v>
      </c>
      <c r="G114" s="62">
        <f>I85</f>
        <v>0</v>
      </c>
      <c r="H114" s="62">
        <f>A114+C114+D114+E114+F114+G114</f>
        <v>18970.71126882848</v>
      </c>
      <c r="I114" s="62">
        <f>H114-I112</f>
        <v>18970.71126882848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3414.7280283891264</v>
      </c>
      <c r="H125" s="57" t="s">
        <v>116</v>
      </c>
      <c r="I125" s="58">
        <f>I82</f>
        <v>0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10830.77</v>
      </c>
      <c r="B127" s="131"/>
      <c r="C127" s="62">
        <f>I51</f>
        <v>3985.72336</v>
      </c>
      <c r="D127" s="62">
        <f>I63</f>
        <v>2761.22899611</v>
      </c>
      <c r="E127" s="62">
        <f>I70</f>
        <v>376.85664214999997</v>
      </c>
      <c r="F127" s="62">
        <f>I74</f>
        <v>1016.1322705684802</v>
      </c>
      <c r="G127" s="62">
        <f>I85</f>
        <v>0</v>
      </c>
      <c r="H127" s="62">
        <f>A127+C127+D127+E127+F127+G127</f>
        <v>18970.71126882848</v>
      </c>
      <c r="I127" s="62">
        <f>H127-I125</f>
        <v>18970.71126882848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365.03409438562096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8.8629737609329448E-2</v>
      </c>
      <c r="I134" s="24">
        <f>($D$143/$E$144)*G144</f>
        <v>1681.3691620186175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5.830903790087464E-2</v>
      </c>
      <c r="I135" s="24">
        <f>($D$143/$E$144)*G145</f>
        <v>1106.1639223806694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0.16618075801749271</v>
      </c>
      <c r="I138" s="26">
        <f>SUM(I133:I137)</f>
        <v>3152.5671787849078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18970.71126882848</v>
      </c>
      <c r="B143" s="139"/>
      <c r="C143" s="24">
        <f>I129</f>
        <v>0</v>
      </c>
      <c r="D143" s="140">
        <f>A143+C143</f>
        <v>18970.71126882848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0.16618075801749271</v>
      </c>
      <c r="I151" s="48">
        <f>I138</f>
        <v>3152.5671787849078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0.48956442082698642</v>
      </c>
      <c r="I155" s="73">
        <f>I40</f>
        <v>10830.77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0.36793557917301351</v>
      </c>
      <c r="I156" s="73">
        <f>I51+I63+I70+I74</f>
        <v>8139.9412688284792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0</v>
      </c>
      <c r="I157" s="73">
        <f>I85</f>
        <v>0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0.85749999999999993</v>
      </c>
      <c r="I158" s="48">
        <f>SUM(I155:I157)</f>
        <v>18970.71126882848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0.14249999999999999</v>
      </c>
      <c r="I167" s="24">
        <f>I138</f>
        <v>3152.5671787849078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0.14249999999999999</v>
      </c>
      <c r="I168" s="48">
        <f>I138</f>
        <v>3152.5671787849078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Arquiteto</v>
      </c>
      <c r="B172" s="146"/>
      <c r="C172" s="146"/>
      <c r="D172" s="146"/>
      <c r="E172" s="146"/>
      <c r="F172" s="146"/>
      <c r="G172" s="75">
        <f>I158+I164+I168</f>
        <v>22123.278447613389</v>
      </c>
      <c r="H172" s="74">
        <f>IF(D6="12x36",2,1)</f>
        <v>1</v>
      </c>
      <c r="I172" s="75">
        <f>G172*H172</f>
        <v>22123.278447613389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22123.278447613389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74"/>
  <sheetViews>
    <sheetView tabSelected="1" view="pageBreakPreview" topLeftCell="A139" zoomScale="130" zoomScaleNormal="130" zoomScalePageLayoutView="130" workbookViewId="0">
      <selection activeCell="I118" sqref="I118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K1" s="4"/>
    </row>
    <row r="2" spans="1:11" ht="22.5" customHeight="1" x14ac:dyDescent="0.25">
      <c r="A2" s="97" t="s">
        <v>1</v>
      </c>
      <c r="B2" s="97"/>
      <c r="C2" s="98" t="s">
        <v>185</v>
      </c>
      <c r="D2" s="98"/>
      <c r="E2" s="99" t="s">
        <v>2</v>
      </c>
      <c r="F2" s="99"/>
      <c r="G2" s="99"/>
      <c r="H2" s="99"/>
      <c r="I2" s="99"/>
    </row>
    <row r="3" spans="1:11" ht="11.25" customHeight="1" x14ac:dyDescent="0.25">
      <c r="A3" s="97" t="s">
        <v>3</v>
      </c>
      <c r="B3" s="9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30.6" customHeight="1" x14ac:dyDescent="0.25">
      <c r="A5" s="93" t="s">
        <v>5</v>
      </c>
      <c r="B5" s="93"/>
      <c r="C5" s="93"/>
      <c r="D5" s="149" t="s">
        <v>217</v>
      </c>
      <c r="E5" s="149"/>
      <c r="F5" s="149"/>
      <c r="G5" s="101" t="str">
        <f>IF(D6="12x36","Regime de trabalho:","Quantidade de HORAS/MÊS")</f>
        <v>Quantidade de HORAS/MÊS</v>
      </c>
      <c r="H5" s="101"/>
      <c r="I5" s="102">
        <f>IF(D6="12x36",D6,5*D6)</f>
        <v>200</v>
      </c>
    </row>
    <row r="6" spans="1:11" ht="18.75" customHeight="1" x14ac:dyDescent="0.25">
      <c r="A6" s="93" t="str">
        <f>IF(D6="12x36","Regime de trabalho:","Regime de trabalho (horas semanais):")</f>
        <v>Regime de trabalho (horas semanais):</v>
      </c>
      <c r="B6" s="93"/>
      <c r="C6" s="93"/>
      <c r="D6" s="93">
        <v>40</v>
      </c>
      <c r="E6" s="93"/>
      <c r="F6" s="93"/>
      <c r="G6" s="101"/>
      <c r="H6" s="101"/>
      <c r="I6" s="102"/>
    </row>
    <row r="7" spans="1:11" ht="22.5" customHeight="1" x14ac:dyDescent="0.25">
      <c r="A7" s="93" t="s">
        <v>6</v>
      </c>
      <c r="B7" s="93"/>
      <c r="C7" s="93"/>
      <c r="D7" s="94" t="s">
        <v>210</v>
      </c>
      <c r="E7" s="94"/>
      <c r="F7" s="94"/>
      <c r="G7" s="95" t="s">
        <v>7</v>
      </c>
      <c r="H7" s="95"/>
      <c r="I7" s="96" t="s">
        <v>11</v>
      </c>
    </row>
    <row r="8" spans="1:11" ht="22.5" customHeight="1" x14ac:dyDescent="0.25">
      <c r="A8" s="93" t="s">
        <v>8</v>
      </c>
      <c r="B8" s="93"/>
      <c r="C8" s="93"/>
      <c r="D8" s="94" t="s">
        <v>210</v>
      </c>
      <c r="E8" s="94"/>
      <c r="F8" s="94"/>
      <c r="G8" s="95"/>
      <c r="H8" s="95"/>
      <c r="I8" s="96"/>
    </row>
    <row r="9" spans="1:11" ht="24.75" customHeight="1" x14ac:dyDescent="0.25">
      <c r="A9" s="93" t="s">
        <v>9</v>
      </c>
      <c r="B9" s="93"/>
      <c r="C9" s="93"/>
      <c r="D9" s="93" t="s">
        <v>187</v>
      </c>
      <c r="E9" s="93"/>
      <c r="F9" s="93"/>
      <c r="G9" s="95" t="s">
        <v>10</v>
      </c>
      <c r="H9" s="95"/>
      <c r="I9" s="9" t="s">
        <v>11</v>
      </c>
    </row>
    <row r="10" spans="1:11" ht="32.25" customHeight="1" x14ac:dyDescent="0.25">
      <c r="A10" s="107" t="s">
        <v>12</v>
      </c>
      <c r="B10" s="107"/>
      <c r="C10" s="107"/>
      <c r="D10" s="107"/>
      <c r="E10" s="107"/>
      <c r="F10" s="107"/>
      <c r="G10" s="8" t="s">
        <v>13</v>
      </c>
      <c r="H10" s="10">
        <v>220</v>
      </c>
      <c r="I10" s="11">
        <v>3313.2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22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22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05" t="s">
        <v>89</v>
      </c>
      <c r="B21" s="105"/>
      <c r="C21" s="105"/>
      <c r="D21" s="105"/>
      <c r="E21" s="105"/>
      <c r="F21" s="105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6" t="s">
        <v>218</v>
      </c>
      <c r="B22" s="106"/>
      <c r="C22" s="106"/>
      <c r="D22" s="106"/>
      <c r="E22" s="106"/>
      <c r="F22" s="106"/>
      <c r="G22" s="15"/>
      <c r="H22" s="15" t="s">
        <v>25</v>
      </c>
      <c r="I22" s="18">
        <v>0.4</v>
      </c>
    </row>
    <row r="23" spans="1:9" ht="34.5" customHeight="1" x14ac:dyDescent="0.25">
      <c r="A23" s="106" t="s">
        <v>26</v>
      </c>
      <c r="B23" s="106"/>
      <c r="C23" s="106"/>
      <c r="D23" s="106"/>
      <c r="E23" s="106"/>
      <c r="F23" s="106"/>
      <c r="G23" s="10"/>
      <c r="H23" s="10" t="s">
        <v>27</v>
      </c>
      <c r="I23" s="11" t="s">
        <v>11</v>
      </c>
    </row>
    <row r="24" spans="1:9" ht="15" customHeight="1" x14ac:dyDescent="0.25">
      <c r="A24" s="106" t="s">
        <v>28</v>
      </c>
      <c r="B24" s="106"/>
      <c r="C24" s="106"/>
      <c r="D24" s="106"/>
      <c r="E24" s="106"/>
      <c r="F24" s="106"/>
      <c r="G24" s="15"/>
      <c r="H24" s="19" t="s">
        <v>29</v>
      </c>
      <c r="I24" s="20" t="s">
        <v>11</v>
      </c>
    </row>
    <row r="25" spans="1:9" ht="15" customHeight="1" x14ac:dyDescent="0.25">
      <c r="A25" s="106"/>
      <c r="B25" s="106"/>
      <c r="C25" s="106"/>
      <c r="D25" s="106"/>
      <c r="E25" s="106"/>
      <c r="F25" s="106"/>
      <c r="G25" s="15"/>
      <c r="H25" s="21" t="s">
        <v>30</v>
      </c>
      <c r="I25" s="9" t="s">
        <v>11</v>
      </c>
    </row>
    <row r="26" spans="1:9" ht="26.25" customHeight="1" x14ac:dyDescent="0.25">
      <c r="A26" s="106" t="s">
        <v>31</v>
      </c>
      <c r="B26" s="106"/>
      <c r="C26" s="106"/>
      <c r="D26" s="106"/>
      <c r="E26" s="106"/>
      <c r="F26" s="106"/>
      <c r="G26" s="15"/>
      <c r="H26" s="10" t="s">
        <v>29</v>
      </c>
      <c r="I26" s="20" t="s">
        <v>11</v>
      </c>
    </row>
    <row r="27" spans="1:9" ht="35.25" customHeight="1" x14ac:dyDescent="0.25">
      <c r="A27" s="106" t="s">
        <v>32</v>
      </c>
      <c r="B27" s="106"/>
      <c r="C27" s="106"/>
      <c r="D27" s="106"/>
      <c r="E27" s="106"/>
      <c r="F27" s="106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8" t="s">
        <v>33</v>
      </c>
      <c r="B29" s="108"/>
      <c r="C29" s="108"/>
      <c r="D29" s="108"/>
      <c r="E29" s="108"/>
      <c r="F29" s="108"/>
      <c r="G29" s="108"/>
      <c r="H29" s="108"/>
      <c r="I29" s="108"/>
    </row>
    <row r="30" spans="1:9" ht="33.75" customHeight="1" x14ac:dyDescent="0.25">
      <c r="A30" s="22" t="s">
        <v>34</v>
      </c>
      <c r="B30" s="109" t="s">
        <v>35</v>
      </c>
      <c r="C30" s="109"/>
      <c r="D30" s="109"/>
      <c r="E30" s="109"/>
      <c r="F30" s="109"/>
      <c r="G30" s="109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4" t="s">
        <v>38</v>
      </c>
      <c r="C31" s="94"/>
      <c r="D31" s="94"/>
      <c r="E31" s="94"/>
      <c r="F31" s="94"/>
      <c r="G31" s="94"/>
      <c r="H31" s="23">
        <f t="shared" ref="H31:H39" si="0">I31/$I$40</f>
        <v>0.7142857142857143</v>
      </c>
      <c r="I31" s="24">
        <f>IF(D6="12x36",I10,I10/H10*I5)</f>
        <v>3011.9999999999995</v>
      </c>
    </row>
    <row r="32" spans="1:9" ht="15" customHeight="1" x14ac:dyDescent="0.25">
      <c r="A32" s="17">
        <f t="shared" ref="A32:A39" si="1">A31+1</f>
        <v>2</v>
      </c>
      <c r="B32" s="94" t="s">
        <v>39</v>
      </c>
      <c r="C32" s="94"/>
      <c r="D32" s="94"/>
      <c r="E32" s="94"/>
      <c r="F32" s="94"/>
      <c r="G32" s="94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4" t="s">
        <v>40</v>
      </c>
      <c r="C33" s="94"/>
      <c r="D33" s="94"/>
      <c r="E33" s="94"/>
      <c r="F33" s="94"/>
      <c r="G33" s="94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4" t="s">
        <v>41</v>
      </c>
      <c r="C34" s="94"/>
      <c r="D34" s="94"/>
      <c r="E34" s="94"/>
      <c r="F34" s="94"/>
      <c r="G34" s="94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4" t="s">
        <v>42</v>
      </c>
      <c r="C35" s="94"/>
      <c r="D35" s="94"/>
      <c r="E35" s="94"/>
      <c r="F35" s="94"/>
      <c r="G35" s="94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4" t="s">
        <v>180</v>
      </c>
      <c r="C36" s="94"/>
      <c r="D36" s="94"/>
      <c r="E36" s="94"/>
      <c r="F36" s="94"/>
      <c r="G36" s="94"/>
      <c r="H36" s="23">
        <f t="shared" si="0"/>
        <v>0.28571428571428575</v>
      </c>
      <c r="I36" s="24">
        <f>IF(I22="Não aplicável",0,I31*I22)</f>
        <v>1204.8</v>
      </c>
    </row>
    <row r="37" spans="1:10" ht="15" customHeight="1" x14ac:dyDescent="0.25">
      <c r="A37" s="17">
        <f t="shared" si="1"/>
        <v>7</v>
      </c>
      <c r="B37" s="94" t="s">
        <v>43</v>
      </c>
      <c r="C37" s="94"/>
      <c r="D37" s="94"/>
      <c r="E37" s="94"/>
      <c r="F37" s="94"/>
      <c r="G37" s="94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4" t="s">
        <v>44</v>
      </c>
      <c r="C38" s="94"/>
      <c r="D38" s="94"/>
      <c r="E38" s="94"/>
      <c r="F38" s="94"/>
      <c r="G38" s="94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0" t="str">
        <f>IF(D6="12x36","Para postos 12x36 os feriados são considerados compensados, conforme parágrafo único, Art. 59-A da CLT","Outros")</f>
        <v>Outros</v>
      </c>
      <c r="C39" s="110"/>
      <c r="D39" s="110"/>
      <c r="E39" s="110"/>
      <c r="F39" s="110"/>
      <c r="G39" s="110"/>
      <c r="H39" s="23">
        <f t="shared" si="0"/>
        <v>0</v>
      </c>
      <c r="I39" s="24">
        <v>0</v>
      </c>
    </row>
    <row r="40" spans="1:10" s="28" customFormat="1" ht="15" customHeight="1" x14ac:dyDescent="0.25">
      <c r="A40" s="111" t="s">
        <v>45</v>
      </c>
      <c r="B40" s="111"/>
      <c r="C40" s="111"/>
      <c r="D40" s="111"/>
      <c r="E40" s="111"/>
      <c r="F40" s="111"/>
      <c r="G40" s="111"/>
      <c r="H40" s="25">
        <f>SUM(H31:H39)</f>
        <v>1</v>
      </c>
      <c r="I40" s="26">
        <f>SUM(I31:I39)</f>
        <v>4216.7999999999993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9" t="s">
        <v>47</v>
      </c>
      <c r="C42" s="109"/>
      <c r="D42" s="109"/>
      <c r="E42" s="109"/>
      <c r="F42" s="109"/>
      <c r="G42" s="109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4" t="s">
        <v>48</v>
      </c>
      <c r="C43" s="94"/>
      <c r="D43" s="94"/>
      <c r="E43" s="94"/>
      <c r="F43" s="94"/>
      <c r="G43" s="94"/>
      <c r="H43" s="23">
        <v>0.2</v>
      </c>
      <c r="I43" s="24">
        <f t="shared" ref="I43:I50" si="2">$I$40*H43</f>
        <v>843.3599999999999</v>
      </c>
    </row>
    <row r="44" spans="1:10" ht="15" customHeight="1" x14ac:dyDescent="0.25">
      <c r="A44" s="17">
        <v>2</v>
      </c>
      <c r="B44" s="94" t="s">
        <v>49</v>
      </c>
      <c r="C44" s="94"/>
      <c r="D44" s="94"/>
      <c r="E44" s="94"/>
      <c r="F44" s="94"/>
      <c r="G44" s="94"/>
      <c r="H44" s="23">
        <v>1.4999999999999999E-2</v>
      </c>
      <c r="I44" s="24">
        <f t="shared" si="2"/>
        <v>63.251999999999988</v>
      </c>
    </row>
    <row r="45" spans="1:10" ht="15" customHeight="1" x14ac:dyDescent="0.25">
      <c r="A45" s="17">
        <v>3</v>
      </c>
      <c r="B45" s="94" t="s">
        <v>50</v>
      </c>
      <c r="C45" s="94"/>
      <c r="D45" s="94"/>
      <c r="E45" s="94"/>
      <c r="F45" s="94"/>
      <c r="G45" s="94"/>
      <c r="H45" s="23">
        <v>0.01</v>
      </c>
      <c r="I45" s="24">
        <f t="shared" si="2"/>
        <v>42.167999999999992</v>
      </c>
    </row>
    <row r="46" spans="1:10" ht="15" customHeight="1" x14ac:dyDescent="0.25">
      <c r="A46" s="17">
        <v>4</v>
      </c>
      <c r="B46" s="94" t="s">
        <v>51</v>
      </c>
      <c r="C46" s="94"/>
      <c r="D46" s="94"/>
      <c r="E46" s="94"/>
      <c r="F46" s="94"/>
      <c r="G46" s="94"/>
      <c r="H46" s="23">
        <v>2E-3</v>
      </c>
      <c r="I46" s="24">
        <f t="shared" si="2"/>
        <v>8.4335999999999984</v>
      </c>
    </row>
    <row r="47" spans="1:10" ht="15" customHeight="1" x14ac:dyDescent="0.25">
      <c r="A47" s="17">
        <v>5</v>
      </c>
      <c r="B47" s="94" t="s">
        <v>52</v>
      </c>
      <c r="C47" s="94"/>
      <c r="D47" s="94"/>
      <c r="E47" s="94"/>
      <c r="F47" s="94"/>
      <c r="G47" s="94"/>
      <c r="H47" s="23">
        <v>2.5000000000000001E-2</v>
      </c>
      <c r="I47" s="24">
        <f t="shared" si="2"/>
        <v>105.41999999999999</v>
      </c>
    </row>
    <row r="48" spans="1:10" ht="15" customHeight="1" x14ac:dyDescent="0.25">
      <c r="A48" s="17">
        <v>6</v>
      </c>
      <c r="B48" s="94" t="s">
        <v>53</v>
      </c>
      <c r="C48" s="94"/>
      <c r="D48" s="94"/>
      <c r="E48" s="94"/>
      <c r="F48" s="94"/>
      <c r="G48" s="94"/>
      <c r="H48" s="23">
        <v>0.08</v>
      </c>
      <c r="I48" s="24">
        <f t="shared" si="2"/>
        <v>337.34399999999994</v>
      </c>
    </row>
    <row r="49" spans="1:10" ht="15" customHeight="1" x14ac:dyDescent="0.25">
      <c r="A49" s="17">
        <v>7</v>
      </c>
      <c r="B49" s="94" t="s">
        <v>54</v>
      </c>
      <c r="C49" s="94"/>
      <c r="D49" s="94"/>
      <c r="E49" s="94"/>
      <c r="F49" s="94"/>
      <c r="G49" s="94"/>
      <c r="H49" s="23">
        <v>0.03</v>
      </c>
      <c r="I49" s="24">
        <f t="shared" si="2"/>
        <v>126.50399999999998</v>
      </c>
    </row>
    <row r="50" spans="1:10" ht="15" customHeight="1" x14ac:dyDescent="0.25">
      <c r="A50" s="17">
        <v>8</v>
      </c>
      <c r="B50" s="94" t="s">
        <v>55</v>
      </c>
      <c r="C50" s="94"/>
      <c r="D50" s="94"/>
      <c r="E50" s="94"/>
      <c r="F50" s="94"/>
      <c r="G50" s="94"/>
      <c r="H50" s="23">
        <v>6.0000000000000001E-3</v>
      </c>
      <c r="I50" s="24">
        <f t="shared" si="2"/>
        <v>25.300799999999995</v>
      </c>
    </row>
    <row r="51" spans="1:10" s="28" customFormat="1" ht="15" customHeight="1" x14ac:dyDescent="0.25">
      <c r="A51" s="111" t="s">
        <v>56</v>
      </c>
      <c r="B51" s="111"/>
      <c r="C51" s="111"/>
      <c r="D51" s="111"/>
      <c r="E51" s="111"/>
      <c r="F51" s="111"/>
      <c r="G51" s="111"/>
      <c r="H51" s="25">
        <f>SUM(H43:H50)</f>
        <v>0.3680000000000001</v>
      </c>
      <c r="I51" s="26">
        <f>SUM(I43:I50)</f>
        <v>1551.7823999999996</v>
      </c>
      <c r="J51" s="27"/>
    </row>
    <row r="52" spans="1:10" ht="15" customHeight="1" x14ac:dyDescent="0.25">
      <c r="A52" s="112" t="s">
        <v>57</v>
      </c>
      <c r="B52" s="112"/>
      <c r="C52" s="112"/>
      <c r="D52" s="112"/>
      <c r="E52" s="112"/>
      <c r="F52" s="112"/>
      <c r="G52" s="112"/>
      <c r="H52" s="112"/>
      <c r="I52" s="112"/>
    </row>
    <row r="53" spans="1:10" ht="30.75" customHeight="1" x14ac:dyDescent="0.25">
      <c r="A53" s="113" t="s">
        <v>58</v>
      </c>
      <c r="B53" s="113"/>
      <c r="C53" s="113"/>
      <c r="D53" s="113"/>
      <c r="E53" s="113"/>
      <c r="F53" s="113"/>
      <c r="G53" s="113"/>
      <c r="H53" s="113"/>
      <c r="I53" s="113"/>
    </row>
    <row r="54" spans="1:10" ht="33.75" customHeight="1" x14ac:dyDescent="0.25">
      <c r="A54" s="22" t="s">
        <v>59</v>
      </c>
      <c r="B54" s="109" t="s">
        <v>60</v>
      </c>
      <c r="C54" s="109"/>
      <c r="D54" s="109"/>
      <c r="E54" s="109"/>
      <c r="F54" s="109"/>
      <c r="G54" s="109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4" t="s">
        <v>61</v>
      </c>
      <c r="C55" s="94"/>
      <c r="D55" s="94"/>
      <c r="E55" s="94"/>
      <c r="F55" s="94"/>
      <c r="G55" s="94"/>
      <c r="H55" s="23">
        <v>0.119314</v>
      </c>
      <c r="I55" s="24">
        <f t="shared" ref="I55:I62" si="3">$I$40*H55</f>
        <v>503.12327519999991</v>
      </c>
    </row>
    <row r="56" spans="1:10" ht="15" customHeight="1" x14ac:dyDescent="0.25">
      <c r="A56" s="17">
        <v>2</v>
      </c>
      <c r="B56" s="94" t="s">
        <v>62</v>
      </c>
      <c r="C56" s="94"/>
      <c r="D56" s="94"/>
      <c r="E56" s="94"/>
      <c r="F56" s="94"/>
      <c r="G56" s="94"/>
      <c r="H56" s="23">
        <v>2.0479000000000001E-2</v>
      </c>
      <c r="I56" s="24">
        <f t="shared" si="3"/>
        <v>86.355847199999985</v>
      </c>
    </row>
    <row r="57" spans="1:10" ht="15" customHeight="1" x14ac:dyDescent="0.25">
      <c r="A57" s="17">
        <v>3</v>
      </c>
      <c r="B57" s="94" t="s">
        <v>63</v>
      </c>
      <c r="C57" s="94"/>
      <c r="D57" s="94"/>
      <c r="E57" s="94"/>
      <c r="F57" s="94"/>
      <c r="G57" s="94"/>
      <c r="H57" s="23">
        <v>1.2123E-2</v>
      </c>
      <c r="I57" s="24">
        <f t="shared" si="3"/>
        <v>51.120266399999991</v>
      </c>
    </row>
    <row r="58" spans="1:10" ht="15" customHeight="1" x14ac:dyDescent="0.25">
      <c r="A58" s="17">
        <v>4</v>
      </c>
      <c r="B58" s="94" t="s">
        <v>64</v>
      </c>
      <c r="C58" s="94"/>
      <c r="D58" s="94"/>
      <c r="E58" s="94"/>
      <c r="F58" s="94"/>
      <c r="G58" s="94"/>
      <c r="H58" s="23">
        <v>1.1436E-2</v>
      </c>
      <c r="I58" s="24">
        <f t="shared" si="3"/>
        <v>48.223324799999993</v>
      </c>
    </row>
    <row r="59" spans="1:10" ht="15" customHeight="1" x14ac:dyDescent="0.25">
      <c r="A59" s="17">
        <v>5</v>
      </c>
      <c r="B59" s="94" t="s">
        <v>65</v>
      </c>
      <c r="C59" s="94"/>
      <c r="D59" s="94"/>
      <c r="E59" s="94"/>
      <c r="F59" s="94"/>
      <c r="G59" s="94"/>
      <c r="H59" s="23">
        <v>1.74E-4</v>
      </c>
      <c r="I59" s="24">
        <f t="shared" si="3"/>
        <v>0.73372319999999991</v>
      </c>
    </row>
    <row r="60" spans="1:10" ht="15" customHeight="1" x14ac:dyDescent="0.25">
      <c r="A60" s="17">
        <v>6</v>
      </c>
      <c r="B60" s="94" t="s">
        <v>66</v>
      </c>
      <c r="C60" s="94"/>
      <c r="D60" s="94"/>
      <c r="E60" s="94"/>
      <c r="F60" s="94"/>
      <c r="G60" s="94"/>
      <c r="H60" s="23">
        <v>4.4200000000000001E-4</v>
      </c>
      <c r="I60" s="24">
        <f t="shared" si="3"/>
        <v>1.8638255999999997</v>
      </c>
    </row>
    <row r="61" spans="1:10" ht="15" customHeight="1" x14ac:dyDescent="0.25">
      <c r="A61" s="17">
        <v>7</v>
      </c>
      <c r="B61" s="94" t="s">
        <v>67</v>
      </c>
      <c r="C61" s="94"/>
      <c r="D61" s="94"/>
      <c r="E61" s="94"/>
      <c r="F61" s="94"/>
      <c r="G61" s="94"/>
      <c r="H61" s="23">
        <v>1.85E-4</v>
      </c>
      <c r="I61" s="24">
        <f t="shared" si="3"/>
        <v>0.7801079999999998</v>
      </c>
    </row>
    <row r="62" spans="1:10" ht="15" customHeight="1" x14ac:dyDescent="0.25">
      <c r="A62" s="17">
        <v>8</v>
      </c>
      <c r="B62" s="94" t="s">
        <v>68</v>
      </c>
      <c r="C62" s="94"/>
      <c r="D62" s="94"/>
      <c r="E62" s="94"/>
      <c r="F62" s="94"/>
      <c r="G62" s="94"/>
      <c r="H62" s="23">
        <v>9.0789999999999996E-2</v>
      </c>
      <c r="I62" s="24">
        <f t="shared" si="3"/>
        <v>382.8432719999999</v>
      </c>
    </row>
    <row r="63" spans="1:10" s="28" customFormat="1" ht="15" customHeight="1" x14ac:dyDescent="0.25">
      <c r="A63" s="111" t="s">
        <v>69</v>
      </c>
      <c r="B63" s="111"/>
      <c r="C63" s="111"/>
      <c r="D63" s="111"/>
      <c r="E63" s="111"/>
      <c r="F63" s="111"/>
      <c r="G63" s="111"/>
      <c r="H63" s="25">
        <f>SUM(H55:H62)</f>
        <v>0.25494299999999998</v>
      </c>
      <c r="I63" s="26">
        <f>SUM(I55:I62)</f>
        <v>1075.0436424</v>
      </c>
      <c r="J63" s="27"/>
    </row>
    <row r="64" spans="1:10" ht="11.25" customHeight="1" x14ac:dyDescent="0.25">
      <c r="A64" s="29" t="s">
        <v>70</v>
      </c>
      <c r="B64" s="114" t="s">
        <v>71</v>
      </c>
      <c r="C64" s="114"/>
      <c r="D64" s="114"/>
      <c r="E64" s="114"/>
      <c r="F64" s="114"/>
      <c r="G64" s="114"/>
      <c r="H64" s="114"/>
      <c r="I64" s="114"/>
    </row>
    <row r="65" spans="1:11" ht="15" customHeight="1" x14ac:dyDescent="0.25">
      <c r="A65" s="29" t="s">
        <v>72</v>
      </c>
      <c r="B65" s="115" t="s">
        <v>73</v>
      </c>
      <c r="C65" s="115"/>
      <c r="D65" s="115"/>
      <c r="E65" s="115"/>
      <c r="F65" s="115"/>
      <c r="G65" s="115"/>
      <c r="H65" s="115"/>
      <c r="I65" s="115"/>
    </row>
    <row r="66" spans="1:11" ht="33.75" customHeight="1" x14ac:dyDescent="0.25">
      <c r="A66" s="22" t="s">
        <v>74</v>
      </c>
      <c r="B66" s="109" t="s">
        <v>75</v>
      </c>
      <c r="C66" s="109"/>
      <c r="D66" s="109"/>
      <c r="E66" s="109"/>
      <c r="F66" s="109"/>
      <c r="G66" s="109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4" t="s">
        <v>76</v>
      </c>
      <c r="C67" s="94"/>
      <c r="D67" s="94"/>
      <c r="E67" s="94"/>
      <c r="F67" s="94"/>
      <c r="G67" s="94"/>
      <c r="H67" s="23">
        <v>2.3626999999999999E-2</v>
      </c>
      <c r="I67" s="24">
        <f>$I$40*H67</f>
        <v>99.630333599999972</v>
      </c>
    </row>
    <row r="68" spans="1:11" ht="15" customHeight="1" x14ac:dyDescent="0.25">
      <c r="A68" s="17">
        <v>2</v>
      </c>
      <c r="B68" s="94" t="s">
        <v>77</v>
      </c>
      <c r="C68" s="94"/>
      <c r="D68" s="94"/>
      <c r="E68" s="94"/>
      <c r="F68" s="94"/>
      <c r="G68" s="94"/>
      <c r="H68" s="23">
        <v>1.717E-3</v>
      </c>
      <c r="I68" s="24">
        <f>$I$40*H68</f>
        <v>7.2402455999999988</v>
      </c>
    </row>
    <row r="69" spans="1:11" ht="15" customHeight="1" x14ac:dyDescent="0.25">
      <c r="A69" s="17">
        <v>3</v>
      </c>
      <c r="B69" s="94" t="s">
        <v>78</v>
      </c>
      <c r="C69" s="94"/>
      <c r="D69" s="94"/>
      <c r="E69" s="94"/>
      <c r="F69" s="94"/>
      <c r="G69" s="94"/>
      <c r="H69" s="23">
        <v>9.4509999999999993E-3</v>
      </c>
      <c r="I69" s="24">
        <f>$I$40*H69</f>
        <v>39.852976799999993</v>
      </c>
    </row>
    <row r="70" spans="1:11" s="28" customFormat="1" ht="15" customHeight="1" x14ac:dyDescent="0.25">
      <c r="A70" s="111" t="s">
        <v>79</v>
      </c>
      <c r="B70" s="111"/>
      <c r="C70" s="111"/>
      <c r="D70" s="111"/>
      <c r="E70" s="111"/>
      <c r="F70" s="111"/>
      <c r="G70" s="111"/>
      <c r="H70" s="25">
        <f>SUM(H67:H69)</f>
        <v>3.4795E-2</v>
      </c>
      <c r="I70" s="26">
        <f>SUM(I67:I69)</f>
        <v>146.72355599999997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9" t="s">
        <v>81</v>
      </c>
      <c r="C72" s="109"/>
      <c r="D72" s="109"/>
      <c r="E72" s="109"/>
      <c r="F72" s="109"/>
      <c r="G72" s="109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4" t="s">
        <v>82</v>
      </c>
      <c r="C73" s="94"/>
      <c r="D73" s="94"/>
      <c r="E73" s="94"/>
      <c r="F73" s="94"/>
      <c r="G73" s="94"/>
      <c r="H73" s="23">
        <f>(H51*H63)</f>
        <v>9.3819024000000015E-2</v>
      </c>
      <c r="I73" s="24">
        <f>$I$40*H73</f>
        <v>395.61606040319998</v>
      </c>
    </row>
    <row r="74" spans="1:11" s="28" customFormat="1" ht="15" customHeight="1" x14ac:dyDescent="0.25">
      <c r="A74" s="111" t="s">
        <v>83</v>
      </c>
      <c r="B74" s="111"/>
      <c r="C74" s="111"/>
      <c r="D74" s="111"/>
      <c r="E74" s="111"/>
      <c r="F74" s="111"/>
      <c r="G74" s="111"/>
      <c r="H74" s="25">
        <f>SUM(H73:H73)</f>
        <v>9.3819024000000015E-2</v>
      </c>
      <c r="I74" s="26">
        <f>I73</f>
        <v>395.61606040319998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3169.1656588031992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9" t="s">
        <v>86</v>
      </c>
      <c r="C78" s="109"/>
      <c r="D78" s="109"/>
      <c r="E78" s="109"/>
      <c r="F78" s="109"/>
      <c r="G78" s="109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4" t="s">
        <v>21</v>
      </c>
      <c r="C79" s="94"/>
      <c r="D79" s="94"/>
      <c r="E79" s="94"/>
      <c r="F79" s="94"/>
      <c r="G79" s="94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4" t="s">
        <v>22</v>
      </c>
      <c r="C80" s="94"/>
      <c r="D80" s="94"/>
      <c r="E80" s="94"/>
      <c r="F80" s="94"/>
      <c r="G80" s="94"/>
      <c r="H80" s="23">
        <f t="shared" si="4"/>
        <v>0</v>
      </c>
      <c r="I80" s="24">
        <f>I93</f>
        <v>0</v>
      </c>
    </row>
    <row r="81" spans="1:10" ht="15" customHeight="1" x14ac:dyDescent="0.25">
      <c r="A81" s="17">
        <f t="shared" ref="A81:A84" si="5">A80+1</f>
        <v>3</v>
      </c>
      <c r="B81" s="118" t="s">
        <v>182</v>
      </c>
      <c r="C81" s="119"/>
      <c r="D81" s="119"/>
      <c r="E81" s="119"/>
      <c r="F81" s="119"/>
      <c r="G81" s="120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4" t="s">
        <v>87</v>
      </c>
      <c r="C82" s="94"/>
      <c r="D82" s="94"/>
      <c r="E82" s="94"/>
      <c r="F82" s="94"/>
      <c r="G82" s="94"/>
      <c r="H82" s="23">
        <f t="shared" si="4"/>
        <v>7.2282299373932898E-3</v>
      </c>
      <c r="I82" s="24">
        <f>I89</f>
        <v>30.480000000000018</v>
      </c>
    </row>
    <row r="83" spans="1:10" ht="15" customHeight="1" x14ac:dyDescent="0.25">
      <c r="A83" s="17">
        <f t="shared" si="5"/>
        <v>5</v>
      </c>
      <c r="B83" s="94" t="s">
        <v>88</v>
      </c>
      <c r="C83" s="94"/>
      <c r="D83" s="94"/>
      <c r="E83" s="94"/>
      <c r="F83" s="94"/>
      <c r="G83" s="94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4" t="s">
        <v>89</v>
      </c>
      <c r="C84" s="94"/>
      <c r="D84" s="94"/>
      <c r="E84" s="94"/>
      <c r="F84" s="94"/>
      <c r="G84" s="94"/>
      <c r="H84" s="23">
        <f t="shared" si="4"/>
        <v>0</v>
      </c>
      <c r="I84" s="24">
        <f>IF(I21="Não aplicável",0,I21)</f>
        <v>0</v>
      </c>
    </row>
    <row r="85" spans="1:10" ht="15" customHeight="1" x14ac:dyDescent="0.25">
      <c r="A85" s="111" t="s">
        <v>90</v>
      </c>
      <c r="B85" s="111"/>
      <c r="C85" s="111"/>
      <c r="D85" s="111"/>
      <c r="E85" s="111"/>
      <c r="F85" s="111"/>
      <c r="G85" s="111"/>
      <c r="H85" s="25">
        <f>SUM(H79:H84)</f>
        <v>7.2282299373932898E-3</v>
      </c>
      <c r="I85" s="26">
        <f>SUM(I79:I84)</f>
        <v>30.480000000000018</v>
      </c>
      <c r="J85" s="34"/>
    </row>
    <row r="86" spans="1:10" ht="18" customHeight="1" x14ac:dyDescent="0.25">
      <c r="A86" s="29" t="s">
        <v>91</v>
      </c>
      <c r="B86" s="112" t="s">
        <v>92</v>
      </c>
      <c r="C86" s="112"/>
      <c r="D86" s="112"/>
      <c r="E86" s="112"/>
      <c r="F86" s="112"/>
      <c r="G86" s="112"/>
      <c r="H86" s="35"/>
      <c r="I86" s="36"/>
    </row>
    <row r="87" spans="1:10" ht="15" customHeight="1" x14ac:dyDescent="0.25">
      <c r="A87" s="116" t="s">
        <v>93</v>
      </c>
      <c r="B87" s="116"/>
      <c r="C87" s="116"/>
      <c r="D87" s="116"/>
      <c r="E87" s="116"/>
      <c r="F87" s="116"/>
      <c r="G87" s="116"/>
      <c r="H87" s="116"/>
      <c r="I87" s="116"/>
    </row>
    <row r="88" spans="1:10" ht="24" customHeight="1" x14ac:dyDescent="0.25">
      <c r="A88" s="106" t="s">
        <v>94</v>
      </c>
      <c r="B88" s="106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24">
        <f>I12</f>
        <v>4.8</v>
      </c>
      <c r="B89" s="124"/>
      <c r="C89" s="17">
        <f>I13</f>
        <v>22</v>
      </c>
      <c r="D89" s="17">
        <v>2</v>
      </c>
      <c r="E89" s="37">
        <f>A89*C89*D89</f>
        <v>211.2</v>
      </c>
      <c r="F89" s="37">
        <f>I31</f>
        <v>3011.9999999999995</v>
      </c>
      <c r="G89" s="38">
        <f>I14</f>
        <v>0.06</v>
      </c>
      <c r="H89" s="37">
        <f>F89*G89</f>
        <v>180.71999999999997</v>
      </c>
      <c r="I89" s="24">
        <f>IF((E89-H89)&gt;0,E89-H89,0)</f>
        <v>30.480000000000018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6" t="s">
        <v>102</v>
      </c>
      <c r="B91" s="116"/>
      <c r="C91" s="116"/>
      <c r="D91" s="116"/>
      <c r="E91" s="116"/>
      <c r="F91" s="116"/>
      <c r="G91" s="116"/>
      <c r="H91" s="116"/>
      <c r="I91" s="116"/>
    </row>
    <row r="92" spans="1:10" ht="23.25" customHeight="1" x14ac:dyDescent="0.25">
      <c r="A92" s="106" t="s">
        <v>94</v>
      </c>
      <c r="B92" s="106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22">
        <f>I18</f>
        <v>0</v>
      </c>
      <c r="B93" s="122"/>
      <c r="C93" s="42">
        <f>I19</f>
        <v>0</v>
      </c>
      <c r="D93" s="17">
        <v>1</v>
      </c>
      <c r="E93" s="37">
        <f>A93*C93*D93</f>
        <v>0</v>
      </c>
      <c r="F93" s="37">
        <f>E93</f>
        <v>0</v>
      </c>
      <c r="G93" s="43">
        <f>I20</f>
        <v>0</v>
      </c>
      <c r="H93" s="37">
        <f>F93*G93</f>
        <v>0</v>
      </c>
      <c r="I93" s="24">
        <f>E93-H93</f>
        <v>0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5" t="s">
        <v>181</v>
      </c>
      <c r="B95" s="126"/>
      <c r="C95" s="126"/>
      <c r="D95" s="126"/>
      <c r="E95" s="126"/>
      <c r="F95" s="127" t="str">
        <f>A15</f>
        <v>Auxílio Alimentação</v>
      </c>
      <c r="G95" s="127"/>
      <c r="H95" s="127"/>
      <c r="I95" s="128"/>
    </row>
    <row r="96" spans="1:10" ht="23.25" customHeight="1" x14ac:dyDescent="0.25">
      <c r="A96" s="121" t="s">
        <v>94</v>
      </c>
      <c r="B96" s="121"/>
      <c r="C96" s="87" t="s">
        <v>103</v>
      </c>
      <c r="D96" s="87" t="s">
        <v>96</v>
      </c>
      <c r="E96" s="87" t="s">
        <v>97</v>
      </c>
      <c r="F96" s="87" t="s">
        <v>98</v>
      </c>
      <c r="G96" s="87" t="s">
        <v>99</v>
      </c>
      <c r="H96" s="88" t="str">
        <f>H88</f>
        <v>Valor desconto</v>
      </c>
      <c r="I96" s="89" t="s">
        <v>101</v>
      </c>
    </row>
    <row r="97" spans="1:12" ht="15" customHeight="1" x14ac:dyDescent="0.25">
      <c r="A97" s="122">
        <f>I15</f>
        <v>0</v>
      </c>
      <c r="B97" s="122"/>
      <c r="C97" s="42">
        <f>I16</f>
        <v>22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3" t="s">
        <v>104</v>
      </c>
      <c r="B99" s="123"/>
      <c r="C99" s="123"/>
      <c r="D99" s="123"/>
      <c r="E99" s="123"/>
      <c r="F99" s="123"/>
      <c r="G99" s="123"/>
      <c r="H99" s="47">
        <f>H40+H76+H85</f>
        <v>1.7587852539373934</v>
      </c>
      <c r="I99" s="48">
        <f>I40+I76+I85</f>
        <v>7416.445658803199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8" t="s">
        <v>105</v>
      </c>
      <c r="B101" s="108"/>
      <c r="C101" s="108"/>
      <c r="D101" s="108"/>
      <c r="E101" s="108"/>
      <c r="F101" s="108"/>
      <c r="G101" s="108"/>
      <c r="H101" s="108"/>
      <c r="I101" s="108"/>
    </row>
    <row r="102" spans="1:12" ht="33.75" customHeight="1" x14ac:dyDescent="0.25">
      <c r="A102" s="22" t="s">
        <v>34</v>
      </c>
      <c r="B102" s="109" t="s">
        <v>106</v>
      </c>
      <c r="C102" s="109"/>
      <c r="D102" s="109"/>
      <c r="E102" s="109"/>
      <c r="F102" s="109"/>
      <c r="G102" s="109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4" t="s">
        <v>107</v>
      </c>
      <c r="C103" s="94"/>
      <c r="D103" s="94"/>
      <c r="E103" s="94"/>
      <c r="F103" s="94"/>
      <c r="G103" s="94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3" t="s">
        <v>108</v>
      </c>
      <c r="C104" s="93"/>
      <c r="D104" s="93"/>
      <c r="E104" s="93"/>
      <c r="F104" s="93"/>
      <c r="G104" s="93"/>
      <c r="H104" s="23">
        <f t="shared" si="6"/>
        <v>0</v>
      </c>
      <c r="I104" s="24">
        <f>IF(F112=10%,G112,0)</f>
        <v>0</v>
      </c>
    </row>
    <row r="105" spans="1:12" ht="15" customHeight="1" x14ac:dyDescent="0.25">
      <c r="A105" s="17">
        <v>3</v>
      </c>
      <c r="B105" s="94" t="s">
        <v>109</v>
      </c>
      <c r="C105" s="94"/>
      <c r="D105" s="94"/>
      <c r="E105" s="94"/>
      <c r="F105" s="94"/>
      <c r="G105" s="94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3" t="s">
        <v>110</v>
      </c>
      <c r="C106" s="93"/>
      <c r="D106" s="93"/>
      <c r="E106" s="93"/>
      <c r="F106" s="93"/>
      <c r="G106" s="93"/>
      <c r="H106" s="23">
        <f t="shared" si="6"/>
        <v>0</v>
      </c>
      <c r="I106" s="24">
        <v>0</v>
      </c>
    </row>
    <row r="107" spans="1:12" ht="15" customHeight="1" x14ac:dyDescent="0.25">
      <c r="A107" s="17">
        <v>5</v>
      </c>
      <c r="B107" s="94" t="s">
        <v>111</v>
      </c>
      <c r="C107" s="94"/>
      <c r="D107" s="94"/>
      <c r="E107" s="94"/>
      <c r="F107" s="94"/>
      <c r="G107" s="94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4" t="s">
        <v>112</v>
      </c>
      <c r="C108" s="94"/>
      <c r="D108" s="94"/>
      <c r="E108" s="94"/>
      <c r="F108" s="94"/>
      <c r="G108" s="94"/>
      <c r="H108" s="23">
        <f t="shared" si="6"/>
        <v>0</v>
      </c>
      <c r="I108" s="24">
        <v>0</v>
      </c>
    </row>
    <row r="109" spans="1:12" ht="15" customHeight="1" x14ac:dyDescent="0.25">
      <c r="A109" s="111" t="s">
        <v>113</v>
      </c>
      <c r="B109" s="111"/>
      <c r="C109" s="111"/>
      <c r="D109" s="111"/>
      <c r="E109" s="111"/>
      <c r="F109" s="111"/>
      <c r="G109" s="111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4" t="s">
        <v>114</v>
      </c>
      <c r="C110" s="114"/>
      <c r="D110" s="114"/>
      <c r="E110" s="114"/>
      <c r="F110" s="114"/>
      <c r="G110" s="114"/>
      <c r="H110" s="114"/>
      <c r="I110" s="114"/>
    </row>
    <row r="111" spans="1:12" ht="5.25" customHeight="1" x14ac:dyDescent="0.25"/>
    <row r="112" spans="1:12" ht="48.75" customHeight="1" x14ac:dyDescent="0.25">
      <c r="A112" s="129" t="s">
        <v>115</v>
      </c>
      <c r="B112" s="129"/>
      <c r="C112" s="129"/>
      <c r="D112" s="129"/>
      <c r="E112" s="129"/>
      <c r="F112" s="55">
        <f>I27</f>
        <v>0.2</v>
      </c>
      <c r="G112" s="56">
        <f>I114*F112</f>
        <v>1477.19313176064</v>
      </c>
      <c r="H112" s="57" t="s">
        <v>116</v>
      </c>
      <c r="I112" s="58">
        <f>I82</f>
        <v>30.480000000000018</v>
      </c>
    </row>
    <row r="113" spans="1:12" s="61" customFormat="1" ht="16.5" customHeight="1" x14ac:dyDescent="0.25">
      <c r="A113" s="130" t="s">
        <v>117</v>
      </c>
      <c r="B113" s="130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31">
        <f>I40</f>
        <v>4216.7999999999993</v>
      </c>
      <c r="B114" s="131"/>
      <c r="C114" s="62">
        <f>I51</f>
        <v>1551.7823999999996</v>
      </c>
      <c r="D114" s="62">
        <f>I63</f>
        <v>1075.0436424</v>
      </c>
      <c r="E114" s="62">
        <f>I70</f>
        <v>146.72355599999997</v>
      </c>
      <c r="F114" s="62">
        <f>I74</f>
        <v>395.61606040319998</v>
      </c>
      <c r="G114" s="62">
        <f>I85</f>
        <v>30.480000000000018</v>
      </c>
      <c r="H114" s="62">
        <f>A114+C114+D114+E114+F114+G114</f>
        <v>7416.445658803199</v>
      </c>
      <c r="I114" s="62">
        <f>H114-I112</f>
        <v>7385.9656588031994</v>
      </c>
      <c r="J114" s="34"/>
    </row>
    <row r="115" spans="1:12" ht="4.5" customHeight="1" x14ac:dyDescent="0.25">
      <c r="A115" s="29"/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25">
      <c r="A116" s="22" t="s">
        <v>46</v>
      </c>
      <c r="B116" s="109" t="s">
        <v>125</v>
      </c>
      <c r="C116" s="109"/>
      <c r="D116" s="109"/>
      <c r="E116" s="109"/>
      <c r="F116" s="109"/>
      <c r="G116" s="109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4" t="s">
        <v>126</v>
      </c>
      <c r="C117" s="94"/>
      <c r="D117" s="94"/>
      <c r="E117" s="94"/>
      <c r="F117" s="94"/>
      <c r="G117" s="94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4" t="s">
        <v>127</v>
      </c>
      <c r="C118" s="94"/>
      <c r="D118" s="94"/>
      <c r="E118" s="94"/>
      <c r="F118" s="94"/>
      <c r="G118" s="94"/>
      <c r="H118" s="23">
        <f>I118/$I$127</f>
        <v>0</v>
      </c>
      <c r="I118" s="24">
        <v>0</v>
      </c>
    </row>
    <row r="119" spans="1:12" ht="35.450000000000003" customHeight="1" x14ac:dyDescent="0.25">
      <c r="A119" s="111" t="s">
        <v>184</v>
      </c>
      <c r="B119" s="111"/>
      <c r="C119" s="111"/>
      <c r="D119" s="111"/>
      <c r="E119" s="111"/>
      <c r="F119" s="111"/>
      <c r="G119" s="111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9" t="s">
        <v>128</v>
      </c>
      <c r="C121" s="109"/>
      <c r="D121" s="109"/>
      <c r="E121" s="109"/>
      <c r="F121" s="109"/>
      <c r="G121" s="109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4" t="s">
        <v>128</v>
      </c>
      <c r="C122" s="94"/>
      <c r="D122" s="94"/>
      <c r="E122" s="94"/>
      <c r="F122" s="94"/>
      <c r="G122" s="94"/>
      <c r="H122" s="23">
        <f>I122/I127</f>
        <v>0</v>
      </c>
      <c r="I122" s="24">
        <v>0</v>
      </c>
    </row>
    <row r="123" spans="1:12" ht="36.6" customHeight="1" x14ac:dyDescent="0.25">
      <c r="A123" s="111" t="s">
        <v>183</v>
      </c>
      <c r="B123" s="111"/>
      <c r="C123" s="111"/>
      <c r="D123" s="111"/>
      <c r="E123" s="111"/>
      <c r="F123" s="111"/>
      <c r="G123" s="111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3" t="s">
        <v>129</v>
      </c>
      <c r="B125" s="133"/>
      <c r="C125" s="133"/>
      <c r="D125" s="133"/>
      <c r="E125" s="133"/>
      <c r="F125" s="55">
        <v>0.18</v>
      </c>
      <c r="G125" s="56">
        <f>I127*F125</f>
        <v>1329.4738185845758</v>
      </c>
      <c r="H125" s="57" t="s">
        <v>116</v>
      </c>
      <c r="I125" s="58">
        <f>I82</f>
        <v>30.480000000000018</v>
      </c>
      <c r="L125" s="2"/>
    </row>
    <row r="126" spans="1:12" s="61" customFormat="1" ht="16.5" customHeight="1" x14ac:dyDescent="0.25">
      <c r="A126" s="130" t="s">
        <v>117</v>
      </c>
      <c r="B126" s="130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31">
        <f>I40</f>
        <v>4216.7999999999993</v>
      </c>
      <c r="B127" s="131"/>
      <c r="C127" s="62">
        <f>I51</f>
        <v>1551.7823999999996</v>
      </c>
      <c r="D127" s="62">
        <f>I63</f>
        <v>1075.0436424</v>
      </c>
      <c r="E127" s="62">
        <f>I70</f>
        <v>146.72355599999997</v>
      </c>
      <c r="F127" s="62">
        <f>I74</f>
        <v>395.61606040319998</v>
      </c>
      <c r="G127" s="62">
        <f>I85</f>
        <v>30.480000000000018</v>
      </c>
      <c r="H127" s="62">
        <f>A127+C127+D127+E127+F127+G127</f>
        <v>7416.445658803199</v>
      </c>
      <c r="I127" s="62">
        <f>H127-I125</f>
        <v>7385.9656588031994</v>
      </c>
      <c r="J127" s="34"/>
      <c r="L127" s="2"/>
    </row>
    <row r="128" spans="1:12" ht="4.5" customHeight="1" x14ac:dyDescent="0.25"/>
    <row r="129" spans="1:10" ht="12" customHeight="1" x14ac:dyDescent="0.25">
      <c r="A129" s="123" t="s">
        <v>130</v>
      </c>
      <c r="B129" s="123"/>
      <c r="C129" s="123"/>
      <c r="D129" s="123"/>
      <c r="E129" s="123"/>
      <c r="F129" s="123"/>
      <c r="G129" s="123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8" t="s">
        <v>131</v>
      </c>
      <c r="B131" s="108"/>
      <c r="C131" s="108"/>
      <c r="D131" s="108"/>
      <c r="E131" s="108"/>
      <c r="F131" s="108"/>
      <c r="G131" s="108"/>
      <c r="H131" s="108"/>
      <c r="I131" s="108"/>
    </row>
    <row r="132" spans="1:10" ht="33.75" customHeight="1" x14ac:dyDescent="0.25">
      <c r="A132" s="22" t="s">
        <v>34</v>
      </c>
      <c r="B132" s="109" t="s">
        <v>132</v>
      </c>
      <c r="C132" s="109"/>
      <c r="D132" s="109"/>
      <c r="E132" s="109"/>
      <c r="F132" s="109"/>
      <c r="G132" s="109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4" t="s">
        <v>133</v>
      </c>
      <c r="C133" s="94"/>
      <c r="D133" s="94"/>
      <c r="E133" s="94"/>
      <c r="F133" s="94"/>
      <c r="G133" s="94"/>
      <c r="H133" s="23">
        <f>I133/$I$99</f>
        <v>1.9241982507288632E-2</v>
      </c>
      <c r="I133" s="24">
        <f>($D$143/$E$144)*G143</f>
        <v>142.70711763294787</v>
      </c>
    </row>
    <row r="134" spans="1:10" ht="15" customHeight="1" x14ac:dyDescent="0.25">
      <c r="A134" s="17">
        <v>2</v>
      </c>
      <c r="B134" s="94" t="s">
        <v>134</v>
      </c>
      <c r="C134" s="94"/>
      <c r="D134" s="94"/>
      <c r="E134" s="94"/>
      <c r="F134" s="94"/>
      <c r="G134" s="94"/>
      <c r="H134" s="23">
        <f>I134/$I$99</f>
        <v>8.8629737609329462E-2</v>
      </c>
      <c r="I134" s="24">
        <f>($D$143/$E$144)*G144</f>
        <v>657.31763273357808</v>
      </c>
    </row>
    <row r="135" spans="1:10" ht="15" customHeight="1" x14ac:dyDescent="0.25">
      <c r="A135" s="17">
        <v>3</v>
      </c>
      <c r="B135" s="94" t="s">
        <v>14</v>
      </c>
      <c r="C135" s="94"/>
      <c r="D135" s="94"/>
      <c r="E135" s="94"/>
      <c r="F135" s="94"/>
      <c r="G135" s="94"/>
      <c r="H135" s="23">
        <f>I135/$I$99</f>
        <v>5.830903790087464E-2</v>
      </c>
      <c r="I135" s="24">
        <f>($D$143/$E$144)*G145</f>
        <v>432.44581100893294</v>
      </c>
    </row>
    <row r="136" spans="1:10" ht="15" customHeight="1" x14ac:dyDescent="0.25">
      <c r="A136" s="17">
        <v>4</v>
      </c>
      <c r="B136" s="94" t="s">
        <v>135</v>
      </c>
      <c r="C136" s="94"/>
      <c r="D136" s="94"/>
      <c r="E136" s="94"/>
      <c r="F136" s="94"/>
      <c r="G136" s="94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4" t="s">
        <v>136</v>
      </c>
      <c r="C137" s="94"/>
      <c r="D137" s="94"/>
      <c r="E137" s="94"/>
      <c r="F137" s="94"/>
      <c r="G137" s="94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11" t="s">
        <v>137</v>
      </c>
      <c r="B138" s="111"/>
      <c r="C138" s="111"/>
      <c r="D138" s="111"/>
      <c r="E138" s="111"/>
      <c r="F138" s="111"/>
      <c r="G138" s="111"/>
      <c r="H138" s="25">
        <f>H133+H134+H135+H136+H137</f>
        <v>0.16618075801749274</v>
      </c>
      <c r="I138" s="26">
        <f>SUM(I133:I137)</f>
        <v>1232.4705613754588</v>
      </c>
    </row>
    <row r="139" spans="1:10" ht="11.25" customHeight="1" x14ac:dyDescent="0.25">
      <c r="A139" s="29" t="s">
        <v>138</v>
      </c>
      <c r="B139" s="114" t="s">
        <v>139</v>
      </c>
      <c r="C139" s="114"/>
      <c r="D139" s="114"/>
      <c r="E139" s="114"/>
      <c r="F139" s="114"/>
      <c r="G139" s="114"/>
      <c r="H139" s="114"/>
      <c r="I139" s="114"/>
    </row>
    <row r="140" spans="1:10" ht="18.75" customHeight="1" x14ac:dyDescent="0.25">
      <c r="A140" s="29" t="s">
        <v>140</v>
      </c>
      <c r="B140" s="134" t="s">
        <v>141</v>
      </c>
      <c r="C140" s="134"/>
      <c r="D140" s="134"/>
      <c r="E140" s="134"/>
      <c r="F140" s="134"/>
      <c r="G140" s="134"/>
      <c r="H140" s="134"/>
      <c r="I140" s="134"/>
    </row>
    <row r="141" spans="1:10" ht="13.5" customHeight="1" x14ac:dyDescent="0.25">
      <c r="A141" s="116" t="s">
        <v>142</v>
      </c>
      <c r="B141" s="116"/>
      <c r="C141" s="116"/>
      <c r="D141" s="116"/>
      <c r="E141" s="116"/>
      <c r="F141" s="116"/>
      <c r="G141" s="116"/>
      <c r="H141" s="116"/>
      <c r="I141" s="116"/>
    </row>
    <row r="142" spans="1:10" ht="13.5" customHeight="1" x14ac:dyDescent="0.25">
      <c r="A142" s="106" t="s">
        <v>143</v>
      </c>
      <c r="B142" s="106"/>
      <c r="C142" s="17" t="s">
        <v>144</v>
      </c>
      <c r="D142" s="103" t="s">
        <v>145</v>
      </c>
      <c r="E142" s="103"/>
      <c r="F142" s="17" t="s">
        <v>146</v>
      </c>
      <c r="G142" s="63" t="s">
        <v>147</v>
      </c>
      <c r="H142" s="106" t="s">
        <v>148</v>
      </c>
      <c r="I142" s="106"/>
    </row>
    <row r="143" spans="1:10" ht="13.5" customHeight="1" x14ac:dyDescent="0.25">
      <c r="A143" s="139">
        <f>I99</f>
        <v>7416.445658803199</v>
      </c>
      <c r="B143" s="139"/>
      <c r="C143" s="24">
        <f>I129</f>
        <v>0</v>
      </c>
      <c r="D143" s="140">
        <f>A143+C143</f>
        <v>7416.445658803199</v>
      </c>
      <c r="E143" s="140"/>
      <c r="F143" s="17" t="str">
        <f>B133</f>
        <v>PIS</v>
      </c>
      <c r="G143" s="64">
        <v>1.6500000000000001E-2</v>
      </c>
      <c r="H143" s="136">
        <v>6.4999999999999997E-3</v>
      </c>
      <c r="I143" s="136"/>
      <c r="J143" s="34"/>
    </row>
    <row r="144" spans="1:10" ht="13.5" customHeight="1" x14ac:dyDescent="0.25">
      <c r="A144" s="141" t="s">
        <v>149</v>
      </c>
      <c r="B144" s="141"/>
      <c r="C144" s="63">
        <v>1</v>
      </c>
      <c r="D144" s="65">
        <f>G148/1</f>
        <v>0.14250000000000002</v>
      </c>
      <c r="E144" s="66">
        <f>C144-D144</f>
        <v>0.85749999999999993</v>
      </c>
      <c r="F144" s="17" t="str">
        <f>B134</f>
        <v>COFINS</v>
      </c>
      <c r="G144" s="64">
        <v>7.5999999999999998E-2</v>
      </c>
      <c r="H144" s="136">
        <v>0.03</v>
      </c>
      <c r="I144" s="136"/>
    </row>
    <row r="145" spans="1:10" ht="13.5" customHeight="1" x14ac:dyDescent="0.25">
      <c r="A145" s="142" t="s">
        <v>150</v>
      </c>
      <c r="B145" s="142"/>
      <c r="C145" s="17">
        <v>1</v>
      </c>
      <c r="D145" s="67">
        <f>H148</f>
        <v>8.6499999999999994E-2</v>
      </c>
      <c r="E145" s="68">
        <f>C145-D145</f>
        <v>0.91349999999999998</v>
      </c>
      <c r="F145" s="17" t="str">
        <f>B135</f>
        <v>ISS</v>
      </c>
      <c r="G145" s="64">
        <f>I11</f>
        <v>0.05</v>
      </c>
      <c r="H145" s="136">
        <f>I11</f>
        <v>0.05</v>
      </c>
      <c r="I145" s="136"/>
    </row>
    <row r="146" spans="1:10" ht="13.5" customHeight="1" x14ac:dyDescent="0.25">
      <c r="A146" s="135" t="s">
        <v>151</v>
      </c>
      <c r="B146" s="135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6">
        <v>0</v>
      </c>
      <c r="I146" s="136"/>
    </row>
    <row r="147" spans="1:10" ht="13.5" customHeight="1" x14ac:dyDescent="0.25">
      <c r="A147" s="137" t="s">
        <v>153</v>
      </c>
      <c r="B147" s="137" t="s">
        <v>154</v>
      </c>
      <c r="C147" s="137"/>
      <c r="D147" s="137"/>
      <c r="E147" s="137"/>
      <c r="F147" s="12" t="s">
        <v>155</v>
      </c>
      <c r="G147" s="64">
        <v>0</v>
      </c>
      <c r="H147" s="136">
        <v>0</v>
      </c>
      <c r="I147" s="136"/>
    </row>
    <row r="148" spans="1:10" ht="18" customHeight="1" x14ac:dyDescent="0.25">
      <c r="A148" s="137"/>
      <c r="B148" s="137"/>
      <c r="C148" s="137"/>
      <c r="D148" s="137"/>
      <c r="E148" s="137"/>
      <c r="F148" s="3" t="s">
        <v>156</v>
      </c>
      <c r="G148" s="71">
        <f>SUM(G143:G147)</f>
        <v>0.14250000000000002</v>
      </c>
      <c r="H148" s="138">
        <f>SUM(H143:I147)</f>
        <v>8.6499999999999994E-2</v>
      </c>
      <c r="I148" s="138"/>
    </row>
    <row r="149" spans="1:10" ht="18" customHeight="1" x14ac:dyDescent="0.25">
      <c r="A149" s="29" t="s">
        <v>157</v>
      </c>
      <c r="B149" s="134" t="s">
        <v>158</v>
      </c>
      <c r="C149" s="134"/>
      <c r="D149" s="134"/>
      <c r="E149" s="134"/>
      <c r="F149" s="134"/>
      <c r="G149" s="134"/>
      <c r="H149" s="134"/>
      <c r="I149" s="134"/>
    </row>
    <row r="150" spans="1:10" ht="4.5" customHeight="1" x14ac:dyDescent="0.25">
      <c r="A150" s="72"/>
      <c r="B150" s="143"/>
      <c r="C150" s="143"/>
      <c r="D150" s="143"/>
      <c r="E150" s="143"/>
      <c r="F150" s="143"/>
      <c r="G150" s="143"/>
      <c r="H150" s="143"/>
      <c r="I150" s="143"/>
    </row>
    <row r="151" spans="1:10" ht="12" customHeight="1" x14ac:dyDescent="0.25">
      <c r="A151" s="123" t="s">
        <v>159</v>
      </c>
      <c r="B151" s="123"/>
      <c r="C151" s="123"/>
      <c r="D151" s="123"/>
      <c r="E151" s="123"/>
      <c r="F151" s="123"/>
      <c r="G151" s="123"/>
      <c r="H151" s="47">
        <f>H138</f>
        <v>0.16618075801749274</v>
      </c>
      <c r="I151" s="48">
        <f>I138</f>
        <v>1232.4705613754588</v>
      </c>
    </row>
    <row r="152" spans="1:10" ht="4.5" customHeight="1" x14ac:dyDescent="0.25"/>
    <row r="153" spans="1:10" ht="11.25" customHeight="1" x14ac:dyDescent="0.25">
      <c r="A153" s="144" t="s">
        <v>160</v>
      </c>
      <c r="B153" s="144"/>
      <c r="C153" s="144"/>
      <c r="D153" s="144"/>
      <c r="E153" s="144"/>
      <c r="F153" s="144"/>
      <c r="G153" s="144"/>
      <c r="H153" s="144"/>
      <c r="I153" s="144"/>
    </row>
    <row r="154" spans="1:10" ht="11.25" customHeight="1" x14ac:dyDescent="0.25">
      <c r="A154" s="108" t="s">
        <v>33</v>
      </c>
      <c r="B154" s="108"/>
      <c r="C154" s="108"/>
      <c r="D154" s="108"/>
      <c r="E154" s="108"/>
      <c r="F154" s="108"/>
      <c r="G154" s="108"/>
      <c r="H154" s="108"/>
      <c r="I154" s="108"/>
    </row>
    <row r="155" spans="1:10" ht="15" customHeight="1" x14ac:dyDescent="0.25">
      <c r="A155" s="17">
        <v>1</v>
      </c>
      <c r="B155" s="94" t="s">
        <v>161</v>
      </c>
      <c r="C155" s="94"/>
      <c r="D155" s="94"/>
      <c r="E155" s="94"/>
      <c r="F155" s="94"/>
      <c r="G155" s="94"/>
      <c r="H155" s="23">
        <f>I155/$G$172</f>
        <v>0.48755241612375033</v>
      </c>
      <c r="I155" s="73">
        <f>I40</f>
        <v>4216.7999999999993</v>
      </c>
    </row>
    <row r="156" spans="1:10" ht="15" customHeight="1" x14ac:dyDescent="0.25">
      <c r="A156" s="17">
        <v>2</v>
      </c>
      <c r="B156" s="94" t="s">
        <v>162</v>
      </c>
      <c r="C156" s="94"/>
      <c r="D156" s="94"/>
      <c r="E156" s="94"/>
      <c r="F156" s="94"/>
      <c r="G156" s="94"/>
      <c r="H156" s="23">
        <f>I156/$G$172</f>
        <v>0.36642344290597539</v>
      </c>
      <c r="I156" s="73">
        <f>I51+I63+I70+I74</f>
        <v>3169.1656588031992</v>
      </c>
    </row>
    <row r="157" spans="1:10" ht="15" customHeight="1" x14ac:dyDescent="0.25">
      <c r="A157" s="17">
        <v>3</v>
      </c>
      <c r="B157" s="94" t="s">
        <v>163</v>
      </c>
      <c r="C157" s="94"/>
      <c r="D157" s="94"/>
      <c r="E157" s="94"/>
      <c r="F157" s="94"/>
      <c r="G157" s="94"/>
      <c r="H157" s="23">
        <f>I157/$G$172</f>
        <v>3.524140970274123E-3</v>
      </c>
      <c r="I157" s="73">
        <f>I85</f>
        <v>30.480000000000018</v>
      </c>
    </row>
    <row r="158" spans="1:10" s="28" customFormat="1" ht="15" customHeight="1" x14ac:dyDescent="0.25">
      <c r="A158" s="123" t="s">
        <v>164</v>
      </c>
      <c r="B158" s="123"/>
      <c r="C158" s="123"/>
      <c r="D158" s="123"/>
      <c r="E158" s="123"/>
      <c r="F158" s="123"/>
      <c r="G158" s="123"/>
      <c r="H158" s="47">
        <f>H155+H156+H157</f>
        <v>0.85749999999999982</v>
      </c>
      <c r="I158" s="48">
        <f>SUM(I155:I157)</f>
        <v>7416.445658803199</v>
      </c>
      <c r="J158" s="35"/>
    </row>
    <row r="159" spans="1:10" ht="4.5" customHeight="1" x14ac:dyDescent="0.25"/>
    <row r="160" spans="1:10" ht="11.25" customHeight="1" x14ac:dyDescent="0.25">
      <c r="A160" s="108" t="s">
        <v>105</v>
      </c>
      <c r="B160" s="108"/>
      <c r="C160" s="108"/>
      <c r="D160" s="108"/>
      <c r="E160" s="108"/>
      <c r="F160" s="108"/>
      <c r="G160" s="108"/>
      <c r="H160" s="108"/>
      <c r="I160" s="108"/>
    </row>
    <row r="161" spans="1:11" ht="15" customHeight="1" x14ac:dyDescent="0.25">
      <c r="A161" s="17">
        <v>1</v>
      </c>
      <c r="B161" s="94" t="s">
        <v>165</v>
      </c>
      <c r="C161" s="94"/>
      <c r="D161" s="94"/>
      <c r="E161" s="94"/>
      <c r="F161" s="94"/>
      <c r="G161" s="94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4" t="s">
        <v>166</v>
      </c>
      <c r="C162" s="94"/>
      <c r="D162" s="94"/>
      <c r="E162" s="94"/>
      <c r="F162" s="94"/>
      <c r="G162" s="94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4" t="s">
        <v>167</v>
      </c>
      <c r="C163" s="94"/>
      <c r="D163" s="94"/>
      <c r="E163" s="94"/>
      <c r="F163" s="94"/>
      <c r="G163" s="94"/>
      <c r="H163" s="23">
        <f>I163/$G$172</f>
        <v>0</v>
      </c>
      <c r="I163" s="24">
        <f>I123</f>
        <v>0</v>
      </c>
    </row>
    <row r="164" spans="1:11" ht="15" customHeight="1" x14ac:dyDescent="0.25">
      <c r="A164" s="123" t="s">
        <v>168</v>
      </c>
      <c r="B164" s="123"/>
      <c r="C164" s="123"/>
      <c r="D164" s="123"/>
      <c r="E164" s="123"/>
      <c r="F164" s="123"/>
      <c r="G164" s="123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8" t="s">
        <v>131</v>
      </c>
      <c r="B166" s="108"/>
      <c r="C166" s="108"/>
      <c r="D166" s="108"/>
      <c r="E166" s="108"/>
      <c r="F166" s="108"/>
      <c r="G166" s="108"/>
      <c r="H166" s="108"/>
      <c r="I166" s="108"/>
    </row>
    <row r="167" spans="1:11" ht="15" customHeight="1" x14ac:dyDescent="0.25">
      <c r="A167" s="17">
        <v>1</v>
      </c>
      <c r="B167" s="94" t="s">
        <v>169</v>
      </c>
      <c r="C167" s="94"/>
      <c r="D167" s="94"/>
      <c r="E167" s="94"/>
      <c r="F167" s="94"/>
      <c r="G167" s="94"/>
      <c r="H167" s="23">
        <f>I167/$G$172</f>
        <v>0.14249999999999999</v>
      </c>
      <c r="I167" s="24">
        <f>I138</f>
        <v>1232.4705613754588</v>
      </c>
    </row>
    <row r="168" spans="1:11" ht="15" customHeight="1" x14ac:dyDescent="0.25">
      <c r="A168" s="123" t="s">
        <v>170</v>
      </c>
      <c r="B168" s="123"/>
      <c r="C168" s="123"/>
      <c r="D168" s="123"/>
      <c r="E168" s="123"/>
      <c r="F168" s="123"/>
      <c r="G168" s="123"/>
      <c r="H168" s="47">
        <f>H167</f>
        <v>0.14249999999999999</v>
      </c>
      <c r="I168" s="48">
        <f>I138</f>
        <v>1232.4705613754588</v>
      </c>
      <c r="K168" s="41"/>
    </row>
    <row r="169" spans="1:11" ht="4.5" customHeight="1" x14ac:dyDescent="0.25"/>
    <row r="170" spans="1:11" ht="11.25" customHeight="1" x14ac:dyDescent="0.25">
      <c r="A170" s="148" t="s">
        <v>160</v>
      </c>
      <c r="B170" s="148"/>
      <c r="C170" s="148"/>
      <c r="D170" s="148"/>
      <c r="E170" s="148"/>
      <c r="F170" s="148"/>
      <c r="G170" s="148"/>
      <c r="H170" s="148"/>
      <c r="I170" s="148"/>
    </row>
    <row r="171" spans="1:11" ht="45" customHeight="1" x14ac:dyDescent="0.25">
      <c r="A171" s="145" t="s">
        <v>171</v>
      </c>
      <c r="B171" s="145"/>
      <c r="C171" s="145"/>
      <c r="D171" s="145"/>
      <c r="E171" s="145"/>
      <c r="F171" s="145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6" t="str">
        <f>D5</f>
        <v>Gerente de Manutenção (técnico em edificações com experiência como encarregado ou gerente de manutenção, comprovada em carteira de trabalho)</v>
      </c>
      <c r="B172" s="146"/>
      <c r="C172" s="146"/>
      <c r="D172" s="146"/>
      <c r="E172" s="146"/>
      <c r="F172" s="146"/>
      <c r="G172" s="75">
        <f>I158+I164+I168</f>
        <v>8648.9162201786585</v>
      </c>
      <c r="H172" s="74">
        <f>IF(D6="12x36",2,1)</f>
        <v>1</v>
      </c>
      <c r="I172" s="75">
        <f>G172*H172</f>
        <v>8648.9162201786585</v>
      </c>
    </row>
    <row r="173" spans="1:11" x14ac:dyDescent="0.25">
      <c r="A173" s="146"/>
      <c r="B173" s="146"/>
      <c r="C173" s="146"/>
      <c r="D173" s="146"/>
      <c r="E173" s="146"/>
      <c r="F173" s="146"/>
      <c r="G173" s="74"/>
      <c r="H173" s="74"/>
      <c r="I173" s="75"/>
    </row>
    <row r="174" spans="1:11" s="28" customFormat="1" ht="12" customHeight="1" x14ac:dyDescent="0.25">
      <c r="A174" s="147" t="s">
        <v>175</v>
      </c>
      <c r="B174" s="147"/>
      <c r="C174" s="147"/>
      <c r="D174" s="147"/>
      <c r="E174" s="147"/>
      <c r="F174" s="147"/>
      <c r="G174" s="147"/>
      <c r="H174" s="147"/>
      <c r="I174" s="76">
        <f>I172</f>
        <v>8648.9162201786585</v>
      </c>
      <c r="J174" s="35"/>
    </row>
  </sheetData>
  <mergeCells count="173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22"/>
  <sheetViews>
    <sheetView tabSelected="1" view="pageBreakPreview" zoomScaleNormal="100" workbookViewId="0">
      <selection activeCell="I118" sqref="I118"/>
    </sheetView>
  </sheetViews>
  <sheetFormatPr defaultColWidth="8.42578125" defaultRowHeight="15" x14ac:dyDescent="0.25"/>
  <cols>
    <col min="1" max="1" width="29" style="77" customWidth="1"/>
    <col min="2" max="2" width="12.5703125" style="77" customWidth="1"/>
    <col min="3" max="3" width="7.140625" style="77" customWidth="1"/>
    <col min="4" max="4" width="14" style="77" customWidth="1"/>
    <col min="5" max="16384" width="8.42578125" style="77"/>
  </cols>
  <sheetData>
    <row r="1" spans="1:4" x14ac:dyDescent="0.25">
      <c r="A1" s="150" t="s">
        <v>176</v>
      </c>
      <c r="B1" s="150"/>
      <c r="C1" s="150"/>
      <c r="D1" s="150"/>
    </row>
    <row r="2" spans="1:4" ht="29.25" customHeight="1" x14ac:dyDescent="0.25">
      <c r="A2" s="78" t="s">
        <v>177</v>
      </c>
      <c r="B2" s="79" t="s">
        <v>94</v>
      </c>
      <c r="C2" s="79" t="s">
        <v>178</v>
      </c>
      <c r="D2" s="79" t="s">
        <v>179</v>
      </c>
    </row>
    <row r="3" spans="1:4" x14ac:dyDescent="0.25">
      <c r="A3" s="80" t="s">
        <v>196</v>
      </c>
      <c r="B3" s="81">
        <f>'Engenheiro 40h'!I174</f>
        <v>22123.278447613389</v>
      </c>
      <c r="C3" s="82">
        <v>1</v>
      </c>
      <c r="D3" s="81">
        <f t="shared" ref="D3:D18" si="0">C3*B3</f>
        <v>22123.278447613389</v>
      </c>
    </row>
    <row r="4" spans="1:4" x14ac:dyDescent="0.25">
      <c r="A4" s="80" t="s">
        <v>197</v>
      </c>
      <c r="B4" s="81">
        <f>'Engenheiro 20h '!I174</f>
        <v>11061.639223806695</v>
      </c>
      <c r="C4" s="82">
        <v>1</v>
      </c>
      <c r="D4" s="81">
        <f t="shared" si="0"/>
        <v>11061.639223806695</v>
      </c>
    </row>
    <row r="5" spans="1:4" x14ac:dyDescent="0.25">
      <c r="A5" s="80" t="s">
        <v>198</v>
      </c>
      <c r="B5" s="81">
        <f>Arquiteto!I174</f>
        <v>22123.278447613389</v>
      </c>
      <c r="C5" s="82">
        <v>1</v>
      </c>
      <c r="D5" s="81">
        <f t="shared" si="0"/>
        <v>22123.278447613389</v>
      </c>
    </row>
    <row r="6" spans="1:4" x14ac:dyDescent="0.25">
      <c r="A6" s="80" t="s">
        <v>199</v>
      </c>
      <c r="B6" s="81">
        <f>'Tec segurança trab'!I174</f>
        <v>6732.3787148314868</v>
      </c>
      <c r="C6" s="82">
        <v>1</v>
      </c>
      <c r="D6" s="81">
        <f t="shared" si="0"/>
        <v>6732.3787148314868</v>
      </c>
    </row>
    <row r="7" spans="1:4" x14ac:dyDescent="0.25">
      <c r="A7" s="80" t="s">
        <v>200</v>
      </c>
      <c r="B7" s="81">
        <f>'Gerente de Manut'!I174</f>
        <v>8648.9162201786585</v>
      </c>
      <c r="C7" s="82">
        <v>1</v>
      </c>
      <c r="D7" s="81">
        <f t="shared" si="0"/>
        <v>8648.9162201786585</v>
      </c>
    </row>
    <row r="8" spans="1:4" x14ac:dyDescent="0.25">
      <c r="A8" s="80" t="s">
        <v>188</v>
      </c>
      <c r="B8" s="81">
        <f>Almoxarife!I174</f>
        <v>4633.7895400862963</v>
      </c>
      <c r="C8" s="82">
        <v>1</v>
      </c>
      <c r="D8" s="81">
        <f t="shared" si="0"/>
        <v>4633.7895400862963</v>
      </c>
    </row>
    <row r="9" spans="1:4" x14ac:dyDescent="0.25">
      <c r="A9" s="80" t="s">
        <v>202</v>
      </c>
      <c r="B9" s="81">
        <f>'Téc edificações'!I174</f>
        <v>6187.9530685574318</v>
      </c>
      <c r="C9" s="82">
        <v>3</v>
      </c>
      <c r="D9" s="81">
        <f t="shared" si="0"/>
        <v>18563.859205672296</v>
      </c>
    </row>
    <row r="10" spans="1:4" x14ac:dyDescent="0.25">
      <c r="A10" s="80" t="s">
        <v>203</v>
      </c>
      <c r="B10" s="81">
        <f>'Téc eletricista'!I174</f>
        <v>8033.6754322733505</v>
      </c>
      <c r="C10" s="82">
        <v>2</v>
      </c>
      <c r="D10" s="81">
        <f t="shared" si="0"/>
        <v>16067.350864546701</v>
      </c>
    </row>
    <row r="11" spans="1:4" ht="30" x14ac:dyDescent="0.25">
      <c r="A11" s="90" t="s">
        <v>204</v>
      </c>
      <c r="B11" s="91">
        <f>'Téc telecomun'!I174</f>
        <v>6187.9530685574318</v>
      </c>
      <c r="C11" s="92">
        <v>2</v>
      </c>
      <c r="D11" s="91">
        <f t="shared" si="0"/>
        <v>12375.906137114864</v>
      </c>
    </row>
    <row r="12" spans="1:4" x14ac:dyDescent="0.25">
      <c r="A12" s="80" t="s">
        <v>205</v>
      </c>
      <c r="B12" s="81">
        <f>Hidráulico!I174</f>
        <v>5579.9539549145193</v>
      </c>
      <c r="C12" s="82">
        <v>1</v>
      </c>
      <c r="D12" s="81">
        <f t="shared" si="0"/>
        <v>5579.9539549145193</v>
      </c>
    </row>
    <row r="13" spans="1:4" x14ac:dyDescent="0.25">
      <c r="A13" s="80" t="s">
        <v>206</v>
      </c>
      <c r="B13" s="81">
        <f>MarcenCarpint!I174</f>
        <v>4633.7895400862963</v>
      </c>
      <c r="C13" s="82">
        <v>2</v>
      </c>
      <c r="D13" s="81">
        <f t="shared" si="0"/>
        <v>9267.5790801725925</v>
      </c>
    </row>
    <row r="14" spans="1:4" x14ac:dyDescent="0.25">
      <c r="A14" s="80" t="s">
        <v>207</v>
      </c>
      <c r="B14" s="81">
        <f>'Téc refriger'!I174</f>
        <v>6187.9530685574318</v>
      </c>
      <c r="C14" s="82">
        <v>1</v>
      </c>
      <c r="D14" s="81">
        <f t="shared" si="0"/>
        <v>6187.9530685574318</v>
      </c>
    </row>
    <row r="15" spans="1:4" x14ac:dyDescent="0.25">
      <c r="A15" s="80" t="s">
        <v>190</v>
      </c>
      <c r="B15" s="81">
        <f>Pedreiro!I174</f>
        <v>4633.7895400862963</v>
      </c>
      <c r="C15" s="82">
        <v>1</v>
      </c>
      <c r="D15" s="81">
        <f t="shared" si="0"/>
        <v>4633.7895400862963</v>
      </c>
    </row>
    <row r="16" spans="1:4" x14ac:dyDescent="0.25">
      <c r="A16" s="80" t="s">
        <v>201</v>
      </c>
      <c r="B16" s="81">
        <f>'Aux de Manutenção'!I174</f>
        <v>5048.4221761041917</v>
      </c>
      <c r="C16" s="82">
        <v>5</v>
      </c>
      <c r="D16" s="81">
        <f t="shared" si="0"/>
        <v>25242.110880520959</v>
      </c>
    </row>
    <row r="17" spans="1:4" x14ac:dyDescent="0.25">
      <c r="A17" s="80" t="s">
        <v>192</v>
      </c>
      <c r="B17" s="81">
        <f>Pintor!I174</f>
        <v>4633.7895400862963</v>
      </c>
      <c r="C17" s="82">
        <v>1</v>
      </c>
      <c r="D17" s="81">
        <f t="shared" si="0"/>
        <v>4633.7895400862963</v>
      </c>
    </row>
    <row r="18" spans="1:4" x14ac:dyDescent="0.25">
      <c r="A18" s="80" t="s">
        <v>193</v>
      </c>
      <c r="B18" s="81">
        <f>Gesseiro!I174</f>
        <v>4633.7895400862963</v>
      </c>
      <c r="C18" s="82">
        <v>1</v>
      </c>
      <c r="D18" s="81">
        <f t="shared" si="0"/>
        <v>4633.7895400862963</v>
      </c>
    </row>
    <row r="19" spans="1:4" x14ac:dyDescent="0.25">
      <c r="A19" s="151" t="s">
        <v>156</v>
      </c>
      <c r="B19" s="151"/>
      <c r="C19" s="83">
        <f>SUM(C3:C18)</f>
        <v>25</v>
      </c>
      <c r="D19" s="84">
        <f>SUM(D3:D18)</f>
        <v>182509.36240588813</v>
      </c>
    </row>
    <row r="22" spans="1:4" x14ac:dyDescent="0.25">
      <c r="D22" s="85"/>
    </row>
    <row r="25" spans="1:4" x14ac:dyDescent="0.25">
      <c r="A25" s="86"/>
    </row>
    <row r="106" spans="9:9" x14ac:dyDescent="0.25">
      <c r="I106" s="77">
        <v>0</v>
      </c>
    </row>
    <row r="117" spans="9:9" x14ac:dyDescent="0.25">
      <c r="I117" s="77">
        <v>0</v>
      </c>
    </row>
    <row r="118" spans="9:9" x14ac:dyDescent="0.25">
      <c r="I118" s="77">
        <v>0</v>
      </c>
    </row>
    <row r="122" spans="9:9" x14ac:dyDescent="0.25">
      <c r="I122" s="77">
        <v>0</v>
      </c>
    </row>
  </sheetData>
  <mergeCells count="2">
    <mergeCell ref="A1:D1"/>
    <mergeCell ref="A19:B19"/>
  </mergeCells>
  <pageMargins left="0.51180555555555596" right="0.51180555555555596" top="0.78749999999999998" bottom="0.78749999999999998" header="0.511811023622047" footer="0.511811023622047"/>
  <pageSetup paperSize="9" scale="4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16</vt:i4>
      </vt:variant>
    </vt:vector>
  </HeadingPairs>
  <TitlesOfParts>
    <vt:vector size="33" baseType="lpstr">
      <vt:lpstr>Almoxarife</vt:lpstr>
      <vt:lpstr>MarcenCarpint</vt:lpstr>
      <vt:lpstr>Pedreiro</vt:lpstr>
      <vt:lpstr>Aux de Manutenção</vt:lpstr>
      <vt:lpstr>Pintor</vt:lpstr>
      <vt:lpstr>Gesseiro</vt:lpstr>
      <vt:lpstr>Tec segurança trab</vt:lpstr>
      <vt:lpstr>Téc edificações</vt:lpstr>
      <vt:lpstr>Téc eletricista</vt:lpstr>
      <vt:lpstr>Téc telecomun</vt:lpstr>
      <vt:lpstr>Téc refriger</vt:lpstr>
      <vt:lpstr>Hidráulico</vt:lpstr>
      <vt:lpstr>Engenheiro 40h</vt:lpstr>
      <vt:lpstr>Engenheiro 20h </vt:lpstr>
      <vt:lpstr>Arquiteto</vt:lpstr>
      <vt:lpstr>Gerente de Manut</vt:lpstr>
      <vt:lpstr>Resumo</vt:lpstr>
      <vt:lpstr>Almoxarife!Area_de_impressao</vt:lpstr>
      <vt:lpstr>Arquiteto!Area_de_impressao</vt:lpstr>
      <vt:lpstr>'Aux de Manutenção'!Area_de_impressao</vt:lpstr>
      <vt:lpstr>'Engenheiro 20h '!Area_de_impressao</vt:lpstr>
      <vt:lpstr>'Engenheiro 40h'!Area_de_impressao</vt:lpstr>
      <vt:lpstr>'Gerente de Manut'!Area_de_impressao</vt:lpstr>
      <vt:lpstr>Gesseiro!Area_de_impressao</vt:lpstr>
      <vt:lpstr>Hidráulico!Area_de_impressao</vt:lpstr>
      <vt:lpstr>MarcenCarpint!Area_de_impressao</vt:lpstr>
      <vt:lpstr>Pedreiro!Area_de_impressao</vt:lpstr>
      <vt:lpstr>Pintor!Area_de_impressao</vt:lpstr>
      <vt:lpstr>'Téc edificações'!Area_de_impressao</vt:lpstr>
      <vt:lpstr>'Téc eletricista'!Area_de_impressao</vt:lpstr>
      <vt:lpstr>'Téc refriger'!Area_de_impressao</vt:lpstr>
      <vt:lpstr>'Tec segurança trab'!Area_de_impressao</vt:lpstr>
      <vt:lpstr>'Téc telecomun'!Area_de_impressao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2025-03-24T19:10:04Z</dcterms:modified>
  <dc:language>pt-BR</dc:language>
</cp:coreProperties>
</file>