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19 2026\"/>
    </mc:Choice>
  </mc:AlternateContent>
  <xr:revisionPtr revIDLastSave="0" documentId="8_{4CF85740-0A70-4411-8676-973DD4A16D92}" xr6:coauthVersionLast="47" xr6:coauthVersionMax="47" xr10:uidLastSave="{00000000-0000-0000-0000-000000000000}"/>
  <bookViews>
    <workbookView xWindow="-120" yWindow="-120" windowWidth="29040" windowHeight="15720" tabRatio="954" firstSheet="36" activeTab="45" xr2:uid="{00000000-000D-0000-FFFF-FFFF00000000}"/>
  </bookViews>
  <sheets>
    <sheet name="Limpeza Montenegro 44h" sheetId="15" r:id="rId1"/>
    <sheet name="Limpeza Montenegro 30h" sheetId="20" r:id="rId2"/>
    <sheet name="Limpeza Montenegro 20h" sheetId="22" r:id="rId3"/>
    <sheet name="Limpeza Charqueadas 44h" sheetId="16" r:id="rId4"/>
    <sheet name="Limpeza Guaíba 44h" sheetId="17" r:id="rId5"/>
    <sheet name="Limpeza Guaíba 40h" sheetId="19" r:id="rId6"/>
    <sheet name="Limpeza Lajeado 44h" sheetId="18" r:id="rId7"/>
    <sheet name="Limpeza Lajeado 30h" sheetId="21" r:id="rId8"/>
    <sheet name="Limpeza Bom Princípio 20h" sheetId="23" r:id="rId9"/>
    <sheet name="Limpeza Feliz 20h" sheetId="24" r:id="rId10"/>
    <sheet name="Limpeza SBC 20h" sheetId="25" r:id="rId11"/>
    <sheet name="Limpeza Triunfo 20h" sheetId="26" r:id="rId12"/>
    <sheet name="Limpeza Arroio dos Ratos 20h" sheetId="27" r:id="rId13"/>
    <sheet name="Limpeza Butiá 20h" sheetId="28" r:id="rId14"/>
    <sheet name="Limpeza BR 20h" sheetId="29" r:id="rId15"/>
    <sheet name="Limpeza ES 20h" sheetId="30" r:id="rId16"/>
    <sheet name="Limpeza SJ 20h" sheetId="31" r:id="rId17"/>
    <sheet name="Limpeza Lajeado 20h" sheetId="32" r:id="rId18"/>
    <sheet name="Limpeza Arroio do Meio 20h" sheetId="33" r:id="rId19"/>
    <sheet name="Limpeza BRS 20h" sheetId="34" r:id="rId20"/>
    <sheet name="Limpeza Encantado 20h" sheetId="35" r:id="rId21"/>
    <sheet name="Limpeza Estrela 20h" sheetId="36" r:id="rId22"/>
    <sheet name="Limpeza Taquari 20h" sheetId="37" r:id="rId23"/>
    <sheet name="Limpeza Teutônia 20h" sheetId="38" r:id="rId24"/>
    <sheet name="Limpeza Barão 12h" sheetId="39" r:id="rId25"/>
    <sheet name="Limpeza Brochier 12h" sheetId="40" r:id="rId26"/>
    <sheet name="Limpeza Pareci Novo 12h" sheetId="41" r:id="rId27"/>
    <sheet name="Limpeza Salvador do Sul 12h" sheetId="42" r:id="rId28"/>
    <sheet name="Limpeza SJH 12h" sheetId="43" r:id="rId29"/>
    <sheet name="Limpeza Vale Real 12h" sheetId="44" r:id="rId30"/>
    <sheet name="Limpeza Barão do Triunfo 12h" sheetId="45" r:id="rId31"/>
    <sheet name="Limpeza General Câmara 12h" sheetId="46" r:id="rId32"/>
    <sheet name="Limpeza Minas do Leão 12h" sheetId="47" r:id="rId33"/>
    <sheet name="Limpeza Cruzeiro do Sul 12h" sheetId="48" r:id="rId34"/>
    <sheet name="Limpeza FVN 12h" sheetId="49" r:id="rId35"/>
    <sheet name="Limpeza Muçum 12h" sheetId="50" r:id="rId36"/>
    <sheet name="Limpeza Paverama 12h" sheetId="51" r:id="rId37"/>
    <sheet name="Limpeza Pouso Novo 12h" sheetId="52" r:id="rId38"/>
    <sheet name="Limpeza Progresso 12h" sheetId="53" r:id="rId39"/>
    <sheet name="Limpeza Roca Sales 12h" sheetId="54" r:id="rId40"/>
    <sheet name="Limpeza Tabaí 12h" sheetId="55" r:id="rId41"/>
    <sheet name="Aux Serv Gerais Montenegro" sheetId="11" r:id="rId42"/>
    <sheet name="Aux Serv Guaíba" sheetId="13" r:id="rId43"/>
    <sheet name="Aux Serv Lajeado" sheetId="14" r:id="rId44"/>
    <sheet name="Materiais Equipamentos" sheetId="12" r:id="rId45"/>
    <sheet name="Resumo" sheetId="3" r:id="rId46"/>
  </sheets>
  <externalReferences>
    <externalReference r:id="rId47"/>
    <externalReference r:id="rId48"/>
  </externalReferences>
  <definedNames>
    <definedName name="_xlnm._FilterDatabase" localSheetId="45" hidden="1">Resumo!$A$1:$K$45</definedName>
    <definedName name="_xlnm.Print_Area" localSheetId="41">'Aux Serv Gerais Montenegro'!$A$1:$I$196</definedName>
    <definedName name="_xlnm.Print_Area" localSheetId="42">'Aux Serv Guaíba'!$A$1:$I$196</definedName>
    <definedName name="_xlnm.Print_Area" localSheetId="43">'Aux Serv Lajeado'!$A$1:$I$196</definedName>
    <definedName name="_xlnm.Print_Area" localSheetId="18">'Limpeza Arroio do Meio 20h'!$A$1:$I$196</definedName>
    <definedName name="_xlnm.Print_Area" localSheetId="12">'Limpeza Arroio dos Ratos 20h'!$A$1:$I$196</definedName>
    <definedName name="_xlnm.Print_Area" localSheetId="24">'Limpeza Barão 12h'!$A$1:$I$196</definedName>
    <definedName name="_xlnm.Print_Area" localSheetId="30">'Limpeza Barão do Triunfo 12h'!$A$1:$I$196</definedName>
    <definedName name="_xlnm.Print_Area" localSheetId="8">'Limpeza Bom Princípio 20h'!$A$1:$I$196</definedName>
    <definedName name="_xlnm.Print_Area" localSheetId="14">'Limpeza BR 20h'!$A$1:$I$196</definedName>
    <definedName name="_xlnm.Print_Area" localSheetId="25">'Limpeza Brochier 12h'!$A$1:$I$196</definedName>
    <definedName name="_xlnm.Print_Area" localSheetId="19">'Limpeza BRS 20h'!$A$1:$I$196</definedName>
    <definedName name="_xlnm.Print_Area" localSheetId="13">'Limpeza Butiá 20h'!$A$1:$I$196</definedName>
    <definedName name="_xlnm.Print_Area" localSheetId="3">'Limpeza Charqueadas 44h'!$A$1:$I$196</definedName>
    <definedName name="_xlnm.Print_Area" localSheetId="33">'Limpeza Cruzeiro do Sul 12h'!$A$1:$I$196</definedName>
    <definedName name="_xlnm.Print_Area" localSheetId="20">'Limpeza Encantado 20h'!$A$1:$I$196</definedName>
    <definedName name="_xlnm.Print_Area" localSheetId="15">'Limpeza ES 20h'!$A$1:$I$196</definedName>
    <definedName name="_xlnm.Print_Area" localSheetId="21">'Limpeza Estrela 20h'!$A$1:$I$196</definedName>
    <definedName name="_xlnm.Print_Area" localSheetId="9">'Limpeza Feliz 20h'!$A$1:$I$196</definedName>
    <definedName name="_xlnm.Print_Area" localSheetId="34">'Limpeza FVN 12h'!$A$1:$I$196</definedName>
    <definedName name="_xlnm.Print_Area" localSheetId="31">'Limpeza General Câmara 12h'!$A$1:$I$196</definedName>
    <definedName name="_xlnm.Print_Area" localSheetId="5">'Limpeza Guaíba 40h'!$A$1:$I$196</definedName>
    <definedName name="_xlnm.Print_Area" localSheetId="4">'Limpeza Guaíba 44h'!$A$1:$I$196</definedName>
    <definedName name="_xlnm.Print_Area" localSheetId="17">'Limpeza Lajeado 20h'!$A$1:$I$196</definedName>
    <definedName name="_xlnm.Print_Area" localSheetId="7">'Limpeza Lajeado 30h'!$A$1:$I$196</definedName>
    <definedName name="_xlnm.Print_Area" localSheetId="6">'Limpeza Lajeado 44h'!$A$1:$I$196</definedName>
    <definedName name="_xlnm.Print_Area" localSheetId="32">'Limpeza Minas do Leão 12h'!$A$1:$I$196</definedName>
    <definedName name="_xlnm.Print_Area" localSheetId="2">'Limpeza Montenegro 20h'!$A$1:$I$196</definedName>
    <definedName name="_xlnm.Print_Area" localSheetId="1">'Limpeza Montenegro 30h'!$A$1:$I$196</definedName>
    <definedName name="_xlnm.Print_Area" localSheetId="0">'Limpeza Montenegro 44h'!$A$1:$I$196</definedName>
    <definedName name="_xlnm.Print_Area" localSheetId="35">'Limpeza Muçum 12h'!$A$1:$I$196</definedName>
    <definedName name="_xlnm.Print_Area" localSheetId="26">'Limpeza Pareci Novo 12h'!$A$1:$I$196</definedName>
    <definedName name="_xlnm.Print_Area" localSheetId="36">'Limpeza Paverama 12h'!$A$1:$I$196</definedName>
    <definedName name="_xlnm.Print_Area" localSheetId="37">'Limpeza Pouso Novo 12h'!$A$1:$I$196</definedName>
    <definedName name="_xlnm.Print_Area" localSheetId="38">'Limpeza Progresso 12h'!$A$1:$I$196</definedName>
    <definedName name="_xlnm.Print_Area" localSheetId="39">'Limpeza Roca Sales 12h'!$A$1:$I$196</definedName>
    <definedName name="_xlnm.Print_Area" localSheetId="27">'Limpeza Salvador do Sul 12h'!$A$1:$I$196</definedName>
    <definedName name="_xlnm.Print_Area" localSheetId="10">'Limpeza SBC 20h'!$A$1:$I$196</definedName>
    <definedName name="_xlnm.Print_Area" localSheetId="16">'Limpeza SJ 20h'!$A$1:$I$196</definedName>
    <definedName name="_xlnm.Print_Area" localSheetId="28">'Limpeza SJH 12h'!$A$1:$I$196</definedName>
    <definedName name="_xlnm.Print_Area" localSheetId="40">'Limpeza Tabaí 12h'!$A$1:$I$196</definedName>
    <definedName name="_xlnm.Print_Area" localSheetId="22">'Limpeza Taquari 20h'!$A$1:$I$196</definedName>
    <definedName name="_xlnm.Print_Area" localSheetId="23">'Limpeza Teutônia 20h'!$A$1:$I$196</definedName>
    <definedName name="_xlnm.Print_Area" localSheetId="11">'Limpeza Triunfo 20h'!$A$1:$I$196</definedName>
    <definedName name="_xlnm.Print_Area" localSheetId="29">'Limpeza Vale Real 12h'!$A$1:$I$196</definedName>
    <definedName name="Auxiliar" localSheetId="41">#REF!</definedName>
    <definedName name="Auxiliar" localSheetId="42">#REF!</definedName>
    <definedName name="Auxiliar" localSheetId="43">#REF!</definedName>
    <definedName name="Auxiliar" localSheetId="18">#REF!</definedName>
    <definedName name="Auxiliar" localSheetId="12">#REF!</definedName>
    <definedName name="Auxiliar" localSheetId="24">#REF!</definedName>
    <definedName name="Auxiliar" localSheetId="30">#REF!</definedName>
    <definedName name="Auxiliar" localSheetId="8">#REF!</definedName>
    <definedName name="Auxiliar" localSheetId="14">#REF!</definedName>
    <definedName name="Auxiliar" localSheetId="25">#REF!</definedName>
    <definedName name="Auxiliar" localSheetId="19">#REF!</definedName>
    <definedName name="Auxiliar" localSheetId="13">#REF!</definedName>
    <definedName name="Auxiliar" localSheetId="3">#REF!</definedName>
    <definedName name="Auxiliar" localSheetId="33">#REF!</definedName>
    <definedName name="Auxiliar" localSheetId="20">#REF!</definedName>
    <definedName name="Auxiliar" localSheetId="15">#REF!</definedName>
    <definedName name="Auxiliar" localSheetId="21">#REF!</definedName>
    <definedName name="Auxiliar" localSheetId="9">#REF!</definedName>
    <definedName name="Auxiliar" localSheetId="34">#REF!</definedName>
    <definedName name="Auxiliar" localSheetId="31">#REF!</definedName>
    <definedName name="Auxiliar" localSheetId="5">#REF!</definedName>
    <definedName name="Auxiliar" localSheetId="4">#REF!</definedName>
    <definedName name="Auxiliar" localSheetId="17">#REF!</definedName>
    <definedName name="Auxiliar" localSheetId="7">#REF!</definedName>
    <definedName name="Auxiliar" localSheetId="6">#REF!</definedName>
    <definedName name="Auxiliar" localSheetId="32">#REF!</definedName>
    <definedName name="Auxiliar" localSheetId="2">#REF!</definedName>
    <definedName name="Auxiliar" localSheetId="1">#REF!</definedName>
    <definedName name="Auxiliar" localSheetId="0">#REF!</definedName>
    <definedName name="Auxiliar" localSheetId="35">#REF!</definedName>
    <definedName name="Auxiliar" localSheetId="26">#REF!</definedName>
    <definedName name="Auxiliar" localSheetId="36">#REF!</definedName>
    <definedName name="Auxiliar" localSheetId="37">#REF!</definedName>
    <definedName name="Auxiliar" localSheetId="38">#REF!</definedName>
    <definedName name="Auxiliar" localSheetId="39">#REF!</definedName>
    <definedName name="Auxiliar" localSheetId="27">#REF!</definedName>
    <definedName name="Auxiliar" localSheetId="10">#REF!</definedName>
    <definedName name="Auxiliar" localSheetId="16">#REF!</definedName>
    <definedName name="Auxiliar" localSheetId="28">#REF!</definedName>
    <definedName name="Auxiliar" localSheetId="40">#REF!</definedName>
    <definedName name="Auxiliar" localSheetId="22">#REF!</definedName>
    <definedName name="Auxiliar" localSheetId="23">#REF!</definedName>
    <definedName name="Auxiliar" localSheetId="11">#REF!</definedName>
    <definedName name="Auxiliar" localSheetId="29">#REF!</definedName>
    <definedName name="Auxiliar" localSheetId="44">#REF!</definedName>
    <definedName name="Auxiliar">#REF!</definedName>
    <definedName name="CUSTO_VALE_TRANSPORTE" localSheetId="41">#REF!</definedName>
    <definedName name="CUSTO_VALE_TRANSPORTE" localSheetId="42">#REF!</definedName>
    <definedName name="CUSTO_VALE_TRANSPORTE" localSheetId="43">#REF!</definedName>
    <definedName name="CUSTO_VALE_TRANSPORTE" localSheetId="18">#REF!</definedName>
    <definedName name="CUSTO_VALE_TRANSPORTE" localSheetId="12">#REF!</definedName>
    <definedName name="CUSTO_VALE_TRANSPORTE" localSheetId="24">#REF!</definedName>
    <definedName name="CUSTO_VALE_TRANSPORTE" localSheetId="30">#REF!</definedName>
    <definedName name="CUSTO_VALE_TRANSPORTE" localSheetId="8">#REF!</definedName>
    <definedName name="CUSTO_VALE_TRANSPORTE" localSheetId="14">#REF!</definedName>
    <definedName name="CUSTO_VALE_TRANSPORTE" localSheetId="25">#REF!</definedName>
    <definedName name="CUSTO_VALE_TRANSPORTE" localSheetId="19">#REF!</definedName>
    <definedName name="CUSTO_VALE_TRANSPORTE" localSheetId="13">#REF!</definedName>
    <definedName name="CUSTO_VALE_TRANSPORTE" localSheetId="3">#REF!</definedName>
    <definedName name="CUSTO_VALE_TRANSPORTE" localSheetId="33">#REF!</definedName>
    <definedName name="CUSTO_VALE_TRANSPORTE" localSheetId="20">#REF!</definedName>
    <definedName name="CUSTO_VALE_TRANSPORTE" localSheetId="15">#REF!</definedName>
    <definedName name="CUSTO_VALE_TRANSPORTE" localSheetId="21">#REF!</definedName>
    <definedName name="CUSTO_VALE_TRANSPORTE" localSheetId="9">#REF!</definedName>
    <definedName name="CUSTO_VALE_TRANSPORTE" localSheetId="34">#REF!</definedName>
    <definedName name="CUSTO_VALE_TRANSPORTE" localSheetId="31">#REF!</definedName>
    <definedName name="CUSTO_VALE_TRANSPORTE" localSheetId="5">#REF!</definedName>
    <definedName name="CUSTO_VALE_TRANSPORTE" localSheetId="4">#REF!</definedName>
    <definedName name="CUSTO_VALE_TRANSPORTE" localSheetId="17">#REF!</definedName>
    <definedName name="CUSTO_VALE_TRANSPORTE" localSheetId="7">#REF!</definedName>
    <definedName name="CUSTO_VALE_TRANSPORTE" localSheetId="6">#REF!</definedName>
    <definedName name="CUSTO_VALE_TRANSPORTE" localSheetId="32">#REF!</definedName>
    <definedName name="CUSTO_VALE_TRANSPORTE" localSheetId="2">#REF!</definedName>
    <definedName name="CUSTO_VALE_TRANSPORTE" localSheetId="1">#REF!</definedName>
    <definedName name="CUSTO_VALE_TRANSPORTE" localSheetId="0">#REF!</definedName>
    <definedName name="CUSTO_VALE_TRANSPORTE" localSheetId="35">#REF!</definedName>
    <definedName name="CUSTO_VALE_TRANSPORTE" localSheetId="26">#REF!</definedName>
    <definedName name="CUSTO_VALE_TRANSPORTE" localSheetId="36">#REF!</definedName>
    <definedName name="CUSTO_VALE_TRANSPORTE" localSheetId="37">#REF!</definedName>
    <definedName name="CUSTO_VALE_TRANSPORTE" localSheetId="38">#REF!</definedName>
    <definedName name="CUSTO_VALE_TRANSPORTE" localSheetId="39">#REF!</definedName>
    <definedName name="CUSTO_VALE_TRANSPORTE" localSheetId="27">#REF!</definedName>
    <definedName name="CUSTO_VALE_TRANSPORTE" localSheetId="10">#REF!</definedName>
    <definedName name="CUSTO_VALE_TRANSPORTE" localSheetId="16">#REF!</definedName>
    <definedName name="CUSTO_VALE_TRANSPORTE" localSheetId="28">#REF!</definedName>
    <definedName name="CUSTO_VALE_TRANSPORTE" localSheetId="40">#REF!</definedName>
    <definedName name="CUSTO_VALE_TRANSPORTE" localSheetId="22">#REF!</definedName>
    <definedName name="CUSTO_VALE_TRANSPORTE" localSheetId="23">#REF!</definedName>
    <definedName name="CUSTO_VALE_TRANSPORTE" localSheetId="11">#REF!</definedName>
    <definedName name="CUSTO_VALE_TRANSPORTE" localSheetId="29">#REF!</definedName>
    <definedName name="CUSTO_VALE_TRANSPORTE" localSheetId="44">#REF!</definedName>
    <definedName name="CUSTO_VALE_TRANSPORTE">#REF!</definedName>
    <definedName name="ecwece4c" localSheetId="41">#REF!</definedName>
    <definedName name="ecwece4c" localSheetId="42">#REF!</definedName>
    <definedName name="ecwece4c" localSheetId="43">#REF!</definedName>
    <definedName name="ecwece4c" localSheetId="18">#REF!</definedName>
    <definedName name="ecwece4c" localSheetId="12">#REF!</definedName>
    <definedName name="ecwece4c" localSheetId="24">#REF!</definedName>
    <definedName name="ecwece4c" localSheetId="30">#REF!</definedName>
    <definedName name="ecwece4c" localSheetId="8">#REF!</definedName>
    <definedName name="ecwece4c" localSheetId="14">#REF!</definedName>
    <definedName name="ecwece4c" localSheetId="25">#REF!</definedName>
    <definedName name="ecwece4c" localSheetId="19">#REF!</definedName>
    <definedName name="ecwece4c" localSheetId="13">#REF!</definedName>
    <definedName name="ecwece4c" localSheetId="3">#REF!</definedName>
    <definedName name="ecwece4c" localSheetId="33">#REF!</definedName>
    <definedName name="ecwece4c" localSheetId="20">#REF!</definedName>
    <definedName name="ecwece4c" localSheetId="15">#REF!</definedName>
    <definedName name="ecwece4c" localSheetId="21">#REF!</definedName>
    <definedName name="ecwece4c" localSheetId="9">#REF!</definedName>
    <definedName name="ecwece4c" localSheetId="34">#REF!</definedName>
    <definedName name="ecwece4c" localSheetId="31">#REF!</definedName>
    <definedName name="ecwece4c" localSheetId="5">#REF!</definedName>
    <definedName name="ecwece4c" localSheetId="4">#REF!</definedName>
    <definedName name="ecwece4c" localSheetId="17">#REF!</definedName>
    <definedName name="ecwece4c" localSheetId="7">#REF!</definedName>
    <definedName name="ecwece4c" localSheetId="6">#REF!</definedName>
    <definedName name="ecwece4c" localSheetId="32">#REF!</definedName>
    <definedName name="ecwece4c" localSheetId="2">#REF!</definedName>
    <definedName name="ecwece4c" localSheetId="1">#REF!</definedName>
    <definedName name="ecwece4c" localSheetId="0">#REF!</definedName>
    <definedName name="ecwece4c" localSheetId="35">#REF!</definedName>
    <definedName name="ecwece4c" localSheetId="26">#REF!</definedName>
    <definedName name="ecwece4c" localSheetId="36">#REF!</definedName>
    <definedName name="ecwece4c" localSheetId="37">#REF!</definedName>
    <definedName name="ecwece4c" localSheetId="38">#REF!</definedName>
    <definedName name="ecwece4c" localSheetId="39">#REF!</definedName>
    <definedName name="ecwece4c" localSheetId="27">#REF!</definedName>
    <definedName name="ecwece4c" localSheetId="10">#REF!</definedName>
    <definedName name="ecwece4c" localSheetId="16">#REF!</definedName>
    <definedName name="ecwece4c" localSheetId="28">#REF!</definedName>
    <definedName name="ecwece4c" localSheetId="40">#REF!</definedName>
    <definedName name="ecwece4c" localSheetId="22">#REF!</definedName>
    <definedName name="ecwece4c" localSheetId="23">#REF!</definedName>
    <definedName name="ecwece4c" localSheetId="11">#REF!</definedName>
    <definedName name="ecwece4c" localSheetId="29">#REF!</definedName>
    <definedName name="ecwece4c" localSheetId="44">#REF!</definedName>
    <definedName name="ecwece4c">#REF!</definedName>
    <definedName name="MOMB4">'[1]SERVENTE MANUTENCAO'!$I$144</definedName>
    <definedName name="MONA1" localSheetId="41">#REF!</definedName>
    <definedName name="MONA1" localSheetId="42">#REF!</definedName>
    <definedName name="MONA1" localSheetId="43">#REF!</definedName>
    <definedName name="MONA1" localSheetId="18">#REF!</definedName>
    <definedName name="MONA1" localSheetId="12">#REF!</definedName>
    <definedName name="MONA1" localSheetId="24">#REF!</definedName>
    <definedName name="MONA1" localSheetId="30">#REF!</definedName>
    <definedName name="MONA1" localSheetId="8">#REF!</definedName>
    <definedName name="MONA1" localSheetId="14">#REF!</definedName>
    <definedName name="MONA1" localSheetId="25">#REF!</definedName>
    <definedName name="MONA1" localSheetId="19">#REF!</definedName>
    <definedName name="MONA1" localSheetId="13">#REF!</definedName>
    <definedName name="MONA1" localSheetId="3">#REF!</definedName>
    <definedName name="MONA1" localSheetId="33">#REF!</definedName>
    <definedName name="MONA1" localSheetId="20">#REF!</definedName>
    <definedName name="MONA1" localSheetId="15">#REF!</definedName>
    <definedName name="MONA1" localSheetId="21">#REF!</definedName>
    <definedName name="MONA1" localSheetId="9">#REF!</definedName>
    <definedName name="MONA1" localSheetId="34">#REF!</definedName>
    <definedName name="MONA1" localSheetId="31">#REF!</definedName>
    <definedName name="MONA1" localSheetId="5">#REF!</definedName>
    <definedName name="MONA1" localSheetId="4">#REF!</definedName>
    <definedName name="MONA1" localSheetId="17">#REF!</definedName>
    <definedName name="MONA1" localSheetId="7">#REF!</definedName>
    <definedName name="MONA1" localSheetId="6">#REF!</definedName>
    <definedName name="MONA1" localSheetId="32">#REF!</definedName>
    <definedName name="MONA1" localSheetId="2">#REF!</definedName>
    <definedName name="MONA1" localSheetId="1">#REF!</definedName>
    <definedName name="MONA1" localSheetId="0">#REF!</definedName>
    <definedName name="MONA1" localSheetId="35">#REF!</definedName>
    <definedName name="MONA1" localSheetId="26">#REF!</definedName>
    <definedName name="MONA1" localSheetId="36">#REF!</definedName>
    <definedName name="MONA1" localSheetId="37">#REF!</definedName>
    <definedName name="MONA1" localSheetId="38">#REF!</definedName>
    <definedName name="MONA1" localSheetId="39">#REF!</definedName>
    <definedName name="MONA1" localSheetId="27">#REF!</definedName>
    <definedName name="MONA1" localSheetId="10">#REF!</definedName>
    <definedName name="MONA1" localSheetId="16">#REF!</definedName>
    <definedName name="MONA1" localSheetId="28">#REF!</definedName>
    <definedName name="MONA1" localSheetId="40">#REF!</definedName>
    <definedName name="MONA1" localSheetId="22">#REF!</definedName>
    <definedName name="MONA1" localSheetId="23">#REF!</definedName>
    <definedName name="MONA1" localSheetId="11">#REF!</definedName>
    <definedName name="MONA1" localSheetId="29">#REF!</definedName>
    <definedName name="MONA1" localSheetId="44">#REF!</definedName>
    <definedName name="MONA1">#REF!</definedName>
    <definedName name="MONA2" localSheetId="41">#REF!</definedName>
    <definedName name="MONA2" localSheetId="42">#REF!</definedName>
    <definedName name="MONA2" localSheetId="43">#REF!</definedName>
    <definedName name="MONA2" localSheetId="18">#REF!</definedName>
    <definedName name="MONA2" localSheetId="12">#REF!</definedName>
    <definedName name="MONA2" localSheetId="24">#REF!</definedName>
    <definedName name="MONA2" localSheetId="30">#REF!</definedName>
    <definedName name="MONA2" localSheetId="8">#REF!</definedName>
    <definedName name="MONA2" localSheetId="14">#REF!</definedName>
    <definedName name="MONA2" localSheetId="25">#REF!</definedName>
    <definedName name="MONA2" localSheetId="19">#REF!</definedName>
    <definedName name="MONA2" localSheetId="13">#REF!</definedName>
    <definedName name="MONA2" localSheetId="3">#REF!</definedName>
    <definedName name="MONA2" localSheetId="33">#REF!</definedName>
    <definedName name="MONA2" localSheetId="20">#REF!</definedName>
    <definedName name="MONA2" localSheetId="15">#REF!</definedName>
    <definedName name="MONA2" localSheetId="21">#REF!</definedName>
    <definedName name="MONA2" localSheetId="9">#REF!</definedName>
    <definedName name="MONA2" localSheetId="34">#REF!</definedName>
    <definedName name="MONA2" localSheetId="31">#REF!</definedName>
    <definedName name="MONA2" localSheetId="5">#REF!</definedName>
    <definedName name="MONA2" localSheetId="4">#REF!</definedName>
    <definedName name="MONA2" localSheetId="17">#REF!</definedName>
    <definedName name="MONA2" localSheetId="7">#REF!</definedName>
    <definedName name="MONA2" localSheetId="6">#REF!</definedName>
    <definedName name="MONA2" localSheetId="32">#REF!</definedName>
    <definedName name="MONA2" localSheetId="2">#REF!</definedName>
    <definedName name="MONA2" localSheetId="1">#REF!</definedName>
    <definedName name="MONA2" localSheetId="0">#REF!</definedName>
    <definedName name="MONA2" localSheetId="35">#REF!</definedName>
    <definedName name="MONA2" localSheetId="26">#REF!</definedName>
    <definedName name="MONA2" localSheetId="36">#REF!</definedName>
    <definedName name="MONA2" localSheetId="37">#REF!</definedName>
    <definedName name="MONA2" localSheetId="38">#REF!</definedName>
    <definedName name="MONA2" localSheetId="39">#REF!</definedName>
    <definedName name="MONA2" localSheetId="27">#REF!</definedName>
    <definedName name="MONA2" localSheetId="10">#REF!</definedName>
    <definedName name="MONA2" localSheetId="16">#REF!</definedName>
    <definedName name="MONA2" localSheetId="28">#REF!</definedName>
    <definedName name="MONA2" localSheetId="40">#REF!</definedName>
    <definedName name="MONA2" localSheetId="22">#REF!</definedName>
    <definedName name="MONA2" localSheetId="23">#REF!</definedName>
    <definedName name="MONA2" localSheetId="11">#REF!</definedName>
    <definedName name="MONA2" localSheetId="29">#REF!</definedName>
    <definedName name="MONA2" localSheetId="44">#REF!</definedName>
    <definedName name="MONA2">#REF!</definedName>
    <definedName name="MONA3">[2]HIDRAULICO!$I$138</definedName>
    <definedName name="MONA4">'[2]SERVENTE (AUX PRODUCAO)'!$I$138</definedName>
    <definedName name="MONA5" localSheetId="41">#REF!</definedName>
    <definedName name="MONA5" localSheetId="42">#REF!</definedName>
    <definedName name="MONA5" localSheetId="43">#REF!</definedName>
    <definedName name="MONA5" localSheetId="18">#REF!</definedName>
    <definedName name="MONA5" localSheetId="12">#REF!</definedName>
    <definedName name="MONA5" localSheetId="24">#REF!</definedName>
    <definedName name="MONA5" localSheetId="30">#REF!</definedName>
    <definedName name="MONA5" localSheetId="8">#REF!</definedName>
    <definedName name="MONA5" localSheetId="14">#REF!</definedName>
    <definedName name="MONA5" localSheetId="25">#REF!</definedName>
    <definedName name="MONA5" localSheetId="19">#REF!</definedName>
    <definedName name="MONA5" localSheetId="13">#REF!</definedName>
    <definedName name="MONA5" localSheetId="3">#REF!</definedName>
    <definedName name="MONA5" localSheetId="33">#REF!</definedName>
    <definedName name="MONA5" localSheetId="20">#REF!</definedName>
    <definedName name="MONA5" localSheetId="15">#REF!</definedName>
    <definedName name="MONA5" localSheetId="21">#REF!</definedName>
    <definedName name="MONA5" localSheetId="9">#REF!</definedName>
    <definedName name="MONA5" localSheetId="34">#REF!</definedName>
    <definedName name="MONA5" localSheetId="31">#REF!</definedName>
    <definedName name="MONA5" localSheetId="5">#REF!</definedName>
    <definedName name="MONA5" localSheetId="4">#REF!</definedName>
    <definedName name="MONA5" localSheetId="17">#REF!</definedName>
    <definedName name="MONA5" localSheetId="7">#REF!</definedName>
    <definedName name="MONA5" localSheetId="6">#REF!</definedName>
    <definedName name="MONA5" localSheetId="32">#REF!</definedName>
    <definedName name="MONA5" localSheetId="2">#REF!</definedName>
    <definedName name="MONA5" localSheetId="1">#REF!</definedName>
    <definedName name="MONA5" localSheetId="0">#REF!</definedName>
    <definedName name="MONA5" localSheetId="35">#REF!</definedName>
    <definedName name="MONA5" localSheetId="26">#REF!</definedName>
    <definedName name="MONA5" localSheetId="36">#REF!</definedName>
    <definedName name="MONA5" localSheetId="37">#REF!</definedName>
    <definedName name="MONA5" localSheetId="38">#REF!</definedName>
    <definedName name="MONA5" localSheetId="39">#REF!</definedName>
    <definedName name="MONA5" localSheetId="27">#REF!</definedName>
    <definedName name="MONA5" localSheetId="10">#REF!</definedName>
    <definedName name="MONA5" localSheetId="16">#REF!</definedName>
    <definedName name="MONA5" localSheetId="28">#REF!</definedName>
    <definedName name="MONA5" localSheetId="40">#REF!</definedName>
    <definedName name="MONA5" localSheetId="22">#REF!</definedName>
    <definedName name="MONA5" localSheetId="23">#REF!</definedName>
    <definedName name="MONA5" localSheetId="11">#REF!</definedName>
    <definedName name="MONA5" localSheetId="29">#REF!</definedName>
    <definedName name="MONA5" localSheetId="44">#REF!</definedName>
    <definedName name="MONA5">#REF!</definedName>
    <definedName name="MONA6" localSheetId="41">#REF!</definedName>
    <definedName name="MONA6" localSheetId="42">#REF!</definedName>
    <definedName name="MONA6" localSheetId="43">#REF!</definedName>
    <definedName name="MONA6" localSheetId="18">#REF!</definedName>
    <definedName name="MONA6" localSheetId="12">#REF!</definedName>
    <definedName name="MONA6" localSheetId="24">#REF!</definedName>
    <definedName name="MONA6" localSheetId="30">#REF!</definedName>
    <definedName name="MONA6" localSheetId="8">#REF!</definedName>
    <definedName name="MONA6" localSheetId="14">#REF!</definedName>
    <definedName name="MONA6" localSheetId="25">#REF!</definedName>
    <definedName name="MONA6" localSheetId="19">#REF!</definedName>
    <definedName name="MONA6" localSheetId="13">#REF!</definedName>
    <definedName name="MONA6" localSheetId="3">#REF!</definedName>
    <definedName name="MONA6" localSheetId="33">#REF!</definedName>
    <definedName name="MONA6" localSheetId="20">#REF!</definedName>
    <definedName name="MONA6" localSheetId="15">#REF!</definedName>
    <definedName name="MONA6" localSheetId="21">#REF!</definedName>
    <definedName name="MONA6" localSheetId="9">#REF!</definedName>
    <definedName name="MONA6" localSheetId="34">#REF!</definedName>
    <definedName name="MONA6" localSheetId="31">#REF!</definedName>
    <definedName name="MONA6" localSheetId="5">#REF!</definedName>
    <definedName name="MONA6" localSheetId="4">#REF!</definedName>
    <definedName name="MONA6" localSheetId="17">#REF!</definedName>
    <definedName name="MONA6" localSheetId="7">#REF!</definedName>
    <definedName name="MONA6" localSheetId="6">#REF!</definedName>
    <definedName name="MONA6" localSheetId="32">#REF!</definedName>
    <definedName name="MONA6" localSheetId="2">#REF!</definedName>
    <definedName name="MONA6" localSheetId="1">#REF!</definedName>
    <definedName name="MONA6" localSheetId="0">#REF!</definedName>
    <definedName name="MONA6" localSheetId="35">#REF!</definedName>
    <definedName name="MONA6" localSheetId="26">#REF!</definedName>
    <definedName name="MONA6" localSheetId="36">#REF!</definedName>
    <definedName name="MONA6" localSheetId="37">#REF!</definedName>
    <definedName name="MONA6" localSheetId="38">#REF!</definedName>
    <definedName name="MONA6" localSheetId="39">#REF!</definedName>
    <definedName name="MONA6" localSheetId="27">#REF!</definedName>
    <definedName name="MONA6" localSheetId="10">#REF!</definedName>
    <definedName name="MONA6" localSheetId="16">#REF!</definedName>
    <definedName name="MONA6" localSheetId="28">#REF!</definedName>
    <definedName name="MONA6" localSheetId="40">#REF!</definedName>
    <definedName name="MONA6" localSheetId="22">#REF!</definedName>
    <definedName name="MONA6" localSheetId="23">#REF!</definedName>
    <definedName name="MONA6" localSheetId="11">#REF!</definedName>
    <definedName name="MONA6" localSheetId="29">#REF!</definedName>
    <definedName name="MONA6" localSheetId="44">#REF!</definedName>
    <definedName name="MONA6">#REF!</definedName>
    <definedName name="MONA7" localSheetId="41">#REF!</definedName>
    <definedName name="MONA7" localSheetId="42">#REF!</definedName>
    <definedName name="MONA7" localSheetId="43">#REF!</definedName>
    <definedName name="MONA7" localSheetId="18">#REF!</definedName>
    <definedName name="MONA7" localSheetId="12">#REF!</definedName>
    <definedName name="MONA7" localSheetId="24">#REF!</definedName>
    <definedName name="MONA7" localSheetId="30">#REF!</definedName>
    <definedName name="MONA7" localSheetId="8">#REF!</definedName>
    <definedName name="MONA7" localSheetId="14">#REF!</definedName>
    <definedName name="MONA7" localSheetId="25">#REF!</definedName>
    <definedName name="MONA7" localSheetId="19">#REF!</definedName>
    <definedName name="MONA7" localSheetId="13">#REF!</definedName>
    <definedName name="MONA7" localSheetId="3">#REF!</definedName>
    <definedName name="MONA7" localSheetId="33">#REF!</definedName>
    <definedName name="MONA7" localSheetId="20">#REF!</definedName>
    <definedName name="MONA7" localSheetId="15">#REF!</definedName>
    <definedName name="MONA7" localSheetId="21">#REF!</definedName>
    <definedName name="MONA7" localSheetId="9">#REF!</definedName>
    <definedName name="MONA7" localSheetId="34">#REF!</definedName>
    <definedName name="MONA7" localSheetId="31">#REF!</definedName>
    <definedName name="MONA7" localSheetId="5">#REF!</definedName>
    <definedName name="MONA7" localSheetId="4">#REF!</definedName>
    <definedName name="MONA7" localSheetId="17">#REF!</definedName>
    <definedName name="MONA7" localSheetId="7">#REF!</definedName>
    <definedName name="MONA7" localSheetId="6">#REF!</definedName>
    <definedName name="MONA7" localSheetId="32">#REF!</definedName>
    <definedName name="MONA7" localSheetId="2">#REF!</definedName>
    <definedName name="MONA7" localSheetId="1">#REF!</definedName>
    <definedName name="MONA7" localSheetId="0">#REF!</definedName>
    <definedName name="MONA7" localSheetId="35">#REF!</definedName>
    <definedName name="MONA7" localSheetId="26">#REF!</definedName>
    <definedName name="MONA7" localSheetId="36">#REF!</definedName>
    <definedName name="MONA7" localSheetId="37">#REF!</definedName>
    <definedName name="MONA7" localSheetId="38">#REF!</definedName>
    <definedName name="MONA7" localSheetId="39">#REF!</definedName>
    <definedName name="MONA7" localSheetId="27">#REF!</definedName>
    <definedName name="MONA7" localSheetId="10">#REF!</definedName>
    <definedName name="MONA7" localSheetId="16">#REF!</definedName>
    <definedName name="MONA7" localSheetId="28">#REF!</definedName>
    <definedName name="MONA7" localSheetId="40">#REF!</definedName>
    <definedName name="MONA7" localSheetId="22">#REF!</definedName>
    <definedName name="MONA7" localSheetId="23">#REF!</definedName>
    <definedName name="MONA7" localSheetId="11">#REF!</definedName>
    <definedName name="MONA7" localSheetId="29">#REF!</definedName>
    <definedName name="MONA7" localSheetId="44">#REF!</definedName>
    <definedName name="MONA7">#REF!</definedName>
    <definedName name="MONA8">[2]MECANICO_REFRIGERACAO!$I$138</definedName>
    <definedName name="MONB1" localSheetId="41">#REF!</definedName>
    <definedName name="MONB1" localSheetId="42">#REF!</definedName>
    <definedName name="MONB1" localSheetId="43">#REF!</definedName>
    <definedName name="MONB1" localSheetId="18">#REF!</definedName>
    <definedName name="MONB1" localSheetId="12">#REF!</definedName>
    <definedName name="MONB1" localSheetId="24">#REF!</definedName>
    <definedName name="MONB1" localSheetId="30">#REF!</definedName>
    <definedName name="MONB1" localSheetId="8">#REF!</definedName>
    <definedName name="MONB1" localSheetId="14">#REF!</definedName>
    <definedName name="MONB1" localSheetId="25">#REF!</definedName>
    <definedName name="MONB1" localSheetId="19">#REF!</definedName>
    <definedName name="MONB1" localSheetId="13">#REF!</definedName>
    <definedName name="MONB1" localSheetId="3">#REF!</definedName>
    <definedName name="MONB1" localSheetId="33">#REF!</definedName>
    <definedName name="MONB1" localSheetId="20">#REF!</definedName>
    <definedName name="MONB1" localSheetId="15">#REF!</definedName>
    <definedName name="MONB1" localSheetId="21">#REF!</definedName>
    <definedName name="MONB1" localSheetId="9">#REF!</definedName>
    <definedName name="MONB1" localSheetId="34">#REF!</definedName>
    <definedName name="MONB1" localSheetId="31">#REF!</definedName>
    <definedName name="MONB1" localSheetId="5">#REF!</definedName>
    <definedName name="MONB1" localSheetId="4">#REF!</definedName>
    <definedName name="MONB1" localSheetId="17">#REF!</definedName>
    <definedName name="MONB1" localSheetId="7">#REF!</definedName>
    <definedName name="MONB1" localSheetId="6">#REF!</definedName>
    <definedName name="MONB1" localSheetId="32">#REF!</definedName>
    <definedName name="MONB1" localSheetId="2">#REF!</definedName>
    <definedName name="MONB1" localSheetId="1">#REF!</definedName>
    <definedName name="MONB1" localSheetId="0">#REF!</definedName>
    <definedName name="MONB1" localSheetId="35">#REF!</definedName>
    <definedName name="MONB1" localSheetId="26">#REF!</definedName>
    <definedName name="MONB1" localSheetId="36">#REF!</definedName>
    <definedName name="MONB1" localSheetId="37">#REF!</definedName>
    <definedName name="MONB1" localSheetId="38">#REF!</definedName>
    <definedName name="MONB1" localSheetId="39">#REF!</definedName>
    <definedName name="MONB1" localSheetId="27">#REF!</definedName>
    <definedName name="MONB1" localSheetId="10">#REF!</definedName>
    <definedName name="MONB1" localSheetId="16">#REF!</definedName>
    <definedName name="MONB1" localSheetId="28">#REF!</definedName>
    <definedName name="MONB1" localSheetId="40">#REF!</definedName>
    <definedName name="MONB1" localSheetId="22">#REF!</definedName>
    <definedName name="MONB1" localSheetId="23">#REF!</definedName>
    <definedName name="MONB1" localSheetId="11">#REF!</definedName>
    <definedName name="MONB1" localSheetId="29">#REF!</definedName>
    <definedName name="MONB1" localSheetId="44">#REF!</definedName>
    <definedName name="MONB1">#REF!</definedName>
    <definedName name="MONB2" localSheetId="41">#REF!</definedName>
    <definedName name="MONB2" localSheetId="42">#REF!</definedName>
    <definedName name="MONB2" localSheetId="43">#REF!</definedName>
    <definedName name="MONB2" localSheetId="18">#REF!</definedName>
    <definedName name="MONB2" localSheetId="12">#REF!</definedName>
    <definedName name="MONB2" localSheetId="24">#REF!</definedName>
    <definedName name="MONB2" localSheetId="30">#REF!</definedName>
    <definedName name="MONB2" localSheetId="8">#REF!</definedName>
    <definedName name="MONB2" localSheetId="14">#REF!</definedName>
    <definedName name="MONB2" localSheetId="25">#REF!</definedName>
    <definedName name="MONB2" localSheetId="19">#REF!</definedName>
    <definedName name="MONB2" localSheetId="13">#REF!</definedName>
    <definedName name="MONB2" localSheetId="3">#REF!</definedName>
    <definedName name="MONB2" localSheetId="33">#REF!</definedName>
    <definedName name="MONB2" localSheetId="20">#REF!</definedName>
    <definedName name="MONB2" localSheetId="15">#REF!</definedName>
    <definedName name="MONB2" localSheetId="21">#REF!</definedName>
    <definedName name="MONB2" localSheetId="9">#REF!</definedName>
    <definedName name="MONB2" localSheetId="34">#REF!</definedName>
    <definedName name="MONB2" localSheetId="31">#REF!</definedName>
    <definedName name="MONB2" localSheetId="5">#REF!</definedName>
    <definedName name="MONB2" localSheetId="4">#REF!</definedName>
    <definedName name="MONB2" localSheetId="17">#REF!</definedName>
    <definedName name="MONB2" localSheetId="7">#REF!</definedName>
    <definedName name="MONB2" localSheetId="6">#REF!</definedName>
    <definedName name="MONB2" localSheetId="32">#REF!</definedName>
    <definedName name="MONB2" localSheetId="2">#REF!</definedName>
    <definedName name="MONB2" localSheetId="1">#REF!</definedName>
    <definedName name="MONB2" localSheetId="0">#REF!</definedName>
    <definedName name="MONB2" localSheetId="35">#REF!</definedName>
    <definedName name="MONB2" localSheetId="26">#REF!</definedName>
    <definedName name="MONB2" localSheetId="36">#REF!</definedName>
    <definedName name="MONB2" localSheetId="37">#REF!</definedName>
    <definedName name="MONB2" localSheetId="38">#REF!</definedName>
    <definedName name="MONB2" localSheetId="39">#REF!</definedName>
    <definedName name="MONB2" localSheetId="27">#REF!</definedName>
    <definedName name="MONB2" localSheetId="10">#REF!</definedName>
    <definedName name="MONB2" localSheetId="16">#REF!</definedName>
    <definedName name="MONB2" localSheetId="28">#REF!</definedName>
    <definedName name="MONB2" localSheetId="40">#REF!</definedName>
    <definedName name="MONB2" localSheetId="22">#REF!</definedName>
    <definedName name="MONB2" localSheetId="23">#REF!</definedName>
    <definedName name="MONB2" localSheetId="11">#REF!</definedName>
    <definedName name="MONB2" localSheetId="29">#REF!</definedName>
    <definedName name="MONB2" localSheetId="44">#REF!</definedName>
    <definedName name="MONB2">#REF!</definedName>
    <definedName name="MONB3">[2]HIDRAULICO!$I$144</definedName>
    <definedName name="MONB4">'[2]SERVENTE (AUX PRODUCAO)'!$I$144</definedName>
    <definedName name="MONB5" localSheetId="41">#REF!</definedName>
    <definedName name="MONB5" localSheetId="42">#REF!</definedName>
    <definedName name="MONB5" localSheetId="43">#REF!</definedName>
    <definedName name="MONB5" localSheetId="18">#REF!</definedName>
    <definedName name="MONB5" localSheetId="12">#REF!</definedName>
    <definedName name="MONB5" localSheetId="24">#REF!</definedName>
    <definedName name="MONB5" localSheetId="30">#REF!</definedName>
    <definedName name="MONB5" localSheetId="8">#REF!</definedName>
    <definedName name="MONB5" localSheetId="14">#REF!</definedName>
    <definedName name="MONB5" localSheetId="25">#REF!</definedName>
    <definedName name="MONB5" localSheetId="19">#REF!</definedName>
    <definedName name="MONB5" localSheetId="13">#REF!</definedName>
    <definedName name="MONB5" localSheetId="3">#REF!</definedName>
    <definedName name="MONB5" localSheetId="33">#REF!</definedName>
    <definedName name="MONB5" localSheetId="20">#REF!</definedName>
    <definedName name="MONB5" localSheetId="15">#REF!</definedName>
    <definedName name="MONB5" localSheetId="21">#REF!</definedName>
    <definedName name="MONB5" localSheetId="9">#REF!</definedName>
    <definedName name="MONB5" localSheetId="34">#REF!</definedName>
    <definedName name="MONB5" localSheetId="31">#REF!</definedName>
    <definedName name="MONB5" localSheetId="5">#REF!</definedName>
    <definedName name="MONB5" localSheetId="4">#REF!</definedName>
    <definedName name="MONB5" localSheetId="17">#REF!</definedName>
    <definedName name="MONB5" localSheetId="7">#REF!</definedName>
    <definedName name="MONB5" localSheetId="6">#REF!</definedName>
    <definedName name="MONB5" localSheetId="32">#REF!</definedName>
    <definedName name="MONB5" localSheetId="2">#REF!</definedName>
    <definedName name="MONB5" localSheetId="1">#REF!</definedName>
    <definedName name="MONB5" localSheetId="0">#REF!</definedName>
    <definedName name="MONB5" localSheetId="35">#REF!</definedName>
    <definedName name="MONB5" localSheetId="26">#REF!</definedName>
    <definedName name="MONB5" localSheetId="36">#REF!</definedName>
    <definedName name="MONB5" localSheetId="37">#REF!</definedName>
    <definedName name="MONB5" localSheetId="38">#REF!</definedName>
    <definedName name="MONB5" localSheetId="39">#REF!</definedName>
    <definedName name="MONB5" localSheetId="27">#REF!</definedName>
    <definedName name="MONB5" localSheetId="10">#REF!</definedName>
    <definedName name="MONB5" localSheetId="16">#REF!</definedName>
    <definedName name="MONB5" localSheetId="28">#REF!</definedName>
    <definedName name="MONB5" localSheetId="40">#REF!</definedName>
    <definedName name="MONB5" localSheetId="22">#REF!</definedName>
    <definedName name="MONB5" localSheetId="23">#REF!</definedName>
    <definedName name="MONB5" localSheetId="11">#REF!</definedName>
    <definedName name="MONB5" localSheetId="29">#REF!</definedName>
    <definedName name="MONB5" localSheetId="44">#REF!</definedName>
    <definedName name="MONB5">#REF!</definedName>
    <definedName name="MONB6" localSheetId="41">#REF!</definedName>
    <definedName name="MONB6" localSheetId="42">#REF!</definedName>
    <definedName name="MONB6" localSheetId="43">#REF!</definedName>
    <definedName name="MONB6" localSheetId="18">#REF!</definedName>
    <definedName name="MONB6" localSheetId="12">#REF!</definedName>
    <definedName name="MONB6" localSheetId="24">#REF!</definedName>
    <definedName name="MONB6" localSheetId="30">#REF!</definedName>
    <definedName name="MONB6" localSheetId="8">#REF!</definedName>
    <definedName name="MONB6" localSheetId="14">#REF!</definedName>
    <definedName name="MONB6" localSheetId="25">#REF!</definedName>
    <definedName name="MONB6" localSheetId="19">#REF!</definedName>
    <definedName name="MONB6" localSheetId="13">#REF!</definedName>
    <definedName name="MONB6" localSheetId="3">#REF!</definedName>
    <definedName name="MONB6" localSheetId="33">#REF!</definedName>
    <definedName name="MONB6" localSheetId="20">#REF!</definedName>
    <definedName name="MONB6" localSheetId="15">#REF!</definedName>
    <definedName name="MONB6" localSheetId="21">#REF!</definedName>
    <definedName name="MONB6" localSheetId="9">#REF!</definedName>
    <definedName name="MONB6" localSheetId="34">#REF!</definedName>
    <definedName name="MONB6" localSheetId="31">#REF!</definedName>
    <definedName name="MONB6" localSheetId="5">#REF!</definedName>
    <definedName name="MONB6" localSheetId="4">#REF!</definedName>
    <definedName name="MONB6" localSheetId="17">#REF!</definedName>
    <definedName name="MONB6" localSheetId="7">#REF!</definedName>
    <definedName name="MONB6" localSheetId="6">#REF!</definedName>
    <definedName name="MONB6" localSheetId="32">#REF!</definedName>
    <definedName name="MONB6" localSheetId="2">#REF!</definedName>
    <definedName name="MONB6" localSheetId="1">#REF!</definedName>
    <definedName name="MONB6" localSheetId="0">#REF!</definedName>
    <definedName name="MONB6" localSheetId="35">#REF!</definedName>
    <definedName name="MONB6" localSheetId="26">#REF!</definedName>
    <definedName name="MONB6" localSheetId="36">#REF!</definedName>
    <definedName name="MONB6" localSheetId="37">#REF!</definedName>
    <definedName name="MONB6" localSheetId="38">#REF!</definedName>
    <definedName name="MONB6" localSheetId="39">#REF!</definedName>
    <definedName name="MONB6" localSheetId="27">#REF!</definedName>
    <definedName name="MONB6" localSheetId="10">#REF!</definedName>
    <definedName name="MONB6" localSheetId="16">#REF!</definedName>
    <definedName name="MONB6" localSheetId="28">#REF!</definedName>
    <definedName name="MONB6" localSheetId="40">#REF!</definedName>
    <definedName name="MONB6" localSheetId="22">#REF!</definedName>
    <definedName name="MONB6" localSheetId="23">#REF!</definedName>
    <definedName name="MONB6" localSheetId="11">#REF!</definedName>
    <definedName name="MONB6" localSheetId="29">#REF!</definedName>
    <definedName name="MONB6" localSheetId="44">#REF!</definedName>
    <definedName name="MONB6">#REF!</definedName>
    <definedName name="MONB7" localSheetId="41">#REF!</definedName>
    <definedName name="MONB7" localSheetId="42">#REF!</definedName>
    <definedName name="MONB7" localSheetId="43">#REF!</definedName>
    <definedName name="MONB7" localSheetId="18">#REF!</definedName>
    <definedName name="MONB7" localSheetId="12">#REF!</definedName>
    <definedName name="MONB7" localSheetId="24">#REF!</definedName>
    <definedName name="MONB7" localSheetId="30">#REF!</definedName>
    <definedName name="MONB7" localSheetId="8">#REF!</definedName>
    <definedName name="MONB7" localSheetId="14">#REF!</definedName>
    <definedName name="MONB7" localSheetId="25">#REF!</definedName>
    <definedName name="MONB7" localSheetId="19">#REF!</definedName>
    <definedName name="MONB7" localSheetId="13">#REF!</definedName>
    <definedName name="MONB7" localSheetId="3">#REF!</definedName>
    <definedName name="MONB7" localSheetId="33">#REF!</definedName>
    <definedName name="MONB7" localSheetId="20">#REF!</definedName>
    <definedName name="MONB7" localSheetId="15">#REF!</definedName>
    <definedName name="MONB7" localSheetId="21">#REF!</definedName>
    <definedName name="MONB7" localSheetId="9">#REF!</definedName>
    <definedName name="MONB7" localSheetId="34">#REF!</definedName>
    <definedName name="MONB7" localSheetId="31">#REF!</definedName>
    <definedName name="MONB7" localSheetId="5">#REF!</definedName>
    <definedName name="MONB7" localSheetId="4">#REF!</definedName>
    <definedName name="MONB7" localSheetId="17">#REF!</definedName>
    <definedName name="MONB7" localSheetId="7">#REF!</definedName>
    <definedName name="MONB7" localSheetId="6">#REF!</definedName>
    <definedName name="MONB7" localSheetId="32">#REF!</definedName>
    <definedName name="MONB7" localSheetId="2">#REF!</definedName>
    <definedName name="MONB7" localSheetId="1">#REF!</definedName>
    <definedName name="MONB7" localSheetId="0">#REF!</definedName>
    <definedName name="MONB7" localSheetId="35">#REF!</definedName>
    <definedName name="MONB7" localSheetId="26">#REF!</definedName>
    <definedName name="MONB7" localSheetId="36">#REF!</definedName>
    <definedName name="MONB7" localSheetId="37">#REF!</definedName>
    <definedName name="MONB7" localSheetId="38">#REF!</definedName>
    <definedName name="MONB7" localSheetId="39">#REF!</definedName>
    <definedName name="MONB7" localSheetId="27">#REF!</definedName>
    <definedName name="MONB7" localSheetId="10">#REF!</definedName>
    <definedName name="MONB7" localSheetId="16">#REF!</definedName>
    <definedName name="MONB7" localSheetId="28">#REF!</definedName>
    <definedName name="MONB7" localSheetId="40">#REF!</definedName>
    <definedName name="MONB7" localSheetId="22">#REF!</definedName>
    <definedName name="MONB7" localSheetId="23">#REF!</definedName>
    <definedName name="MONB7" localSheetId="11">#REF!</definedName>
    <definedName name="MONB7" localSheetId="29">#REF!</definedName>
    <definedName name="MONB7" localSheetId="44">#REF!</definedName>
    <definedName name="MONB7">#REF!</definedName>
    <definedName name="MONB8">[2]MECANICO_REFRIGERACAO!$I$144</definedName>
    <definedName name="MONC1" localSheetId="41">#REF!</definedName>
    <definedName name="MONC1" localSheetId="42">#REF!</definedName>
    <definedName name="MONC1" localSheetId="43">#REF!</definedName>
    <definedName name="MONC1" localSheetId="18">#REF!</definedName>
    <definedName name="MONC1" localSheetId="12">#REF!</definedName>
    <definedName name="MONC1" localSheetId="24">#REF!</definedName>
    <definedName name="MONC1" localSheetId="30">#REF!</definedName>
    <definedName name="MONC1" localSheetId="8">#REF!</definedName>
    <definedName name="MONC1" localSheetId="14">#REF!</definedName>
    <definedName name="MONC1" localSheetId="25">#REF!</definedName>
    <definedName name="MONC1" localSheetId="19">#REF!</definedName>
    <definedName name="MONC1" localSheetId="13">#REF!</definedName>
    <definedName name="MONC1" localSheetId="3">#REF!</definedName>
    <definedName name="MONC1" localSheetId="33">#REF!</definedName>
    <definedName name="MONC1" localSheetId="20">#REF!</definedName>
    <definedName name="MONC1" localSheetId="15">#REF!</definedName>
    <definedName name="MONC1" localSheetId="21">#REF!</definedName>
    <definedName name="MONC1" localSheetId="9">#REF!</definedName>
    <definedName name="MONC1" localSheetId="34">#REF!</definedName>
    <definedName name="MONC1" localSheetId="31">#REF!</definedName>
    <definedName name="MONC1" localSheetId="5">#REF!</definedName>
    <definedName name="MONC1" localSheetId="4">#REF!</definedName>
    <definedName name="MONC1" localSheetId="17">#REF!</definedName>
    <definedName name="MONC1" localSheetId="7">#REF!</definedName>
    <definedName name="MONC1" localSheetId="6">#REF!</definedName>
    <definedName name="MONC1" localSheetId="32">#REF!</definedName>
    <definedName name="MONC1" localSheetId="2">#REF!</definedName>
    <definedName name="MONC1" localSheetId="1">#REF!</definedName>
    <definedName name="MONC1" localSheetId="0">#REF!</definedName>
    <definedName name="MONC1" localSheetId="35">#REF!</definedName>
    <definedName name="MONC1" localSheetId="26">#REF!</definedName>
    <definedName name="MONC1" localSheetId="36">#REF!</definedName>
    <definedName name="MONC1" localSheetId="37">#REF!</definedName>
    <definedName name="MONC1" localSheetId="38">#REF!</definedName>
    <definedName name="MONC1" localSheetId="39">#REF!</definedName>
    <definedName name="MONC1" localSheetId="27">#REF!</definedName>
    <definedName name="MONC1" localSheetId="10">#REF!</definedName>
    <definedName name="MONC1" localSheetId="16">#REF!</definedName>
    <definedName name="MONC1" localSheetId="28">#REF!</definedName>
    <definedName name="MONC1" localSheetId="40">#REF!</definedName>
    <definedName name="MONC1" localSheetId="22">#REF!</definedName>
    <definedName name="MONC1" localSheetId="23">#REF!</definedName>
    <definedName name="MONC1" localSheetId="11">#REF!</definedName>
    <definedName name="MONC1" localSheetId="29">#REF!</definedName>
    <definedName name="MONC1" localSheetId="44">#REF!</definedName>
    <definedName name="MONC1">#REF!</definedName>
    <definedName name="MONC2" localSheetId="41">#REF!</definedName>
    <definedName name="MONC2" localSheetId="42">#REF!</definedName>
    <definedName name="MONC2" localSheetId="43">#REF!</definedName>
    <definedName name="MONC2" localSheetId="18">#REF!</definedName>
    <definedName name="MONC2" localSheetId="12">#REF!</definedName>
    <definedName name="MONC2" localSheetId="24">#REF!</definedName>
    <definedName name="MONC2" localSheetId="30">#REF!</definedName>
    <definedName name="MONC2" localSheetId="8">#REF!</definedName>
    <definedName name="MONC2" localSheetId="14">#REF!</definedName>
    <definedName name="MONC2" localSheetId="25">#REF!</definedName>
    <definedName name="MONC2" localSheetId="19">#REF!</definedName>
    <definedName name="MONC2" localSheetId="13">#REF!</definedName>
    <definedName name="MONC2" localSheetId="3">#REF!</definedName>
    <definedName name="MONC2" localSheetId="33">#REF!</definedName>
    <definedName name="MONC2" localSheetId="20">#REF!</definedName>
    <definedName name="MONC2" localSheetId="15">#REF!</definedName>
    <definedName name="MONC2" localSheetId="21">#REF!</definedName>
    <definedName name="MONC2" localSheetId="9">#REF!</definedName>
    <definedName name="MONC2" localSheetId="34">#REF!</definedName>
    <definedName name="MONC2" localSheetId="31">#REF!</definedName>
    <definedName name="MONC2" localSheetId="5">#REF!</definedName>
    <definedName name="MONC2" localSheetId="4">#REF!</definedName>
    <definedName name="MONC2" localSheetId="17">#REF!</definedName>
    <definedName name="MONC2" localSheetId="7">#REF!</definedName>
    <definedName name="MONC2" localSheetId="6">#REF!</definedName>
    <definedName name="MONC2" localSheetId="32">#REF!</definedName>
    <definedName name="MONC2" localSheetId="2">#REF!</definedName>
    <definedName name="MONC2" localSheetId="1">#REF!</definedName>
    <definedName name="MONC2" localSheetId="0">#REF!</definedName>
    <definedName name="MONC2" localSheetId="35">#REF!</definedName>
    <definedName name="MONC2" localSheetId="26">#REF!</definedName>
    <definedName name="MONC2" localSheetId="36">#REF!</definedName>
    <definedName name="MONC2" localSheetId="37">#REF!</definedName>
    <definedName name="MONC2" localSheetId="38">#REF!</definedName>
    <definedName name="MONC2" localSheetId="39">#REF!</definedName>
    <definedName name="MONC2" localSheetId="27">#REF!</definedName>
    <definedName name="MONC2" localSheetId="10">#REF!</definedName>
    <definedName name="MONC2" localSheetId="16">#REF!</definedName>
    <definedName name="MONC2" localSheetId="28">#REF!</definedName>
    <definedName name="MONC2" localSheetId="40">#REF!</definedName>
    <definedName name="MONC2" localSheetId="22">#REF!</definedName>
    <definedName name="MONC2" localSheetId="23">#REF!</definedName>
    <definedName name="MONC2" localSheetId="11">#REF!</definedName>
    <definedName name="MONC2" localSheetId="29">#REF!</definedName>
    <definedName name="MONC2" localSheetId="44">#REF!</definedName>
    <definedName name="MONC2">#REF!</definedName>
    <definedName name="MONC3">[2]HIDRAULICO!$I$148</definedName>
    <definedName name="MONC4">'[2]SERVENTE (AUX PRODUCAO)'!$I$148</definedName>
    <definedName name="MONC5" localSheetId="41">#REF!</definedName>
    <definedName name="MONC5" localSheetId="42">#REF!</definedName>
    <definedName name="MONC5" localSheetId="43">#REF!</definedName>
    <definedName name="MONC5" localSheetId="18">#REF!</definedName>
    <definedName name="MONC5" localSheetId="12">#REF!</definedName>
    <definedName name="MONC5" localSheetId="24">#REF!</definedName>
    <definedName name="MONC5" localSheetId="30">#REF!</definedName>
    <definedName name="MONC5" localSheetId="8">#REF!</definedName>
    <definedName name="MONC5" localSheetId="14">#REF!</definedName>
    <definedName name="MONC5" localSheetId="25">#REF!</definedName>
    <definedName name="MONC5" localSheetId="19">#REF!</definedName>
    <definedName name="MONC5" localSheetId="13">#REF!</definedName>
    <definedName name="MONC5" localSheetId="3">#REF!</definedName>
    <definedName name="MONC5" localSheetId="33">#REF!</definedName>
    <definedName name="MONC5" localSheetId="20">#REF!</definedName>
    <definedName name="MONC5" localSheetId="15">#REF!</definedName>
    <definedName name="MONC5" localSheetId="21">#REF!</definedName>
    <definedName name="MONC5" localSheetId="9">#REF!</definedName>
    <definedName name="MONC5" localSheetId="34">#REF!</definedName>
    <definedName name="MONC5" localSheetId="31">#REF!</definedName>
    <definedName name="MONC5" localSheetId="5">#REF!</definedName>
    <definedName name="MONC5" localSheetId="4">#REF!</definedName>
    <definedName name="MONC5" localSheetId="17">#REF!</definedName>
    <definedName name="MONC5" localSheetId="7">#REF!</definedName>
    <definedName name="MONC5" localSheetId="6">#REF!</definedName>
    <definedName name="MONC5" localSheetId="32">#REF!</definedName>
    <definedName name="MONC5" localSheetId="2">#REF!</definedName>
    <definedName name="MONC5" localSheetId="1">#REF!</definedName>
    <definedName name="MONC5" localSheetId="0">#REF!</definedName>
    <definedName name="MONC5" localSheetId="35">#REF!</definedName>
    <definedName name="MONC5" localSheetId="26">#REF!</definedName>
    <definedName name="MONC5" localSheetId="36">#REF!</definedName>
    <definedName name="MONC5" localSheetId="37">#REF!</definedName>
    <definedName name="MONC5" localSheetId="38">#REF!</definedName>
    <definedName name="MONC5" localSheetId="39">#REF!</definedName>
    <definedName name="MONC5" localSheetId="27">#REF!</definedName>
    <definedName name="MONC5" localSheetId="10">#REF!</definedName>
    <definedName name="MONC5" localSheetId="16">#REF!</definedName>
    <definedName name="MONC5" localSheetId="28">#REF!</definedName>
    <definedName name="MONC5" localSheetId="40">#REF!</definedName>
    <definedName name="MONC5" localSheetId="22">#REF!</definedName>
    <definedName name="MONC5" localSheetId="23">#REF!</definedName>
    <definedName name="MONC5" localSheetId="11">#REF!</definedName>
    <definedName name="MONC5" localSheetId="29">#REF!</definedName>
    <definedName name="MONC5" localSheetId="44">#REF!</definedName>
    <definedName name="MONC5">#REF!</definedName>
    <definedName name="MONC6" localSheetId="41">#REF!</definedName>
    <definedName name="MONC6" localSheetId="42">#REF!</definedName>
    <definedName name="MONC6" localSheetId="43">#REF!</definedName>
    <definedName name="MONC6" localSheetId="18">#REF!</definedName>
    <definedName name="MONC6" localSheetId="12">#REF!</definedName>
    <definedName name="MONC6" localSheetId="24">#REF!</definedName>
    <definedName name="MONC6" localSheetId="30">#REF!</definedName>
    <definedName name="MONC6" localSheetId="8">#REF!</definedName>
    <definedName name="MONC6" localSheetId="14">#REF!</definedName>
    <definedName name="MONC6" localSheetId="25">#REF!</definedName>
    <definedName name="MONC6" localSheetId="19">#REF!</definedName>
    <definedName name="MONC6" localSheetId="13">#REF!</definedName>
    <definedName name="MONC6" localSheetId="3">#REF!</definedName>
    <definedName name="MONC6" localSheetId="33">#REF!</definedName>
    <definedName name="MONC6" localSheetId="20">#REF!</definedName>
    <definedName name="MONC6" localSheetId="15">#REF!</definedName>
    <definedName name="MONC6" localSheetId="21">#REF!</definedName>
    <definedName name="MONC6" localSheetId="9">#REF!</definedName>
    <definedName name="MONC6" localSheetId="34">#REF!</definedName>
    <definedName name="MONC6" localSheetId="31">#REF!</definedName>
    <definedName name="MONC6" localSheetId="5">#REF!</definedName>
    <definedName name="MONC6" localSheetId="4">#REF!</definedName>
    <definedName name="MONC6" localSheetId="17">#REF!</definedName>
    <definedName name="MONC6" localSheetId="7">#REF!</definedName>
    <definedName name="MONC6" localSheetId="6">#REF!</definedName>
    <definedName name="MONC6" localSheetId="32">#REF!</definedName>
    <definedName name="MONC6" localSheetId="2">#REF!</definedName>
    <definedName name="MONC6" localSheetId="1">#REF!</definedName>
    <definedName name="MONC6" localSheetId="0">#REF!</definedName>
    <definedName name="MONC6" localSheetId="35">#REF!</definedName>
    <definedName name="MONC6" localSheetId="26">#REF!</definedName>
    <definedName name="MONC6" localSheetId="36">#REF!</definedName>
    <definedName name="MONC6" localSheetId="37">#REF!</definedName>
    <definedName name="MONC6" localSheetId="38">#REF!</definedName>
    <definedName name="MONC6" localSheetId="39">#REF!</definedName>
    <definedName name="MONC6" localSheetId="27">#REF!</definedName>
    <definedName name="MONC6" localSheetId="10">#REF!</definedName>
    <definedName name="MONC6" localSheetId="16">#REF!</definedName>
    <definedName name="MONC6" localSheetId="28">#REF!</definedName>
    <definedName name="MONC6" localSheetId="40">#REF!</definedName>
    <definedName name="MONC6" localSheetId="22">#REF!</definedName>
    <definedName name="MONC6" localSheetId="23">#REF!</definedName>
    <definedName name="MONC6" localSheetId="11">#REF!</definedName>
    <definedName name="MONC6" localSheetId="29">#REF!</definedName>
    <definedName name="MONC6" localSheetId="44">#REF!</definedName>
    <definedName name="MONC6">#REF!</definedName>
    <definedName name="MONC7" localSheetId="41">#REF!</definedName>
    <definedName name="MONC7" localSheetId="42">#REF!</definedName>
    <definedName name="MONC7" localSheetId="43">#REF!</definedName>
    <definedName name="MONC7" localSheetId="18">#REF!</definedName>
    <definedName name="MONC7" localSheetId="12">#REF!</definedName>
    <definedName name="MONC7" localSheetId="24">#REF!</definedName>
    <definedName name="MONC7" localSheetId="30">#REF!</definedName>
    <definedName name="MONC7" localSheetId="8">#REF!</definedName>
    <definedName name="MONC7" localSheetId="14">#REF!</definedName>
    <definedName name="MONC7" localSheetId="25">#REF!</definedName>
    <definedName name="MONC7" localSheetId="19">#REF!</definedName>
    <definedName name="MONC7" localSheetId="13">#REF!</definedName>
    <definedName name="MONC7" localSheetId="3">#REF!</definedName>
    <definedName name="MONC7" localSheetId="33">#REF!</definedName>
    <definedName name="MONC7" localSheetId="20">#REF!</definedName>
    <definedName name="MONC7" localSheetId="15">#REF!</definedName>
    <definedName name="MONC7" localSheetId="21">#REF!</definedName>
    <definedName name="MONC7" localSheetId="9">#REF!</definedName>
    <definedName name="MONC7" localSheetId="34">#REF!</definedName>
    <definedName name="MONC7" localSheetId="31">#REF!</definedName>
    <definedName name="MONC7" localSheetId="5">#REF!</definedName>
    <definedName name="MONC7" localSheetId="4">#REF!</definedName>
    <definedName name="MONC7" localSheetId="17">#REF!</definedName>
    <definedName name="MONC7" localSheetId="7">#REF!</definedName>
    <definedName name="MONC7" localSheetId="6">#REF!</definedName>
    <definedName name="MONC7" localSheetId="32">#REF!</definedName>
    <definedName name="MONC7" localSheetId="2">#REF!</definedName>
    <definedName name="MONC7" localSheetId="1">#REF!</definedName>
    <definedName name="MONC7" localSheetId="0">#REF!</definedName>
    <definedName name="MONC7" localSheetId="35">#REF!</definedName>
    <definedName name="MONC7" localSheetId="26">#REF!</definedName>
    <definedName name="MONC7" localSheetId="36">#REF!</definedName>
    <definedName name="MONC7" localSheetId="37">#REF!</definedName>
    <definedName name="MONC7" localSheetId="38">#REF!</definedName>
    <definedName name="MONC7" localSheetId="39">#REF!</definedName>
    <definedName name="MONC7" localSheetId="27">#REF!</definedName>
    <definedName name="MONC7" localSheetId="10">#REF!</definedName>
    <definedName name="MONC7" localSheetId="16">#REF!</definedName>
    <definedName name="MONC7" localSheetId="28">#REF!</definedName>
    <definedName name="MONC7" localSheetId="40">#REF!</definedName>
    <definedName name="MONC7" localSheetId="22">#REF!</definedName>
    <definedName name="MONC7" localSheetId="23">#REF!</definedName>
    <definedName name="MONC7" localSheetId="11">#REF!</definedName>
    <definedName name="MONC7" localSheetId="29">#REF!</definedName>
    <definedName name="MONC7" localSheetId="44">#REF!</definedName>
    <definedName name="MONC7">#REF!</definedName>
    <definedName name="MONC8">[2]MECANICO_REFRIGERACAO!$I$148</definedName>
    <definedName name="mont" localSheetId="41">#REF!</definedName>
    <definedName name="mont" localSheetId="42">#REF!</definedName>
    <definedName name="mont" localSheetId="43">#REF!</definedName>
    <definedName name="mont" localSheetId="18">#REF!</definedName>
    <definedName name="mont" localSheetId="12">#REF!</definedName>
    <definedName name="mont" localSheetId="24">#REF!</definedName>
    <definedName name="mont" localSheetId="30">#REF!</definedName>
    <definedName name="mont" localSheetId="8">#REF!</definedName>
    <definedName name="mont" localSheetId="14">#REF!</definedName>
    <definedName name="mont" localSheetId="25">#REF!</definedName>
    <definedName name="mont" localSheetId="19">#REF!</definedName>
    <definedName name="mont" localSheetId="13">#REF!</definedName>
    <definedName name="mont" localSheetId="3">#REF!</definedName>
    <definedName name="mont" localSheetId="33">#REF!</definedName>
    <definedName name="mont" localSheetId="20">#REF!</definedName>
    <definedName name="mont" localSheetId="15">#REF!</definedName>
    <definedName name="mont" localSheetId="21">#REF!</definedName>
    <definedName name="mont" localSheetId="9">#REF!</definedName>
    <definedName name="mont" localSheetId="34">#REF!</definedName>
    <definedName name="mont" localSheetId="31">#REF!</definedName>
    <definedName name="mont" localSheetId="5">#REF!</definedName>
    <definedName name="mont" localSheetId="4">#REF!</definedName>
    <definedName name="mont" localSheetId="17">#REF!</definedName>
    <definedName name="mont" localSheetId="7">#REF!</definedName>
    <definedName name="mont" localSheetId="6">#REF!</definedName>
    <definedName name="mont" localSheetId="32">#REF!</definedName>
    <definedName name="mont" localSheetId="2">#REF!</definedName>
    <definedName name="mont" localSheetId="1">#REF!</definedName>
    <definedName name="mont" localSheetId="0">#REF!</definedName>
    <definedName name="mont" localSheetId="35">#REF!</definedName>
    <definedName name="mont" localSheetId="26">#REF!</definedName>
    <definedName name="mont" localSheetId="36">#REF!</definedName>
    <definedName name="mont" localSheetId="37">#REF!</definedName>
    <definedName name="mont" localSheetId="38">#REF!</definedName>
    <definedName name="mont" localSheetId="39">#REF!</definedName>
    <definedName name="mont" localSheetId="27">#REF!</definedName>
    <definedName name="mont" localSheetId="10">#REF!</definedName>
    <definedName name="mont" localSheetId="16">#REF!</definedName>
    <definedName name="mont" localSheetId="28">#REF!</definedName>
    <definedName name="mont" localSheetId="40">#REF!</definedName>
    <definedName name="mont" localSheetId="22">#REF!</definedName>
    <definedName name="mont" localSheetId="23">#REF!</definedName>
    <definedName name="mont" localSheetId="11">#REF!</definedName>
    <definedName name="mont" localSheetId="29">#REF!</definedName>
    <definedName name="mont" localSheetId="44">#REF!</definedName>
    <definedName name="mont">#REF!</definedName>
    <definedName name="MONTANTEA" localSheetId="41">#REF!</definedName>
    <definedName name="MONTANTEA" localSheetId="42">#REF!</definedName>
    <definedName name="MONTANTEA" localSheetId="43">#REF!</definedName>
    <definedName name="MONTANTEA" localSheetId="18">#REF!</definedName>
    <definedName name="MONTANTEA" localSheetId="12">#REF!</definedName>
    <definedName name="MONTANTEA" localSheetId="24">#REF!</definedName>
    <definedName name="MONTANTEA" localSheetId="30">#REF!</definedName>
    <definedName name="MONTANTEA" localSheetId="8">#REF!</definedName>
    <definedName name="MONTANTEA" localSheetId="14">#REF!</definedName>
    <definedName name="MONTANTEA" localSheetId="25">#REF!</definedName>
    <definedName name="MONTANTEA" localSheetId="19">#REF!</definedName>
    <definedName name="MONTANTEA" localSheetId="13">#REF!</definedName>
    <definedName name="MONTANTEA" localSheetId="3">#REF!</definedName>
    <definedName name="MONTANTEA" localSheetId="33">#REF!</definedName>
    <definedName name="MONTANTEA" localSheetId="20">#REF!</definedName>
    <definedName name="MONTANTEA" localSheetId="15">#REF!</definedName>
    <definedName name="MONTANTEA" localSheetId="21">#REF!</definedName>
    <definedName name="MONTANTEA" localSheetId="9">#REF!</definedName>
    <definedName name="MONTANTEA" localSheetId="34">#REF!</definedName>
    <definedName name="MONTANTEA" localSheetId="31">#REF!</definedName>
    <definedName name="MONTANTEA" localSheetId="5">#REF!</definedName>
    <definedName name="MONTANTEA" localSheetId="4">#REF!</definedName>
    <definedName name="MONTANTEA" localSheetId="17">#REF!</definedName>
    <definedName name="MONTANTEA" localSheetId="7">#REF!</definedName>
    <definedName name="MONTANTEA" localSheetId="6">#REF!</definedName>
    <definedName name="MONTANTEA" localSheetId="32">#REF!</definedName>
    <definedName name="MONTANTEA" localSheetId="2">#REF!</definedName>
    <definedName name="MONTANTEA" localSheetId="1">#REF!</definedName>
    <definedName name="MONTANTEA" localSheetId="0">#REF!</definedName>
    <definedName name="MONTANTEA" localSheetId="35">#REF!</definedName>
    <definedName name="MONTANTEA" localSheetId="26">#REF!</definedName>
    <definedName name="MONTANTEA" localSheetId="36">#REF!</definedName>
    <definedName name="MONTANTEA" localSheetId="37">#REF!</definedName>
    <definedName name="MONTANTEA" localSheetId="38">#REF!</definedName>
    <definedName name="MONTANTEA" localSheetId="39">#REF!</definedName>
    <definedName name="MONTANTEA" localSheetId="27">#REF!</definedName>
    <definedName name="MONTANTEA" localSheetId="10">#REF!</definedName>
    <definedName name="MONTANTEA" localSheetId="16">#REF!</definedName>
    <definedName name="MONTANTEA" localSheetId="28">#REF!</definedName>
    <definedName name="MONTANTEA" localSheetId="40">#REF!</definedName>
    <definedName name="MONTANTEA" localSheetId="22">#REF!</definedName>
    <definedName name="MONTANTEA" localSheetId="23">#REF!</definedName>
    <definedName name="MONTANTEA" localSheetId="11">#REF!</definedName>
    <definedName name="MONTANTEA" localSheetId="29">#REF!</definedName>
    <definedName name="MONTANTEA" localSheetId="44">#REF!</definedName>
    <definedName name="MONTANTEA">#REF!</definedName>
    <definedName name="MONTANTEA1" localSheetId="41">#REF!</definedName>
    <definedName name="MONTANTEA1" localSheetId="42">#REF!</definedName>
    <definedName name="MONTANTEA1" localSheetId="43">#REF!</definedName>
    <definedName name="MONTANTEA1" localSheetId="18">#REF!</definedName>
    <definedName name="MONTANTEA1" localSheetId="12">#REF!</definedName>
    <definedName name="MONTANTEA1" localSheetId="24">#REF!</definedName>
    <definedName name="MONTANTEA1" localSheetId="30">#REF!</definedName>
    <definedName name="MONTANTEA1" localSheetId="8">#REF!</definedName>
    <definedName name="MONTANTEA1" localSheetId="14">#REF!</definedName>
    <definedName name="MONTANTEA1" localSheetId="25">#REF!</definedName>
    <definedName name="MONTANTEA1" localSheetId="19">#REF!</definedName>
    <definedName name="MONTANTEA1" localSheetId="13">#REF!</definedName>
    <definedName name="MONTANTEA1" localSheetId="3">#REF!</definedName>
    <definedName name="MONTANTEA1" localSheetId="33">#REF!</definedName>
    <definedName name="MONTANTEA1" localSheetId="20">#REF!</definedName>
    <definedName name="MONTANTEA1" localSheetId="15">#REF!</definedName>
    <definedName name="MONTANTEA1" localSheetId="21">#REF!</definedName>
    <definedName name="MONTANTEA1" localSheetId="9">#REF!</definedName>
    <definedName name="MONTANTEA1" localSheetId="34">#REF!</definedName>
    <definedName name="MONTANTEA1" localSheetId="31">#REF!</definedName>
    <definedName name="MONTANTEA1" localSheetId="5">#REF!</definedName>
    <definedName name="MONTANTEA1" localSheetId="4">#REF!</definedName>
    <definedName name="MONTANTEA1" localSheetId="17">#REF!</definedName>
    <definedName name="MONTANTEA1" localSheetId="7">#REF!</definedName>
    <definedName name="MONTANTEA1" localSheetId="6">#REF!</definedName>
    <definedName name="MONTANTEA1" localSheetId="32">#REF!</definedName>
    <definedName name="MONTANTEA1" localSheetId="2">#REF!</definedName>
    <definedName name="MONTANTEA1" localSheetId="1">#REF!</definedName>
    <definedName name="MONTANTEA1" localSheetId="0">#REF!</definedName>
    <definedName name="MONTANTEA1" localSheetId="35">#REF!</definedName>
    <definedName name="MONTANTEA1" localSheetId="26">#REF!</definedName>
    <definedName name="MONTANTEA1" localSheetId="36">#REF!</definedName>
    <definedName name="MONTANTEA1" localSheetId="37">#REF!</definedName>
    <definedName name="MONTANTEA1" localSheetId="38">#REF!</definedName>
    <definedName name="MONTANTEA1" localSheetId="39">#REF!</definedName>
    <definedName name="MONTANTEA1" localSheetId="27">#REF!</definedName>
    <definedName name="MONTANTEA1" localSheetId="10">#REF!</definedName>
    <definedName name="MONTANTEA1" localSheetId="16">#REF!</definedName>
    <definedName name="MONTANTEA1" localSheetId="28">#REF!</definedName>
    <definedName name="MONTANTEA1" localSheetId="40">#REF!</definedName>
    <definedName name="MONTANTEA1" localSheetId="22">#REF!</definedName>
    <definedName name="MONTANTEA1" localSheetId="23">#REF!</definedName>
    <definedName name="MONTANTEA1" localSheetId="11">#REF!</definedName>
    <definedName name="MONTANTEA1" localSheetId="29">#REF!</definedName>
    <definedName name="MONTANTEA1" localSheetId="44">#REF!</definedName>
    <definedName name="MONTANTEA1">#REF!</definedName>
    <definedName name="MONTANTEA2" localSheetId="41">#REF!</definedName>
    <definedName name="MONTANTEA2" localSheetId="42">#REF!</definedName>
    <definedName name="MONTANTEA2" localSheetId="43">#REF!</definedName>
    <definedName name="MONTANTEA2" localSheetId="18">#REF!</definedName>
    <definedName name="MONTANTEA2" localSheetId="12">#REF!</definedName>
    <definedName name="MONTANTEA2" localSheetId="24">#REF!</definedName>
    <definedName name="MONTANTEA2" localSheetId="30">#REF!</definedName>
    <definedName name="MONTANTEA2" localSheetId="8">#REF!</definedName>
    <definedName name="MONTANTEA2" localSheetId="14">#REF!</definedName>
    <definedName name="MONTANTEA2" localSheetId="25">#REF!</definedName>
    <definedName name="MONTANTEA2" localSheetId="19">#REF!</definedName>
    <definedName name="MONTANTEA2" localSheetId="13">#REF!</definedName>
    <definedName name="MONTANTEA2" localSheetId="3">#REF!</definedName>
    <definedName name="MONTANTEA2" localSheetId="33">#REF!</definedName>
    <definedName name="MONTANTEA2" localSheetId="20">#REF!</definedName>
    <definedName name="MONTANTEA2" localSheetId="15">#REF!</definedName>
    <definedName name="MONTANTEA2" localSheetId="21">#REF!</definedName>
    <definedName name="MONTANTEA2" localSheetId="9">#REF!</definedName>
    <definedName name="MONTANTEA2" localSheetId="34">#REF!</definedName>
    <definedName name="MONTANTEA2" localSheetId="31">#REF!</definedName>
    <definedName name="MONTANTEA2" localSheetId="5">#REF!</definedName>
    <definedName name="MONTANTEA2" localSheetId="4">#REF!</definedName>
    <definedName name="MONTANTEA2" localSheetId="17">#REF!</definedName>
    <definedName name="MONTANTEA2" localSheetId="7">#REF!</definedName>
    <definedName name="MONTANTEA2" localSheetId="6">#REF!</definedName>
    <definedName name="MONTANTEA2" localSheetId="32">#REF!</definedName>
    <definedName name="MONTANTEA2" localSheetId="2">#REF!</definedName>
    <definedName name="MONTANTEA2" localSheetId="1">#REF!</definedName>
    <definedName name="MONTANTEA2" localSheetId="0">#REF!</definedName>
    <definedName name="MONTANTEA2" localSheetId="35">#REF!</definedName>
    <definedName name="MONTANTEA2" localSheetId="26">#REF!</definedName>
    <definedName name="MONTANTEA2" localSheetId="36">#REF!</definedName>
    <definedName name="MONTANTEA2" localSheetId="37">#REF!</definedName>
    <definedName name="MONTANTEA2" localSheetId="38">#REF!</definedName>
    <definedName name="MONTANTEA2" localSheetId="39">#REF!</definedName>
    <definedName name="MONTANTEA2" localSheetId="27">#REF!</definedName>
    <definedName name="MONTANTEA2" localSheetId="10">#REF!</definedName>
    <definedName name="MONTANTEA2" localSheetId="16">#REF!</definedName>
    <definedName name="MONTANTEA2" localSheetId="28">#REF!</definedName>
    <definedName name="MONTANTEA2" localSheetId="40">#REF!</definedName>
    <definedName name="MONTANTEA2" localSheetId="22">#REF!</definedName>
    <definedName name="MONTANTEA2" localSheetId="23">#REF!</definedName>
    <definedName name="MONTANTEA2" localSheetId="11">#REF!</definedName>
    <definedName name="MONTANTEA2" localSheetId="29">#REF!</definedName>
    <definedName name="MONTANTEA2" localSheetId="44">#REF!</definedName>
    <definedName name="MONTANTEA2">#REF!</definedName>
    <definedName name="MONTANTEB" localSheetId="41">#REF!</definedName>
    <definedName name="MONTANTEB" localSheetId="42">#REF!</definedName>
    <definedName name="MONTANTEB" localSheetId="43">#REF!</definedName>
    <definedName name="MONTANTEB" localSheetId="18">#REF!</definedName>
    <definedName name="MONTANTEB" localSheetId="12">#REF!</definedName>
    <definedName name="MONTANTEB" localSheetId="24">#REF!</definedName>
    <definedName name="MONTANTEB" localSheetId="30">#REF!</definedName>
    <definedName name="MONTANTEB" localSheetId="8">#REF!</definedName>
    <definedName name="MONTANTEB" localSheetId="14">#REF!</definedName>
    <definedName name="MONTANTEB" localSheetId="25">#REF!</definedName>
    <definedName name="MONTANTEB" localSheetId="19">#REF!</definedName>
    <definedName name="MONTANTEB" localSheetId="13">#REF!</definedName>
    <definedName name="MONTANTEB" localSheetId="3">#REF!</definedName>
    <definedName name="MONTANTEB" localSheetId="33">#REF!</definedName>
    <definedName name="MONTANTEB" localSheetId="20">#REF!</definedName>
    <definedName name="MONTANTEB" localSheetId="15">#REF!</definedName>
    <definedName name="MONTANTEB" localSheetId="21">#REF!</definedName>
    <definedName name="MONTANTEB" localSheetId="9">#REF!</definedName>
    <definedName name="MONTANTEB" localSheetId="34">#REF!</definedName>
    <definedName name="MONTANTEB" localSheetId="31">#REF!</definedName>
    <definedName name="MONTANTEB" localSheetId="5">#REF!</definedName>
    <definedName name="MONTANTEB" localSheetId="4">#REF!</definedName>
    <definedName name="MONTANTEB" localSheetId="17">#REF!</definedName>
    <definedName name="MONTANTEB" localSheetId="7">#REF!</definedName>
    <definedName name="MONTANTEB" localSheetId="6">#REF!</definedName>
    <definedName name="MONTANTEB" localSheetId="32">#REF!</definedName>
    <definedName name="MONTANTEB" localSheetId="2">#REF!</definedName>
    <definedName name="MONTANTEB" localSheetId="1">#REF!</definedName>
    <definedName name="MONTANTEB" localSheetId="0">#REF!</definedName>
    <definedName name="MONTANTEB" localSheetId="35">#REF!</definedName>
    <definedName name="MONTANTEB" localSheetId="26">#REF!</definedName>
    <definedName name="MONTANTEB" localSheetId="36">#REF!</definedName>
    <definedName name="MONTANTEB" localSheetId="37">#REF!</definedName>
    <definedName name="MONTANTEB" localSheetId="38">#REF!</definedName>
    <definedName name="MONTANTEB" localSheetId="39">#REF!</definedName>
    <definedName name="MONTANTEB" localSheetId="27">#REF!</definedName>
    <definedName name="MONTANTEB" localSheetId="10">#REF!</definedName>
    <definedName name="MONTANTEB" localSheetId="16">#REF!</definedName>
    <definedName name="MONTANTEB" localSheetId="28">#REF!</definedName>
    <definedName name="MONTANTEB" localSheetId="40">#REF!</definedName>
    <definedName name="MONTANTEB" localSheetId="22">#REF!</definedName>
    <definedName name="MONTANTEB" localSheetId="23">#REF!</definedName>
    <definedName name="MONTANTEB" localSheetId="11">#REF!</definedName>
    <definedName name="MONTANTEB" localSheetId="29">#REF!</definedName>
    <definedName name="MONTANTEB" localSheetId="44">#REF!</definedName>
    <definedName name="MONTANTEB">#REF!</definedName>
    <definedName name="MONTANTEB1" localSheetId="41">#REF!</definedName>
    <definedName name="MONTANTEB1" localSheetId="42">#REF!</definedName>
    <definedName name="MONTANTEB1" localSheetId="43">#REF!</definedName>
    <definedName name="MONTANTEB1" localSheetId="18">#REF!</definedName>
    <definedName name="MONTANTEB1" localSheetId="12">#REF!</definedName>
    <definedName name="MONTANTEB1" localSheetId="24">#REF!</definedName>
    <definedName name="MONTANTEB1" localSheetId="30">#REF!</definedName>
    <definedName name="MONTANTEB1" localSheetId="8">#REF!</definedName>
    <definedName name="MONTANTEB1" localSheetId="14">#REF!</definedName>
    <definedName name="MONTANTEB1" localSheetId="25">#REF!</definedName>
    <definedName name="MONTANTEB1" localSheetId="19">#REF!</definedName>
    <definedName name="MONTANTEB1" localSheetId="13">#REF!</definedName>
    <definedName name="MONTANTEB1" localSheetId="3">#REF!</definedName>
    <definedName name="MONTANTEB1" localSheetId="33">#REF!</definedName>
    <definedName name="MONTANTEB1" localSheetId="20">#REF!</definedName>
    <definedName name="MONTANTEB1" localSheetId="15">#REF!</definedName>
    <definedName name="MONTANTEB1" localSheetId="21">#REF!</definedName>
    <definedName name="MONTANTEB1" localSheetId="9">#REF!</definedName>
    <definedName name="MONTANTEB1" localSheetId="34">#REF!</definedName>
    <definedName name="MONTANTEB1" localSheetId="31">#REF!</definedName>
    <definedName name="MONTANTEB1" localSheetId="5">#REF!</definedName>
    <definedName name="MONTANTEB1" localSheetId="4">#REF!</definedName>
    <definedName name="MONTANTEB1" localSheetId="17">#REF!</definedName>
    <definedName name="MONTANTEB1" localSheetId="7">#REF!</definedName>
    <definedName name="MONTANTEB1" localSheetId="6">#REF!</definedName>
    <definedName name="MONTANTEB1" localSheetId="32">#REF!</definedName>
    <definedName name="MONTANTEB1" localSheetId="2">#REF!</definedName>
    <definedName name="MONTANTEB1" localSheetId="1">#REF!</definedName>
    <definedName name="MONTANTEB1" localSheetId="0">#REF!</definedName>
    <definedName name="MONTANTEB1" localSheetId="35">#REF!</definedName>
    <definedName name="MONTANTEB1" localSheetId="26">#REF!</definedName>
    <definedName name="MONTANTEB1" localSheetId="36">#REF!</definedName>
    <definedName name="MONTANTEB1" localSheetId="37">#REF!</definedName>
    <definedName name="MONTANTEB1" localSheetId="38">#REF!</definedName>
    <definedName name="MONTANTEB1" localSheetId="39">#REF!</definedName>
    <definedName name="MONTANTEB1" localSheetId="27">#REF!</definedName>
    <definedName name="MONTANTEB1" localSheetId="10">#REF!</definedName>
    <definedName name="MONTANTEB1" localSheetId="16">#REF!</definedName>
    <definedName name="MONTANTEB1" localSheetId="28">#REF!</definedName>
    <definedName name="MONTANTEB1" localSheetId="40">#REF!</definedName>
    <definedName name="MONTANTEB1" localSheetId="22">#REF!</definedName>
    <definedName name="MONTANTEB1" localSheetId="23">#REF!</definedName>
    <definedName name="MONTANTEB1" localSheetId="11">#REF!</definedName>
    <definedName name="MONTANTEB1" localSheetId="29">#REF!</definedName>
    <definedName name="MONTANTEB1" localSheetId="44">#REF!</definedName>
    <definedName name="MONTANTEB1">#REF!</definedName>
    <definedName name="MONTANTEB2" localSheetId="41">#REF!</definedName>
    <definedName name="MONTANTEB2" localSheetId="42">#REF!</definedName>
    <definedName name="MONTANTEB2" localSheetId="43">#REF!</definedName>
    <definedName name="MONTANTEB2" localSheetId="18">#REF!</definedName>
    <definedName name="MONTANTEB2" localSheetId="12">#REF!</definedName>
    <definedName name="MONTANTEB2" localSheetId="24">#REF!</definedName>
    <definedName name="MONTANTEB2" localSheetId="30">#REF!</definedName>
    <definedName name="MONTANTEB2" localSheetId="8">#REF!</definedName>
    <definedName name="MONTANTEB2" localSheetId="14">#REF!</definedName>
    <definedName name="MONTANTEB2" localSheetId="25">#REF!</definedName>
    <definedName name="MONTANTEB2" localSheetId="19">#REF!</definedName>
    <definedName name="MONTANTEB2" localSheetId="13">#REF!</definedName>
    <definedName name="MONTANTEB2" localSheetId="3">#REF!</definedName>
    <definedName name="MONTANTEB2" localSheetId="33">#REF!</definedName>
    <definedName name="MONTANTEB2" localSheetId="20">#REF!</definedName>
    <definedName name="MONTANTEB2" localSheetId="15">#REF!</definedName>
    <definedName name="MONTANTEB2" localSheetId="21">#REF!</definedName>
    <definedName name="MONTANTEB2" localSheetId="9">#REF!</definedName>
    <definedName name="MONTANTEB2" localSheetId="34">#REF!</definedName>
    <definedName name="MONTANTEB2" localSheetId="31">#REF!</definedName>
    <definedName name="MONTANTEB2" localSheetId="5">#REF!</definedName>
    <definedName name="MONTANTEB2" localSheetId="4">#REF!</definedName>
    <definedName name="MONTANTEB2" localSheetId="17">#REF!</definedName>
    <definedName name="MONTANTEB2" localSheetId="7">#REF!</definedName>
    <definedName name="MONTANTEB2" localSheetId="6">#REF!</definedName>
    <definedName name="MONTANTEB2" localSheetId="32">#REF!</definedName>
    <definedName name="MONTANTEB2" localSheetId="2">#REF!</definedName>
    <definedName name="MONTANTEB2" localSheetId="1">#REF!</definedName>
    <definedName name="MONTANTEB2" localSheetId="0">#REF!</definedName>
    <definedName name="MONTANTEB2" localSheetId="35">#REF!</definedName>
    <definedName name="MONTANTEB2" localSheetId="26">#REF!</definedName>
    <definedName name="MONTANTEB2" localSheetId="36">#REF!</definedName>
    <definedName name="MONTANTEB2" localSheetId="37">#REF!</definedName>
    <definedName name="MONTANTEB2" localSheetId="38">#REF!</definedName>
    <definedName name="MONTANTEB2" localSheetId="39">#REF!</definedName>
    <definedName name="MONTANTEB2" localSheetId="27">#REF!</definedName>
    <definedName name="MONTANTEB2" localSheetId="10">#REF!</definedName>
    <definedName name="MONTANTEB2" localSheetId="16">#REF!</definedName>
    <definedName name="MONTANTEB2" localSheetId="28">#REF!</definedName>
    <definedName name="MONTANTEB2" localSheetId="40">#REF!</definedName>
    <definedName name="MONTANTEB2" localSheetId="22">#REF!</definedName>
    <definedName name="MONTANTEB2" localSheetId="23">#REF!</definedName>
    <definedName name="MONTANTEB2" localSheetId="11">#REF!</definedName>
    <definedName name="MONTANTEB2" localSheetId="29">#REF!</definedName>
    <definedName name="MONTANTEB2" localSheetId="44">#REF!</definedName>
    <definedName name="MONTANTEB2">#REF!</definedName>
    <definedName name="MONTANTEC" localSheetId="41">#REF!</definedName>
    <definedName name="MONTANTEC" localSheetId="42">#REF!</definedName>
    <definedName name="MONTANTEC" localSheetId="43">#REF!</definedName>
    <definedName name="MONTANTEC" localSheetId="18">#REF!</definedName>
    <definedName name="MONTANTEC" localSheetId="12">#REF!</definedName>
    <definedName name="MONTANTEC" localSheetId="24">#REF!</definedName>
    <definedName name="MONTANTEC" localSheetId="30">#REF!</definedName>
    <definedName name="MONTANTEC" localSheetId="8">#REF!</definedName>
    <definedName name="MONTANTEC" localSheetId="14">#REF!</definedName>
    <definedName name="MONTANTEC" localSheetId="25">#REF!</definedName>
    <definedName name="MONTANTEC" localSheetId="19">#REF!</definedName>
    <definedName name="MONTANTEC" localSheetId="13">#REF!</definedName>
    <definedName name="MONTANTEC" localSheetId="3">#REF!</definedName>
    <definedName name="MONTANTEC" localSheetId="33">#REF!</definedName>
    <definedName name="MONTANTEC" localSheetId="20">#REF!</definedName>
    <definedName name="MONTANTEC" localSheetId="15">#REF!</definedName>
    <definedName name="MONTANTEC" localSheetId="21">#REF!</definedName>
    <definedName name="MONTANTEC" localSheetId="9">#REF!</definedName>
    <definedName name="MONTANTEC" localSheetId="34">#REF!</definedName>
    <definedName name="MONTANTEC" localSheetId="31">#REF!</definedName>
    <definedName name="MONTANTEC" localSheetId="5">#REF!</definedName>
    <definedName name="MONTANTEC" localSheetId="4">#REF!</definedName>
    <definedName name="MONTANTEC" localSheetId="17">#REF!</definedName>
    <definedName name="MONTANTEC" localSheetId="7">#REF!</definedName>
    <definedName name="MONTANTEC" localSheetId="6">#REF!</definedName>
    <definedName name="MONTANTEC" localSheetId="32">#REF!</definedName>
    <definedName name="MONTANTEC" localSheetId="2">#REF!</definedName>
    <definedName name="MONTANTEC" localSheetId="1">#REF!</definedName>
    <definedName name="MONTANTEC" localSheetId="0">#REF!</definedName>
    <definedName name="MONTANTEC" localSheetId="35">#REF!</definedName>
    <definedName name="MONTANTEC" localSheetId="26">#REF!</definedName>
    <definedName name="MONTANTEC" localSheetId="36">#REF!</definedName>
    <definedName name="MONTANTEC" localSheetId="37">#REF!</definedName>
    <definedName name="MONTANTEC" localSheetId="38">#REF!</definedName>
    <definedName name="MONTANTEC" localSheetId="39">#REF!</definedName>
    <definedName name="MONTANTEC" localSheetId="27">#REF!</definedName>
    <definedName name="MONTANTEC" localSheetId="10">#REF!</definedName>
    <definedName name="MONTANTEC" localSheetId="16">#REF!</definedName>
    <definedName name="MONTANTEC" localSheetId="28">#REF!</definedName>
    <definedName name="MONTANTEC" localSheetId="40">#REF!</definedName>
    <definedName name="MONTANTEC" localSheetId="22">#REF!</definedName>
    <definedName name="MONTANTEC" localSheetId="23">#REF!</definedName>
    <definedName name="MONTANTEC" localSheetId="11">#REF!</definedName>
    <definedName name="MONTANTEC" localSheetId="29">#REF!</definedName>
    <definedName name="MONTANTEC" localSheetId="44">#REF!</definedName>
    <definedName name="MONTANTEC">#REF!</definedName>
    <definedName name="MONTANTEC1" localSheetId="41">#REF!</definedName>
    <definedName name="MONTANTEC1" localSheetId="42">#REF!</definedName>
    <definedName name="MONTANTEC1" localSheetId="43">#REF!</definedName>
    <definedName name="MONTANTEC1" localSheetId="18">#REF!</definedName>
    <definedName name="MONTANTEC1" localSheetId="12">#REF!</definedName>
    <definedName name="MONTANTEC1" localSheetId="24">#REF!</definedName>
    <definedName name="MONTANTEC1" localSheetId="30">#REF!</definedName>
    <definedName name="MONTANTEC1" localSheetId="8">#REF!</definedName>
    <definedName name="MONTANTEC1" localSheetId="14">#REF!</definedName>
    <definedName name="MONTANTEC1" localSheetId="25">#REF!</definedName>
    <definedName name="MONTANTEC1" localSheetId="19">#REF!</definedName>
    <definedName name="MONTANTEC1" localSheetId="13">#REF!</definedName>
    <definedName name="MONTANTEC1" localSheetId="3">#REF!</definedName>
    <definedName name="MONTANTEC1" localSheetId="33">#REF!</definedName>
    <definedName name="MONTANTEC1" localSheetId="20">#REF!</definedName>
    <definedName name="MONTANTEC1" localSheetId="15">#REF!</definedName>
    <definedName name="MONTANTEC1" localSheetId="21">#REF!</definedName>
    <definedName name="MONTANTEC1" localSheetId="9">#REF!</definedName>
    <definedName name="MONTANTEC1" localSheetId="34">#REF!</definedName>
    <definedName name="MONTANTEC1" localSheetId="31">#REF!</definedName>
    <definedName name="MONTANTEC1" localSheetId="5">#REF!</definedName>
    <definedName name="MONTANTEC1" localSheetId="4">#REF!</definedName>
    <definedName name="MONTANTEC1" localSheetId="17">#REF!</definedName>
    <definedName name="MONTANTEC1" localSheetId="7">#REF!</definedName>
    <definedName name="MONTANTEC1" localSheetId="6">#REF!</definedName>
    <definedName name="MONTANTEC1" localSheetId="32">#REF!</definedName>
    <definedName name="MONTANTEC1" localSheetId="2">#REF!</definedName>
    <definedName name="MONTANTEC1" localSheetId="1">#REF!</definedName>
    <definedName name="MONTANTEC1" localSheetId="0">#REF!</definedName>
    <definedName name="MONTANTEC1" localSheetId="35">#REF!</definedName>
    <definedName name="MONTANTEC1" localSheetId="26">#REF!</definedName>
    <definedName name="MONTANTEC1" localSheetId="36">#REF!</definedName>
    <definedName name="MONTANTEC1" localSheetId="37">#REF!</definedName>
    <definedName name="MONTANTEC1" localSheetId="38">#REF!</definedName>
    <definedName name="MONTANTEC1" localSheetId="39">#REF!</definedName>
    <definedName name="MONTANTEC1" localSheetId="27">#REF!</definedName>
    <definedName name="MONTANTEC1" localSheetId="10">#REF!</definedName>
    <definedName name="MONTANTEC1" localSheetId="16">#REF!</definedName>
    <definedName name="MONTANTEC1" localSheetId="28">#REF!</definedName>
    <definedName name="MONTANTEC1" localSheetId="40">#REF!</definedName>
    <definedName name="MONTANTEC1" localSheetId="22">#REF!</definedName>
    <definedName name="MONTANTEC1" localSheetId="23">#REF!</definedName>
    <definedName name="MONTANTEC1" localSheetId="11">#REF!</definedName>
    <definedName name="MONTANTEC1" localSheetId="29">#REF!</definedName>
    <definedName name="MONTANTEC1" localSheetId="44">#REF!</definedName>
    <definedName name="MONTANTEC1">#REF!</definedName>
    <definedName name="MONTANTEC2" localSheetId="41">#REF!</definedName>
    <definedName name="MONTANTEC2" localSheetId="42">#REF!</definedName>
    <definedName name="MONTANTEC2" localSheetId="43">#REF!</definedName>
    <definedName name="MONTANTEC2" localSheetId="18">#REF!</definedName>
    <definedName name="MONTANTEC2" localSheetId="12">#REF!</definedName>
    <definedName name="MONTANTEC2" localSheetId="24">#REF!</definedName>
    <definedName name="MONTANTEC2" localSheetId="30">#REF!</definedName>
    <definedName name="MONTANTEC2" localSheetId="8">#REF!</definedName>
    <definedName name="MONTANTEC2" localSheetId="14">#REF!</definedName>
    <definedName name="MONTANTEC2" localSheetId="25">#REF!</definedName>
    <definedName name="MONTANTEC2" localSheetId="19">#REF!</definedName>
    <definedName name="MONTANTEC2" localSheetId="13">#REF!</definedName>
    <definedName name="MONTANTEC2" localSheetId="3">#REF!</definedName>
    <definedName name="MONTANTEC2" localSheetId="33">#REF!</definedName>
    <definedName name="MONTANTEC2" localSheetId="20">#REF!</definedName>
    <definedName name="MONTANTEC2" localSheetId="15">#REF!</definedName>
    <definedName name="MONTANTEC2" localSheetId="21">#REF!</definedName>
    <definedName name="MONTANTEC2" localSheetId="9">#REF!</definedName>
    <definedName name="MONTANTEC2" localSheetId="34">#REF!</definedName>
    <definedName name="MONTANTEC2" localSheetId="31">#REF!</definedName>
    <definedName name="MONTANTEC2" localSheetId="5">#REF!</definedName>
    <definedName name="MONTANTEC2" localSheetId="4">#REF!</definedName>
    <definedName name="MONTANTEC2" localSheetId="17">#REF!</definedName>
    <definedName name="MONTANTEC2" localSheetId="7">#REF!</definedName>
    <definedName name="MONTANTEC2" localSheetId="6">#REF!</definedName>
    <definedName name="MONTANTEC2" localSheetId="32">#REF!</definedName>
    <definedName name="MONTANTEC2" localSheetId="2">#REF!</definedName>
    <definedName name="MONTANTEC2" localSheetId="1">#REF!</definedName>
    <definedName name="MONTANTEC2" localSheetId="0">#REF!</definedName>
    <definedName name="MONTANTEC2" localSheetId="35">#REF!</definedName>
    <definedName name="MONTANTEC2" localSheetId="26">#REF!</definedName>
    <definedName name="MONTANTEC2" localSheetId="36">#REF!</definedName>
    <definedName name="MONTANTEC2" localSheetId="37">#REF!</definedName>
    <definedName name="MONTANTEC2" localSheetId="38">#REF!</definedName>
    <definedName name="MONTANTEC2" localSheetId="39">#REF!</definedName>
    <definedName name="MONTANTEC2" localSheetId="27">#REF!</definedName>
    <definedName name="MONTANTEC2" localSheetId="10">#REF!</definedName>
    <definedName name="MONTANTEC2" localSheetId="16">#REF!</definedName>
    <definedName name="MONTANTEC2" localSheetId="28">#REF!</definedName>
    <definedName name="MONTANTEC2" localSheetId="40">#REF!</definedName>
    <definedName name="MONTANTEC2" localSheetId="22">#REF!</definedName>
    <definedName name="MONTANTEC2" localSheetId="23">#REF!</definedName>
    <definedName name="MONTANTEC2" localSheetId="11">#REF!</definedName>
    <definedName name="MONTANTEC2" localSheetId="29">#REF!</definedName>
    <definedName name="MONTANTEC2" localSheetId="44">#REF!</definedName>
    <definedName name="MONTANTEC2">#REF!</definedName>
    <definedName name="ok" localSheetId="41">#REF!</definedName>
    <definedName name="ok" localSheetId="42">#REF!</definedName>
    <definedName name="ok" localSheetId="43">#REF!</definedName>
    <definedName name="ok" localSheetId="18">#REF!</definedName>
    <definedName name="ok" localSheetId="12">#REF!</definedName>
    <definedName name="ok" localSheetId="24">#REF!</definedName>
    <definedName name="ok" localSheetId="30">#REF!</definedName>
    <definedName name="ok" localSheetId="8">#REF!</definedName>
    <definedName name="ok" localSheetId="14">#REF!</definedName>
    <definedName name="ok" localSheetId="25">#REF!</definedName>
    <definedName name="ok" localSheetId="19">#REF!</definedName>
    <definedName name="ok" localSheetId="13">#REF!</definedName>
    <definedName name="ok" localSheetId="3">#REF!</definedName>
    <definedName name="ok" localSheetId="33">#REF!</definedName>
    <definedName name="ok" localSheetId="20">#REF!</definedName>
    <definedName name="ok" localSheetId="15">#REF!</definedName>
    <definedName name="ok" localSheetId="21">#REF!</definedName>
    <definedName name="ok" localSheetId="9">#REF!</definedName>
    <definedName name="ok" localSheetId="34">#REF!</definedName>
    <definedName name="ok" localSheetId="31">#REF!</definedName>
    <definedName name="ok" localSheetId="5">#REF!</definedName>
    <definedName name="ok" localSheetId="4">#REF!</definedName>
    <definedName name="ok" localSheetId="17">#REF!</definedName>
    <definedName name="ok" localSheetId="7">#REF!</definedName>
    <definedName name="ok" localSheetId="6">#REF!</definedName>
    <definedName name="ok" localSheetId="32">#REF!</definedName>
    <definedName name="ok" localSheetId="2">#REF!</definedName>
    <definedName name="ok" localSheetId="1">#REF!</definedName>
    <definedName name="ok" localSheetId="0">#REF!</definedName>
    <definedName name="ok" localSheetId="35">#REF!</definedName>
    <definedName name="ok" localSheetId="26">#REF!</definedName>
    <definedName name="ok" localSheetId="36">#REF!</definedName>
    <definedName name="ok" localSheetId="37">#REF!</definedName>
    <definedName name="ok" localSheetId="38">#REF!</definedName>
    <definedName name="ok" localSheetId="39">#REF!</definedName>
    <definedName name="ok" localSheetId="27">#REF!</definedName>
    <definedName name="ok" localSheetId="10">#REF!</definedName>
    <definedName name="ok" localSheetId="16">#REF!</definedName>
    <definedName name="ok" localSheetId="28">#REF!</definedName>
    <definedName name="ok" localSheetId="40">#REF!</definedName>
    <definedName name="ok" localSheetId="22">#REF!</definedName>
    <definedName name="ok" localSheetId="23">#REF!</definedName>
    <definedName name="ok" localSheetId="11">#REF!</definedName>
    <definedName name="ok" localSheetId="29">#REF!</definedName>
    <definedName name="ok" localSheetId="44">#REF!</definedName>
    <definedName name="ok">#REF!</definedName>
    <definedName name="REMUNERACAO1" localSheetId="41">#REF!</definedName>
    <definedName name="REMUNERACAO1" localSheetId="42">#REF!</definedName>
    <definedName name="REMUNERACAO1" localSheetId="43">#REF!</definedName>
    <definedName name="REMUNERACAO1" localSheetId="18">#REF!</definedName>
    <definedName name="REMUNERACAO1" localSheetId="12">#REF!</definedName>
    <definedName name="REMUNERACAO1" localSheetId="24">#REF!</definedName>
    <definedName name="REMUNERACAO1" localSheetId="30">#REF!</definedName>
    <definedName name="REMUNERACAO1" localSheetId="8">#REF!</definedName>
    <definedName name="REMUNERACAO1" localSheetId="14">#REF!</definedName>
    <definedName name="REMUNERACAO1" localSheetId="25">#REF!</definedName>
    <definedName name="REMUNERACAO1" localSheetId="19">#REF!</definedName>
    <definedName name="REMUNERACAO1" localSheetId="13">#REF!</definedName>
    <definedName name="REMUNERACAO1" localSheetId="3">#REF!</definedName>
    <definedName name="REMUNERACAO1" localSheetId="33">#REF!</definedName>
    <definedName name="REMUNERACAO1" localSheetId="20">#REF!</definedName>
    <definedName name="REMUNERACAO1" localSheetId="15">#REF!</definedName>
    <definedName name="REMUNERACAO1" localSheetId="21">#REF!</definedName>
    <definedName name="REMUNERACAO1" localSheetId="9">#REF!</definedName>
    <definedName name="REMUNERACAO1" localSheetId="34">#REF!</definedName>
    <definedName name="REMUNERACAO1" localSheetId="31">#REF!</definedName>
    <definedName name="REMUNERACAO1" localSheetId="5">#REF!</definedName>
    <definedName name="REMUNERACAO1" localSheetId="4">#REF!</definedName>
    <definedName name="REMUNERACAO1" localSheetId="17">#REF!</definedName>
    <definedName name="REMUNERACAO1" localSheetId="7">#REF!</definedName>
    <definedName name="REMUNERACAO1" localSheetId="6">#REF!</definedName>
    <definedName name="REMUNERACAO1" localSheetId="32">#REF!</definedName>
    <definedName name="REMUNERACAO1" localSheetId="2">#REF!</definedName>
    <definedName name="REMUNERACAO1" localSheetId="1">#REF!</definedName>
    <definedName name="REMUNERACAO1" localSheetId="0">#REF!</definedName>
    <definedName name="REMUNERACAO1" localSheetId="35">#REF!</definedName>
    <definedName name="REMUNERACAO1" localSheetId="26">#REF!</definedName>
    <definedName name="REMUNERACAO1" localSheetId="36">#REF!</definedName>
    <definedName name="REMUNERACAO1" localSheetId="37">#REF!</definedName>
    <definedName name="REMUNERACAO1" localSheetId="38">#REF!</definedName>
    <definedName name="REMUNERACAO1" localSheetId="39">#REF!</definedName>
    <definedName name="REMUNERACAO1" localSheetId="27">#REF!</definedName>
    <definedName name="REMUNERACAO1" localSheetId="10">#REF!</definedName>
    <definedName name="REMUNERACAO1" localSheetId="16">#REF!</definedName>
    <definedName name="REMUNERACAO1" localSheetId="28">#REF!</definedName>
    <definedName name="REMUNERACAO1" localSheetId="40">#REF!</definedName>
    <definedName name="REMUNERACAO1" localSheetId="22">#REF!</definedName>
    <definedName name="REMUNERACAO1" localSheetId="23">#REF!</definedName>
    <definedName name="REMUNERACAO1" localSheetId="11">#REF!</definedName>
    <definedName name="REMUNERACAO1" localSheetId="29">#REF!</definedName>
    <definedName name="REMUNERACAO1" localSheetId="44">#REF!</definedName>
    <definedName name="REMUNERACAO1">#REF!</definedName>
    <definedName name="REMUNERACAO2" localSheetId="41">#REF!</definedName>
    <definedName name="REMUNERACAO2" localSheetId="42">#REF!</definedName>
    <definedName name="REMUNERACAO2" localSheetId="43">#REF!</definedName>
    <definedName name="REMUNERACAO2" localSheetId="18">#REF!</definedName>
    <definedName name="REMUNERACAO2" localSheetId="12">#REF!</definedName>
    <definedName name="REMUNERACAO2" localSheetId="24">#REF!</definedName>
    <definedName name="REMUNERACAO2" localSheetId="30">#REF!</definedName>
    <definedName name="REMUNERACAO2" localSheetId="8">#REF!</definedName>
    <definedName name="REMUNERACAO2" localSheetId="14">#REF!</definedName>
    <definedName name="REMUNERACAO2" localSheetId="25">#REF!</definedName>
    <definedName name="REMUNERACAO2" localSheetId="19">#REF!</definedName>
    <definedName name="REMUNERACAO2" localSheetId="13">#REF!</definedName>
    <definedName name="REMUNERACAO2" localSheetId="3">#REF!</definedName>
    <definedName name="REMUNERACAO2" localSheetId="33">#REF!</definedName>
    <definedName name="REMUNERACAO2" localSheetId="20">#REF!</definedName>
    <definedName name="REMUNERACAO2" localSheetId="15">#REF!</definedName>
    <definedName name="REMUNERACAO2" localSheetId="21">#REF!</definedName>
    <definedName name="REMUNERACAO2" localSheetId="9">#REF!</definedName>
    <definedName name="REMUNERACAO2" localSheetId="34">#REF!</definedName>
    <definedName name="REMUNERACAO2" localSheetId="31">#REF!</definedName>
    <definedName name="REMUNERACAO2" localSheetId="5">#REF!</definedName>
    <definedName name="REMUNERACAO2" localSheetId="4">#REF!</definedName>
    <definedName name="REMUNERACAO2" localSheetId="17">#REF!</definedName>
    <definedName name="REMUNERACAO2" localSheetId="7">#REF!</definedName>
    <definedName name="REMUNERACAO2" localSheetId="6">#REF!</definedName>
    <definedName name="REMUNERACAO2" localSheetId="32">#REF!</definedName>
    <definedName name="REMUNERACAO2" localSheetId="2">#REF!</definedName>
    <definedName name="REMUNERACAO2" localSheetId="1">#REF!</definedName>
    <definedName name="REMUNERACAO2" localSheetId="0">#REF!</definedName>
    <definedName name="REMUNERACAO2" localSheetId="35">#REF!</definedName>
    <definedName name="REMUNERACAO2" localSheetId="26">#REF!</definedName>
    <definedName name="REMUNERACAO2" localSheetId="36">#REF!</definedName>
    <definedName name="REMUNERACAO2" localSheetId="37">#REF!</definedName>
    <definedName name="REMUNERACAO2" localSheetId="38">#REF!</definedName>
    <definedName name="REMUNERACAO2" localSheetId="39">#REF!</definedName>
    <definedName name="REMUNERACAO2" localSheetId="27">#REF!</definedName>
    <definedName name="REMUNERACAO2" localSheetId="10">#REF!</definedName>
    <definedName name="REMUNERACAO2" localSheetId="16">#REF!</definedName>
    <definedName name="REMUNERACAO2" localSheetId="28">#REF!</definedName>
    <definedName name="REMUNERACAO2" localSheetId="40">#REF!</definedName>
    <definedName name="REMUNERACAO2" localSheetId="22">#REF!</definedName>
    <definedName name="REMUNERACAO2" localSheetId="23">#REF!</definedName>
    <definedName name="REMUNERACAO2" localSheetId="11">#REF!</definedName>
    <definedName name="REMUNERACAO2" localSheetId="29">#REF!</definedName>
    <definedName name="REMUNERACAO2" localSheetId="44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41">#REF!</definedName>
    <definedName name="REMUNERACAO5" localSheetId="42">#REF!</definedName>
    <definedName name="REMUNERACAO5" localSheetId="43">#REF!</definedName>
    <definedName name="REMUNERACAO5" localSheetId="18">#REF!</definedName>
    <definedName name="REMUNERACAO5" localSheetId="12">#REF!</definedName>
    <definedName name="REMUNERACAO5" localSheetId="24">#REF!</definedName>
    <definedName name="REMUNERACAO5" localSheetId="30">#REF!</definedName>
    <definedName name="REMUNERACAO5" localSheetId="8">#REF!</definedName>
    <definedName name="REMUNERACAO5" localSheetId="14">#REF!</definedName>
    <definedName name="REMUNERACAO5" localSheetId="25">#REF!</definedName>
    <definedName name="REMUNERACAO5" localSheetId="19">#REF!</definedName>
    <definedName name="REMUNERACAO5" localSheetId="13">#REF!</definedName>
    <definedName name="REMUNERACAO5" localSheetId="3">#REF!</definedName>
    <definedName name="REMUNERACAO5" localSheetId="33">#REF!</definedName>
    <definedName name="REMUNERACAO5" localSheetId="20">#REF!</definedName>
    <definedName name="REMUNERACAO5" localSheetId="15">#REF!</definedName>
    <definedName name="REMUNERACAO5" localSheetId="21">#REF!</definedName>
    <definedName name="REMUNERACAO5" localSheetId="9">#REF!</definedName>
    <definedName name="REMUNERACAO5" localSheetId="34">#REF!</definedName>
    <definedName name="REMUNERACAO5" localSheetId="31">#REF!</definedName>
    <definedName name="REMUNERACAO5" localSheetId="5">#REF!</definedName>
    <definedName name="REMUNERACAO5" localSheetId="4">#REF!</definedName>
    <definedName name="REMUNERACAO5" localSheetId="17">#REF!</definedName>
    <definedName name="REMUNERACAO5" localSheetId="7">#REF!</definedName>
    <definedName name="REMUNERACAO5" localSheetId="6">#REF!</definedName>
    <definedName name="REMUNERACAO5" localSheetId="32">#REF!</definedName>
    <definedName name="REMUNERACAO5" localSheetId="2">#REF!</definedName>
    <definedName name="REMUNERACAO5" localSheetId="1">#REF!</definedName>
    <definedName name="REMUNERACAO5" localSheetId="0">#REF!</definedName>
    <definedName name="REMUNERACAO5" localSheetId="35">#REF!</definedName>
    <definedName name="REMUNERACAO5" localSheetId="26">#REF!</definedName>
    <definedName name="REMUNERACAO5" localSheetId="36">#REF!</definedName>
    <definedName name="REMUNERACAO5" localSheetId="37">#REF!</definedName>
    <definedName name="REMUNERACAO5" localSheetId="38">#REF!</definedName>
    <definedName name="REMUNERACAO5" localSheetId="39">#REF!</definedName>
    <definedName name="REMUNERACAO5" localSheetId="27">#REF!</definedName>
    <definedName name="REMUNERACAO5" localSheetId="10">#REF!</definedName>
    <definedName name="REMUNERACAO5" localSheetId="16">#REF!</definedName>
    <definedName name="REMUNERACAO5" localSheetId="28">#REF!</definedName>
    <definedName name="REMUNERACAO5" localSheetId="40">#REF!</definedName>
    <definedName name="REMUNERACAO5" localSheetId="22">#REF!</definedName>
    <definedName name="REMUNERACAO5" localSheetId="23">#REF!</definedName>
    <definedName name="REMUNERACAO5" localSheetId="11">#REF!</definedName>
    <definedName name="REMUNERACAO5" localSheetId="29">#REF!</definedName>
    <definedName name="REMUNERACAO5" localSheetId="44">#REF!</definedName>
    <definedName name="REMUNERACAO5">#REF!</definedName>
    <definedName name="REMUNERACAO6" localSheetId="41">#REF!</definedName>
    <definedName name="REMUNERACAO6" localSheetId="42">#REF!</definedName>
    <definedName name="REMUNERACAO6" localSheetId="43">#REF!</definedName>
    <definedName name="REMUNERACAO6" localSheetId="18">#REF!</definedName>
    <definedName name="REMUNERACAO6" localSheetId="12">#REF!</definedName>
    <definedName name="REMUNERACAO6" localSheetId="24">#REF!</definedName>
    <definedName name="REMUNERACAO6" localSheetId="30">#REF!</definedName>
    <definedName name="REMUNERACAO6" localSheetId="8">#REF!</definedName>
    <definedName name="REMUNERACAO6" localSheetId="14">#REF!</definedName>
    <definedName name="REMUNERACAO6" localSheetId="25">#REF!</definedName>
    <definedName name="REMUNERACAO6" localSheetId="19">#REF!</definedName>
    <definedName name="REMUNERACAO6" localSheetId="13">#REF!</definedName>
    <definedName name="REMUNERACAO6" localSheetId="3">#REF!</definedName>
    <definedName name="REMUNERACAO6" localSheetId="33">#REF!</definedName>
    <definedName name="REMUNERACAO6" localSheetId="20">#REF!</definedName>
    <definedName name="REMUNERACAO6" localSheetId="15">#REF!</definedName>
    <definedName name="REMUNERACAO6" localSheetId="21">#REF!</definedName>
    <definedName name="REMUNERACAO6" localSheetId="9">#REF!</definedName>
    <definedName name="REMUNERACAO6" localSheetId="34">#REF!</definedName>
    <definedName name="REMUNERACAO6" localSheetId="31">#REF!</definedName>
    <definedName name="REMUNERACAO6" localSheetId="5">#REF!</definedName>
    <definedName name="REMUNERACAO6" localSheetId="4">#REF!</definedName>
    <definedName name="REMUNERACAO6" localSheetId="17">#REF!</definedName>
    <definedName name="REMUNERACAO6" localSheetId="7">#REF!</definedName>
    <definedName name="REMUNERACAO6" localSheetId="6">#REF!</definedName>
    <definedName name="REMUNERACAO6" localSheetId="32">#REF!</definedName>
    <definedName name="REMUNERACAO6" localSheetId="2">#REF!</definedName>
    <definedName name="REMUNERACAO6" localSheetId="1">#REF!</definedName>
    <definedName name="REMUNERACAO6" localSheetId="0">#REF!</definedName>
    <definedName name="REMUNERACAO6" localSheetId="35">#REF!</definedName>
    <definedName name="REMUNERACAO6" localSheetId="26">#REF!</definedName>
    <definedName name="REMUNERACAO6" localSheetId="36">#REF!</definedName>
    <definedName name="REMUNERACAO6" localSheetId="37">#REF!</definedName>
    <definedName name="REMUNERACAO6" localSheetId="38">#REF!</definedName>
    <definedName name="REMUNERACAO6" localSheetId="39">#REF!</definedName>
    <definedName name="REMUNERACAO6" localSheetId="27">#REF!</definedName>
    <definedName name="REMUNERACAO6" localSheetId="10">#REF!</definedName>
    <definedName name="REMUNERACAO6" localSheetId="16">#REF!</definedName>
    <definedName name="REMUNERACAO6" localSheetId="28">#REF!</definedName>
    <definedName name="REMUNERACAO6" localSheetId="40">#REF!</definedName>
    <definedName name="REMUNERACAO6" localSheetId="22">#REF!</definedName>
    <definedName name="REMUNERACAO6" localSheetId="23">#REF!</definedName>
    <definedName name="REMUNERACAO6" localSheetId="11">#REF!</definedName>
    <definedName name="REMUNERACAO6" localSheetId="29">#REF!</definedName>
    <definedName name="REMUNERACAO6" localSheetId="44">#REF!</definedName>
    <definedName name="REMUNERACAO6">#REF!</definedName>
    <definedName name="REMUNERACAO7" localSheetId="41">#REF!</definedName>
    <definedName name="REMUNERACAO7" localSheetId="42">#REF!</definedName>
    <definedName name="REMUNERACAO7" localSheetId="43">#REF!</definedName>
    <definedName name="REMUNERACAO7" localSheetId="18">#REF!</definedName>
    <definedName name="REMUNERACAO7" localSheetId="12">#REF!</definedName>
    <definedName name="REMUNERACAO7" localSheetId="24">#REF!</definedName>
    <definedName name="REMUNERACAO7" localSheetId="30">#REF!</definedName>
    <definedName name="REMUNERACAO7" localSheetId="8">#REF!</definedName>
    <definedName name="REMUNERACAO7" localSheetId="14">#REF!</definedName>
    <definedName name="REMUNERACAO7" localSheetId="25">#REF!</definedName>
    <definedName name="REMUNERACAO7" localSheetId="19">#REF!</definedName>
    <definedName name="REMUNERACAO7" localSheetId="13">#REF!</definedName>
    <definedName name="REMUNERACAO7" localSheetId="3">#REF!</definedName>
    <definedName name="REMUNERACAO7" localSheetId="33">#REF!</definedName>
    <definedName name="REMUNERACAO7" localSheetId="20">#REF!</definedName>
    <definedName name="REMUNERACAO7" localSheetId="15">#REF!</definedName>
    <definedName name="REMUNERACAO7" localSheetId="21">#REF!</definedName>
    <definedName name="REMUNERACAO7" localSheetId="9">#REF!</definedName>
    <definedName name="REMUNERACAO7" localSheetId="34">#REF!</definedName>
    <definedName name="REMUNERACAO7" localSheetId="31">#REF!</definedName>
    <definedName name="REMUNERACAO7" localSheetId="5">#REF!</definedName>
    <definedName name="REMUNERACAO7" localSheetId="4">#REF!</definedName>
    <definedName name="REMUNERACAO7" localSheetId="17">#REF!</definedName>
    <definedName name="REMUNERACAO7" localSheetId="7">#REF!</definedName>
    <definedName name="REMUNERACAO7" localSheetId="6">#REF!</definedName>
    <definedName name="REMUNERACAO7" localSheetId="32">#REF!</definedName>
    <definedName name="REMUNERACAO7" localSheetId="2">#REF!</definedName>
    <definedName name="REMUNERACAO7" localSheetId="1">#REF!</definedName>
    <definedName name="REMUNERACAO7" localSheetId="0">#REF!</definedName>
    <definedName name="REMUNERACAO7" localSheetId="35">#REF!</definedName>
    <definedName name="REMUNERACAO7" localSheetId="26">#REF!</definedName>
    <definedName name="REMUNERACAO7" localSheetId="36">#REF!</definedName>
    <definedName name="REMUNERACAO7" localSheetId="37">#REF!</definedName>
    <definedName name="REMUNERACAO7" localSheetId="38">#REF!</definedName>
    <definedName name="REMUNERACAO7" localSheetId="39">#REF!</definedName>
    <definedName name="REMUNERACAO7" localSheetId="27">#REF!</definedName>
    <definedName name="REMUNERACAO7" localSheetId="10">#REF!</definedName>
    <definedName name="REMUNERACAO7" localSheetId="16">#REF!</definedName>
    <definedName name="REMUNERACAO7" localSheetId="28">#REF!</definedName>
    <definedName name="REMUNERACAO7" localSheetId="40">#REF!</definedName>
    <definedName name="REMUNERACAO7" localSheetId="22">#REF!</definedName>
    <definedName name="REMUNERACAO7" localSheetId="23">#REF!</definedName>
    <definedName name="REMUNERACAO7" localSheetId="11">#REF!</definedName>
    <definedName name="REMUNERACAO7" localSheetId="29">#REF!</definedName>
    <definedName name="REMUNERACAO7" localSheetId="44">#REF!</definedName>
    <definedName name="REMUNERACAO7">#REF!</definedName>
    <definedName name="REMUNERACAO8">[2]MECANICO_REFRIGERACAO!$I$30</definedName>
    <definedName name="TOTAL_MONT_A" localSheetId="41">#REF!</definedName>
    <definedName name="TOTAL_MONT_A" localSheetId="42">#REF!</definedName>
    <definedName name="TOTAL_MONT_A" localSheetId="43">#REF!</definedName>
    <definedName name="TOTAL_MONT_A" localSheetId="18">#REF!</definedName>
    <definedName name="TOTAL_MONT_A" localSheetId="12">#REF!</definedName>
    <definedName name="TOTAL_MONT_A" localSheetId="24">#REF!</definedName>
    <definedName name="TOTAL_MONT_A" localSheetId="30">#REF!</definedName>
    <definedName name="TOTAL_MONT_A" localSheetId="8">#REF!</definedName>
    <definedName name="TOTAL_MONT_A" localSheetId="14">#REF!</definedName>
    <definedName name="TOTAL_MONT_A" localSheetId="25">#REF!</definedName>
    <definedName name="TOTAL_MONT_A" localSheetId="19">#REF!</definedName>
    <definedName name="TOTAL_MONT_A" localSheetId="13">#REF!</definedName>
    <definedName name="TOTAL_MONT_A" localSheetId="3">#REF!</definedName>
    <definedName name="TOTAL_MONT_A" localSheetId="33">#REF!</definedName>
    <definedName name="TOTAL_MONT_A" localSheetId="20">#REF!</definedName>
    <definedName name="TOTAL_MONT_A" localSheetId="15">#REF!</definedName>
    <definedName name="TOTAL_MONT_A" localSheetId="21">#REF!</definedName>
    <definedName name="TOTAL_MONT_A" localSheetId="9">#REF!</definedName>
    <definedName name="TOTAL_MONT_A" localSheetId="34">#REF!</definedName>
    <definedName name="TOTAL_MONT_A" localSheetId="31">#REF!</definedName>
    <definedName name="TOTAL_MONT_A" localSheetId="5">#REF!</definedName>
    <definedName name="TOTAL_MONT_A" localSheetId="4">#REF!</definedName>
    <definedName name="TOTAL_MONT_A" localSheetId="17">#REF!</definedName>
    <definedName name="TOTAL_MONT_A" localSheetId="7">#REF!</definedName>
    <definedName name="TOTAL_MONT_A" localSheetId="6">#REF!</definedName>
    <definedName name="TOTAL_MONT_A" localSheetId="32">#REF!</definedName>
    <definedName name="TOTAL_MONT_A" localSheetId="2">#REF!</definedName>
    <definedName name="TOTAL_MONT_A" localSheetId="1">#REF!</definedName>
    <definedName name="TOTAL_MONT_A" localSheetId="0">#REF!</definedName>
    <definedName name="TOTAL_MONT_A" localSheetId="35">#REF!</definedName>
    <definedName name="TOTAL_MONT_A" localSheetId="26">#REF!</definedName>
    <definedName name="TOTAL_MONT_A" localSheetId="36">#REF!</definedName>
    <definedName name="TOTAL_MONT_A" localSheetId="37">#REF!</definedName>
    <definedName name="TOTAL_MONT_A" localSheetId="38">#REF!</definedName>
    <definedName name="TOTAL_MONT_A" localSheetId="39">#REF!</definedName>
    <definedName name="TOTAL_MONT_A" localSheetId="27">#REF!</definedName>
    <definedName name="TOTAL_MONT_A" localSheetId="10">#REF!</definedName>
    <definedName name="TOTAL_MONT_A" localSheetId="16">#REF!</definedName>
    <definedName name="TOTAL_MONT_A" localSheetId="28">#REF!</definedName>
    <definedName name="TOTAL_MONT_A" localSheetId="40">#REF!</definedName>
    <definedName name="TOTAL_MONT_A" localSheetId="22">#REF!</definedName>
    <definedName name="TOTAL_MONT_A" localSheetId="23">#REF!</definedName>
    <definedName name="TOTAL_MONT_A" localSheetId="11">#REF!</definedName>
    <definedName name="TOTAL_MONT_A" localSheetId="29">#REF!</definedName>
    <definedName name="TOTAL_MONT_A" localSheetId="44">#REF!</definedName>
    <definedName name="TOTAL_MONT_A">#REF!</definedName>
    <definedName name="TOTAL1" localSheetId="41">#REF!</definedName>
    <definedName name="TOTAL1" localSheetId="42">#REF!</definedName>
    <definedName name="TOTAL1" localSheetId="43">#REF!</definedName>
    <definedName name="TOTAL1" localSheetId="18">#REF!</definedName>
    <definedName name="TOTAL1" localSheetId="12">#REF!</definedName>
    <definedName name="TOTAL1" localSheetId="24">#REF!</definedName>
    <definedName name="TOTAL1" localSheetId="30">#REF!</definedName>
    <definedName name="TOTAL1" localSheetId="8">#REF!</definedName>
    <definedName name="TOTAL1" localSheetId="14">#REF!</definedName>
    <definedName name="TOTAL1" localSheetId="25">#REF!</definedName>
    <definedName name="TOTAL1" localSheetId="19">#REF!</definedName>
    <definedName name="TOTAL1" localSheetId="13">#REF!</definedName>
    <definedName name="TOTAL1" localSheetId="3">#REF!</definedName>
    <definedName name="TOTAL1" localSheetId="33">#REF!</definedName>
    <definedName name="TOTAL1" localSheetId="20">#REF!</definedName>
    <definedName name="TOTAL1" localSheetId="15">#REF!</definedName>
    <definedName name="TOTAL1" localSheetId="21">#REF!</definedName>
    <definedName name="TOTAL1" localSheetId="9">#REF!</definedName>
    <definedName name="TOTAL1" localSheetId="34">#REF!</definedName>
    <definedName name="TOTAL1" localSheetId="31">#REF!</definedName>
    <definedName name="TOTAL1" localSheetId="5">#REF!</definedName>
    <definedName name="TOTAL1" localSheetId="4">#REF!</definedName>
    <definedName name="TOTAL1" localSheetId="17">#REF!</definedName>
    <definedName name="TOTAL1" localSheetId="7">#REF!</definedName>
    <definedName name="TOTAL1" localSheetId="6">#REF!</definedName>
    <definedName name="TOTAL1" localSheetId="32">#REF!</definedName>
    <definedName name="TOTAL1" localSheetId="2">#REF!</definedName>
    <definedName name="TOTAL1" localSheetId="1">#REF!</definedName>
    <definedName name="TOTAL1" localSheetId="0">#REF!</definedName>
    <definedName name="TOTAL1" localSheetId="35">#REF!</definedName>
    <definedName name="TOTAL1" localSheetId="26">#REF!</definedName>
    <definedName name="TOTAL1" localSheetId="36">#REF!</definedName>
    <definedName name="TOTAL1" localSheetId="37">#REF!</definedName>
    <definedName name="TOTAL1" localSheetId="38">#REF!</definedName>
    <definedName name="TOTAL1" localSheetId="39">#REF!</definedName>
    <definedName name="TOTAL1" localSheetId="27">#REF!</definedName>
    <definedName name="TOTAL1" localSheetId="10">#REF!</definedName>
    <definedName name="TOTAL1" localSheetId="16">#REF!</definedName>
    <definedName name="TOTAL1" localSheetId="28">#REF!</definedName>
    <definedName name="TOTAL1" localSheetId="40">#REF!</definedName>
    <definedName name="TOTAL1" localSheetId="22">#REF!</definedName>
    <definedName name="TOTAL1" localSheetId="23">#REF!</definedName>
    <definedName name="TOTAL1" localSheetId="11">#REF!</definedName>
    <definedName name="TOTAL1" localSheetId="29">#REF!</definedName>
    <definedName name="TOTAL1" localSheetId="44">#REF!</definedName>
    <definedName name="TOTAL1">#REF!</definedName>
    <definedName name="TOTAL2" localSheetId="41">#REF!</definedName>
    <definedName name="TOTAL2" localSheetId="42">#REF!</definedName>
    <definedName name="TOTAL2" localSheetId="43">#REF!</definedName>
    <definedName name="TOTAL2" localSheetId="18">#REF!</definedName>
    <definedName name="TOTAL2" localSheetId="12">#REF!</definedName>
    <definedName name="TOTAL2" localSheetId="24">#REF!</definedName>
    <definedName name="TOTAL2" localSheetId="30">#REF!</definedName>
    <definedName name="TOTAL2" localSheetId="8">#REF!</definedName>
    <definedName name="TOTAL2" localSheetId="14">#REF!</definedName>
    <definedName name="TOTAL2" localSheetId="25">#REF!</definedName>
    <definedName name="TOTAL2" localSheetId="19">#REF!</definedName>
    <definedName name="TOTAL2" localSheetId="13">#REF!</definedName>
    <definedName name="TOTAL2" localSheetId="3">#REF!</definedName>
    <definedName name="TOTAL2" localSheetId="33">#REF!</definedName>
    <definedName name="TOTAL2" localSheetId="20">#REF!</definedName>
    <definedName name="TOTAL2" localSheetId="15">#REF!</definedName>
    <definedName name="TOTAL2" localSheetId="21">#REF!</definedName>
    <definedName name="TOTAL2" localSheetId="9">#REF!</definedName>
    <definedName name="TOTAL2" localSheetId="34">#REF!</definedName>
    <definedName name="TOTAL2" localSheetId="31">#REF!</definedName>
    <definedName name="TOTAL2" localSheetId="5">#REF!</definedName>
    <definedName name="TOTAL2" localSheetId="4">#REF!</definedName>
    <definedName name="TOTAL2" localSheetId="17">#REF!</definedName>
    <definedName name="TOTAL2" localSheetId="7">#REF!</definedName>
    <definedName name="TOTAL2" localSheetId="6">#REF!</definedName>
    <definedName name="TOTAL2" localSheetId="32">#REF!</definedName>
    <definedName name="TOTAL2" localSheetId="2">#REF!</definedName>
    <definedName name="TOTAL2" localSheetId="1">#REF!</definedName>
    <definedName name="TOTAL2" localSheetId="0">#REF!</definedName>
    <definedName name="TOTAL2" localSheetId="35">#REF!</definedName>
    <definedName name="TOTAL2" localSheetId="26">#REF!</definedName>
    <definedName name="TOTAL2" localSheetId="36">#REF!</definedName>
    <definedName name="TOTAL2" localSheetId="37">#REF!</definedName>
    <definedName name="TOTAL2" localSheetId="38">#REF!</definedName>
    <definedName name="TOTAL2" localSheetId="39">#REF!</definedName>
    <definedName name="TOTAL2" localSheetId="27">#REF!</definedName>
    <definedName name="TOTAL2" localSheetId="10">#REF!</definedName>
    <definedName name="TOTAL2" localSheetId="16">#REF!</definedName>
    <definedName name="TOTAL2" localSheetId="28">#REF!</definedName>
    <definedName name="TOTAL2" localSheetId="40">#REF!</definedName>
    <definedName name="TOTAL2" localSheetId="22">#REF!</definedName>
    <definedName name="TOTAL2" localSheetId="23">#REF!</definedName>
    <definedName name="TOTAL2" localSheetId="11">#REF!</definedName>
    <definedName name="TOTAL2" localSheetId="29">#REF!</definedName>
    <definedName name="TOTAL2" localSheetId="44">#REF!</definedName>
    <definedName name="TOTAL2">#REF!</definedName>
    <definedName name="VALE_TRANSPORTE" localSheetId="41">#REF!</definedName>
    <definedName name="VALE_TRANSPORTE" localSheetId="42">#REF!</definedName>
    <definedName name="VALE_TRANSPORTE" localSheetId="43">#REF!</definedName>
    <definedName name="VALE_TRANSPORTE" localSheetId="18">#REF!</definedName>
    <definedName name="VALE_TRANSPORTE" localSheetId="12">#REF!</definedName>
    <definedName name="VALE_TRANSPORTE" localSheetId="24">#REF!</definedName>
    <definedName name="VALE_TRANSPORTE" localSheetId="30">#REF!</definedName>
    <definedName name="VALE_TRANSPORTE" localSheetId="8">#REF!</definedName>
    <definedName name="VALE_TRANSPORTE" localSheetId="14">#REF!</definedName>
    <definedName name="VALE_TRANSPORTE" localSheetId="25">#REF!</definedName>
    <definedName name="VALE_TRANSPORTE" localSheetId="19">#REF!</definedName>
    <definedName name="VALE_TRANSPORTE" localSheetId="13">#REF!</definedName>
    <definedName name="VALE_TRANSPORTE" localSheetId="3">#REF!</definedName>
    <definedName name="VALE_TRANSPORTE" localSheetId="33">#REF!</definedName>
    <definedName name="VALE_TRANSPORTE" localSheetId="20">#REF!</definedName>
    <definedName name="VALE_TRANSPORTE" localSheetId="15">#REF!</definedName>
    <definedName name="VALE_TRANSPORTE" localSheetId="21">#REF!</definedName>
    <definedName name="VALE_TRANSPORTE" localSheetId="9">#REF!</definedName>
    <definedName name="VALE_TRANSPORTE" localSheetId="34">#REF!</definedName>
    <definedName name="VALE_TRANSPORTE" localSheetId="31">#REF!</definedName>
    <definedName name="VALE_TRANSPORTE" localSheetId="5">#REF!</definedName>
    <definedName name="VALE_TRANSPORTE" localSheetId="4">#REF!</definedName>
    <definedName name="VALE_TRANSPORTE" localSheetId="17">#REF!</definedName>
    <definedName name="VALE_TRANSPORTE" localSheetId="7">#REF!</definedName>
    <definedName name="VALE_TRANSPORTE" localSheetId="6">#REF!</definedName>
    <definedName name="VALE_TRANSPORTE" localSheetId="32">#REF!</definedName>
    <definedName name="VALE_TRANSPORTE" localSheetId="2">#REF!</definedName>
    <definedName name="VALE_TRANSPORTE" localSheetId="1">#REF!</definedName>
    <definedName name="VALE_TRANSPORTE" localSheetId="0">#REF!</definedName>
    <definedName name="VALE_TRANSPORTE" localSheetId="35">#REF!</definedName>
    <definedName name="VALE_TRANSPORTE" localSheetId="26">#REF!</definedName>
    <definedName name="VALE_TRANSPORTE" localSheetId="36">#REF!</definedName>
    <definedName name="VALE_TRANSPORTE" localSheetId="37">#REF!</definedName>
    <definedName name="VALE_TRANSPORTE" localSheetId="38">#REF!</definedName>
    <definedName name="VALE_TRANSPORTE" localSheetId="39">#REF!</definedName>
    <definedName name="VALE_TRANSPORTE" localSheetId="27">#REF!</definedName>
    <definedName name="VALE_TRANSPORTE" localSheetId="10">#REF!</definedName>
    <definedName name="VALE_TRANSPORTE" localSheetId="16">#REF!</definedName>
    <definedName name="VALE_TRANSPORTE" localSheetId="28">#REF!</definedName>
    <definedName name="VALE_TRANSPORTE" localSheetId="40">#REF!</definedName>
    <definedName name="VALE_TRANSPORTE" localSheetId="22">#REF!</definedName>
    <definedName name="VALE_TRANSPORTE" localSheetId="23">#REF!</definedName>
    <definedName name="VALE_TRANSPORTE" localSheetId="11">#REF!</definedName>
    <definedName name="VALE_TRANSPORTE" localSheetId="29">#REF!</definedName>
    <definedName name="VALE_TRANSPORTE" localSheetId="44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42" i="3" l="1"/>
  <c r="K42" i="3" s="1"/>
  <c r="H42" i="3"/>
  <c r="I42" i="3" s="1"/>
  <c r="F42" i="3"/>
  <c r="G42" i="3" s="1"/>
  <c r="J40" i="3"/>
  <c r="H40" i="3"/>
  <c r="F40" i="3"/>
  <c r="H196" i="55"/>
  <c r="E164" i="55"/>
  <c r="H163" i="55"/>
  <c r="H166" i="55" s="1"/>
  <c r="D163" i="55" s="1"/>
  <c r="E163" i="55" s="1"/>
  <c r="G163" i="55"/>
  <c r="G166" i="55" s="1"/>
  <c r="D162" i="55" s="1"/>
  <c r="E162" i="55" s="1"/>
  <c r="F163" i="55"/>
  <c r="F162" i="55"/>
  <c r="F161" i="55"/>
  <c r="I137" i="55"/>
  <c r="I180" i="55" s="1"/>
  <c r="F130" i="55"/>
  <c r="I121" i="55"/>
  <c r="G114" i="55"/>
  <c r="C114" i="55"/>
  <c r="A114" i="55"/>
  <c r="E114" i="55" s="1"/>
  <c r="H113" i="55"/>
  <c r="F112" i="55"/>
  <c r="G110" i="55"/>
  <c r="A110" i="55"/>
  <c r="G106" i="55"/>
  <c r="C106" i="55"/>
  <c r="E106" i="55" s="1"/>
  <c r="A106" i="55"/>
  <c r="I101" i="55"/>
  <c r="I100" i="55"/>
  <c r="I99" i="55"/>
  <c r="I98" i="55"/>
  <c r="A95" i="55"/>
  <c r="A96" i="55" s="1"/>
  <c r="A97" i="55" s="1"/>
  <c r="A98" i="55" s="1"/>
  <c r="H85" i="55"/>
  <c r="H78" i="55"/>
  <c r="H66" i="55"/>
  <c r="I45" i="55"/>
  <c r="I44" i="55"/>
  <c r="I43" i="55"/>
  <c r="I41" i="55"/>
  <c r="I40" i="55"/>
  <c r="I39" i="55"/>
  <c r="A39" i="55"/>
  <c r="A40" i="55" s="1"/>
  <c r="A41" i="55" s="1"/>
  <c r="A42" i="55" s="1"/>
  <c r="A43" i="55" s="1"/>
  <c r="A44" i="55" s="1"/>
  <c r="A45" i="55" s="1"/>
  <c r="I19" i="55"/>
  <c r="C110" i="55" s="1"/>
  <c r="G11" i="55"/>
  <c r="A6" i="55"/>
  <c r="I5" i="55"/>
  <c r="I38" i="55" s="1"/>
  <c r="G5" i="55"/>
  <c r="J39" i="3"/>
  <c r="H39" i="3"/>
  <c r="F39" i="3"/>
  <c r="H196" i="54"/>
  <c r="E164" i="54"/>
  <c r="H163" i="54"/>
  <c r="H166" i="54" s="1"/>
  <c r="D163" i="54" s="1"/>
  <c r="E163" i="54" s="1"/>
  <c r="G163" i="54"/>
  <c r="G166" i="54" s="1"/>
  <c r="D162" i="54" s="1"/>
  <c r="E162" i="54" s="1"/>
  <c r="F163" i="54"/>
  <c r="F162" i="54"/>
  <c r="F161" i="54"/>
  <c r="I137" i="54"/>
  <c r="I180" i="54" s="1"/>
  <c r="F130" i="54"/>
  <c r="I121" i="54"/>
  <c r="G114" i="54"/>
  <c r="C114" i="54"/>
  <c r="A114" i="54"/>
  <c r="E114" i="54" s="1"/>
  <c r="H113" i="54"/>
  <c r="F112" i="54"/>
  <c r="G110" i="54"/>
  <c r="A110" i="54"/>
  <c r="G106" i="54"/>
  <c r="C106" i="54"/>
  <c r="E106" i="54" s="1"/>
  <c r="A106" i="54"/>
  <c r="I101" i="54"/>
  <c r="I100" i="54"/>
  <c r="I99" i="54"/>
  <c r="I98" i="54"/>
  <c r="A95" i="54"/>
  <c r="A96" i="54" s="1"/>
  <c r="A97" i="54" s="1"/>
  <c r="A98" i="54" s="1"/>
  <c r="H85" i="54"/>
  <c r="H78" i="54"/>
  <c r="H66" i="54"/>
  <c r="I45" i="54"/>
  <c r="I44" i="54"/>
  <c r="I43" i="54"/>
  <c r="I41" i="54"/>
  <c r="I40" i="54"/>
  <c r="I39" i="54"/>
  <c r="A39" i="54"/>
  <c r="A40" i="54" s="1"/>
  <c r="A41" i="54" s="1"/>
  <c r="A42" i="54" s="1"/>
  <c r="A43" i="54" s="1"/>
  <c r="A44" i="54" s="1"/>
  <c r="A45" i="54" s="1"/>
  <c r="I19" i="54"/>
  <c r="C110" i="54" s="1"/>
  <c r="E110" i="54" s="1"/>
  <c r="G11" i="54"/>
  <c r="A6" i="54"/>
  <c r="I5" i="54"/>
  <c r="I38" i="54" s="1"/>
  <c r="G5" i="54"/>
  <c r="J38" i="3"/>
  <c r="H38" i="3"/>
  <c r="F38" i="3"/>
  <c r="H196" i="53"/>
  <c r="E164" i="53"/>
  <c r="H163" i="53"/>
  <c r="H166" i="53" s="1"/>
  <c r="D163" i="53" s="1"/>
  <c r="E163" i="53" s="1"/>
  <c r="G163" i="53"/>
  <c r="G166" i="53" s="1"/>
  <c r="D162" i="53" s="1"/>
  <c r="E162" i="53" s="1"/>
  <c r="F163" i="53"/>
  <c r="F162" i="53"/>
  <c r="F161" i="53"/>
  <c r="I137" i="53"/>
  <c r="I180" i="53" s="1"/>
  <c r="F130" i="53"/>
  <c r="I121" i="53"/>
  <c r="G114" i="53"/>
  <c r="C114" i="53"/>
  <c r="A114" i="53"/>
  <c r="E114" i="53" s="1"/>
  <c r="H113" i="53"/>
  <c r="F112" i="53"/>
  <c r="G110" i="53"/>
  <c r="A110" i="53"/>
  <c r="G106" i="53"/>
  <c r="C106" i="53"/>
  <c r="E106" i="53" s="1"/>
  <c r="A106" i="53"/>
  <c r="I101" i="53"/>
  <c r="I100" i="53"/>
  <c r="I99" i="53"/>
  <c r="I98" i="53"/>
  <c r="A95" i="53"/>
  <c r="A96" i="53" s="1"/>
  <c r="A97" i="53" s="1"/>
  <c r="A98" i="53" s="1"/>
  <c r="H85" i="53"/>
  <c r="H78" i="53"/>
  <c r="H66" i="53"/>
  <c r="I45" i="53"/>
  <c r="I44" i="53"/>
  <c r="I43" i="53"/>
  <c r="I41" i="53"/>
  <c r="I40" i="53"/>
  <c r="I39" i="53"/>
  <c r="A39" i="53"/>
  <c r="A40" i="53" s="1"/>
  <c r="A41" i="53" s="1"/>
  <c r="A42" i="53" s="1"/>
  <c r="A43" i="53" s="1"/>
  <c r="A44" i="53" s="1"/>
  <c r="A45" i="53" s="1"/>
  <c r="I19" i="53"/>
  <c r="C110" i="53" s="1"/>
  <c r="E110" i="53" s="1"/>
  <c r="G11" i="53"/>
  <c r="A6" i="53"/>
  <c r="I5" i="53"/>
  <c r="I38" i="53" s="1"/>
  <c r="G5" i="53"/>
  <c r="J37" i="3"/>
  <c r="H37" i="3"/>
  <c r="F37" i="3"/>
  <c r="H196" i="52"/>
  <c r="E164" i="52"/>
  <c r="H163" i="52"/>
  <c r="H166" i="52" s="1"/>
  <c r="D163" i="52" s="1"/>
  <c r="E163" i="52" s="1"/>
  <c r="G163" i="52"/>
  <c r="G166" i="52" s="1"/>
  <c r="D162" i="52" s="1"/>
  <c r="E162" i="52" s="1"/>
  <c r="F163" i="52"/>
  <c r="F162" i="52"/>
  <c r="F161" i="52"/>
  <c r="I137" i="52"/>
  <c r="I180" i="52" s="1"/>
  <c r="F130" i="52"/>
  <c r="I121" i="52"/>
  <c r="G114" i="52"/>
  <c r="C114" i="52"/>
  <c r="A114" i="52"/>
  <c r="E114" i="52" s="1"/>
  <c r="H113" i="52"/>
  <c r="F112" i="52"/>
  <c r="G110" i="52"/>
  <c r="A110" i="52"/>
  <c r="G106" i="52"/>
  <c r="C106" i="52"/>
  <c r="E106" i="52" s="1"/>
  <c r="A106" i="52"/>
  <c r="I101" i="52"/>
  <c r="I100" i="52"/>
  <c r="I99" i="52"/>
  <c r="I98" i="52"/>
  <c r="A95" i="52"/>
  <c r="A96" i="52" s="1"/>
  <c r="A97" i="52" s="1"/>
  <c r="A98" i="52" s="1"/>
  <c r="H85" i="52"/>
  <c r="H78" i="52"/>
  <c r="H66" i="52"/>
  <c r="H88" i="52" s="1"/>
  <c r="H89" i="52" s="1"/>
  <c r="H91" i="52" s="1"/>
  <c r="I45" i="52"/>
  <c r="I44" i="52"/>
  <c r="I43" i="52"/>
  <c r="I41" i="52"/>
  <c r="I40" i="52"/>
  <c r="I39" i="52"/>
  <c r="A39" i="52"/>
  <c r="A40" i="52" s="1"/>
  <c r="A41" i="52" s="1"/>
  <c r="A42" i="52" s="1"/>
  <c r="A43" i="52" s="1"/>
  <c r="A44" i="52" s="1"/>
  <c r="A45" i="52" s="1"/>
  <c r="I19" i="52"/>
  <c r="C110" i="52" s="1"/>
  <c r="G11" i="52"/>
  <c r="A6" i="52"/>
  <c r="I5" i="52"/>
  <c r="I38" i="52" s="1"/>
  <c r="G5" i="52"/>
  <c r="J36" i="3"/>
  <c r="H36" i="3"/>
  <c r="F36" i="3"/>
  <c r="H196" i="51"/>
  <c r="E164" i="51"/>
  <c r="H163" i="51"/>
  <c r="H166" i="51" s="1"/>
  <c r="D163" i="51" s="1"/>
  <c r="E163" i="51" s="1"/>
  <c r="G163" i="51"/>
  <c r="G166" i="51" s="1"/>
  <c r="D162" i="51" s="1"/>
  <c r="E162" i="51" s="1"/>
  <c r="F163" i="51"/>
  <c r="F162" i="51"/>
  <c r="F161" i="51"/>
  <c r="I137" i="51"/>
  <c r="I180" i="51" s="1"/>
  <c r="F130" i="51"/>
  <c r="I121" i="51"/>
  <c r="G114" i="51"/>
  <c r="C114" i="51"/>
  <c r="A114" i="51"/>
  <c r="E114" i="51" s="1"/>
  <c r="H113" i="51"/>
  <c r="F112" i="51"/>
  <c r="G110" i="51"/>
  <c r="A110" i="51"/>
  <c r="G106" i="51"/>
  <c r="C106" i="51"/>
  <c r="E106" i="51" s="1"/>
  <c r="A106" i="51"/>
  <c r="I101" i="51"/>
  <c r="I100" i="51"/>
  <c r="I99" i="51"/>
  <c r="I98" i="51"/>
  <c r="A95" i="51"/>
  <c r="A96" i="51" s="1"/>
  <c r="A97" i="51" s="1"/>
  <c r="A98" i="51" s="1"/>
  <c r="H85" i="51"/>
  <c r="H78" i="51"/>
  <c r="H66" i="51"/>
  <c r="I45" i="51"/>
  <c r="I44" i="51"/>
  <c r="I43" i="51"/>
  <c r="I41" i="51"/>
  <c r="I40" i="51"/>
  <c r="I39" i="51"/>
  <c r="A39" i="51"/>
  <c r="A40" i="51" s="1"/>
  <c r="A41" i="51" s="1"/>
  <c r="A42" i="51" s="1"/>
  <c r="A43" i="51" s="1"/>
  <c r="A44" i="51" s="1"/>
  <c r="A45" i="51" s="1"/>
  <c r="I19" i="51"/>
  <c r="C110" i="51" s="1"/>
  <c r="G11" i="51"/>
  <c r="A6" i="51"/>
  <c r="I5" i="51"/>
  <c r="I38" i="51" s="1"/>
  <c r="G5" i="51"/>
  <c r="J35" i="3"/>
  <c r="H35" i="3"/>
  <c r="F35" i="3"/>
  <c r="H196" i="50"/>
  <c r="I180" i="50"/>
  <c r="E164" i="50"/>
  <c r="H163" i="50"/>
  <c r="H166" i="50" s="1"/>
  <c r="D163" i="50" s="1"/>
  <c r="E163" i="50" s="1"/>
  <c r="G163" i="50"/>
  <c r="G166" i="50" s="1"/>
  <c r="D162" i="50" s="1"/>
  <c r="E162" i="50" s="1"/>
  <c r="F163" i="50"/>
  <c r="F162" i="50"/>
  <c r="F161" i="50"/>
  <c r="I137" i="50"/>
  <c r="F130" i="50"/>
  <c r="I121" i="50"/>
  <c r="G114" i="50"/>
  <c r="C114" i="50"/>
  <c r="A114" i="50"/>
  <c r="E114" i="50" s="1"/>
  <c r="H113" i="50"/>
  <c r="F112" i="50"/>
  <c r="G110" i="50"/>
  <c r="A110" i="50"/>
  <c r="G106" i="50"/>
  <c r="F106" i="50"/>
  <c r="H106" i="50" s="1"/>
  <c r="C106" i="50"/>
  <c r="A106" i="50"/>
  <c r="E106" i="50" s="1"/>
  <c r="I101" i="50"/>
  <c r="I100" i="50"/>
  <c r="I99" i="50"/>
  <c r="I98" i="50"/>
  <c r="A95" i="50"/>
  <c r="A96" i="50" s="1"/>
  <c r="A97" i="50" s="1"/>
  <c r="A98" i="50" s="1"/>
  <c r="H88" i="50"/>
  <c r="H89" i="50" s="1"/>
  <c r="H85" i="50"/>
  <c r="H78" i="50"/>
  <c r="H66" i="50"/>
  <c r="H91" i="50" s="1"/>
  <c r="I45" i="50"/>
  <c r="I44" i="50"/>
  <c r="I43" i="50"/>
  <c r="I41" i="50"/>
  <c r="I40" i="50"/>
  <c r="I39" i="50"/>
  <c r="I46" i="50" s="1"/>
  <c r="A39" i="50"/>
  <c r="A40" i="50" s="1"/>
  <c r="A41" i="50" s="1"/>
  <c r="A42" i="50" s="1"/>
  <c r="A43" i="50" s="1"/>
  <c r="A44" i="50" s="1"/>
  <c r="A45" i="50" s="1"/>
  <c r="I38" i="50"/>
  <c r="I25" i="50"/>
  <c r="I42" i="50" s="1"/>
  <c r="I19" i="50"/>
  <c r="C110" i="50" s="1"/>
  <c r="E110" i="50" s="1"/>
  <c r="G11" i="50"/>
  <c r="A6" i="50"/>
  <c r="I5" i="50"/>
  <c r="G5" i="50"/>
  <c r="J33" i="3"/>
  <c r="H33" i="3"/>
  <c r="F33" i="3"/>
  <c r="H196" i="49"/>
  <c r="E164" i="49"/>
  <c r="H163" i="49"/>
  <c r="H166" i="49" s="1"/>
  <c r="D163" i="49" s="1"/>
  <c r="E163" i="49" s="1"/>
  <c r="G163" i="49"/>
  <c r="G166" i="49" s="1"/>
  <c r="D162" i="49" s="1"/>
  <c r="E162" i="49" s="1"/>
  <c r="F163" i="49"/>
  <c r="F162" i="49"/>
  <c r="F161" i="49"/>
  <c r="I137" i="49"/>
  <c r="I180" i="49" s="1"/>
  <c r="F130" i="49"/>
  <c r="I121" i="49"/>
  <c r="G114" i="49"/>
  <c r="C114" i="49"/>
  <c r="A114" i="49"/>
  <c r="E114" i="49" s="1"/>
  <c r="H113" i="49"/>
  <c r="F112" i="49"/>
  <c r="G110" i="49"/>
  <c r="A110" i="49"/>
  <c r="G106" i="49"/>
  <c r="C106" i="49"/>
  <c r="A106" i="49"/>
  <c r="I101" i="49"/>
  <c r="I100" i="49"/>
  <c r="I99" i="49"/>
  <c r="I98" i="49"/>
  <c r="A95" i="49"/>
  <c r="A96" i="49" s="1"/>
  <c r="A97" i="49" s="1"/>
  <c r="A98" i="49" s="1"/>
  <c r="H85" i="49"/>
  <c r="H78" i="49"/>
  <c r="H66" i="49"/>
  <c r="I45" i="49"/>
  <c r="I44" i="49"/>
  <c r="I43" i="49"/>
  <c r="I41" i="49"/>
  <c r="I40" i="49"/>
  <c r="I39" i="49"/>
  <c r="A39" i="49"/>
  <c r="A40" i="49" s="1"/>
  <c r="A41" i="49" s="1"/>
  <c r="A42" i="49" s="1"/>
  <c r="A43" i="49" s="1"/>
  <c r="A44" i="49" s="1"/>
  <c r="A45" i="49" s="1"/>
  <c r="I19" i="49"/>
  <c r="C110" i="49" s="1"/>
  <c r="G11" i="49"/>
  <c r="A6" i="49"/>
  <c r="I5" i="49"/>
  <c r="I38" i="49" s="1"/>
  <c r="G5" i="49"/>
  <c r="J31" i="3"/>
  <c r="H31" i="3"/>
  <c r="F31" i="3"/>
  <c r="H196" i="48"/>
  <c r="I180" i="48"/>
  <c r="E164" i="48"/>
  <c r="H163" i="48"/>
  <c r="H166" i="48" s="1"/>
  <c r="D163" i="48" s="1"/>
  <c r="E163" i="48" s="1"/>
  <c r="G163" i="48"/>
  <c r="G166" i="48" s="1"/>
  <c r="D162" i="48" s="1"/>
  <c r="E162" i="48" s="1"/>
  <c r="F163" i="48"/>
  <c r="F162" i="48"/>
  <c r="F161" i="48"/>
  <c r="I137" i="48"/>
  <c r="F130" i="48"/>
  <c r="I121" i="48"/>
  <c r="G114" i="48"/>
  <c r="C114" i="48"/>
  <c r="A114" i="48"/>
  <c r="E114" i="48" s="1"/>
  <c r="H113" i="48"/>
  <c r="F112" i="48"/>
  <c r="G110" i="48"/>
  <c r="A110" i="48"/>
  <c r="G106" i="48"/>
  <c r="C106" i="48"/>
  <c r="A106" i="48"/>
  <c r="I101" i="48"/>
  <c r="I100" i="48"/>
  <c r="I99" i="48"/>
  <c r="I98" i="48"/>
  <c r="A95" i="48"/>
  <c r="A96" i="48" s="1"/>
  <c r="A97" i="48" s="1"/>
  <c r="A98" i="48" s="1"/>
  <c r="H85" i="48"/>
  <c r="H78" i="48"/>
  <c r="H66" i="48"/>
  <c r="I45" i="48"/>
  <c r="I44" i="48"/>
  <c r="I43" i="48"/>
  <c r="I41" i="48"/>
  <c r="I40" i="48"/>
  <c r="I39" i="48"/>
  <c r="A39" i="48"/>
  <c r="A40" i="48" s="1"/>
  <c r="A41" i="48" s="1"/>
  <c r="A42" i="48" s="1"/>
  <c r="A43" i="48" s="1"/>
  <c r="A44" i="48" s="1"/>
  <c r="A45" i="48" s="1"/>
  <c r="I19" i="48"/>
  <c r="C110" i="48" s="1"/>
  <c r="E110" i="48" s="1"/>
  <c r="G11" i="48"/>
  <c r="A6" i="48"/>
  <c r="I5" i="48"/>
  <c r="I38" i="48" s="1"/>
  <c r="G5" i="48"/>
  <c r="J21" i="3"/>
  <c r="H21" i="3"/>
  <c r="F21" i="3"/>
  <c r="H196" i="47"/>
  <c r="E164" i="47"/>
  <c r="H163" i="47"/>
  <c r="H166" i="47" s="1"/>
  <c r="D163" i="47" s="1"/>
  <c r="E163" i="47" s="1"/>
  <c r="G163" i="47"/>
  <c r="G166" i="47" s="1"/>
  <c r="D162" i="47" s="1"/>
  <c r="E162" i="47" s="1"/>
  <c r="F163" i="47"/>
  <c r="F162" i="47"/>
  <c r="F161" i="47"/>
  <c r="I137" i="47"/>
  <c r="I180" i="47" s="1"/>
  <c r="F130" i="47"/>
  <c r="I121" i="47"/>
  <c r="G114" i="47"/>
  <c r="C114" i="47"/>
  <c r="A114" i="47"/>
  <c r="E114" i="47" s="1"/>
  <c r="H113" i="47"/>
  <c r="F112" i="47"/>
  <c r="G110" i="47"/>
  <c r="A110" i="47"/>
  <c r="G106" i="47"/>
  <c r="C106" i="47"/>
  <c r="E106" i="47" s="1"/>
  <c r="A106" i="47"/>
  <c r="I101" i="47"/>
  <c r="I100" i="47"/>
  <c r="I99" i="47"/>
  <c r="I98" i="47"/>
  <c r="A95" i="47"/>
  <c r="A96" i="47" s="1"/>
  <c r="A97" i="47" s="1"/>
  <c r="A98" i="47" s="1"/>
  <c r="H85" i="47"/>
  <c r="H78" i="47"/>
  <c r="H66" i="47"/>
  <c r="I45" i="47"/>
  <c r="I44" i="47"/>
  <c r="I43" i="47"/>
  <c r="I41" i="47"/>
  <c r="I40" i="47"/>
  <c r="I39" i="47"/>
  <c r="A39" i="47"/>
  <c r="A40" i="47" s="1"/>
  <c r="A41" i="47" s="1"/>
  <c r="A42" i="47" s="1"/>
  <c r="A43" i="47" s="1"/>
  <c r="A44" i="47" s="1"/>
  <c r="A45" i="47" s="1"/>
  <c r="I19" i="47"/>
  <c r="C110" i="47" s="1"/>
  <c r="G11" i="47"/>
  <c r="A6" i="47"/>
  <c r="I5" i="47"/>
  <c r="I38" i="47" s="1"/>
  <c r="G5" i="47"/>
  <c r="J20" i="3"/>
  <c r="H20" i="3"/>
  <c r="F20" i="3"/>
  <c r="H196" i="46"/>
  <c r="E164" i="46"/>
  <c r="H163" i="46"/>
  <c r="H166" i="46" s="1"/>
  <c r="D163" i="46" s="1"/>
  <c r="E163" i="46" s="1"/>
  <c r="G163" i="46"/>
  <c r="G166" i="46" s="1"/>
  <c r="D162" i="46" s="1"/>
  <c r="E162" i="46" s="1"/>
  <c r="F163" i="46"/>
  <c r="F162" i="46"/>
  <c r="F161" i="46"/>
  <c r="I137" i="46"/>
  <c r="I180" i="46" s="1"/>
  <c r="F130" i="46"/>
  <c r="I121" i="46"/>
  <c r="G114" i="46"/>
  <c r="C114" i="46"/>
  <c r="A114" i="46"/>
  <c r="E114" i="46" s="1"/>
  <c r="H113" i="46"/>
  <c r="F112" i="46"/>
  <c r="G110" i="46"/>
  <c r="A110" i="46"/>
  <c r="G106" i="46"/>
  <c r="C106" i="46"/>
  <c r="E106" i="46" s="1"/>
  <c r="A106" i="46"/>
  <c r="I101" i="46"/>
  <c r="I100" i="46"/>
  <c r="I99" i="46"/>
  <c r="I98" i="46"/>
  <c r="A95" i="46"/>
  <c r="A96" i="46" s="1"/>
  <c r="A97" i="46" s="1"/>
  <c r="A98" i="46" s="1"/>
  <c r="H85" i="46"/>
  <c r="H78" i="46"/>
  <c r="H66" i="46"/>
  <c r="I45" i="46"/>
  <c r="I44" i="46"/>
  <c r="I43" i="46"/>
  <c r="I41" i="46"/>
  <c r="I40" i="46"/>
  <c r="I39" i="46"/>
  <c r="A39" i="46"/>
  <c r="A40" i="46" s="1"/>
  <c r="A41" i="46" s="1"/>
  <c r="A42" i="46" s="1"/>
  <c r="A43" i="46" s="1"/>
  <c r="A44" i="46" s="1"/>
  <c r="A45" i="46" s="1"/>
  <c r="I19" i="46"/>
  <c r="C110" i="46" s="1"/>
  <c r="G11" i="46"/>
  <c r="A6" i="46"/>
  <c r="I5" i="46"/>
  <c r="I38" i="46" s="1"/>
  <c r="G5" i="46"/>
  <c r="J17" i="3"/>
  <c r="H17" i="3"/>
  <c r="F17" i="3"/>
  <c r="H196" i="45"/>
  <c r="E164" i="45"/>
  <c r="H163" i="45"/>
  <c r="H166" i="45" s="1"/>
  <c r="D163" i="45" s="1"/>
  <c r="E163" i="45" s="1"/>
  <c r="G163" i="45"/>
  <c r="G166" i="45" s="1"/>
  <c r="D162" i="45" s="1"/>
  <c r="E162" i="45" s="1"/>
  <c r="F163" i="45"/>
  <c r="F162" i="45"/>
  <c r="F161" i="45"/>
  <c r="I137" i="45"/>
  <c r="I180" i="45" s="1"/>
  <c r="F130" i="45"/>
  <c r="I121" i="45"/>
  <c r="G114" i="45"/>
  <c r="C114" i="45"/>
  <c r="A114" i="45"/>
  <c r="E114" i="45" s="1"/>
  <c r="H113" i="45"/>
  <c r="F112" i="45"/>
  <c r="G110" i="45"/>
  <c r="A110" i="45"/>
  <c r="G106" i="45"/>
  <c r="C106" i="45"/>
  <c r="E106" i="45" s="1"/>
  <c r="A106" i="45"/>
  <c r="I101" i="45"/>
  <c r="I100" i="45"/>
  <c r="I99" i="45"/>
  <c r="I98" i="45"/>
  <c r="A95" i="45"/>
  <c r="A96" i="45" s="1"/>
  <c r="A97" i="45" s="1"/>
  <c r="A98" i="45" s="1"/>
  <c r="H85" i="45"/>
  <c r="H78" i="45"/>
  <c r="H66" i="45"/>
  <c r="I45" i="45"/>
  <c r="I44" i="45"/>
  <c r="I43" i="45"/>
  <c r="I41" i="45"/>
  <c r="I40" i="45"/>
  <c r="I39" i="45"/>
  <c r="A39" i="45"/>
  <c r="A40" i="45" s="1"/>
  <c r="A41" i="45" s="1"/>
  <c r="A42" i="45" s="1"/>
  <c r="A43" i="45" s="1"/>
  <c r="A44" i="45" s="1"/>
  <c r="A45" i="45" s="1"/>
  <c r="I19" i="45"/>
  <c r="C110" i="45" s="1"/>
  <c r="G11" i="45"/>
  <c r="A6" i="45"/>
  <c r="I5" i="45"/>
  <c r="I38" i="45" s="1"/>
  <c r="G5" i="45"/>
  <c r="J14" i="3"/>
  <c r="H14" i="3"/>
  <c r="F14" i="3"/>
  <c r="H196" i="44"/>
  <c r="E164" i="44"/>
  <c r="H163" i="44"/>
  <c r="H166" i="44" s="1"/>
  <c r="D163" i="44" s="1"/>
  <c r="E163" i="44" s="1"/>
  <c r="G163" i="44"/>
  <c r="G166" i="44" s="1"/>
  <c r="D162" i="44" s="1"/>
  <c r="E162" i="44" s="1"/>
  <c r="F163" i="44"/>
  <c r="F162" i="44"/>
  <c r="F161" i="44"/>
  <c r="I137" i="44"/>
  <c r="I180" i="44" s="1"/>
  <c r="F130" i="44"/>
  <c r="I121" i="44"/>
  <c r="G114" i="44"/>
  <c r="C114" i="44"/>
  <c r="A114" i="44"/>
  <c r="E114" i="44" s="1"/>
  <c r="H113" i="44"/>
  <c r="F112" i="44"/>
  <c r="G110" i="44"/>
  <c r="A110" i="44"/>
  <c r="G106" i="44"/>
  <c r="C106" i="44"/>
  <c r="E106" i="44" s="1"/>
  <c r="A106" i="44"/>
  <c r="I101" i="44"/>
  <c r="I100" i="44"/>
  <c r="I99" i="44"/>
  <c r="I98" i="44"/>
  <c r="A95" i="44"/>
  <c r="A96" i="44" s="1"/>
  <c r="A97" i="44" s="1"/>
  <c r="A98" i="44" s="1"/>
  <c r="H85" i="44"/>
  <c r="H78" i="44"/>
  <c r="H66" i="44"/>
  <c r="I45" i="44"/>
  <c r="I44" i="44"/>
  <c r="I43" i="44"/>
  <c r="I41" i="44"/>
  <c r="I40" i="44"/>
  <c r="I39" i="44"/>
  <c r="A39" i="44"/>
  <c r="A40" i="44" s="1"/>
  <c r="A41" i="44" s="1"/>
  <c r="A42" i="44" s="1"/>
  <c r="A43" i="44" s="1"/>
  <c r="A44" i="44" s="1"/>
  <c r="A45" i="44" s="1"/>
  <c r="I19" i="44"/>
  <c r="C110" i="44" s="1"/>
  <c r="G11" i="44"/>
  <c r="A6" i="44"/>
  <c r="I5" i="44"/>
  <c r="I38" i="44" s="1"/>
  <c r="G5" i="44"/>
  <c r="J11" i="3"/>
  <c r="H11" i="3"/>
  <c r="F11" i="3"/>
  <c r="H196" i="43"/>
  <c r="E164" i="43"/>
  <c r="H163" i="43"/>
  <c r="H166" i="43" s="1"/>
  <c r="D163" i="43" s="1"/>
  <c r="E163" i="43" s="1"/>
  <c r="G163" i="43"/>
  <c r="G166" i="43" s="1"/>
  <c r="D162" i="43" s="1"/>
  <c r="E162" i="43" s="1"/>
  <c r="F163" i="43"/>
  <c r="F162" i="43"/>
  <c r="F161" i="43"/>
  <c r="I137" i="43"/>
  <c r="I180" i="43" s="1"/>
  <c r="F130" i="43"/>
  <c r="I121" i="43"/>
  <c r="G114" i="43"/>
  <c r="C114" i="43"/>
  <c r="A114" i="43"/>
  <c r="E114" i="43" s="1"/>
  <c r="H113" i="43"/>
  <c r="F112" i="43"/>
  <c r="G110" i="43"/>
  <c r="A110" i="43"/>
  <c r="G106" i="43"/>
  <c r="C106" i="43"/>
  <c r="E106" i="43" s="1"/>
  <c r="A106" i="43"/>
  <c r="I101" i="43"/>
  <c r="I100" i="43"/>
  <c r="I99" i="43"/>
  <c r="I98" i="43"/>
  <c r="A95" i="43"/>
  <c r="A96" i="43" s="1"/>
  <c r="A97" i="43" s="1"/>
  <c r="A98" i="43" s="1"/>
  <c r="H85" i="43"/>
  <c r="H78" i="43"/>
  <c r="H66" i="43"/>
  <c r="I45" i="43"/>
  <c r="I44" i="43"/>
  <c r="I43" i="43"/>
  <c r="I41" i="43"/>
  <c r="I40" i="43"/>
  <c r="I39" i="43"/>
  <c r="A39" i="43"/>
  <c r="A40" i="43" s="1"/>
  <c r="A41" i="43" s="1"/>
  <c r="A42" i="43" s="1"/>
  <c r="A43" i="43" s="1"/>
  <c r="A44" i="43" s="1"/>
  <c r="A45" i="43" s="1"/>
  <c r="I19" i="43"/>
  <c r="C110" i="43" s="1"/>
  <c r="E110" i="43" s="1"/>
  <c r="G11" i="43"/>
  <c r="A6" i="43"/>
  <c r="I5" i="43"/>
  <c r="I38" i="43" s="1"/>
  <c r="G5" i="43"/>
  <c r="J10" i="3"/>
  <c r="H10" i="3"/>
  <c r="F10" i="3"/>
  <c r="H196" i="42"/>
  <c r="E164" i="42"/>
  <c r="H163" i="42"/>
  <c r="H166" i="42" s="1"/>
  <c r="D163" i="42" s="1"/>
  <c r="E163" i="42" s="1"/>
  <c r="G163" i="42"/>
  <c r="G166" i="42" s="1"/>
  <c r="D162" i="42" s="1"/>
  <c r="E162" i="42" s="1"/>
  <c r="F163" i="42"/>
  <c r="F162" i="42"/>
  <c r="F161" i="42"/>
  <c r="I137" i="42"/>
  <c r="I180" i="42" s="1"/>
  <c r="F130" i="42"/>
  <c r="I121" i="42"/>
  <c r="G114" i="42"/>
  <c r="C114" i="42"/>
  <c r="A114" i="42"/>
  <c r="E114" i="42" s="1"/>
  <c r="H113" i="42"/>
  <c r="F112" i="42"/>
  <c r="G110" i="42"/>
  <c r="A110" i="42"/>
  <c r="G106" i="42"/>
  <c r="C106" i="42"/>
  <c r="E106" i="42" s="1"/>
  <c r="A106" i="42"/>
  <c r="I101" i="42"/>
  <c r="I100" i="42"/>
  <c r="I99" i="42"/>
  <c r="I98" i="42"/>
  <c r="A95" i="42"/>
  <c r="A96" i="42" s="1"/>
  <c r="A97" i="42" s="1"/>
  <c r="A98" i="42" s="1"/>
  <c r="H85" i="42"/>
  <c r="H78" i="42"/>
  <c r="H66" i="42"/>
  <c r="I45" i="42"/>
  <c r="I44" i="42"/>
  <c r="I43" i="42"/>
  <c r="I41" i="42"/>
  <c r="I40" i="42"/>
  <c r="I39" i="42"/>
  <c r="A39" i="42"/>
  <c r="A40" i="42" s="1"/>
  <c r="A41" i="42" s="1"/>
  <c r="A42" i="42" s="1"/>
  <c r="A43" i="42" s="1"/>
  <c r="A44" i="42" s="1"/>
  <c r="A45" i="42" s="1"/>
  <c r="I19" i="42"/>
  <c r="C110" i="42" s="1"/>
  <c r="G11" i="42"/>
  <c r="A6" i="42"/>
  <c r="I5" i="42"/>
  <c r="I38" i="42" s="1"/>
  <c r="G5" i="42"/>
  <c r="J9" i="3"/>
  <c r="H9" i="3"/>
  <c r="F9" i="3"/>
  <c r="H196" i="41"/>
  <c r="E164" i="41"/>
  <c r="H163" i="41"/>
  <c r="H166" i="41" s="1"/>
  <c r="D163" i="41" s="1"/>
  <c r="E163" i="41" s="1"/>
  <c r="G163" i="41"/>
  <c r="G166" i="41" s="1"/>
  <c r="D162" i="41" s="1"/>
  <c r="E162" i="41" s="1"/>
  <c r="F163" i="41"/>
  <c r="F162" i="41"/>
  <c r="F161" i="41"/>
  <c r="I137" i="41"/>
  <c r="I180" i="41" s="1"/>
  <c r="F130" i="41"/>
  <c r="I121" i="41"/>
  <c r="G114" i="41"/>
  <c r="C114" i="41"/>
  <c r="A114" i="41"/>
  <c r="E114" i="41" s="1"/>
  <c r="H113" i="41"/>
  <c r="F112" i="41"/>
  <c r="G110" i="41"/>
  <c r="A110" i="41"/>
  <c r="G106" i="41"/>
  <c r="C106" i="41"/>
  <c r="E106" i="41" s="1"/>
  <c r="A106" i="41"/>
  <c r="I101" i="41"/>
  <c r="I100" i="41"/>
  <c r="I99" i="41"/>
  <c r="I98" i="41"/>
  <c r="A95" i="41"/>
  <c r="A96" i="41" s="1"/>
  <c r="A97" i="41" s="1"/>
  <c r="A98" i="41" s="1"/>
  <c r="H85" i="41"/>
  <c r="H78" i="41"/>
  <c r="H66" i="41"/>
  <c r="I45" i="41"/>
  <c r="I44" i="41"/>
  <c r="I43" i="41"/>
  <c r="I41" i="41"/>
  <c r="A41" i="41"/>
  <c r="A42" i="41" s="1"/>
  <c r="A43" i="41" s="1"/>
  <c r="A44" i="41" s="1"/>
  <c r="A45" i="41" s="1"/>
  <c r="I40" i="41"/>
  <c r="A40" i="41"/>
  <c r="I39" i="41"/>
  <c r="A39" i="41"/>
  <c r="I19" i="41"/>
  <c r="C110" i="41" s="1"/>
  <c r="G11" i="41"/>
  <c r="A6" i="41"/>
  <c r="I5" i="41"/>
  <c r="I38" i="41" s="1"/>
  <c r="G5" i="41"/>
  <c r="J7" i="3"/>
  <c r="H7" i="3"/>
  <c r="F7" i="3"/>
  <c r="H196" i="40"/>
  <c r="E164" i="40"/>
  <c r="H163" i="40"/>
  <c r="H166" i="40" s="1"/>
  <c r="D163" i="40" s="1"/>
  <c r="E163" i="40" s="1"/>
  <c r="G163" i="40"/>
  <c r="G166" i="40" s="1"/>
  <c r="D162" i="40" s="1"/>
  <c r="E162" i="40" s="1"/>
  <c r="F163" i="40"/>
  <c r="F162" i="40"/>
  <c r="F161" i="40"/>
  <c r="I137" i="40"/>
  <c r="I180" i="40" s="1"/>
  <c r="F130" i="40"/>
  <c r="I121" i="40"/>
  <c r="G114" i="40"/>
  <c r="C114" i="40"/>
  <c r="A114" i="40"/>
  <c r="E114" i="40" s="1"/>
  <c r="H113" i="40"/>
  <c r="F112" i="40"/>
  <c r="G110" i="40"/>
  <c r="A110" i="40"/>
  <c r="G106" i="40"/>
  <c r="C106" i="40"/>
  <c r="E106" i="40" s="1"/>
  <c r="A106" i="40"/>
  <c r="I101" i="40"/>
  <c r="I100" i="40"/>
  <c r="I99" i="40"/>
  <c r="I98" i="40"/>
  <c r="A95" i="40"/>
  <c r="A96" i="40" s="1"/>
  <c r="A97" i="40" s="1"/>
  <c r="A98" i="40" s="1"/>
  <c r="H85" i="40"/>
  <c r="H78" i="40"/>
  <c r="H66" i="40"/>
  <c r="I45" i="40"/>
  <c r="I44" i="40"/>
  <c r="I43" i="40"/>
  <c r="I41" i="40"/>
  <c r="I40" i="40"/>
  <c r="I39" i="40"/>
  <c r="A39" i="40"/>
  <c r="A40" i="40" s="1"/>
  <c r="A41" i="40" s="1"/>
  <c r="A42" i="40" s="1"/>
  <c r="A43" i="40" s="1"/>
  <c r="A44" i="40" s="1"/>
  <c r="A45" i="40" s="1"/>
  <c r="I19" i="40"/>
  <c r="C110" i="40" s="1"/>
  <c r="G11" i="40"/>
  <c r="A6" i="40"/>
  <c r="I5" i="40"/>
  <c r="I38" i="40" s="1"/>
  <c r="G5" i="40"/>
  <c r="J5" i="3"/>
  <c r="H5" i="3"/>
  <c r="F5" i="3"/>
  <c r="I19" i="39"/>
  <c r="H196" i="39"/>
  <c r="E164" i="39"/>
  <c r="H163" i="39"/>
  <c r="H166" i="39" s="1"/>
  <c r="D163" i="39" s="1"/>
  <c r="E163" i="39" s="1"/>
  <c r="G163" i="39"/>
  <c r="G166" i="39" s="1"/>
  <c r="D162" i="39" s="1"/>
  <c r="E162" i="39" s="1"/>
  <c r="F163" i="39"/>
  <c r="F162" i="39"/>
  <c r="F161" i="39"/>
  <c r="I137" i="39"/>
  <c r="I180" i="39" s="1"/>
  <c r="F130" i="39"/>
  <c r="I121" i="39"/>
  <c r="G114" i="39"/>
  <c r="C114" i="39"/>
  <c r="E114" i="39" s="1"/>
  <c r="A114" i="39"/>
  <c r="H113" i="39"/>
  <c r="F112" i="39"/>
  <c r="G110" i="39"/>
  <c r="C110" i="39"/>
  <c r="A110" i="39"/>
  <c r="E110" i="39" s="1"/>
  <c r="G106" i="39"/>
  <c r="C106" i="39"/>
  <c r="A106" i="39"/>
  <c r="I101" i="39"/>
  <c r="I100" i="39"/>
  <c r="I99" i="39"/>
  <c r="I98" i="39"/>
  <c r="A95" i="39"/>
  <c r="A96" i="39" s="1"/>
  <c r="A97" i="39" s="1"/>
  <c r="A98" i="39" s="1"/>
  <c r="H85" i="39"/>
  <c r="H78" i="39"/>
  <c r="H66" i="39"/>
  <c r="H88" i="39" s="1"/>
  <c r="H89" i="39" s="1"/>
  <c r="H91" i="39" s="1"/>
  <c r="I45" i="39"/>
  <c r="I44" i="39"/>
  <c r="I43" i="39"/>
  <c r="I41" i="39"/>
  <c r="A41" i="39"/>
  <c r="A42" i="39" s="1"/>
  <c r="A43" i="39" s="1"/>
  <c r="A44" i="39" s="1"/>
  <c r="A45" i="39" s="1"/>
  <c r="I40" i="39"/>
  <c r="A40" i="39"/>
  <c r="I39" i="39"/>
  <c r="A39" i="39"/>
  <c r="G11" i="39"/>
  <c r="A6" i="39"/>
  <c r="I5" i="39"/>
  <c r="I38" i="39" s="1"/>
  <c r="G5" i="39"/>
  <c r="E110" i="55" l="1"/>
  <c r="F106" i="55"/>
  <c r="H106" i="55" s="1"/>
  <c r="I25" i="55"/>
  <c r="I42" i="55" s="1"/>
  <c r="I46" i="55"/>
  <c r="I193" i="55" s="1"/>
  <c r="I106" i="55"/>
  <c r="I97" i="55" s="1"/>
  <c r="I114" i="55"/>
  <c r="I94" i="55" s="1"/>
  <c r="F114" i="55"/>
  <c r="H114" i="55" s="1"/>
  <c r="H88" i="55"/>
  <c r="H89" i="55" s="1"/>
  <c r="H91" i="55" s="1"/>
  <c r="I25" i="54"/>
  <c r="I42" i="54" s="1"/>
  <c r="F106" i="54"/>
  <c r="H106" i="54" s="1"/>
  <c r="I46" i="54"/>
  <c r="H38" i="54"/>
  <c r="H101" i="54"/>
  <c r="I106" i="54"/>
  <c r="I97" i="54" s="1"/>
  <c r="F110" i="54"/>
  <c r="H110" i="54" s="1"/>
  <c r="I110" i="54"/>
  <c r="I95" i="54" s="1"/>
  <c r="H95" i="54" s="1"/>
  <c r="F114" i="54"/>
  <c r="H114" i="54" s="1"/>
  <c r="I114" i="54" s="1"/>
  <c r="I94" i="54" s="1"/>
  <c r="H88" i="54"/>
  <c r="H89" i="54" s="1"/>
  <c r="H91" i="54" s="1"/>
  <c r="F110" i="53"/>
  <c r="H110" i="53" s="1"/>
  <c r="I110" i="53"/>
  <c r="I95" i="53" s="1"/>
  <c r="I193" i="53"/>
  <c r="I46" i="53"/>
  <c r="H39" i="53" s="1"/>
  <c r="H38" i="53"/>
  <c r="I25" i="53"/>
  <c r="I42" i="53" s="1"/>
  <c r="F106" i="53"/>
  <c r="H106" i="53" s="1"/>
  <c r="I106" i="53" s="1"/>
  <c r="I97" i="53" s="1"/>
  <c r="I114" i="53"/>
  <c r="I94" i="53" s="1"/>
  <c r="F114" i="53"/>
  <c r="H114" i="53" s="1"/>
  <c r="H88" i="53"/>
  <c r="H89" i="53" s="1"/>
  <c r="H91" i="53" s="1"/>
  <c r="E110" i="52"/>
  <c r="I25" i="52"/>
  <c r="I42" i="52" s="1"/>
  <c r="F106" i="52"/>
  <c r="H106" i="52" s="1"/>
  <c r="I106" i="52" s="1"/>
  <c r="I97" i="52" s="1"/>
  <c r="I46" i="52"/>
  <c r="H38" i="52"/>
  <c r="F114" i="52"/>
  <c r="H114" i="52" s="1"/>
  <c r="I114" i="52" s="1"/>
  <c r="I94" i="52" s="1"/>
  <c r="E110" i="51"/>
  <c r="I25" i="51"/>
  <c r="I42" i="51" s="1"/>
  <c r="F106" i="51"/>
  <c r="H106" i="51" s="1"/>
  <c r="I106" i="51" s="1"/>
  <c r="I97" i="51" s="1"/>
  <c r="I114" i="51"/>
  <c r="I94" i="51" s="1"/>
  <c r="F114" i="51"/>
  <c r="H114" i="51" s="1"/>
  <c r="H88" i="51"/>
  <c r="H89" i="51" s="1"/>
  <c r="H91" i="51" s="1"/>
  <c r="I76" i="50"/>
  <c r="I62" i="50"/>
  <c r="H43" i="50"/>
  <c r="I193" i="50"/>
  <c r="I72" i="50"/>
  <c r="I58" i="50"/>
  <c r="I71" i="50"/>
  <c r="H38" i="50"/>
  <c r="H100" i="50"/>
  <c r="I84" i="50"/>
  <c r="I70" i="50"/>
  <c r="I83" i="50"/>
  <c r="H99" i="50"/>
  <c r="I82" i="50"/>
  <c r="I85" i="50" s="1"/>
  <c r="H45" i="50"/>
  <c r="H41" i="50"/>
  <c r="A132" i="50"/>
  <c r="I65" i="50"/>
  <c r="I64" i="50"/>
  <c r="I173" i="50"/>
  <c r="I77" i="50"/>
  <c r="I63" i="50"/>
  <c r="H44" i="50"/>
  <c r="H40" i="50"/>
  <c r="I75" i="50"/>
  <c r="I61" i="50"/>
  <c r="I88" i="50"/>
  <c r="I89" i="50" s="1"/>
  <c r="I74" i="50"/>
  <c r="I60" i="50"/>
  <c r="H39" i="50"/>
  <c r="A145" i="50"/>
  <c r="H96" i="50"/>
  <c r="I73" i="50"/>
  <c r="I59" i="50"/>
  <c r="H101" i="50"/>
  <c r="I106" i="50"/>
  <c r="I97" i="50" s="1"/>
  <c r="F110" i="50"/>
  <c r="H110" i="50" s="1"/>
  <c r="I110" i="50"/>
  <c r="I95" i="50" s="1"/>
  <c r="H95" i="50" s="1"/>
  <c r="H42" i="50"/>
  <c r="H98" i="50"/>
  <c r="F114" i="50"/>
  <c r="H114" i="50" s="1"/>
  <c r="I114" i="50"/>
  <c r="I94" i="50" s="1"/>
  <c r="E106" i="49"/>
  <c r="E110" i="49"/>
  <c r="I25" i="49"/>
  <c r="I42" i="49" s="1"/>
  <c r="F106" i="49"/>
  <c r="H106" i="49" s="1"/>
  <c r="I114" i="49"/>
  <c r="I94" i="49" s="1"/>
  <c r="F114" i="49"/>
  <c r="H114" i="49" s="1"/>
  <c r="H88" i="49"/>
  <c r="H89" i="49" s="1"/>
  <c r="H91" i="49" s="1"/>
  <c r="E106" i="48"/>
  <c r="I25" i="48"/>
  <c r="I42" i="48" s="1"/>
  <c r="I46" i="48" s="1"/>
  <c r="F106" i="48"/>
  <c r="H106" i="48" s="1"/>
  <c r="I106" i="48" s="1"/>
  <c r="I97" i="48" s="1"/>
  <c r="F110" i="48"/>
  <c r="H110" i="48" s="1"/>
  <c r="I110" i="48" s="1"/>
  <c r="I95" i="48" s="1"/>
  <c r="H95" i="48" s="1"/>
  <c r="I114" i="48"/>
  <c r="I94" i="48" s="1"/>
  <c r="F114" i="48"/>
  <c r="H114" i="48" s="1"/>
  <c r="H88" i="48"/>
  <c r="H89" i="48" s="1"/>
  <c r="H91" i="48"/>
  <c r="F106" i="47"/>
  <c r="H106" i="47" s="1"/>
  <c r="I25" i="47"/>
  <c r="I42" i="47" s="1"/>
  <c r="I46" i="47" s="1"/>
  <c r="I106" i="47"/>
  <c r="I97" i="47" s="1"/>
  <c r="E110" i="47"/>
  <c r="F114" i="47"/>
  <c r="H114" i="47" s="1"/>
  <c r="I114" i="47" s="1"/>
  <c r="I94" i="47" s="1"/>
  <c r="H88" i="47"/>
  <c r="H89" i="47" s="1"/>
  <c r="H91" i="47" s="1"/>
  <c r="E110" i="46"/>
  <c r="F106" i="46"/>
  <c r="H106" i="46" s="1"/>
  <c r="I106" i="46" s="1"/>
  <c r="I97" i="46" s="1"/>
  <c r="I25" i="46"/>
  <c r="I42" i="46" s="1"/>
  <c r="I46" i="46" s="1"/>
  <c r="F114" i="46"/>
  <c r="H114" i="46" s="1"/>
  <c r="I114" i="46"/>
  <c r="I94" i="46" s="1"/>
  <c r="H88" i="46"/>
  <c r="H89" i="46" s="1"/>
  <c r="H91" i="46" s="1"/>
  <c r="E110" i="45"/>
  <c r="I25" i="45"/>
  <c r="I42" i="45" s="1"/>
  <c r="F106" i="45"/>
  <c r="H106" i="45" s="1"/>
  <c r="I106" i="45" s="1"/>
  <c r="I97" i="45" s="1"/>
  <c r="I46" i="45"/>
  <c r="H38" i="45"/>
  <c r="F114" i="45"/>
  <c r="H114" i="45" s="1"/>
  <c r="I114" i="45" s="1"/>
  <c r="I94" i="45" s="1"/>
  <c r="H88" i="45"/>
  <c r="H89" i="45" s="1"/>
  <c r="H91" i="45" s="1"/>
  <c r="E110" i="44"/>
  <c r="F106" i="44"/>
  <c r="H106" i="44" s="1"/>
  <c r="I106" i="44" s="1"/>
  <c r="I97" i="44" s="1"/>
  <c r="I25" i="44"/>
  <c r="I42" i="44" s="1"/>
  <c r="I114" i="44"/>
  <c r="I94" i="44" s="1"/>
  <c r="F114" i="44"/>
  <c r="H114" i="44" s="1"/>
  <c r="H88" i="44"/>
  <c r="H89" i="44" s="1"/>
  <c r="H91" i="44" s="1"/>
  <c r="F106" i="43"/>
  <c r="H106" i="43" s="1"/>
  <c r="I25" i="43"/>
  <c r="I42" i="43" s="1"/>
  <c r="I114" i="43"/>
  <c r="I94" i="43" s="1"/>
  <c r="F114" i="43"/>
  <c r="H114" i="43" s="1"/>
  <c r="I106" i="43"/>
  <c r="I97" i="43" s="1"/>
  <c r="F110" i="43"/>
  <c r="H110" i="43" s="1"/>
  <c r="I110" i="43" s="1"/>
  <c r="I95" i="43" s="1"/>
  <c r="H88" i="43"/>
  <c r="H89" i="43" s="1"/>
  <c r="H91" i="43" s="1"/>
  <c r="F114" i="42"/>
  <c r="H114" i="42" s="1"/>
  <c r="I114" i="42" s="1"/>
  <c r="I94" i="42" s="1"/>
  <c r="E110" i="42"/>
  <c r="I25" i="42"/>
  <c r="I42" i="42" s="1"/>
  <c r="F106" i="42"/>
  <c r="H106" i="42" s="1"/>
  <c r="I106" i="42" s="1"/>
  <c r="I97" i="42" s="1"/>
  <c r="H88" i="42"/>
  <c r="H89" i="42" s="1"/>
  <c r="H91" i="42" s="1"/>
  <c r="E110" i="41"/>
  <c r="F106" i="41"/>
  <c r="H106" i="41" s="1"/>
  <c r="I106" i="41" s="1"/>
  <c r="I97" i="41" s="1"/>
  <c r="I25" i="41"/>
  <c r="I42" i="41" s="1"/>
  <c r="I46" i="41" s="1"/>
  <c r="F114" i="41"/>
  <c r="H114" i="41" s="1"/>
  <c r="I114" i="41" s="1"/>
  <c r="I94" i="41" s="1"/>
  <c r="H88" i="41"/>
  <c r="H89" i="41" s="1"/>
  <c r="H91" i="41" s="1"/>
  <c r="E110" i="40"/>
  <c r="F106" i="40"/>
  <c r="H106" i="40" s="1"/>
  <c r="I106" i="40" s="1"/>
  <c r="I97" i="40" s="1"/>
  <c r="I25" i="40"/>
  <c r="I42" i="40" s="1"/>
  <c r="F114" i="40"/>
  <c r="H114" i="40" s="1"/>
  <c r="I114" i="40" s="1"/>
  <c r="I94" i="40" s="1"/>
  <c r="H88" i="40"/>
  <c r="H89" i="40" s="1"/>
  <c r="H91" i="40" s="1"/>
  <c r="E106" i="39"/>
  <c r="I25" i="39"/>
  <c r="I42" i="39" s="1"/>
  <c r="I46" i="39" s="1"/>
  <c r="F106" i="39"/>
  <c r="H106" i="39" s="1"/>
  <c r="F114" i="39"/>
  <c r="H114" i="39" s="1"/>
  <c r="I114" i="39" s="1"/>
  <c r="I94" i="39" s="1"/>
  <c r="I106" i="39"/>
  <c r="I97" i="39" s="1"/>
  <c r="F110" i="39"/>
  <c r="H110" i="39" s="1"/>
  <c r="I110" i="39" s="1"/>
  <c r="I95" i="39" s="1"/>
  <c r="I76" i="55" l="1"/>
  <c r="I62" i="55"/>
  <c r="H100" i="55"/>
  <c r="I84" i="55"/>
  <c r="I83" i="55"/>
  <c r="H45" i="55"/>
  <c r="A132" i="55"/>
  <c r="I77" i="55"/>
  <c r="H40" i="55"/>
  <c r="I75" i="55"/>
  <c r="I61" i="55"/>
  <c r="I71" i="55"/>
  <c r="I82" i="55"/>
  <c r="H41" i="55"/>
  <c r="H44" i="55"/>
  <c r="I88" i="55"/>
  <c r="I89" i="55" s="1"/>
  <c r="I74" i="55"/>
  <c r="I60" i="55"/>
  <c r="A145" i="55"/>
  <c r="H96" i="55"/>
  <c r="I73" i="55"/>
  <c r="I59" i="55"/>
  <c r="I70" i="55"/>
  <c r="I78" i="55" s="1"/>
  <c r="H99" i="55"/>
  <c r="I65" i="55"/>
  <c r="H98" i="55"/>
  <c r="I64" i="55"/>
  <c r="I63" i="55"/>
  <c r="H101" i="55"/>
  <c r="I72" i="55"/>
  <c r="I58" i="55"/>
  <c r="I173" i="55"/>
  <c r="H38" i="55"/>
  <c r="H46" i="55" s="1"/>
  <c r="H94" i="55"/>
  <c r="H102" i="55" s="1"/>
  <c r="I102" i="55"/>
  <c r="F110" i="55"/>
  <c r="H110" i="55" s="1"/>
  <c r="I110" i="55"/>
  <c r="I95" i="55" s="1"/>
  <c r="H95" i="55" s="1"/>
  <c r="H97" i="55"/>
  <c r="I143" i="55"/>
  <c r="I130" i="55"/>
  <c r="H43" i="55"/>
  <c r="H42" i="55"/>
  <c r="H39" i="55"/>
  <c r="I102" i="54"/>
  <c r="H94" i="54"/>
  <c r="H42" i="54"/>
  <c r="H97" i="54"/>
  <c r="I130" i="54"/>
  <c r="I143" i="54"/>
  <c r="I76" i="54"/>
  <c r="I62" i="54"/>
  <c r="I75" i="54"/>
  <c r="I61" i="54"/>
  <c r="I83" i="54"/>
  <c r="H44" i="54"/>
  <c r="I88" i="54"/>
  <c r="I89" i="54" s="1"/>
  <c r="I74" i="54"/>
  <c r="I60" i="54"/>
  <c r="H99" i="54"/>
  <c r="I82" i="54"/>
  <c r="I85" i="54" s="1"/>
  <c r="H41" i="54"/>
  <c r="I65" i="54"/>
  <c r="H98" i="54"/>
  <c r="I77" i="54"/>
  <c r="H40" i="54"/>
  <c r="A145" i="54"/>
  <c r="H96" i="54"/>
  <c r="I73" i="54"/>
  <c r="I59" i="54"/>
  <c r="I84" i="54"/>
  <c r="I173" i="54"/>
  <c r="I63" i="54"/>
  <c r="I72" i="54"/>
  <c r="I58" i="54"/>
  <c r="I70" i="54"/>
  <c r="H45" i="54"/>
  <c r="A132" i="54"/>
  <c r="I64" i="54"/>
  <c r="I71" i="54"/>
  <c r="H100" i="54"/>
  <c r="H43" i="54"/>
  <c r="I193" i="54"/>
  <c r="H39" i="54"/>
  <c r="H46" i="54" s="1"/>
  <c r="H97" i="53"/>
  <c r="I143" i="53"/>
  <c r="I130" i="53"/>
  <c r="H42" i="53"/>
  <c r="I102" i="53"/>
  <c r="H94" i="53"/>
  <c r="I76" i="53"/>
  <c r="I62" i="53"/>
  <c r="I72" i="53"/>
  <c r="I83" i="53"/>
  <c r="H98" i="53"/>
  <c r="I64" i="53"/>
  <c r="I77" i="53"/>
  <c r="H44" i="53"/>
  <c r="I75" i="53"/>
  <c r="I61" i="53"/>
  <c r="H101" i="53"/>
  <c r="I58" i="53"/>
  <c r="H99" i="53"/>
  <c r="I82" i="53"/>
  <c r="I85" i="53" s="1"/>
  <c r="H45" i="53"/>
  <c r="I63" i="53"/>
  <c r="I88" i="53"/>
  <c r="I89" i="53" s="1"/>
  <c r="I74" i="53"/>
  <c r="I60" i="53"/>
  <c r="A145" i="53"/>
  <c r="H96" i="53"/>
  <c r="I73" i="53"/>
  <c r="I59" i="53"/>
  <c r="I173" i="53"/>
  <c r="H40" i="53"/>
  <c r="H46" i="53" s="1"/>
  <c r="I71" i="53"/>
  <c r="H100" i="53"/>
  <c r="I84" i="53"/>
  <c r="I70" i="53"/>
  <c r="H41" i="53"/>
  <c r="A132" i="53"/>
  <c r="I65" i="53"/>
  <c r="H95" i="53"/>
  <c r="H43" i="53"/>
  <c r="H94" i="52"/>
  <c r="I130" i="52"/>
  <c r="H97" i="52"/>
  <c r="I143" i="52"/>
  <c r="H42" i="52"/>
  <c r="F110" i="52"/>
  <c r="H110" i="52" s="1"/>
  <c r="I110" i="52" s="1"/>
  <c r="I95" i="52" s="1"/>
  <c r="I76" i="52"/>
  <c r="I62" i="52"/>
  <c r="H96" i="52"/>
  <c r="I73" i="52"/>
  <c r="I59" i="52"/>
  <c r="I82" i="52"/>
  <c r="H45" i="52"/>
  <c r="H41" i="52"/>
  <c r="A132" i="52"/>
  <c r="I173" i="52"/>
  <c r="I63" i="52"/>
  <c r="H40" i="52"/>
  <c r="I75" i="52"/>
  <c r="I61" i="52"/>
  <c r="A145" i="52"/>
  <c r="H100" i="52"/>
  <c r="I84" i="52"/>
  <c r="H99" i="52"/>
  <c r="I65" i="52"/>
  <c r="I88" i="52"/>
  <c r="I89" i="52" s="1"/>
  <c r="I74" i="52"/>
  <c r="I60" i="52"/>
  <c r="H43" i="52"/>
  <c r="H39" i="52"/>
  <c r="H46" i="52" s="1"/>
  <c r="H98" i="52"/>
  <c r="I72" i="52"/>
  <c r="I58" i="52"/>
  <c r="I66" i="52" s="1"/>
  <c r="I71" i="52"/>
  <c r="I70" i="52"/>
  <c r="I83" i="52"/>
  <c r="I64" i="52"/>
  <c r="I77" i="52"/>
  <c r="H101" i="52"/>
  <c r="I193" i="52"/>
  <c r="H44" i="52"/>
  <c r="I130" i="51"/>
  <c r="I143" i="51"/>
  <c r="I46" i="51"/>
  <c r="F110" i="51"/>
  <c r="H110" i="51" s="1"/>
  <c r="I110" i="51"/>
  <c r="I95" i="51" s="1"/>
  <c r="H95" i="51" s="1"/>
  <c r="I102" i="51"/>
  <c r="H94" i="51"/>
  <c r="I143" i="50"/>
  <c r="I130" i="50"/>
  <c r="H97" i="50"/>
  <c r="F132" i="50"/>
  <c r="F145" i="50"/>
  <c r="E145" i="50"/>
  <c r="E132" i="50"/>
  <c r="I78" i="50"/>
  <c r="H46" i="50"/>
  <c r="H94" i="50"/>
  <c r="I102" i="50"/>
  <c r="I66" i="50"/>
  <c r="I106" i="49"/>
  <c r="I97" i="49" s="1"/>
  <c r="I46" i="49"/>
  <c r="H97" i="49"/>
  <c r="I143" i="49"/>
  <c r="I130" i="49"/>
  <c r="F110" i="49"/>
  <c r="H110" i="49" s="1"/>
  <c r="I110" i="49"/>
  <c r="I95" i="49" s="1"/>
  <c r="H95" i="49" s="1"/>
  <c r="H97" i="48"/>
  <c r="I143" i="48"/>
  <c r="I130" i="48"/>
  <c r="I76" i="48"/>
  <c r="I62" i="48"/>
  <c r="I75" i="48"/>
  <c r="I61" i="48"/>
  <c r="H41" i="48"/>
  <c r="I65" i="48"/>
  <c r="I72" i="48"/>
  <c r="I58" i="48"/>
  <c r="I71" i="48"/>
  <c r="H100" i="48"/>
  <c r="I84" i="48"/>
  <c r="I70" i="48"/>
  <c r="I83" i="48"/>
  <c r="H99" i="48"/>
  <c r="I82" i="48"/>
  <c r="H45" i="48"/>
  <c r="A132" i="48"/>
  <c r="I64" i="48"/>
  <c r="I173" i="48"/>
  <c r="I77" i="48"/>
  <c r="I63" i="48"/>
  <c r="H44" i="48"/>
  <c r="H40" i="48"/>
  <c r="I88" i="48"/>
  <c r="I89" i="48" s="1"/>
  <c r="I74" i="48"/>
  <c r="I60" i="48"/>
  <c r="H43" i="48"/>
  <c r="H39" i="48"/>
  <c r="A145" i="48"/>
  <c r="H96" i="48"/>
  <c r="I73" i="48"/>
  <c r="I59" i="48"/>
  <c r="H38" i="48"/>
  <c r="H101" i="48"/>
  <c r="H98" i="48"/>
  <c r="I193" i="48"/>
  <c r="I102" i="48"/>
  <c r="H94" i="48"/>
  <c r="H42" i="48"/>
  <c r="H94" i="47"/>
  <c r="I76" i="47"/>
  <c r="I62" i="47"/>
  <c r="H96" i="47"/>
  <c r="H99" i="47"/>
  <c r="I82" i="47"/>
  <c r="H45" i="47"/>
  <c r="H41" i="47"/>
  <c r="I65" i="47"/>
  <c r="I64" i="47"/>
  <c r="I173" i="47"/>
  <c r="I77" i="47"/>
  <c r="I63" i="47"/>
  <c r="H40" i="47"/>
  <c r="I75" i="47"/>
  <c r="I61" i="47"/>
  <c r="A145" i="47"/>
  <c r="I73" i="47"/>
  <c r="I59" i="47"/>
  <c r="I70" i="47"/>
  <c r="I78" i="47" s="1"/>
  <c r="A132" i="47"/>
  <c r="H98" i="47"/>
  <c r="H44" i="47"/>
  <c r="I88" i="47"/>
  <c r="I89" i="47" s="1"/>
  <c r="I74" i="47"/>
  <c r="I60" i="47"/>
  <c r="I72" i="47"/>
  <c r="I58" i="47"/>
  <c r="I71" i="47"/>
  <c r="H100" i="47"/>
  <c r="I84" i="47"/>
  <c r="I83" i="47"/>
  <c r="H101" i="47"/>
  <c r="I193" i="47"/>
  <c r="H39" i="47"/>
  <c r="H38" i="47"/>
  <c r="H43" i="47"/>
  <c r="F110" i="47"/>
  <c r="H110" i="47" s="1"/>
  <c r="I110" i="47" s="1"/>
  <c r="I95" i="47" s="1"/>
  <c r="I130" i="47"/>
  <c r="H97" i="47"/>
  <c r="I143" i="47"/>
  <c r="H42" i="47"/>
  <c r="H97" i="46"/>
  <c r="I143" i="46"/>
  <c r="I130" i="46"/>
  <c r="I76" i="46"/>
  <c r="I62" i="46"/>
  <c r="H45" i="46"/>
  <c r="I75" i="46"/>
  <c r="I61" i="46"/>
  <c r="I71" i="46"/>
  <c r="H100" i="46"/>
  <c r="I84" i="46"/>
  <c r="I83" i="46"/>
  <c r="I82" i="46"/>
  <c r="H41" i="46"/>
  <c r="A132" i="46"/>
  <c r="I88" i="46"/>
  <c r="I89" i="46" s="1"/>
  <c r="I74" i="46"/>
  <c r="I60" i="46"/>
  <c r="H99" i="46"/>
  <c r="I65" i="46"/>
  <c r="I173" i="46"/>
  <c r="I77" i="46"/>
  <c r="I63" i="46"/>
  <c r="A145" i="46"/>
  <c r="H96" i="46"/>
  <c r="I73" i="46"/>
  <c r="I59" i="46"/>
  <c r="H101" i="46"/>
  <c r="I72" i="46"/>
  <c r="I58" i="46"/>
  <c r="I70" i="46"/>
  <c r="H40" i="46"/>
  <c r="I64" i="46"/>
  <c r="H98" i="46"/>
  <c r="H39" i="46"/>
  <c r="H43" i="46"/>
  <c r="H44" i="46"/>
  <c r="I193" i="46"/>
  <c r="H38" i="46"/>
  <c r="H42" i="46"/>
  <c r="F110" i="46"/>
  <c r="H110" i="46" s="1"/>
  <c r="I110" i="46"/>
  <c r="I95" i="46" s="1"/>
  <c r="H95" i="46" s="1"/>
  <c r="H94" i="46"/>
  <c r="I102" i="46"/>
  <c r="H94" i="45"/>
  <c r="I130" i="45"/>
  <c r="H97" i="45"/>
  <c r="I143" i="45"/>
  <c r="I76" i="45"/>
  <c r="I62" i="45"/>
  <c r="I60" i="45"/>
  <c r="H39" i="45"/>
  <c r="H46" i="45" s="1"/>
  <c r="H98" i="45"/>
  <c r="I64" i="45"/>
  <c r="H40" i="45"/>
  <c r="I75" i="45"/>
  <c r="I61" i="45"/>
  <c r="I88" i="45"/>
  <c r="I89" i="45" s="1"/>
  <c r="I74" i="45"/>
  <c r="H43" i="45"/>
  <c r="H99" i="45"/>
  <c r="I63" i="45"/>
  <c r="A145" i="45"/>
  <c r="H96" i="45"/>
  <c r="I73" i="45"/>
  <c r="I59" i="45"/>
  <c r="H100" i="45"/>
  <c r="I84" i="45"/>
  <c r="I82" i="45"/>
  <c r="H41" i="45"/>
  <c r="I173" i="45"/>
  <c r="I72" i="45"/>
  <c r="I58" i="45"/>
  <c r="I70" i="45"/>
  <c r="I83" i="45"/>
  <c r="H45" i="45"/>
  <c r="A132" i="45"/>
  <c r="I65" i="45"/>
  <c r="I77" i="45"/>
  <c r="H44" i="45"/>
  <c r="I71" i="45"/>
  <c r="I193" i="45"/>
  <c r="H101" i="45"/>
  <c r="H42" i="45"/>
  <c r="F110" i="45"/>
  <c r="H110" i="45" s="1"/>
  <c r="I110" i="45"/>
  <c r="I95" i="45" s="1"/>
  <c r="H95" i="45" s="1"/>
  <c r="I130" i="44"/>
  <c r="I143" i="44"/>
  <c r="F110" i="44"/>
  <c r="H110" i="44" s="1"/>
  <c r="I110" i="44" s="1"/>
  <c r="I95" i="44" s="1"/>
  <c r="I46" i="44"/>
  <c r="I130" i="43"/>
  <c r="I143" i="43"/>
  <c r="I102" i="43"/>
  <c r="I46" i="43"/>
  <c r="I143" i="42"/>
  <c r="I130" i="42"/>
  <c r="F110" i="42"/>
  <c r="H110" i="42" s="1"/>
  <c r="I110" i="42"/>
  <c r="I95" i="42" s="1"/>
  <c r="I102" i="42" s="1"/>
  <c r="I46" i="42"/>
  <c r="I76" i="41"/>
  <c r="I62" i="41"/>
  <c r="I82" i="41"/>
  <c r="I75" i="41"/>
  <c r="I61" i="41"/>
  <c r="H101" i="41"/>
  <c r="I72" i="41"/>
  <c r="I58" i="41"/>
  <c r="A132" i="41"/>
  <c r="I64" i="41"/>
  <c r="I63" i="41"/>
  <c r="I88" i="41"/>
  <c r="I89" i="41" s="1"/>
  <c r="I74" i="41"/>
  <c r="I60" i="41"/>
  <c r="H43" i="41"/>
  <c r="H39" i="41"/>
  <c r="H41" i="41"/>
  <c r="H98" i="41"/>
  <c r="H44" i="41"/>
  <c r="A145" i="41"/>
  <c r="H96" i="41"/>
  <c r="I73" i="41"/>
  <c r="I59" i="41"/>
  <c r="I83" i="41"/>
  <c r="H45" i="41"/>
  <c r="I71" i="41"/>
  <c r="H100" i="41"/>
  <c r="I84" i="41"/>
  <c r="I70" i="41"/>
  <c r="H99" i="41"/>
  <c r="I65" i="41"/>
  <c r="I173" i="41"/>
  <c r="I77" i="41"/>
  <c r="H40" i="41"/>
  <c r="I193" i="41"/>
  <c r="H38" i="41"/>
  <c r="H94" i="41"/>
  <c r="H97" i="41"/>
  <c r="I130" i="41"/>
  <c r="I143" i="41"/>
  <c r="H42" i="41"/>
  <c r="F110" i="41"/>
  <c r="H110" i="41" s="1"/>
  <c r="I110" i="41" s="1"/>
  <c r="I95" i="41" s="1"/>
  <c r="I143" i="40"/>
  <c r="I130" i="40"/>
  <c r="F110" i="40"/>
  <c r="H110" i="40" s="1"/>
  <c r="I110" i="40"/>
  <c r="I95" i="40" s="1"/>
  <c r="I46" i="40"/>
  <c r="H94" i="40" s="1"/>
  <c r="H95" i="39"/>
  <c r="I102" i="39"/>
  <c r="H94" i="39"/>
  <c r="I76" i="39"/>
  <c r="I62" i="39"/>
  <c r="I75" i="39"/>
  <c r="I61" i="39"/>
  <c r="A132" i="39"/>
  <c r="I77" i="39"/>
  <c r="I88" i="39"/>
  <c r="I89" i="39" s="1"/>
  <c r="I74" i="39"/>
  <c r="I60" i="39"/>
  <c r="H96" i="39"/>
  <c r="I73" i="39"/>
  <c r="I59" i="39"/>
  <c r="I72" i="39"/>
  <c r="I58" i="39"/>
  <c r="I71" i="39"/>
  <c r="H100" i="39"/>
  <c r="I84" i="39"/>
  <c r="I70" i="39"/>
  <c r="A145" i="39"/>
  <c r="H98" i="39"/>
  <c r="I64" i="39"/>
  <c r="I65" i="39"/>
  <c r="I173" i="39"/>
  <c r="I63" i="39"/>
  <c r="H44" i="39"/>
  <c r="I83" i="39"/>
  <c r="I82" i="39"/>
  <c r="H45" i="39"/>
  <c r="H38" i="39"/>
  <c r="H41" i="39"/>
  <c r="H99" i="39"/>
  <c r="H43" i="39"/>
  <c r="H40" i="39"/>
  <c r="H39" i="39"/>
  <c r="I193" i="39"/>
  <c r="H101" i="39"/>
  <c r="H97" i="39"/>
  <c r="I143" i="39"/>
  <c r="I130" i="39"/>
  <c r="H42" i="39"/>
  <c r="F145" i="55" l="1"/>
  <c r="F132" i="55"/>
  <c r="G145" i="55"/>
  <c r="I175" i="55"/>
  <c r="G132" i="55"/>
  <c r="D145" i="55"/>
  <c r="D132" i="55"/>
  <c r="H116" i="55"/>
  <c r="I85" i="55"/>
  <c r="I66" i="55"/>
  <c r="I78" i="54"/>
  <c r="F132" i="54"/>
  <c r="F145" i="54"/>
  <c r="H102" i="54"/>
  <c r="H116" i="54" s="1"/>
  <c r="I66" i="54"/>
  <c r="E145" i="54"/>
  <c r="E132" i="54"/>
  <c r="I175" i="54"/>
  <c r="G132" i="54"/>
  <c r="G145" i="54"/>
  <c r="I66" i="53"/>
  <c r="H102" i="53"/>
  <c r="H116" i="53" s="1"/>
  <c r="I175" i="53"/>
  <c r="G132" i="53"/>
  <c r="G145" i="53"/>
  <c r="E145" i="53"/>
  <c r="E132" i="53"/>
  <c r="I78" i="53"/>
  <c r="F145" i="53"/>
  <c r="F132" i="53"/>
  <c r="H95" i="52"/>
  <c r="I102" i="52"/>
  <c r="I85" i="52"/>
  <c r="I78" i="52"/>
  <c r="H102" i="52"/>
  <c r="H116" i="52" s="1"/>
  <c r="I174" i="52"/>
  <c r="I91" i="52"/>
  <c r="I116" i="52" s="1"/>
  <c r="A161" i="52" s="1"/>
  <c r="C132" i="52"/>
  <c r="C145" i="52"/>
  <c r="F145" i="52"/>
  <c r="F132" i="52"/>
  <c r="I76" i="51"/>
  <c r="I62" i="51"/>
  <c r="A132" i="51"/>
  <c r="H98" i="51"/>
  <c r="I64" i="51"/>
  <c r="I75" i="51"/>
  <c r="I61" i="51"/>
  <c r="I58" i="51"/>
  <c r="I66" i="51" s="1"/>
  <c r="H100" i="51"/>
  <c r="I84" i="51"/>
  <c r="I83" i="51"/>
  <c r="I88" i="51"/>
  <c r="I89" i="51" s="1"/>
  <c r="I74" i="51"/>
  <c r="I60" i="51"/>
  <c r="I72" i="51"/>
  <c r="H99" i="51"/>
  <c r="I82" i="51"/>
  <c r="H45" i="51"/>
  <c r="H41" i="51"/>
  <c r="I77" i="51"/>
  <c r="H40" i="51"/>
  <c r="A145" i="51"/>
  <c r="H96" i="51"/>
  <c r="H102" i="51" s="1"/>
  <c r="I73" i="51"/>
  <c r="I59" i="51"/>
  <c r="H101" i="51"/>
  <c r="I71" i="51"/>
  <c r="I70" i="51"/>
  <c r="I65" i="51"/>
  <c r="I173" i="51"/>
  <c r="I63" i="51"/>
  <c r="H44" i="51"/>
  <c r="H39" i="51"/>
  <c r="H38" i="51"/>
  <c r="H43" i="51"/>
  <c r="I193" i="51"/>
  <c r="G145" i="51"/>
  <c r="I175" i="51"/>
  <c r="G132" i="51"/>
  <c r="H42" i="51"/>
  <c r="H97" i="51"/>
  <c r="C145" i="50"/>
  <c r="C132" i="50"/>
  <c r="I174" i="50"/>
  <c r="I91" i="50"/>
  <c r="I116" i="50" s="1"/>
  <c r="A161" i="50" s="1"/>
  <c r="G132" i="50"/>
  <c r="I175" i="50"/>
  <c r="G145" i="50"/>
  <c r="H102" i="50"/>
  <c r="H116" i="50"/>
  <c r="D132" i="50"/>
  <c r="D145" i="50"/>
  <c r="I76" i="49"/>
  <c r="I62" i="49"/>
  <c r="H96" i="49"/>
  <c r="I73" i="49"/>
  <c r="I75" i="49"/>
  <c r="I61" i="49"/>
  <c r="A145" i="49"/>
  <c r="I59" i="49"/>
  <c r="I65" i="49"/>
  <c r="I88" i="49"/>
  <c r="I89" i="49" s="1"/>
  <c r="I74" i="49"/>
  <c r="I60" i="49"/>
  <c r="H43" i="49"/>
  <c r="H39" i="49"/>
  <c r="H100" i="49"/>
  <c r="I72" i="49"/>
  <c r="I58" i="49"/>
  <c r="I71" i="49"/>
  <c r="I70" i="49"/>
  <c r="H99" i="49"/>
  <c r="H45" i="49"/>
  <c r="A132" i="49"/>
  <c r="I64" i="49"/>
  <c r="I173" i="49"/>
  <c r="I77" i="49"/>
  <c r="I63" i="49"/>
  <c r="H44" i="49"/>
  <c r="H40" i="49"/>
  <c r="I84" i="49"/>
  <c r="I83" i="49"/>
  <c r="I82" i="49"/>
  <c r="I85" i="49" s="1"/>
  <c r="H41" i="49"/>
  <c r="H98" i="49"/>
  <c r="H101" i="49"/>
  <c r="I193" i="49"/>
  <c r="H38" i="49"/>
  <c r="H94" i="49"/>
  <c r="I102" i="49"/>
  <c r="H42" i="49"/>
  <c r="I66" i="48"/>
  <c r="I85" i="48"/>
  <c r="G132" i="48"/>
  <c r="I175" i="48"/>
  <c r="G145" i="48"/>
  <c r="F132" i="48"/>
  <c r="F145" i="48"/>
  <c r="I78" i="48"/>
  <c r="C132" i="48"/>
  <c r="I174" i="48"/>
  <c r="I176" i="48" s="1"/>
  <c r="I91" i="48"/>
  <c r="I116" i="48" s="1"/>
  <c r="A161" i="48" s="1"/>
  <c r="C145" i="48"/>
  <c r="H102" i="48"/>
  <c r="H46" i="48"/>
  <c r="H95" i="47"/>
  <c r="I102" i="47"/>
  <c r="I66" i="47"/>
  <c r="D132" i="47"/>
  <c r="D145" i="47"/>
  <c r="I85" i="47"/>
  <c r="H46" i="47"/>
  <c r="H116" i="47" s="1"/>
  <c r="F145" i="47"/>
  <c r="F132" i="47"/>
  <c r="H102" i="47"/>
  <c r="H102" i="46"/>
  <c r="I66" i="46"/>
  <c r="I78" i="46"/>
  <c r="F145" i="46"/>
  <c r="F132" i="46"/>
  <c r="H46" i="46"/>
  <c r="H116" i="46" s="1"/>
  <c r="G132" i="46"/>
  <c r="I175" i="46"/>
  <c r="G145" i="46"/>
  <c r="I85" i="46"/>
  <c r="I78" i="45"/>
  <c r="I66" i="45"/>
  <c r="F132" i="45"/>
  <c r="F145" i="45"/>
  <c r="I85" i="45"/>
  <c r="H102" i="45"/>
  <c r="H116" i="45" s="1"/>
  <c r="I102" i="45"/>
  <c r="H95" i="44"/>
  <c r="I102" i="44"/>
  <c r="I76" i="44"/>
  <c r="I62" i="44"/>
  <c r="I84" i="44"/>
  <c r="H44" i="44"/>
  <c r="I75" i="44"/>
  <c r="I61" i="44"/>
  <c r="I72" i="44"/>
  <c r="I83" i="44"/>
  <c r="I88" i="44"/>
  <c r="I89" i="44" s="1"/>
  <c r="I74" i="44"/>
  <c r="I60" i="44"/>
  <c r="I58" i="44"/>
  <c r="H100" i="44"/>
  <c r="A145" i="44"/>
  <c r="H96" i="44"/>
  <c r="I73" i="44"/>
  <c r="I59" i="44"/>
  <c r="H101" i="44"/>
  <c r="I71" i="44"/>
  <c r="I70" i="44"/>
  <c r="I78" i="44" s="1"/>
  <c r="H99" i="44"/>
  <c r="I82" i="44"/>
  <c r="H45" i="44"/>
  <c r="H41" i="44"/>
  <c r="A132" i="44"/>
  <c r="I65" i="44"/>
  <c r="H98" i="44"/>
  <c r="I64" i="44"/>
  <c r="I173" i="44"/>
  <c r="I77" i="44"/>
  <c r="I63" i="44"/>
  <c r="H40" i="44"/>
  <c r="H43" i="44"/>
  <c r="I193" i="44"/>
  <c r="H38" i="44"/>
  <c r="H39" i="44"/>
  <c r="H94" i="44"/>
  <c r="H97" i="44"/>
  <c r="H42" i="44"/>
  <c r="I76" i="43"/>
  <c r="I62" i="43"/>
  <c r="H44" i="43"/>
  <c r="I75" i="43"/>
  <c r="I61" i="43"/>
  <c r="I65" i="43"/>
  <c r="I63" i="43"/>
  <c r="I88" i="43"/>
  <c r="I89" i="43" s="1"/>
  <c r="I74" i="43"/>
  <c r="I60" i="43"/>
  <c r="H99" i="43"/>
  <c r="H45" i="43"/>
  <c r="H98" i="43"/>
  <c r="A145" i="43"/>
  <c r="H96" i="43"/>
  <c r="I73" i="43"/>
  <c r="I59" i="43"/>
  <c r="I72" i="43"/>
  <c r="I58" i="43"/>
  <c r="I82" i="43"/>
  <c r="I85" i="43" s="1"/>
  <c r="H41" i="43"/>
  <c r="A132" i="43"/>
  <c r="I173" i="43"/>
  <c r="I77" i="43"/>
  <c r="H40" i="43"/>
  <c r="I71" i="43"/>
  <c r="I64" i="43"/>
  <c r="H100" i="43"/>
  <c r="I84" i="43"/>
  <c r="I70" i="43"/>
  <c r="I83" i="43"/>
  <c r="H39" i="43"/>
  <c r="H101" i="43"/>
  <c r="H43" i="43"/>
  <c r="H38" i="43"/>
  <c r="H46" i="43" s="1"/>
  <c r="I193" i="43"/>
  <c r="H94" i="43"/>
  <c r="G145" i="43"/>
  <c r="G132" i="43"/>
  <c r="I175" i="43"/>
  <c r="H42" i="43"/>
  <c r="H97" i="43"/>
  <c r="H95" i="43"/>
  <c r="I175" i="42"/>
  <c r="G145" i="42"/>
  <c r="G132" i="42"/>
  <c r="I76" i="42"/>
  <c r="I62" i="42"/>
  <c r="I88" i="42"/>
  <c r="I89" i="42" s="1"/>
  <c r="I74" i="42"/>
  <c r="H43" i="42"/>
  <c r="H39" i="42"/>
  <c r="H96" i="42"/>
  <c r="I73" i="42"/>
  <c r="H101" i="42"/>
  <c r="I58" i="42"/>
  <c r="I71" i="42"/>
  <c r="H100" i="42"/>
  <c r="I84" i="42"/>
  <c r="H99" i="42"/>
  <c r="I82" i="42"/>
  <c r="H45" i="42"/>
  <c r="I65" i="42"/>
  <c r="H98" i="42"/>
  <c r="I64" i="42"/>
  <c r="I75" i="42"/>
  <c r="I61" i="42"/>
  <c r="I60" i="42"/>
  <c r="A145" i="42"/>
  <c r="I59" i="42"/>
  <c r="I72" i="42"/>
  <c r="I70" i="42"/>
  <c r="I83" i="42"/>
  <c r="H41" i="42"/>
  <c r="A132" i="42"/>
  <c r="I173" i="42"/>
  <c r="I63" i="42"/>
  <c r="I77" i="42"/>
  <c r="H40" i="42"/>
  <c r="H44" i="42"/>
  <c r="I193" i="42"/>
  <c r="H38" i="42"/>
  <c r="H95" i="42"/>
  <c r="H42" i="42"/>
  <c r="H94" i="42"/>
  <c r="H97" i="42"/>
  <c r="H95" i="41"/>
  <c r="I102" i="41"/>
  <c r="I66" i="41"/>
  <c r="I78" i="41"/>
  <c r="I85" i="41"/>
  <c r="H102" i="41"/>
  <c r="H46" i="41"/>
  <c r="F145" i="41"/>
  <c r="F132" i="41"/>
  <c r="H95" i="40"/>
  <c r="H102" i="40" s="1"/>
  <c r="H42" i="40"/>
  <c r="H97" i="40"/>
  <c r="I76" i="40"/>
  <c r="I62" i="40"/>
  <c r="I75" i="40"/>
  <c r="I61" i="40"/>
  <c r="I83" i="40"/>
  <c r="H41" i="40"/>
  <c r="I88" i="40"/>
  <c r="I89" i="40" s="1"/>
  <c r="I74" i="40"/>
  <c r="I60" i="40"/>
  <c r="H45" i="40"/>
  <c r="I65" i="40"/>
  <c r="I63" i="40"/>
  <c r="A145" i="40"/>
  <c r="H96" i="40"/>
  <c r="I73" i="40"/>
  <c r="I59" i="40"/>
  <c r="I72" i="40"/>
  <c r="I58" i="40"/>
  <c r="H99" i="40"/>
  <c r="I82" i="40"/>
  <c r="H98" i="40"/>
  <c r="I64" i="40"/>
  <c r="I173" i="40"/>
  <c r="H40" i="40"/>
  <c r="I71" i="40"/>
  <c r="A132" i="40"/>
  <c r="I77" i="40"/>
  <c r="H44" i="40"/>
  <c r="I84" i="40"/>
  <c r="I70" i="40"/>
  <c r="H39" i="40"/>
  <c r="H100" i="40"/>
  <c r="H101" i="40"/>
  <c r="H43" i="40"/>
  <c r="H38" i="40"/>
  <c r="I193" i="40"/>
  <c r="I102" i="40"/>
  <c r="I78" i="39"/>
  <c r="H46" i="39"/>
  <c r="I85" i="39"/>
  <c r="H102" i="39"/>
  <c r="F145" i="39"/>
  <c r="F132" i="39"/>
  <c r="I66" i="39"/>
  <c r="G145" i="39"/>
  <c r="G132" i="39"/>
  <c r="I175" i="39"/>
  <c r="E145" i="55" l="1"/>
  <c r="E132" i="55"/>
  <c r="I174" i="55"/>
  <c r="I91" i="55"/>
  <c r="I116" i="55" s="1"/>
  <c r="A161" i="55" s="1"/>
  <c r="C132" i="55"/>
  <c r="H132" i="55" s="1"/>
  <c r="I132" i="55" s="1"/>
  <c r="C145" i="55"/>
  <c r="H145" i="55" s="1"/>
  <c r="I145" i="55" s="1"/>
  <c r="D145" i="54"/>
  <c r="D132" i="54"/>
  <c r="C145" i="54"/>
  <c r="H145" i="54" s="1"/>
  <c r="I145" i="54" s="1"/>
  <c r="C132" i="54"/>
  <c r="H132" i="54" s="1"/>
  <c r="I132" i="54" s="1"/>
  <c r="I174" i="54"/>
  <c r="I91" i="54"/>
  <c r="I116" i="54" s="1"/>
  <c r="A161" i="54" s="1"/>
  <c r="I174" i="53"/>
  <c r="I91" i="53"/>
  <c r="I116" i="53" s="1"/>
  <c r="A161" i="53" s="1"/>
  <c r="C145" i="53"/>
  <c r="C132" i="53"/>
  <c r="D145" i="53"/>
  <c r="D132" i="53"/>
  <c r="I175" i="52"/>
  <c r="G145" i="52"/>
  <c r="G132" i="52"/>
  <c r="E145" i="52"/>
  <c r="E132" i="52"/>
  <c r="D145" i="52"/>
  <c r="H145" i="52" s="1"/>
  <c r="I145" i="52" s="1"/>
  <c r="D132" i="52"/>
  <c r="H132" i="52" s="1"/>
  <c r="I132" i="52" s="1"/>
  <c r="I85" i="51"/>
  <c r="I174" i="51" s="1"/>
  <c r="I78" i="51"/>
  <c r="I91" i="51"/>
  <c r="I116" i="51" s="1"/>
  <c r="A161" i="51" s="1"/>
  <c r="C145" i="51"/>
  <c r="C132" i="51"/>
  <c r="H46" i="51"/>
  <c r="H116" i="51" s="1"/>
  <c r="F132" i="51"/>
  <c r="F145" i="51"/>
  <c r="I176" i="50"/>
  <c r="H132" i="50"/>
  <c r="I132" i="50" s="1"/>
  <c r="H145" i="50"/>
  <c r="I145" i="50" s="1"/>
  <c r="I78" i="49"/>
  <c r="I66" i="49"/>
  <c r="G132" i="49"/>
  <c r="G145" i="49"/>
  <c r="I175" i="49"/>
  <c r="F132" i="49"/>
  <c r="F145" i="49"/>
  <c r="E145" i="49"/>
  <c r="E132" i="49"/>
  <c r="H102" i="49"/>
  <c r="H46" i="49"/>
  <c r="H116" i="48"/>
  <c r="D145" i="48"/>
  <c r="D132" i="48"/>
  <c r="E145" i="48"/>
  <c r="E132" i="48"/>
  <c r="I174" i="47"/>
  <c r="C132" i="47"/>
  <c r="C145" i="47"/>
  <c r="I91" i="47"/>
  <c r="I116" i="47" s="1"/>
  <c r="A161" i="47" s="1"/>
  <c r="E145" i="47"/>
  <c r="E132" i="47"/>
  <c r="I175" i="47"/>
  <c r="G145" i="47"/>
  <c r="G132" i="47"/>
  <c r="D145" i="46"/>
  <c r="D132" i="46"/>
  <c r="C145" i="46"/>
  <c r="C132" i="46"/>
  <c r="I174" i="46"/>
  <c r="I91" i="46"/>
  <c r="I116" i="46" s="1"/>
  <c r="A161" i="46" s="1"/>
  <c r="E145" i="46"/>
  <c r="E132" i="46"/>
  <c r="E145" i="45"/>
  <c r="E132" i="45"/>
  <c r="I175" i="45"/>
  <c r="G132" i="45"/>
  <c r="G145" i="45"/>
  <c r="I91" i="45"/>
  <c r="I116" i="45" s="1"/>
  <c r="A161" i="45" s="1"/>
  <c r="C145" i="45"/>
  <c r="C132" i="45"/>
  <c r="I174" i="45"/>
  <c r="D132" i="45"/>
  <c r="D145" i="45"/>
  <c r="D145" i="44"/>
  <c r="D132" i="44"/>
  <c r="H102" i="44"/>
  <c r="I66" i="44"/>
  <c r="F132" i="44"/>
  <c r="F145" i="44"/>
  <c r="H46" i="44"/>
  <c r="H116" i="44" s="1"/>
  <c r="G132" i="44"/>
  <c r="G145" i="44"/>
  <c r="I175" i="44"/>
  <c r="I85" i="44"/>
  <c r="I66" i="43"/>
  <c r="H116" i="43"/>
  <c r="I78" i="43"/>
  <c r="F145" i="43"/>
  <c r="F132" i="43"/>
  <c r="E145" i="43"/>
  <c r="E132" i="43"/>
  <c r="H102" i="43"/>
  <c r="H102" i="42"/>
  <c r="F132" i="42"/>
  <c r="F145" i="42"/>
  <c r="H46" i="42"/>
  <c r="H116" i="42" s="1"/>
  <c r="I78" i="42"/>
  <c r="I66" i="42"/>
  <c r="I85" i="42"/>
  <c r="H116" i="41"/>
  <c r="D145" i="41"/>
  <c r="D132" i="41"/>
  <c r="C145" i="41"/>
  <c r="C132" i="41"/>
  <c r="I91" i="41"/>
  <c r="I116" i="41" s="1"/>
  <c r="A161" i="41" s="1"/>
  <c r="I174" i="41"/>
  <c r="E145" i="41"/>
  <c r="E132" i="41"/>
  <c r="G132" i="41"/>
  <c r="G145" i="41"/>
  <c r="I175" i="41"/>
  <c r="F145" i="40"/>
  <c r="F132" i="40"/>
  <c r="I78" i="40"/>
  <c r="I66" i="40"/>
  <c r="G145" i="40"/>
  <c r="I175" i="40"/>
  <c r="G132" i="40"/>
  <c r="H46" i="40"/>
  <c r="H116" i="40" s="1"/>
  <c r="I85" i="40"/>
  <c r="C145" i="39"/>
  <c r="I91" i="39"/>
  <c r="I116" i="39" s="1"/>
  <c r="A161" i="39" s="1"/>
  <c r="C132" i="39"/>
  <c r="I174" i="39"/>
  <c r="H116" i="39"/>
  <c r="E145" i="39"/>
  <c r="E132" i="39"/>
  <c r="D145" i="39"/>
  <c r="D132" i="39"/>
  <c r="H136" i="55" l="1"/>
  <c r="G143" i="55"/>
  <c r="I140" i="55" s="1"/>
  <c r="H135" i="55"/>
  <c r="H137" i="55" s="1"/>
  <c r="H124" i="55"/>
  <c r="G130" i="55"/>
  <c r="I123" i="55" s="1"/>
  <c r="H126" i="55"/>
  <c r="H122" i="55"/>
  <c r="H121" i="55"/>
  <c r="H120" i="55"/>
  <c r="H125" i="55"/>
  <c r="I176" i="55"/>
  <c r="I176" i="54"/>
  <c r="H122" i="54"/>
  <c r="G130" i="54"/>
  <c r="I123" i="54" s="1"/>
  <c r="H126" i="54"/>
  <c r="H120" i="54"/>
  <c r="H125" i="54"/>
  <c r="H121" i="54"/>
  <c r="H124" i="54"/>
  <c r="H136" i="54"/>
  <c r="H135" i="54"/>
  <c r="H137" i="54" s="1"/>
  <c r="G143" i="54"/>
  <c r="I140" i="54" s="1"/>
  <c r="H132" i="53"/>
  <c r="I132" i="53" s="1"/>
  <c r="H145" i="53"/>
  <c r="I145" i="53" s="1"/>
  <c r="I176" i="53"/>
  <c r="H136" i="52"/>
  <c r="H135" i="52"/>
  <c r="H137" i="52" s="1"/>
  <c r="G143" i="52"/>
  <c r="I140" i="52" s="1"/>
  <c r="H122" i="52"/>
  <c r="H121" i="52"/>
  <c r="H120" i="52"/>
  <c r="H126" i="52"/>
  <c r="H125" i="52"/>
  <c r="H124" i="52"/>
  <c r="G130" i="52"/>
  <c r="I123" i="52" s="1"/>
  <c r="I176" i="52"/>
  <c r="I176" i="51"/>
  <c r="D145" i="51"/>
  <c r="H145" i="51" s="1"/>
  <c r="I145" i="51" s="1"/>
  <c r="D132" i="51"/>
  <c r="H132" i="51" s="1"/>
  <c r="I132" i="51" s="1"/>
  <c r="E145" i="51"/>
  <c r="E132" i="51"/>
  <c r="H136" i="50"/>
  <c r="G143" i="50"/>
  <c r="I140" i="50" s="1"/>
  <c r="H135" i="50"/>
  <c r="H137" i="50" s="1"/>
  <c r="H125" i="50"/>
  <c r="H124" i="50"/>
  <c r="H122" i="50"/>
  <c r="G130" i="50"/>
  <c r="I123" i="50" s="1"/>
  <c r="H120" i="50"/>
  <c r="H126" i="50"/>
  <c r="H121" i="50"/>
  <c r="C145" i="49"/>
  <c r="I174" i="49"/>
  <c r="I91" i="49"/>
  <c r="I116" i="49" s="1"/>
  <c r="A161" i="49" s="1"/>
  <c r="C132" i="49"/>
  <c r="D145" i="49"/>
  <c r="D132" i="49"/>
  <c r="H116" i="49"/>
  <c r="H132" i="48"/>
  <c r="I132" i="48" s="1"/>
  <c r="H124" i="48" s="1"/>
  <c r="H145" i="48"/>
  <c r="I145" i="48" s="1"/>
  <c r="H125" i="48"/>
  <c r="H120" i="48"/>
  <c r="H126" i="48"/>
  <c r="H121" i="48"/>
  <c r="H136" i="48"/>
  <c r="H135" i="48"/>
  <c r="H137" i="48" s="1"/>
  <c r="G143" i="48"/>
  <c r="I140" i="48" s="1"/>
  <c r="H145" i="47"/>
  <c r="I145" i="47" s="1"/>
  <c r="H132" i="47"/>
  <c r="I132" i="47" s="1"/>
  <c r="I176" i="47"/>
  <c r="I176" i="46"/>
  <c r="H132" i="46"/>
  <c r="I132" i="46" s="1"/>
  <c r="H145" i="46"/>
  <c r="I145" i="46" s="1"/>
  <c r="I176" i="45"/>
  <c r="H132" i="45"/>
  <c r="I132" i="45" s="1"/>
  <c r="H145" i="45"/>
  <c r="I145" i="45" s="1"/>
  <c r="C132" i="44"/>
  <c r="I174" i="44"/>
  <c r="I91" i="44"/>
  <c r="I116" i="44" s="1"/>
  <c r="A161" i="44" s="1"/>
  <c r="C145" i="44"/>
  <c r="E145" i="44"/>
  <c r="E132" i="44"/>
  <c r="D145" i="43"/>
  <c r="D132" i="43"/>
  <c r="I174" i="43"/>
  <c r="I91" i="43"/>
  <c r="I116" i="43" s="1"/>
  <c r="A161" i="43" s="1"/>
  <c r="C145" i="43"/>
  <c r="H145" i="43" s="1"/>
  <c r="I145" i="43" s="1"/>
  <c r="C132" i="43"/>
  <c r="H132" i="43" s="1"/>
  <c r="I132" i="43" s="1"/>
  <c r="E145" i="42"/>
  <c r="E132" i="42"/>
  <c r="C145" i="42"/>
  <c r="I174" i="42"/>
  <c r="I91" i="42"/>
  <c r="I116" i="42" s="1"/>
  <c r="A161" i="42" s="1"/>
  <c r="C132" i="42"/>
  <c r="D145" i="42"/>
  <c r="D132" i="42"/>
  <c r="H132" i="41"/>
  <c r="I132" i="41" s="1"/>
  <c r="I176" i="41"/>
  <c r="H145" i="41"/>
  <c r="I145" i="41" s="1"/>
  <c r="I91" i="40"/>
  <c r="I116" i="40" s="1"/>
  <c r="A161" i="40" s="1"/>
  <c r="C132" i="40"/>
  <c r="I174" i="40"/>
  <c r="C145" i="40"/>
  <c r="D132" i="40"/>
  <c r="D145" i="40"/>
  <c r="E145" i="40"/>
  <c r="E132" i="40"/>
  <c r="I176" i="39"/>
  <c r="H132" i="39"/>
  <c r="I132" i="39" s="1"/>
  <c r="H145" i="39"/>
  <c r="I145" i="39" s="1"/>
  <c r="H123" i="55" l="1"/>
  <c r="I190" i="55"/>
  <c r="I127" i="55"/>
  <c r="H127" i="55"/>
  <c r="I141" i="55"/>
  <c r="I181" i="55" s="1"/>
  <c r="H140" i="55"/>
  <c r="H141" i="55" s="1"/>
  <c r="H123" i="54"/>
  <c r="I190" i="54"/>
  <c r="I127" i="54"/>
  <c r="H127" i="54"/>
  <c r="I141" i="54"/>
  <c r="I181" i="54" s="1"/>
  <c r="H140" i="54"/>
  <c r="H141" i="54" s="1"/>
  <c r="H136" i="53"/>
  <c r="H135" i="53"/>
  <c r="H137" i="53" s="1"/>
  <c r="G143" i="53"/>
  <c r="I140" i="53" s="1"/>
  <c r="H125" i="53"/>
  <c r="H121" i="53"/>
  <c r="H120" i="53"/>
  <c r="H122" i="53"/>
  <c r="H126" i="53"/>
  <c r="G130" i="53"/>
  <c r="I123" i="53" s="1"/>
  <c r="H124" i="53"/>
  <c r="I141" i="52"/>
  <c r="I181" i="52" s="1"/>
  <c r="H140" i="52"/>
  <c r="H141" i="52" s="1"/>
  <c r="H123" i="52"/>
  <c r="H127" i="52" s="1"/>
  <c r="H147" i="52" s="1"/>
  <c r="I190" i="52"/>
  <c r="I127" i="52"/>
  <c r="H136" i="51"/>
  <c r="H135" i="51"/>
  <c r="H137" i="51" s="1"/>
  <c r="G143" i="51"/>
  <c r="I140" i="51" s="1"/>
  <c r="H121" i="51"/>
  <c r="H125" i="51"/>
  <c r="H122" i="51"/>
  <c r="H126" i="51"/>
  <c r="H124" i="51"/>
  <c r="G130" i="51"/>
  <c r="I123" i="51" s="1"/>
  <c r="H120" i="51"/>
  <c r="I190" i="50"/>
  <c r="H123" i="50"/>
  <c r="I127" i="50"/>
  <c r="H127" i="50"/>
  <c r="I141" i="50"/>
  <c r="I181" i="50" s="1"/>
  <c r="H140" i="50"/>
  <c r="H141" i="50" s="1"/>
  <c r="H132" i="49"/>
  <c r="I132" i="49" s="1"/>
  <c r="I176" i="49"/>
  <c r="H145" i="49"/>
  <c r="I145" i="49" s="1"/>
  <c r="G130" i="48"/>
  <c r="I123" i="48" s="1"/>
  <c r="H122" i="48"/>
  <c r="I141" i="48"/>
  <c r="I181" i="48" s="1"/>
  <c r="H140" i="48"/>
  <c r="H141" i="48" s="1"/>
  <c r="I190" i="48"/>
  <c r="H123" i="48"/>
  <c r="H127" i="48" s="1"/>
  <c r="H147" i="48" s="1"/>
  <c r="I127" i="48"/>
  <c r="H120" i="47"/>
  <c r="H126" i="47"/>
  <c r="H122" i="47"/>
  <c r="H121" i="47"/>
  <c r="G130" i="47"/>
  <c r="I123" i="47" s="1"/>
  <c r="H125" i="47"/>
  <c r="H124" i="47"/>
  <c r="H136" i="47"/>
  <c r="H135" i="47"/>
  <c r="H137" i="47" s="1"/>
  <c r="G143" i="47"/>
  <c r="I140" i="47" s="1"/>
  <c r="H136" i="46"/>
  <c r="H135" i="46"/>
  <c r="H137" i="46" s="1"/>
  <c r="G143" i="46"/>
  <c r="I140" i="46" s="1"/>
  <c r="H122" i="46"/>
  <c r="H120" i="46"/>
  <c r="H126" i="46"/>
  <c r="H125" i="46"/>
  <c r="H124" i="46"/>
  <c r="G130" i="46"/>
  <c r="I123" i="46" s="1"/>
  <c r="H121" i="46"/>
  <c r="H136" i="45"/>
  <c r="H135" i="45"/>
  <c r="H137" i="45" s="1"/>
  <c r="G143" i="45"/>
  <c r="I140" i="45" s="1"/>
  <c r="H121" i="45"/>
  <c r="H122" i="45"/>
  <c r="H120" i="45"/>
  <c r="H126" i="45"/>
  <c r="H125" i="45"/>
  <c r="G130" i="45"/>
  <c r="I123" i="45" s="1"/>
  <c r="H124" i="45"/>
  <c r="H145" i="44"/>
  <c r="I145" i="44" s="1"/>
  <c r="I176" i="44"/>
  <c r="H132" i="44"/>
  <c r="I132" i="44" s="1"/>
  <c r="H121" i="43"/>
  <c r="G130" i="43"/>
  <c r="I123" i="43" s="1"/>
  <c r="H122" i="43"/>
  <c r="H126" i="43"/>
  <c r="H125" i="43"/>
  <c r="H120" i="43"/>
  <c r="H124" i="43"/>
  <c r="I176" i="43"/>
  <c r="H136" i="43"/>
  <c r="H135" i="43"/>
  <c r="H137" i="43" s="1"/>
  <c r="G143" i="43"/>
  <c r="I140" i="43" s="1"/>
  <c r="H132" i="42"/>
  <c r="I132" i="42" s="1"/>
  <c r="I176" i="42"/>
  <c r="H145" i="42"/>
  <c r="I145" i="42" s="1"/>
  <c r="H125" i="41"/>
  <c r="G130" i="41"/>
  <c r="I123" i="41" s="1"/>
  <c r="H121" i="41"/>
  <c r="H126" i="41"/>
  <c r="H124" i="41"/>
  <c r="H122" i="41"/>
  <c r="H120" i="41"/>
  <c r="H136" i="41"/>
  <c r="H135" i="41"/>
  <c r="H137" i="41" s="1"/>
  <c r="G143" i="41"/>
  <c r="I140" i="41" s="1"/>
  <c r="H132" i="40"/>
  <c r="I132" i="40" s="1"/>
  <c r="H145" i="40"/>
  <c r="I145" i="40" s="1"/>
  <c r="I176" i="40"/>
  <c r="H136" i="39"/>
  <c r="H135" i="39"/>
  <c r="G143" i="39"/>
  <c r="I140" i="39" s="1"/>
  <c r="H126" i="39"/>
  <c r="H125" i="39"/>
  <c r="G130" i="39"/>
  <c r="I123" i="39" s="1"/>
  <c r="H120" i="39"/>
  <c r="H124" i="39"/>
  <c r="H122" i="39"/>
  <c r="H121" i="39"/>
  <c r="H147" i="55" l="1"/>
  <c r="I147" i="55"/>
  <c r="C161" i="55" s="1"/>
  <c r="D161" i="55" s="1"/>
  <c r="I179" i="55"/>
  <c r="H147" i="54"/>
  <c r="I147" i="54"/>
  <c r="C161" i="54" s="1"/>
  <c r="D161" i="54" s="1"/>
  <c r="I179" i="54"/>
  <c r="I141" i="53"/>
  <c r="I181" i="53" s="1"/>
  <c r="H140" i="53"/>
  <c r="H141" i="53" s="1"/>
  <c r="H123" i="53"/>
  <c r="H127" i="53" s="1"/>
  <c r="H147" i="53" s="1"/>
  <c r="I190" i="53"/>
  <c r="I127" i="53"/>
  <c r="I147" i="52"/>
  <c r="C161" i="52" s="1"/>
  <c r="D161" i="52" s="1"/>
  <c r="I179" i="52"/>
  <c r="H140" i="51"/>
  <c r="H141" i="51" s="1"/>
  <c r="I141" i="51"/>
  <c r="I181" i="51" s="1"/>
  <c r="I190" i="51"/>
  <c r="H123" i="51"/>
  <c r="H127" i="51" s="1"/>
  <c r="H147" i="51" s="1"/>
  <c r="I127" i="51"/>
  <c r="I147" i="50"/>
  <c r="C161" i="50" s="1"/>
  <c r="D161" i="50" s="1"/>
  <c r="I179" i="50"/>
  <c r="H147" i="50"/>
  <c r="H136" i="49"/>
  <c r="H135" i="49"/>
  <c r="G143" i="49"/>
  <c r="I140" i="49" s="1"/>
  <c r="H126" i="49"/>
  <c r="H122" i="49"/>
  <c r="H125" i="49"/>
  <c r="H124" i="49"/>
  <c r="G130" i="49"/>
  <c r="I123" i="49" s="1"/>
  <c r="H120" i="49"/>
  <c r="H121" i="49"/>
  <c r="I147" i="48"/>
  <c r="C161" i="48" s="1"/>
  <c r="D161" i="48" s="1"/>
  <c r="I179" i="48"/>
  <c r="H123" i="47"/>
  <c r="I190" i="47"/>
  <c r="I127" i="47"/>
  <c r="H140" i="47"/>
  <c r="H141" i="47" s="1"/>
  <c r="I141" i="47"/>
  <c r="I181" i="47" s="1"/>
  <c r="H127" i="47"/>
  <c r="H147" i="47" s="1"/>
  <c r="I190" i="46"/>
  <c r="H123" i="46"/>
  <c r="I127" i="46"/>
  <c r="H127" i="46"/>
  <c r="H140" i="46"/>
  <c r="H141" i="46" s="1"/>
  <c r="I141" i="46"/>
  <c r="I181" i="46" s="1"/>
  <c r="H123" i="45"/>
  <c r="H127" i="45" s="1"/>
  <c r="H147" i="45" s="1"/>
  <c r="I190" i="45"/>
  <c r="I127" i="45"/>
  <c r="H140" i="45"/>
  <c r="H141" i="45" s="1"/>
  <c r="I141" i="45"/>
  <c r="I181" i="45" s="1"/>
  <c r="H124" i="44"/>
  <c r="G130" i="44"/>
  <c r="I123" i="44" s="1"/>
  <c r="H125" i="44"/>
  <c r="H126" i="44"/>
  <c r="H122" i="44"/>
  <c r="H121" i="44"/>
  <c r="H120" i="44"/>
  <c r="H136" i="44"/>
  <c r="H135" i="44"/>
  <c r="H137" i="44" s="1"/>
  <c r="G143" i="44"/>
  <c r="I140" i="44" s="1"/>
  <c r="H123" i="43"/>
  <c r="H127" i="43" s="1"/>
  <c r="H147" i="43" s="1"/>
  <c r="I190" i="43"/>
  <c r="I127" i="43"/>
  <c r="H140" i="43"/>
  <c r="H141" i="43" s="1"/>
  <c r="I141" i="43"/>
  <c r="I181" i="43" s="1"/>
  <c r="H136" i="42"/>
  <c r="H135" i="42"/>
  <c r="H137" i="42" s="1"/>
  <c r="G143" i="42"/>
  <c r="I140" i="42" s="1"/>
  <c r="H125" i="42"/>
  <c r="H122" i="42"/>
  <c r="H121" i="42"/>
  <c r="H126" i="42"/>
  <c r="H124" i="42"/>
  <c r="H120" i="42"/>
  <c r="G130" i="42"/>
  <c r="I123" i="42" s="1"/>
  <c r="I141" i="41"/>
  <c r="I181" i="41" s="1"/>
  <c r="H140" i="41"/>
  <c r="H141" i="41" s="1"/>
  <c r="H123" i="41"/>
  <c r="H127" i="41" s="1"/>
  <c r="H147" i="41" s="1"/>
  <c r="I190" i="41"/>
  <c r="I127" i="41"/>
  <c r="H136" i="40"/>
  <c r="H135" i="40"/>
  <c r="G143" i="40"/>
  <c r="I140" i="40" s="1"/>
  <c r="H121" i="40"/>
  <c r="G130" i="40"/>
  <c r="I123" i="40" s="1"/>
  <c r="H126" i="40"/>
  <c r="H125" i="40"/>
  <c r="H120" i="40"/>
  <c r="H124" i="40"/>
  <c r="H122" i="40"/>
  <c r="H137" i="39"/>
  <c r="H140" i="39"/>
  <c r="H141" i="39" s="1"/>
  <c r="I141" i="39"/>
  <c r="I181" i="39" s="1"/>
  <c r="I190" i="39"/>
  <c r="H123" i="39"/>
  <c r="H127" i="39" s="1"/>
  <c r="H147" i="39" s="1"/>
  <c r="I127" i="39"/>
  <c r="I182" i="55" l="1"/>
  <c r="I153" i="55"/>
  <c r="H153" i="55" s="1"/>
  <c r="I155" i="55"/>
  <c r="H155" i="55" s="1"/>
  <c r="I152" i="55"/>
  <c r="H152" i="55" s="1"/>
  <c r="I154" i="55"/>
  <c r="H154" i="55" s="1"/>
  <c r="I151" i="55"/>
  <c r="I153" i="54"/>
  <c r="H153" i="54" s="1"/>
  <c r="I155" i="54"/>
  <c r="H155" i="54" s="1"/>
  <c r="I152" i="54"/>
  <c r="H152" i="54" s="1"/>
  <c r="I151" i="54"/>
  <c r="I154" i="54"/>
  <c r="H154" i="54" s="1"/>
  <c r="I182" i="54"/>
  <c r="I179" i="53"/>
  <c r="I147" i="53"/>
  <c r="C161" i="53" s="1"/>
  <c r="D161" i="53" s="1"/>
  <c r="I182" i="52"/>
  <c r="I153" i="52"/>
  <c r="H153" i="52" s="1"/>
  <c r="I152" i="52"/>
  <c r="H152" i="52" s="1"/>
  <c r="I155" i="52"/>
  <c r="H155" i="52" s="1"/>
  <c r="I151" i="52"/>
  <c r="I154" i="52"/>
  <c r="H154" i="52" s="1"/>
  <c r="I179" i="51"/>
  <c r="I147" i="51"/>
  <c r="C161" i="51" s="1"/>
  <c r="D161" i="51" s="1"/>
  <c r="I182" i="50"/>
  <c r="I153" i="50"/>
  <c r="H153" i="50" s="1"/>
  <c r="I152" i="50"/>
  <c r="H152" i="50" s="1"/>
  <c r="I151" i="50"/>
  <c r="I155" i="50"/>
  <c r="H155" i="50" s="1"/>
  <c r="I154" i="50"/>
  <c r="H154" i="50" s="1"/>
  <c r="H137" i="49"/>
  <c r="I141" i="49"/>
  <c r="I181" i="49" s="1"/>
  <c r="H140" i="49"/>
  <c r="H141" i="49" s="1"/>
  <c r="I190" i="49"/>
  <c r="H123" i="49"/>
  <c r="H127" i="49" s="1"/>
  <c r="I127" i="49"/>
  <c r="I182" i="48"/>
  <c r="I153" i="48"/>
  <c r="H153" i="48" s="1"/>
  <c r="I155" i="48"/>
  <c r="H155" i="48" s="1"/>
  <c r="I151" i="48"/>
  <c r="I154" i="48"/>
  <c r="H154" i="48" s="1"/>
  <c r="I152" i="48"/>
  <c r="H152" i="48" s="1"/>
  <c r="I179" i="47"/>
  <c r="I147" i="47"/>
  <c r="C161" i="47" s="1"/>
  <c r="D161" i="47" s="1"/>
  <c r="I179" i="46"/>
  <c r="I147" i="46"/>
  <c r="C161" i="46" s="1"/>
  <c r="D161" i="46" s="1"/>
  <c r="H147" i="46"/>
  <c r="I179" i="45"/>
  <c r="I147" i="45"/>
  <c r="C161" i="45" s="1"/>
  <c r="D161" i="45" s="1"/>
  <c r="H123" i="44"/>
  <c r="I190" i="44"/>
  <c r="I127" i="44"/>
  <c r="I141" i="44"/>
  <c r="I181" i="44" s="1"/>
  <c r="H140" i="44"/>
  <c r="H141" i="44" s="1"/>
  <c r="H127" i="44"/>
  <c r="H147" i="44" s="1"/>
  <c r="I179" i="43"/>
  <c r="I147" i="43"/>
  <c r="C161" i="43" s="1"/>
  <c r="D161" i="43" s="1"/>
  <c r="I190" i="42"/>
  <c r="H123" i="42"/>
  <c r="H127" i="42" s="1"/>
  <c r="H147" i="42" s="1"/>
  <c r="I127" i="42"/>
  <c r="I141" i="42"/>
  <c r="I181" i="42" s="1"/>
  <c r="H140" i="42"/>
  <c r="H141" i="42" s="1"/>
  <c r="I179" i="41"/>
  <c r="I147" i="41"/>
  <c r="C161" i="41" s="1"/>
  <c r="D161" i="41" s="1"/>
  <c r="H140" i="40"/>
  <c r="H141" i="40" s="1"/>
  <c r="I141" i="40"/>
  <c r="I181" i="40" s="1"/>
  <c r="I190" i="40"/>
  <c r="H123" i="40"/>
  <c r="H127" i="40" s="1"/>
  <c r="H147" i="40" s="1"/>
  <c r="I127" i="40"/>
  <c r="H137" i="40"/>
  <c r="I147" i="39"/>
  <c r="C161" i="39" s="1"/>
  <c r="D161" i="39" s="1"/>
  <c r="I179" i="39"/>
  <c r="H151" i="55" l="1"/>
  <c r="H156" i="55" s="1"/>
  <c r="H169" i="55" s="1"/>
  <c r="I156" i="55"/>
  <c r="I156" i="54"/>
  <c r="H151" i="54"/>
  <c r="H156" i="54" s="1"/>
  <c r="H169" i="54" s="1"/>
  <c r="I153" i="53"/>
  <c r="H153" i="53" s="1"/>
  <c r="I151" i="53"/>
  <c r="I155" i="53"/>
  <c r="H155" i="53" s="1"/>
  <c r="I152" i="53"/>
  <c r="H152" i="53" s="1"/>
  <c r="I154" i="53"/>
  <c r="H154" i="53" s="1"/>
  <c r="I182" i="53"/>
  <c r="H151" i="52"/>
  <c r="H156" i="52" s="1"/>
  <c r="H169" i="52" s="1"/>
  <c r="I156" i="52"/>
  <c r="I153" i="51"/>
  <c r="H153" i="51" s="1"/>
  <c r="I154" i="51"/>
  <c r="H154" i="51" s="1"/>
  <c r="I152" i="51"/>
  <c r="H152" i="51" s="1"/>
  <c r="I155" i="51"/>
  <c r="H155" i="51" s="1"/>
  <c r="I151" i="51"/>
  <c r="I182" i="51"/>
  <c r="H151" i="50"/>
  <c r="H156" i="50" s="1"/>
  <c r="H169" i="50" s="1"/>
  <c r="I156" i="50"/>
  <c r="H147" i="49"/>
  <c r="I179" i="49"/>
  <c r="I147" i="49"/>
  <c r="C161" i="49" s="1"/>
  <c r="D161" i="49" s="1"/>
  <c r="H151" i="48"/>
  <c r="H156" i="48" s="1"/>
  <c r="H169" i="48" s="1"/>
  <c r="I156" i="48"/>
  <c r="I153" i="47"/>
  <c r="H153" i="47" s="1"/>
  <c r="I155" i="47"/>
  <c r="H155" i="47" s="1"/>
  <c r="I152" i="47"/>
  <c r="H152" i="47" s="1"/>
  <c r="I151" i="47"/>
  <c r="I154" i="47"/>
  <c r="H154" i="47" s="1"/>
  <c r="I182" i="47"/>
  <c r="I153" i="46"/>
  <c r="H153" i="46" s="1"/>
  <c r="I155" i="46"/>
  <c r="H155" i="46" s="1"/>
  <c r="I152" i="46"/>
  <c r="H152" i="46" s="1"/>
  <c r="I151" i="46"/>
  <c r="I154" i="46"/>
  <c r="H154" i="46" s="1"/>
  <c r="I182" i="46"/>
  <c r="I182" i="45"/>
  <c r="I153" i="45"/>
  <c r="H153" i="45" s="1"/>
  <c r="I152" i="45"/>
  <c r="H152" i="45" s="1"/>
  <c r="I155" i="45"/>
  <c r="H155" i="45" s="1"/>
  <c r="I151" i="45"/>
  <c r="I154" i="45"/>
  <c r="H154" i="45" s="1"/>
  <c r="I179" i="44"/>
  <c r="I147" i="44"/>
  <c r="C161" i="44" s="1"/>
  <c r="D161" i="44" s="1"/>
  <c r="I182" i="43"/>
  <c r="I153" i="43"/>
  <c r="H153" i="43" s="1"/>
  <c r="I152" i="43"/>
  <c r="H152" i="43" s="1"/>
  <c r="I151" i="43"/>
  <c r="I155" i="43"/>
  <c r="H155" i="43" s="1"/>
  <c r="I154" i="43"/>
  <c r="H154" i="43" s="1"/>
  <c r="I179" i="42"/>
  <c r="I147" i="42"/>
  <c r="C161" i="42" s="1"/>
  <c r="D161" i="42" s="1"/>
  <c r="I153" i="41"/>
  <c r="H153" i="41" s="1"/>
  <c r="I151" i="41"/>
  <c r="I152" i="41"/>
  <c r="H152" i="41" s="1"/>
  <c r="I155" i="41"/>
  <c r="H155" i="41" s="1"/>
  <c r="I154" i="41"/>
  <c r="H154" i="41" s="1"/>
  <c r="I182" i="41"/>
  <c r="I179" i="40"/>
  <c r="I147" i="40"/>
  <c r="C161" i="40" s="1"/>
  <c r="D161" i="40" s="1"/>
  <c r="I182" i="39"/>
  <c r="I153" i="39"/>
  <c r="H153" i="39" s="1"/>
  <c r="I154" i="39"/>
  <c r="H154" i="39" s="1"/>
  <c r="I152" i="39"/>
  <c r="H152" i="39" s="1"/>
  <c r="I151" i="39"/>
  <c r="I155" i="39"/>
  <c r="H155" i="39" s="1"/>
  <c r="I169" i="55" l="1"/>
  <c r="I185" i="55"/>
  <c r="I186" i="55"/>
  <c r="G196" i="55" s="1"/>
  <c r="I169" i="54"/>
  <c r="I185" i="54"/>
  <c r="I186" i="54"/>
  <c r="G196" i="54" s="1"/>
  <c r="H151" i="53"/>
  <c r="H156" i="53" s="1"/>
  <c r="H169" i="53" s="1"/>
  <c r="I156" i="53"/>
  <c r="I169" i="52"/>
  <c r="I185" i="52"/>
  <c r="I186" i="52"/>
  <c r="G196" i="52" s="1"/>
  <c r="I156" i="51"/>
  <c r="H151" i="51"/>
  <c r="H156" i="51" s="1"/>
  <c r="H169" i="51" s="1"/>
  <c r="I186" i="50"/>
  <c r="G196" i="50" s="1"/>
  <c r="I185" i="50"/>
  <c r="H185" i="50" s="1"/>
  <c r="H186" i="50" s="1"/>
  <c r="I169" i="50"/>
  <c r="I153" i="49"/>
  <c r="H153" i="49" s="1"/>
  <c r="I155" i="49"/>
  <c r="H155" i="49" s="1"/>
  <c r="I152" i="49"/>
  <c r="H152" i="49" s="1"/>
  <c r="I151" i="49"/>
  <c r="I154" i="49"/>
  <c r="H154" i="49" s="1"/>
  <c r="I182" i="49"/>
  <c r="I169" i="48"/>
  <c r="I186" i="48"/>
  <c r="G196" i="48" s="1"/>
  <c r="I185" i="48"/>
  <c r="H185" i="48" s="1"/>
  <c r="H186" i="48" s="1"/>
  <c r="I156" i="47"/>
  <c r="H151" i="47"/>
  <c r="H156" i="47" s="1"/>
  <c r="H169" i="47" s="1"/>
  <c r="H151" i="46"/>
  <c r="H156" i="46" s="1"/>
  <c r="H169" i="46" s="1"/>
  <c r="I156" i="46"/>
  <c r="I156" i="45"/>
  <c r="H151" i="45"/>
  <c r="H156" i="45" s="1"/>
  <c r="H169" i="45" s="1"/>
  <c r="I153" i="44"/>
  <c r="H153" i="44" s="1"/>
  <c r="I151" i="44"/>
  <c r="I152" i="44"/>
  <c r="H152" i="44" s="1"/>
  <c r="I155" i="44"/>
  <c r="H155" i="44" s="1"/>
  <c r="I154" i="44"/>
  <c r="H154" i="44" s="1"/>
  <c r="I182" i="44"/>
  <c r="H151" i="43"/>
  <c r="H156" i="43" s="1"/>
  <c r="H169" i="43" s="1"/>
  <c r="I156" i="43"/>
  <c r="I153" i="42"/>
  <c r="H153" i="42" s="1"/>
  <c r="I152" i="42"/>
  <c r="H152" i="42" s="1"/>
  <c r="I151" i="42"/>
  <c r="I155" i="42"/>
  <c r="H155" i="42" s="1"/>
  <c r="I154" i="42"/>
  <c r="H154" i="42" s="1"/>
  <c r="I182" i="42"/>
  <c r="H151" i="41"/>
  <c r="H156" i="41" s="1"/>
  <c r="H169" i="41" s="1"/>
  <c r="I156" i="41"/>
  <c r="I153" i="40"/>
  <c r="H153" i="40" s="1"/>
  <c r="I152" i="40"/>
  <c r="H152" i="40" s="1"/>
  <c r="I151" i="40"/>
  <c r="I154" i="40"/>
  <c r="H154" i="40" s="1"/>
  <c r="I155" i="40"/>
  <c r="H155" i="40" s="1"/>
  <c r="I182" i="40"/>
  <c r="I156" i="39"/>
  <c r="H151" i="39"/>
  <c r="H156" i="39" s="1"/>
  <c r="H169" i="39" s="1"/>
  <c r="H185" i="55" l="1"/>
  <c r="H186" i="55" s="1"/>
  <c r="I196" i="55"/>
  <c r="H180" i="55"/>
  <c r="H173" i="55"/>
  <c r="H175" i="55"/>
  <c r="H174" i="55"/>
  <c r="H181" i="55"/>
  <c r="H179" i="55"/>
  <c r="H182" i="55" s="1"/>
  <c r="I196" i="54"/>
  <c r="H180" i="54"/>
  <c r="H173" i="54"/>
  <c r="H175" i="54"/>
  <c r="H174" i="54"/>
  <c r="H181" i="54"/>
  <c r="H179" i="54"/>
  <c r="H182" i="54" s="1"/>
  <c r="H185" i="54"/>
  <c r="H186" i="54" s="1"/>
  <c r="I169" i="53"/>
  <c r="I185" i="53"/>
  <c r="I186" i="53"/>
  <c r="G196" i="53" s="1"/>
  <c r="I196" i="52"/>
  <c r="H180" i="52"/>
  <c r="H173" i="52"/>
  <c r="H174" i="52"/>
  <c r="H175" i="52"/>
  <c r="H181" i="52"/>
  <c r="H179" i="52"/>
  <c r="H182" i="52" s="1"/>
  <c r="H185" i="52"/>
  <c r="H186" i="52" s="1"/>
  <c r="I169" i="51"/>
  <c r="I186" i="51"/>
  <c r="G196" i="51" s="1"/>
  <c r="I185" i="51"/>
  <c r="H185" i="51" s="1"/>
  <c r="H186" i="51" s="1"/>
  <c r="I196" i="50"/>
  <c r="H180" i="50"/>
  <c r="H173" i="50"/>
  <c r="H175" i="50"/>
  <c r="H174" i="50"/>
  <c r="H181" i="50"/>
  <c r="H179" i="50"/>
  <c r="H182" i="50" s="1"/>
  <c r="H151" i="49"/>
  <c r="H156" i="49" s="1"/>
  <c r="H169" i="49" s="1"/>
  <c r="I156" i="49"/>
  <c r="I196" i="48"/>
  <c r="H180" i="48"/>
  <c r="H173" i="48"/>
  <c r="H175" i="48"/>
  <c r="H174" i="48"/>
  <c r="H181" i="48"/>
  <c r="H179" i="48"/>
  <c r="I169" i="47"/>
  <c r="I185" i="47"/>
  <c r="I186" i="47"/>
  <c r="G196" i="47" s="1"/>
  <c r="I169" i="46"/>
  <c r="I186" i="46"/>
  <c r="G196" i="46" s="1"/>
  <c r="I185" i="46"/>
  <c r="I169" i="45"/>
  <c r="I185" i="45"/>
  <c r="I186" i="45"/>
  <c r="G196" i="45" s="1"/>
  <c r="H151" i="44"/>
  <c r="H156" i="44" s="1"/>
  <c r="H169" i="44" s="1"/>
  <c r="I156" i="44"/>
  <c r="I169" i="43"/>
  <c r="I186" i="43"/>
  <c r="G196" i="43" s="1"/>
  <c r="I185" i="43"/>
  <c r="H185" i="43" s="1"/>
  <c r="H186" i="43" s="1"/>
  <c r="I156" i="42"/>
  <c r="H151" i="42"/>
  <c r="H156" i="42" s="1"/>
  <c r="H169" i="42" s="1"/>
  <c r="I169" i="41"/>
  <c r="I185" i="41"/>
  <c r="I186" i="41"/>
  <c r="G196" i="41" s="1"/>
  <c r="H151" i="40"/>
  <c r="H156" i="40" s="1"/>
  <c r="H169" i="40" s="1"/>
  <c r="I156" i="40"/>
  <c r="I169" i="39"/>
  <c r="I186" i="39"/>
  <c r="G196" i="39" s="1"/>
  <c r="I185" i="39"/>
  <c r="H176" i="55" l="1"/>
  <c r="H176" i="54"/>
  <c r="H185" i="53"/>
  <c r="H186" i="53" s="1"/>
  <c r="I196" i="53"/>
  <c r="H180" i="53"/>
  <c r="H173" i="53"/>
  <c r="H175" i="53"/>
  <c r="H174" i="53"/>
  <c r="H181" i="53"/>
  <c r="H179" i="53"/>
  <c r="H182" i="53" s="1"/>
  <c r="H176" i="52"/>
  <c r="I196" i="51"/>
  <c r="H180" i="51"/>
  <c r="H175" i="51"/>
  <c r="H173" i="51"/>
  <c r="H174" i="51"/>
  <c r="H181" i="51"/>
  <c r="H179" i="51"/>
  <c r="H182" i="51" s="1"/>
  <c r="H176" i="50"/>
  <c r="I185" i="49"/>
  <c r="I169" i="49"/>
  <c r="I186" i="49"/>
  <c r="G196" i="49" s="1"/>
  <c r="H182" i="48"/>
  <c r="H176" i="48"/>
  <c r="I196" i="47"/>
  <c r="H180" i="47"/>
  <c r="H173" i="47"/>
  <c r="H175" i="47"/>
  <c r="H174" i="47"/>
  <c r="H181" i="47"/>
  <c r="H179" i="47"/>
  <c r="H182" i="47" s="1"/>
  <c r="H185" i="47"/>
  <c r="H186" i="47" s="1"/>
  <c r="H185" i="46"/>
  <c r="H186" i="46" s="1"/>
  <c r="I196" i="46"/>
  <c r="H180" i="46"/>
  <c r="H173" i="46"/>
  <c r="H175" i="46"/>
  <c r="H174" i="46"/>
  <c r="H181" i="46"/>
  <c r="H179" i="46"/>
  <c r="H182" i="46" s="1"/>
  <c r="H185" i="45"/>
  <c r="H186" i="45" s="1"/>
  <c r="I196" i="45"/>
  <c r="H180" i="45"/>
  <c r="H173" i="45"/>
  <c r="H174" i="45"/>
  <c r="H175" i="45"/>
  <c r="H181" i="45"/>
  <c r="H179" i="45"/>
  <c r="H182" i="45" s="1"/>
  <c r="I185" i="44"/>
  <c r="I169" i="44"/>
  <c r="I186" i="44"/>
  <c r="G196" i="44" s="1"/>
  <c r="I196" i="43"/>
  <c r="H180" i="43"/>
  <c r="H173" i="43"/>
  <c r="H175" i="43"/>
  <c r="H174" i="43"/>
  <c r="H181" i="43"/>
  <c r="H179" i="43"/>
  <c r="I186" i="42"/>
  <c r="G196" i="42" s="1"/>
  <c r="I169" i="42"/>
  <c r="I185" i="42"/>
  <c r="H185" i="42" s="1"/>
  <c r="H186" i="42" s="1"/>
  <c r="I196" i="41"/>
  <c r="H180" i="41"/>
  <c r="H173" i="41"/>
  <c r="H175" i="41"/>
  <c r="H174" i="41"/>
  <c r="H181" i="41"/>
  <c r="H179" i="41"/>
  <c r="H182" i="41" s="1"/>
  <c r="H185" i="41"/>
  <c r="H186" i="41" s="1"/>
  <c r="I169" i="40"/>
  <c r="I186" i="40"/>
  <c r="G196" i="40" s="1"/>
  <c r="I185" i="40"/>
  <c r="H185" i="40" s="1"/>
  <c r="H186" i="40" s="1"/>
  <c r="H185" i="39"/>
  <c r="H186" i="39" s="1"/>
  <c r="I196" i="39"/>
  <c r="H180" i="39"/>
  <c r="H173" i="39"/>
  <c r="H175" i="39"/>
  <c r="H174" i="39"/>
  <c r="H181" i="39"/>
  <c r="H179" i="39"/>
  <c r="H182" i="39" s="1"/>
  <c r="H176" i="53" l="1"/>
  <c r="H176" i="51"/>
  <c r="I196" i="49"/>
  <c r="H180" i="49"/>
  <c r="H173" i="49"/>
  <c r="H175" i="49"/>
  <c r="H174" i="49"/>
  <c r="H181" i="49"/>
  <c r="H179" i="49"/>
  <c r="H185" i="49"/>
  <c r="H186" i="49" s="1"/>
  <c r="H176" i="47"/>
  <c r="H176" i="46"/>
  <c r="H176" i="45"/>
  <c r="I196" i="44"/>
  <c r="H180" i="44"/>
  <c r="H173" i="44"/>
  <c r="H175" i="44"/>
  <c r="H174" i="44"/>
  <c r="H181" i="44"/>
  <c r="H179" i="44"/>
  <c r="H182" i="44" s="1"/>
  <c r="H185" i="44"/>
  <c r="H186" i="44" s="1"/>
  <c r="H182" i="43"/>
  <c r="H176" i="43"/>
  <c r="I196" i="42"/>
  <c r="H180" i="42"/>
  <c r="H173" i="42"/>
  <c r="H175" i="42"/>
  <c r="H174" i="42"/>
  <c r="H181" i="42"/>
  <c r="H179" i="42"/>
  <c r="H182" i="42" s="1"/>
  <c r="H176" i="41"/>
  <c r="I196" i="40"/>
  <c r="H180" i="40"/>
  <c r="H173" i="40"/>
  <c r="H175" i="40"/>
  <c r="H174" i="40"/>
  <c r="H181" i="40"/>
  <c r="H179" i="40"/>
  <c r="H182" i="40" s="1"/>
  <c r="H176" i="39"/>
  <c r="H182" i="49" l="1"/>
  <c r="H176" i="49"/>
  <c r="H176" i="44"/>
  <c r="H176" i="42"/>
  <c r="H176" i="40"/>
  <c r="H196" i="38" l="1"/>
  <c r="E164" i="38"/>
  <c r="H163" i="38"/>
  <c r="H166" i="38" s="1"/>
  <c r="G163" i="38"/>
  <c r="G166" i="38" s="1"/>
  <c r="D162" i="38" s="1"/>
  <c r="E162" i="38" s="1"/>
  <c r="F163" i="38"/>
  <c r="D163" i="38"/>
  <c r="E163" i="38" s="1"/>
  <c r="F162" i="38"/>
  <c r="F161" i="38"/>
  <c r="I137" i="38"/>
  <c r="I180" i="38" s="1"/>
  <c r="F130" i="38"/>
  <c r="I121" i="38"/>
  <c r="G114" i="38"/>
  <c r="C114" i="38"/>
  <c r="A114" i="38"/>
  <c r="E114" i="38" s="1"/>
  <c r="H113" i="38"/>
  <c r="F112" i="38"/>
  <c r="I110" i="38"/>
  <c r="I95" i="38" s="1"/>
  <c r="G110" i="38"/>
  <c r="C110" i="38"/>
  <c r="A110" i="38"/>
  <c r="E110" i="38" s="1"/>
  <c r="F110" i="38" s="1"/>
  <c r="H110" i="38" s="1"/>
  <c r="G106" i="38"/>
  <c r="C106" i="38"/>
  <c r="A106" i="38"/>
  <c r="I101" i="38"/>
  <c r="I100" i="38"/>
  <c r="I99" i="38"/>
  <c r="I98" i="38"/>
  <c r="A95" i="38"/>
  <c r="A96" i="38" s="1"/>
  <c r="A97" i="38" s="1"/>
  <c r="A98" i="38" s="1"/>
  <c r="H85" i="38"/>
  <c r="H78" i="38"/>
  <c r="H66" i="38"/>
  <c r="I45" i="38"/>
  <c r="I44" i="38"/>
  <c r="I43" i="38"/>
  <c r="I41" i="38"/>
  <c r="A41" i="38"/>
  <c r="A42" i="38" s="1"/>
  <c r="A43" i="38" s="1"/>
  <c r="A44" i="38" s="1"/>
  <c r="A45" i="38" s="1"/>
  <c r="I40" i="38"/>
  <c r="I39" i="38"/>
  <c r="A39" i="38"/>
  <c r="A40" i="38" s="1"/>
  <c r="G11" i="38"/>
  <c r="A6" i="38"/>
  <c r="I5" i="38"/>
  <c r="I38" i="38" s="1"/>
  <c r="G5" i="38"/>
  <c r="J41" i="3"/>
  <c r="H41" i="3"/>
  <c r="F41" i="3"/>
  <c r="H196" i="37"/>
  <c r="E164" i="37"/>
  <c r="H163" i="37"/>
  <c r="H166" i="37" s="1"/>
  <c r="D163" i="37" s="1"/>
  <c r="E163" i="37" s="1"/>
  <c r="G163" i="37"/>
  <c r="G166" i="37" s="1"/>
  <c r="D162" i="37" s="1"/>
  <c r="E162" i="37" s="1"/>
  <c r="F163" i="37"/>
  <c r="F162" i="37"/>
  <c r="F161" i="37"/>
  <c r="I137" i="37"/>
  <c r="I180" i="37" s="1"/>
  <c r="F130" i="37"/>
  <c r="I121" i="37"/>
  <c r="G114" i="37"/>
  <c r="C114" i="37"/>
  <c r="A114" i="37"/>
  <c r="E114" i="37" s="1"/>
  <c r="H113" i="37"/>
  <c r="F112" i="37"/>
  <c r="G110" i="37"/>
  <c r="C110" i="37"/>
  <c r="A110" i="37"/>
  <c r="E110" i="37" s="1"/>
  <c r="G106" i="37"/>
  <c r="C106" i="37"/>
  <c r="A106" i="37"/>
  <c r="I101" i="37"/>
  <c r="I100" i="37"/>
  <c r="I99" i="37"/>
  <c r="I98" i="37"/>
  <c r="A95" i="37"/>
  <c r="A96" i="37" s="1"/>
  <c r="A97" i="37" s="1"/>
  <c r="A98" i="37" s="1"/>
  <c r="H85" i="37"/>
  <c r="H78" i="37"/>
  <c r="H66" i="37"/>
  <c r="H88" i="37" s="1"/>
  <c r="H89" i="37" s="1"/>
  <c r="H91" i="37" s="1"/>
  <c r="I45" i="37"/>
  <c r="I44" i="37"/>
  <c r="I43" i="37"/>
  <c r="I41" i="37"/>
  <c r="I40" i="37"/>
  <c r="I39" i="37"/>
  <c r="A39" i="37"/>
  <c r="A40" i="37" s="1"/>
  <c r="A41" i="37" s="1"/>
  <c r="A42" i="37" s="1"/>
  <c r="A43" i="37" s="1"/>
  <c r="A44" i="37" s="1"/>
  <c r="A45" i="37" s="1"/>
  <c r="G11" i="37"/>
  <c r="A6" i="37"/>
  <c r="I5" i="37"/>
  <c r="I38" i="37" s="1"/>
  <c r="G5" i="37"/>
  <c r="J34" i="3"/>
  <c r="H34" i="3"/>
  <c r="F34" i="3"/>
  <c r="H196" i="36"/>
  <c r="E164" i="36"/>
  <c r="H163" i="36"/>
  <c r="H166" i="36" s="1"/>
  <c r="D163" i="36" s="1"/>
  <c r="E163" i="36" s="1"/>
  <c r="G163" i="36"/>
  <c r="G166" i="36" s="1"/>
  <c r="D162" i="36" s="1"/>
  <c r="E162" i="36" s="1"/>
  <c r="F163" i="36"/>
  <c r="F162" i="36"/>
  <c r="F161" i="36"/>
  <c r="I137" i="36"/>
  <c r="I180" i="36" s="1"/>
  <c r="F130" i="36"/>
  <c r="I121" i="36"/>
  <c r="G114" i="36"/>
  <c r="C114" i="36"/>
  <c r="A114" i="36"/>
  <c r="E114" i="36" s="1"/>
  <c r="H113" i="36"/>
  <c r="F112" i="36"/>
  <c r="I110" i="36"/>
  <c r="I95" i="36" s="1"/>
  <c r="G110" i="36"/>
  <c r="C110" i="36"/>
  <c r="A110" i="36"/>
  <c r="E110" i="36" s="1"/>
  <c r="F110" i="36" s="1"/>
  <c r="H110" i="36" s="1"/>
  <c r="G106" i="36"/>
  <c r="C106" i="36"/>
  <c r="A106" i="36"/>
  <c r="I101" i="36"/>
  <c r="I100" i="36"/>
  <c r="I99" i="36"/>
  <c r="I98" i="36"/>
  <c r="A95" i="36"/>
  <c r="A96" i="36" s="1"/>
  <c r="A97" i="36" s="1"/>
  <c r="A98" i="36" s="1"/>
  <c r="H85" i="36"/>
  <c r="H78" i="36"/>
  <c r="H66" i="36"/>
  <c r="I45" i="36"/>
  <c r="I44" i="36"/>
  <c r="I43" i="36"/>
  <c r="I41" i="36"/>
  <c r="I40" i="36"/>
  <c r="I39" i="36"/>
  <c r="A39" i="36"/>
  <c r="A40" i="36" s="1"/>
  <c r="A41" i="36" s="1"/>
  <c r="A42" i="36" s="1"/>
  <c r="A43" i="36" s="1"/>
  <c r="A44" i="36" s="1"/>
  <c r="A45" i="36" s="1"/>
  <c r="G11" i="36"/>
  <c r="A6" i="36"/>
  <c r="I5" i="36"/>
  <c r="I38" i="36" s="1"/>
  <c r="F106" i="36" s="1"/>
  <c r="H106" i="36" s="1"/>
  <c r="G5" i="36"/>
  <c r="J32" i="3"/>
  <c r="H32" i="3"/>
  <c r="F32" i="3"/>
  <c r="H196" i="35"/>
  <c r="E164" i="35"/>
  <c r="H163" i="35"/>
  <c r="H166" i="35" s="1"/>
  <c r="D163" i="35" s="1"/>
  <c r="E163" i="35" s="1"/>
  <c r="G163" i="35"/>
  <c r="G166" i="35" s="1"/>
  <c r="D162" i="35" s="1"/>
  <c r="E162" i="35" s="1"/>
  <c r="F163" i="35"/>
  <c r="F162" i="35"/>
  <c r="F161" i="35"/>
  <c r="I137" i="35"/>
  <c r="I180" i="35" s="1"/>
  <c r="F130" i="35"/>
  <c r="I121" i="35"/>
  <c r="G114" i="35"/>
  <c r="C114" i="35"/>
  <c r="A114" i="35"/>
  <c r="E114" i="35" s="1"/>
  <c r="H113" i="35"/>
  <c r="F112" i="35"/>
  <c r="G110" i="35"/>
  <c r="C110" i="35"/>
  <c r="A110" i="35"/>
  <c r="E110" i="35" s="1"/>
  <c r="G106" i="35"/>
  <c r="C106" i="35"/>
  <c r="A106" i="35"/>
  <c r="I101" i="35"/>
  <c r="I100" i="35"/>
  <c r="I99" i="35"/>
  <c r="I98" i="35"/>
  <c r="A95" i="35"/>
  <c r="A96" i="35" s="1"/>
  <c r="A97" i="35" s="1"/>
  <c r="A98" i="35" s="1"/>
  <c r="H85" i="35"/>
  <c r="H78" i="35"/>
  <c r="H66" i="35"/>
  <c r="I45" i="35"/>
  <c r="I44" i="35"/>
  <c r="I43" i="35"/>
  <c r="I41" i="35"/>
  <c r="I40" i="35"/>
  <c r="I39" i="35"/>
  <c r="A39" i="35"/>
  <c r="A40" i="35" s="1"/>
  <c r="A41" i="35" s="1"/>
  <c r="A42" i="35" s="1"/>
  <c r="A43" i="35" s="1"/>
  <c r="A44" i="35" s="1"/>
  <c r="A45" i="35" s="1"/>
  <c r="G11" i="35"/>
  <c r="A6" i="35"/>
  <c r="I5" i="35"/>
  <c r="I38" i="35" s="1"/>
  <c r="G5" i="35"/>
  <c r="J30" i="3"/>
  <c r="H30" i="3"/>
  <c r="F30" i="3"/>
  <c r="H196" i="34"/>
  <c r="E164" i="34"/>
  <c r="H163" i="34"/>
  <c r="H166" i="34" s="1"/>
  <c r="D163" i="34" s="1"/>
  <c r="E163" i="34" s="1"/>
  <c r="G163" i="34"/>
  <c r="G166" i="34" s="1"/>
  <c r="D162" i="34" s="1"/>
  <c r="E162" i="34" s="1"/>
  <c r="F163" i="34"/>
  <c r="F162" i="34"/>
  <c r="F161" i="34"/>
  <c r="I137" i="34"/>
  <c r="I180" i="34" s="1"/>
  <c r="F130" i="34"/>
  <c r="I121" i="34"/>
  <c r="G114" i="34"/>
  <c r="C114" i="34"/>
  <c r="A114" i="34"/>
  <c r="E114" i="34" s="1"/>
  <c r="H113" i="34"/>
  <c r="F112" i="34"/>
  <c r="G110" i="34"/>
  <c r="C110" i="34"/>
  <c r="A110" i="34"/>
  <c r="E110" i="34" s="1"/>
  <c r="G106" i="34"/>
  <c r="C106" i="34"/>
  <c r="A106" i="34"/>
  <c r="I101" i="34"/>
  <c r="I100" i="34"/>
  <c r="I99" i="34"/>
  <c r="I98" i="34"/>
  <c r="A95" i="34"/>
  <c r="A96" i="34" s="1"/>
  <c r="A97" i="34" s="1"/>
  <c r="A98" i="34" s="1"/>
  <c r="H85" i="34"/>
  <c r="H78" i="34"/>
  <c r="H66" i="34"/>
  <c r="H88" i="34" s="1"/>
  <c r="H89" i="34" s="1"/>
  <c r="H91" i="34" s="1"/>
  <c r="I45" i="34"/>
  <c r="I44" i="34"/>
  <c r="I43" i="34"/>
  <c r="I41" i="34"/>
  <c r="I40" i="34"/>
  <c r="I39" i="34"/>
  <c r="A39" i="34"/>
  <c r="A40" i="34" s="1"/>
  <c r="A41" i="34" s="1"/>
  <c r="A42" i="34" s="1"/>
  <c r="A43" i="34" s="1"/>
  <c r="A44" i="34" s="1"/>
  <c r="A45" i="34" s="1"/>
  <c r="G11" i="34"/>
  <c r="A6" i="34"/>
  <c r="I5" i="34"/>
  <c r="I38" i="34" s="1"/>
  <c r="G5" i="34"/>
  <c r="J29" i="3"/>
  <c r="H29" i="3"/>
  <c r="F29" i="3"/>
  <c r="H196" i="33"/>
  <c r="E164" i="33"/>
  <c r="H163" i="33"/>
  <c r="H166" i="33" s="1"/>
  <c r="D163" i="33" s="1"/>
  <c r="E163" i="33" s="1"/>
  <c r="G163" i="33"/>
  <c r="G166" i="33" s="1"/>
  <c r="D162" i="33" s="1"/>
  <c r="E162" i="33" s="1"/>
  <c r="F163" i="33"/>
  <c r="F162" i="33"/>
  <c r="F161" i="33"/>
  <c r="I137" i="33"/>
  <c r="I180" i="33" s="1"/>
  <c r="F130" i="33"/>
  <c r="I121" i="33"/>
  <c r="G114" i="33"/>
  <c r="C114" i="33"/>
  <c r="A114" i="33"/>
  <c r="E114" i="33" s="1"/>
  <c r="H113" i="33"/>
  <c r="F112" i="33"/>
  <c r="G110" i="33"/>
  <c r="C110" i="33"/>
  <c r="A110" i="33"/>
  <c r="E110" i="33" s="1"/>
  <c r="G106" i="33"/>
  <c r="C106" i="33"/>
  <c r="A106" i="33"/>
  <c r="I101" i="33"/>
  <c r="I100" i="33"/>
  <c r="I99" i="33"/>
  <c r="I98" i="33"/>
  <c r="A95" i="33"/>
  <c r="A96" i="33" s="1"/>
  <c r="A97" i="33" s="1"/>
  <c r="A98" i="33" s="1"/>
  <c r="H85" i="33"/>
  <c r="H78" i="33"/>
  <c r="H66" i="33"/>
  <c r="H88" i="33" s="1"/>
  <c r="H89" i="33" s="1"/>
  <c r="H91" i="33" s="1"/>
  <c r="I45" i="33"/>
  <c r="I44" i="33"/>
  <c r="I43" i="33"/>
  <c r="I41" i="33"/>
  <c r="I40" i="33"/>
  <c r="I39" i="33"/>
  <c r="A39" i="33"/>
  <c r="A40" i="33" s="1"/>
  <c r="A41" i="33" s="1"/>
  <c r="A42" i="33" s="1"/>
  <c r="A43" i="33" s="1"/>
  <c r="A44" i="33" s="1"/>
  <c r="A45" i="33" s="1"/>
  <c r="G11" i="33"/>
  <c r="A6" i="33"/>
  <c r="I5" i="33"/>
  <c r="I38" i="33" s="1"/>
  <c r="G5" i="33"/>
  <c r="J26" i="3"/>
  <c r="H26" i="3"/>
  <c r="F26" i="3"/>
  <c r="H196" i="32"/>
  <c r="E164" i="32"/>
  <c r="H163" i="32"/>
  <c r="H166" i="32" s="1"/>
  <c r="D163" i="32" s="1"/>
  <c r="E163" i="32" s="1"/>
  <c r="G163" i="32"/>
  <c r="G166" i="32" s="1"/>
  <c r="D162" i="32" s="1"/>
  <c r="E162" i="32" s="1"/>
  <c r="F163" i="32"/>
  <c r="F162" i="32"/>
  <c r="F161" i="32"/>
  <c r="I137" i="32"/>
  <c r="I180" i="32" s="1"/>
  <c r="F130" i="32"/>
  <c r="I121" i="32"/>
  <c r="G114" i="32"/>
  <c r="C114" i="32"/>
  <c r="A114" i="32"/>
  <c r="E114" i="32" s="1"/>
  <c r="H113" i="32"/>
  <c r="F112" i="32"/>
  <c r="G110" i="32"/>
  <c r="C110" i="32"/>
  <c r="A110" i="32"/>
  <c r="E110" i="32" s="1"/>
  <c r="G106" i="32"/>
  <c r="C106" i="32"/>
  <c r="A106" i="32"/>
  <c r="I101" i="32"/>
  <c r="I100" i="32"/>
  <c r="I99" i="32"/>
  <c r="I98" i="32"/>
  <c r="A95" i="32"/>
  <c r="A96" i="32" s="1"/>
  <c r="A97" i="32" s="1"/>
  <c r="A98" i="32" s="1"/>
  <c r="H85" i="32"/>
  <c r="H78" i="32"/>
  <c r="H66" i="32"/>
  <c r="H88" i="32" s="1"/>
  <c r="H89" i="32" s="1"/>
  <c r="H91" i="32" s="1"/>
  <c r="I45" i="32"/>
  <c r="I44" i="32"/>
  <c r="I43" i="32"/>
  <c r="I41" i="32"/>
  <c r="I40" i="32"/>
  <c r="I39" i="32"/>
  <c r="A39" i="32"/>
  <c r="A40" i="32" s="1"/>
  <c r="A41" i="32" s="1"/>
  <c r="A42" i="32" s="1"/>
  <c r="A43" i="32" s="1"/>
  <c r="A44" i="32" s="1"/>
  <c r="A45" i="32" s="1"/>
  <c r="G11" i="32"/>
  <c r="A6" i="32"/>
  <c r="I5" i="32"/>
  <c r="I38" i="32" s="1"/>
  <c r="G5" i="32"/>
  <c r="J24" i="3"/>
  <c r="H24" i="3"/>
  <c r="F24" i="3"/>
  <c r="H196" i="3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1" i="3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1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J23" i="3"/>
  <c r="H23" i="3"/>
  <c r="F23" i="3"/>
  <c r="H196" i="30"/>
  <c r="H166" i="30"/>
  <c r="E164" i="30"/>
  <c r="H163" i="30"/>
  <c r="G163" i="30"/>
  <c r="G166" i="30" s="1"/>
  <c r="D162" i="30" s="1"/>
  <c r="E162" i="30" s="1"/>
  <c r="F163" i="30"/>
  <c r="D163" i="30"/>
  <c r="E163" i="30" s="1"/>
  <c r="F162" i="30"/>
  <c r="F161" i="30"/>
  <c r="I137" i="30"/>
  <c r="I180" i="30" s="1"/>
  <c r="F130" i="30"/>
  <c r="I121" i="30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E106" i="30" s="1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1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J22" i="3"/>
  <c r="H22" i="3"/>
  <c r="F22" i="3"/>
  <c r="H196" i="29"/>
  <c r="H166" i="29"/>
  <c r="D163" i="29" s="1"/>
  <c r="E163" i="29" s="1"/>
  <c r="E164" i="29"/>
  <c r="H163" i="29"/>
  <c r="G163" i="29"/>
  <c r="G166" i="29" s="1"/>
  <c r="D162" i="29" s="1"/>
  <c r="E162" i="29" s="1"/>
  <c r="F163" i="29"/>
  <c r="F162" i="29"/>
  <c r="F161" i="29"/>
  <c r="I137" i="29"/>
  <c r="I180" i="29" s="1"/>
  <c r="F130" i="29"/>
  <c r="I121" i="29"/>
  <c r="G114" i="29"/>
  <c r="C114" i="29"/>
  <c r="A114" i="29"/>
  <c r="E114" i="29" s="1"/>
  <c r="H113" i="29"/>
  <c r="F112" i="29"/>
  <c r="G110" i="29"/>
  <c r="E110" i="29"/>
  <c r="F110" i="29" s="1"/>
  <c r="H110" i="29" s="1"/>
  <c r="C110" i="29"/>
  <c r="A110" i="29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H88" i="29" s="1"/>
  <c r="H89" i="29" s="1"/>
  <c r="I45" i="29"/>
  <c r="I44" i="29"/>
  <c r="I43" i="29"/>
  <c r="I41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J18" i="3"/>
  <c r="H18" i="3"/>
  <c r="F18" i="3"/>
  <c r="H196" i="28"/>
  <c r="E164" i="28"/>
  <c r="H163" i="28"/>
  <c r="H166" i="28" s="1"/>
  <c r="D163" i="28" s="1"/>
  <c r="E163" i="28" s="1"/>
  <c r="G163" i="28"/>
  <c r="G166" i="28" s="1"/>
  <c r="D162" i="28" s="1"/>
  <c r="E162" i="28" s="1"/>
  <c r="F163" i="28"/>
  <c r="F162" i="28"/>
  <c r="F161" i="28"/>
  <c r="I137" i="28"/>
  <c r="I180" i="28" s="1"/>
  <c r="F130" i="28"/>
  <c r="I121" i="28"/>
  <c r="G114" i="28"/>
  <c r="C114" i="28"/>
  <c r="A114" i="28"/>
  <c r="E114" i="28" s="1"/>
  <c r="H113" i="28"/>
  <c r="F112" i="28"/>
  <c r="G110" i="28"/>
  <c r="C110" i="28"/>
  <c r="A110" i="28"/>
  <c r="E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1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J16" i="3"/>
  <c r="H16" i="3"/>
  <c r="F16" i="3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1" i="27"/>
  <c r="G114" i="27"/>
  <c r="C114" i="27"/>
  <c r="A114" i="27"/>
  <c r="E114" i="27" s="1"/>
  <c r="H113" i="27"/>
  <c r="F112" i="27"/>
  <c r="G110" i="27"/>
  <c r="C110" i="27"/>
  <c r="A110" i="27"/>
  <c r="E110" i="27" s="1"/>
  <c r="G106" i="27"/>
  <c r="C106" i="27"/>
  <c r="E106" i="27" s="1"/>
  <c r="A106" i="27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1" i="27"/>
  <c r="I40" i="27"/>
  <c r="I39" i="27"/>
  <c r="A39" i="27"/>
  <c r="A40" i="27" s="1"/>
  <c r="A41" i="27" s="1"/>
  <c r="A42" i="27" s="1"/>
  <c r="A43" i="27" s="1"/>
  <c r="A44" i="27" s="1"/>
  <c r="A45" i="27" s="1"/>
  <c r="G11" i="27"/>
  <c r="A6" i="27"/>
  <c r="I5" i="27"/>
  <c r="I38" i="27" s="1"/>
  <c r="G5" i="27"/>
  <c r="J13" i="3"/>
  <c r="H13" i="3"/>
  <c r="F13" i="3"/>
  <c r="H196" i="26"/>
  <c r="I180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F130" i="26"/>
  <c r="I121" i="26"/>
  <c r="G114" i="26"/>
  <c r="E114" i="26"/>
  <c r="C114" i="26"/>
  <c r="A114" i="26"/>
  <c r="H113" i="26"/>
  <c r="F112" i="26"/>
  <c r="G110" i="26"/>
  <c r="C110" i="26"/>
  <c r="A110" i="26"/>
  <c r="E110" i="26" s="1"/>
  <c r="G106" i="26"/>
  <c r="C106" i="26"/>
  <c r="A106" i="26"/>
  <c r="E106" i="26" s="1"/>
  <c r="I101" i="26"/>
  <c r="I100" i="26"/>
  <c r="I99" i="26"/>
  <c r="I98" i="26"/>
  <c r="A95" i="26"/>
  <c r="A96" i="26" s="1"/>
  <c r="A97" i="26" s="1"/>
  <c r="A98" i="26" s="1"/>
  <c r="H85" i="26"/>
  <c r="H78" i="26"/>
  <c r="H66" i="26"/>
  <c r="H88" i="26" s="1"/>
  <c r="H89" i="26" s="1"/>
  <c r="H91" i="26" s="1"/>
  <c r="I45" i="26"/>
  <c r="I44" i="26"/>
  <c r="I43" i="26"/>
  <c r="I41" i="26"/>
  <c r="I40" i="26"/>
  <c r="A40" i="26"/>
  <c r="A41" i="26" s="1"/>
  <c r="A42" i="26" s="1"/>
  <c r="A43" i="26" s="1"/>
  <c r="A44" i="26" s="1"/>
  <c r="A45" i="26" s="1"/>
  <c r="I39" i="26"/>
  <c r="A39" i="26"/>
  <c r="G11" i="26"/>
  <c r="A6" i="26"/>
  <c r="I5" i="26"/>
  <c r="I38" i="26" s="1"/>
  <c r="G5" i="26"/>
  <c r="J12" i="3"/>
  <c r="H12" i="3"/>
  <c r="F12" i="3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1" i="25"/>
  <c r="G114" i="25"/>
  <c r="C114" i="25"/>
  <c r="A114" i="25"/>
  <c r="E114" i="25" s="1"/>
  <c r="H113" i="25"/>
  <c r="F112" i="25"/>
  <c r="G110" i="25"/>
  <c r="C110" i="25"/>
  <c r="A110" i="25"/>
  <c r="E110" i="25" s="1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1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J8" i="3"/>
  <c r="H8" i="3"/>
  <c r="F8" i="3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1" i="24"/>
  <c r="G114" i="24"/>
  <c r="C114" i="24"/>
  <c r="A114" i="24"/>
  <c r="E114" i="24" s="1"/>
  <c r="H113" i="24"/>
  <c r="F112" i="24"/>
  <c r="G110" i="24"/>
  <c r="C110" i="24"/>
  <c r="A110" i="24"/>
  <c r="E110" i="24" s="1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66" i="24"/>
  <c r="H88" i="24" s="1"/>
  <c r="H89" i="24" s="1"/>
  <c r="H91" i="24" s="1"/>
  <c r="I45" i="24"/>
  <c r="I44" i="24"/>
  <c r="I43" i="24"/>
  <c r="I41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J6" i="3"/>
  <c r="H6" i="3"/>
  <c r="F6" i="3"/>
  <c r="G6" i="3" s="1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1" i="23"/>
  <c r="G114" i="23"/>
  <c r="C114" i="23"/>
  <c r="A114" i="23"/>
  <c r="E114" i="23" s="1"/>
  <c r="H113" i="23"/>
  <c r="F112" i="23"/>
  <c r="G110" i="23"/>
  <c r="C110" i="23"/>
  <c r="A110" i="23"/>
  <c r="E110" i="23" s="1"/>
  <c r="G106" i="23"/>
  <c r="C106" i="23"/>
  <c r="A106" i="23"/>
  <c r="E106" i="23" s="1"/>
  <c r="I101" i="23"/>
  <c r="I100" i="23"/>
  <c r="I99" i="23"/>
  <c r="I98" i="23"/>
  <c r="A95" i="23"/>
  <c r="A96" i="23" s="1"/>
  <c r="A97" i="23" s="1"/>
  <c r="A98" i="23" s="1"/>
  <c r="H85" i="23"/>
  <c r="H78" i="23"/>
  <c r="H66" i="23"/>
  <c r="H88" i="23" s="1"/>
  <c r="H89" i="23" s="1"/>
  <c r="H91" i="23" s="1"/>
  <c r="I45" i="23"/>
  <c r="I44" i="23"/>
  <c r="I43" i="23"/>
  <c r="I41" i="23"/>
  <c r="A41" i="23"/>
  <c r="A42" i="23" s="1"/>
  <c r="A43" i="23" s="1"/>
  <c r="A44" i="23" s="1"/>
  <c r="A45" i="23" s="1"/>
  <c r="I40" i="23"/>
  <c r="A40" i="23"/>
  <c r="I39" i="23"/>
  <c r="A39" i="23"/>
  <c r="G11" i="23"/>
  <c r="A6" i="23"/>
  <c r="I5" i="23"/>
  <c r="I38" i="23" s="1"/>
  <c r="G5" i="23"/>
  <c r="J4" i="3"/>
  <c r="H4" i="3"/>
  <c r="F4" i="3"/>
  <c r="H196" i="22"/>
  <c r="E164" i="22"/>
  <c r="H163" i="22"/>
  <c r="H166" i="22" s="1"/>
  <c r="D163" i="22" s="1"/>
  <c r="E163" i="22" s="1"/>
  <c r="G163" i="22"/>
  <c r="G166" i="22" s="1"/>
  <c r="D162" i="22" s="1"/>
  <c r="E162" i="22" s="1"/>
  <c r="F163" i="22"/>
  <c r="F162" i="22"/>
  <c r="F161" i="22"/>
  <c r="I137" i="22"/>
  <c r="I180" i="22" s="1"/>
  <c r="F130" i="22"/>
  <c r="I121" i="22"/>
  <c r="G114" i="22"/>
  <c r="C114" i="22"/>
  <c r="A114" i="22"/>
  <c r="E114" i="22" s="1"/>
  <c r="H113" i="22"/>
  <c r="F112" i="22"/>
  <c r="G110" i="22"/>
  <c r="C110" i="22"/>
  <c r="A110" i="22"/>
  <c r="E110" i="22" s="1"/>
  <c r="G106" i="22"/>
  <c r="C106" i="22"/>
  <c r="E106" i="22" s="1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1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27" i="3"/>
  <c r="H196" i="21"/>
  <c r="H166" i="21"/>
  <c r="G166" i="21"/>
  <c r="D162" i="21" s="1"/>
  <c r="E162" i="21" s="1"/>
  <c r="E164" i="21"/>
  <c r="H163" i="21"/>
  <c r="G163" i="21"/>
  <c r="F163" i="21"/>
  <c r="D163" i="21"/>
  <c r="E163" i="21" s="1"/>
  <c r="F162" i="21"/>
  <c r="F161" i="21"/>
  <c r="I137" i="21"/>
  <c r="I180" i="21" s="1"/>
  <c r="F130" i="21"/>
  <c r="I121" i="21"/>
  <c r="G114" i="21"/>
  <c r="C114" i="21"/>
  <c r="A114" i="21"/>
  <c r="E114" i="21" s="1"/>
  <c r="H113" i="21"/>
  <c r="F112" i="21"/>
  <c r="G110" i="21"/>
  <c r="C110" i="21"/>
  <c r="A110" i="21"/>
  <c r="E110" i="21" s="1"/>
  <c r="G106" i="21"/>
  <c r="C106" i="21"/>
  <c r="E106" i="21" s="1"/>
  <c r="A106" i="21"/>
  <c r="I101" i="21"/>
  <c r="I100" i="21"/>
  <c r="I99" i="21"/>
  <c r="I98" i="21"/>
  <c r="A96" i="21"/>
  <c r="A97" i="21" s="1"/>
  <c r="A98" i="21" s="1"/>
  <c r="A95" i="21"/>
  <c r="H85" i="21"/>
  <c r="H78" i="21"/>
  <c r="H66" i="21"/>
  <c r="H88" i="21" s="1"/>
  <c r="H89" i="21" s="1"/>
  <c r="H91" i="21" s="1"/>
  <c r="I45" i="21"/>
  <c r="I44" i="21"/>
  <c r="I43" i="21"/>
  <c r="I41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2" i="3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I121" i="20"/>
  <c r="G114" i="20"/>
  <c r="C114" i="20"/>
  <c r="A114" i="20"/>
  <c r="H113" i="20"/>
  <c r="F112" i="20"/>
  <c r="G110" i="20"/>
  <c r="C110" i="20"/>
  <c r="A110" i="20"/>
  <c r="E110" i="20" s="1"/>
  <c r="F110" i="20" s="1"/>
  <c r="H110" i="20" s="1"/>
  <c r="G106" i="20"/>
  <c r="C106" i="20"/>
  <c r="E106" i="20" s="1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A44" i="20"/>
  <c r="A45" i="20" s="1"/>
  <c r="I43" i="20"/>
  <c r="I41" i="20"/>
  <c r="I40" i="20"/>
  <c r="A40" i="20"/>
  <c r="A41" i="20" s="1"/>
  <c r="A42" i="20" s="1"/>
  <c r="A43" i="20" s="1"/>
  <c r="I39" i="20"/>
  <c r="A39" i="20"/>
  <c r="G11" i="20"/>
  <c r="A6" i="20"/>
  <c r="I5" i="20"/>
  <c r="I38" i="20" s="1"/>
  <c r="G5" i="20"/>
  <c r="J15" i="3"/>
  <c r="H15" i="3"/>
  <c r="F15" i="3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1" i="19"/>
  <c r="G114" i="19"/>
  <c r="C114" i="19"/>
  <c r="A114" i="19"/>
  <c r="E114" i="19" s="1"/>
  <c r="H113" i="19"/>
  <c r="F112" i="19"/>
  <c r="G110" i="19"/>
  <c r="C110" i="19"/>
  <c r="A110" i="19"/>
  <c r="E110" i="19" s="1"/>
  <c r="G106" i="19"/>
  <c r="C106" i="19"/>
  <c r="E106" i="19" s="1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1" i="19"/>
  <c r="A41" i="19"/>
  <c r="A42" i="19" s="1"/>
  <c r="A43" i="19" s="1"/>
  <c r="A44" i="19" s="1"/>
  <c r="A45" i="19" s="1"/>
  <c r="I40" i="19"/>
  <c r="A40" i="19"/>
  <c r="I39" i="19"/>
  <c r="A39" i="19"/>
  <c r="G11" i="19"/>
  <c r="A6" i="19"/>
  <c r="I5" i="19"/>
  <c r="I38" i="19" s="1"/>
  <c r="G5" i="19"/>
  <c r="J28" i="3"/>
  <c r="H28" i="3"/>
  <c r="F28" i="3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1" i="18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1" i="18"/>
  <c r="I40" i="18"/>
  <c r="I39" i="18"/>
  <c r="A39" i="18"/>
  <c r="A40" i="18" s="1"/>
  <c r="A41" i="18" s="1"/>
  <c r="A42" i="18" s="1"/>
  <c r="A43" i="18" s="1"/>
  <c r="A44" i="18" s="1"/>
  <c r="A45" i="18" s="1"/>
  <c r="G11" i="18"/>
  <c r="A6" i="18"/>
  <c r="I5" i="18"/>
  <c r="I38" i="18" s="1"/>
  <c r="G5" i="18"/>
  <c r="J25" i="3"/>
  <c r="H25" i="3"/>
  <c r="F25" i="3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1" i="17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J19" i="3"/>
  <c r="H19" i="3"/>
  <c r="F19" i="3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1" i="16"/>
  <c r="G114" i="16"/>
  <c r="C114" i="16"/>
  <c r="A114" i="16"/>
  <c r="E114" i="16" s="1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1" i="16"/>
  <c r="A41" i="16"/>
  <c r="A42" i="16" s="1"/>
  <c r="A43" i="16" s="1"/>
  <c r="A44" i="16" s="1"/>
  <c r="A45" i="16" s="1"/>
  <c r="I40" i="16"/>
  <c r="A40" i="16"/>
  <c r="I39" i="16"/>
  <c r="A39" i="16"/>
  <c r="G11" i="16"/>
  <c r="A6" i="16"/>
  <c r="I5" i="16"/>
  <c r="I38" i="16" s="1"/>
  <c r="G5" i="16"/>
  <c r="J3" i="3"/>
  <c r="H3" i="3"/>
  <c r="F3" i="3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21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E106" i="15" s="1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G11" i="15"/>
  <c r="A6" i="15"/>
  <c r="I5" i="15"/>
  <c r="I38" i="15" s="1"/>
  <c r="G5" i="15"/>
  <c r="J45" i="3"/>
  <c r="H45" i="3"/>
  <c r="F45" i="3"/>
  <c r="H196" i="14"/>
  <c r="H166" i="14"/>
  <c r="D163" i="14" s="1"/>
  <c r="E163" i="14" s="1"/>
  <c r="E164" i="14"/>
  <c r="H163" i="14"/>
  <c r="G163" i="14"/>
  <c r="G166" i="14" s="1"/>
  <c r="D162" i="14" s="1"/>
  <c r="E162" i="14" s="1"/>
  <c r="F163" i="14"/>
  <c r="F162" i="14"/>
  <c r="F161" i="14"/>
  <c r="I137" i="14"/>
  <c r="I180" i="14" s="1"/>
  <c r="F130" i="14"/>
  <c r="I121" i="14"/>
  <c r="G114" i="14"/>
  <c r="C114" i="14"/>
  <c r="A114" i="14"/>
  <c r="E114" i="14" s="1"/>
  <c r="H113" i="14"/>
  <c r="F112" i="14"/>
  <c r="G110" i="14"/>
  <c r="C110" i="14"/>
  <c r="A110" i="14"/>
  <c r="E110" i="14" s="1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1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J44" i="3"/>
  <c r="H44" i="3"/>
  <c r="F44" i="3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E114" i="13" s="1"/>
  <c r="H113" i="13"/>
  <c r="F112" i="13"/>
  <c r="G110" i="13"/>
  <c r="E110" i="13"/>
  <c r="F110" i="13" s="1"/>
  <c r="H110" i="13" s="1"/>
  <c r="I110" i="13" s="1"/>
  <c r="I95" i="13" s="1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91" i="13"/>
  <c r="H85" i="13"/>
  <c r="H78" i="13"/>
  <c r="H66" i="13"/>
  <c r="H88" i="13" s="1"/>
  <c r="H89" i="13" s="1"/>
  <c r="I45" i="13"/>
  <c r="I44" i="13"/>
  <c r="I43" i="13"/>
  <c r="I41" i="13"/>
  <c r="I40" i="13"/>
  <c r="I39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J43" i="3"/>
  <c r="H43" i="3"/>
  <c r="F43" i="3"/>
  <c r="I25" i="11"/>
  <c r="E106" i="38" l="1"/>
  <c r="F114" i="38"/>
  <c r="H114" i="38" s="1"/>
  <c r="I114" i="38" s="1"/>
  <c r="I94" i="38" s="1"/>
  <c r="H88" i="38"/>
  <c r="H89" i="38" s="1"/>
  <c r="H91" i="38" s="1"/>
  <c r="I25" i="38"/>
  <c r="I42" i="38" s="1"/>
  <c r="F106" i="38"/>
  <c r="H106" i="38" s="1"/>
  <c r="E106" i="37"/>
  <c r="I25" i="37"/>
  <c r="I42" i="37" s="1"/>
  <c r="F106" i="37"/>
  <c r="H106" i="37" s="1"/>
  <c r="I106" i="37" s="1"/>
  <c r="I97" i="37" s="1"/>
  <c r="I46" i="37"/>
  <c r="H43" i="37" s="1"/>
  <c r="H38" i="37"/>
  <c r="F110" i="37"/>
  <c r="H110" i="37" s="1"/>
  <c r="I110" i="37"/>
  <c r="I95" i="37" s="1"/>
  <c r="H95" i="37" s="1"/>
  <c r="I114" i="37"/>
  <c r="I94" i="37" s="1"/>
  <c r="F114" i="37"/>
  <c r="H114" i="37" s="1"/>
  <c r="E106" i="36"/>
  <c r="I106" i="36" s="1"/>
  <c r="I97" i="36" s="1"/>
  <c r="I143" i="36"/>
  <c r="I130" i="36"/>
  <c r="F114" i="36"/>
  <c r="H114" i="36" s="1"/>
  <c r="I114" i="36" s="1"/>
  <c r="I94" i="36" s="1"/>
  <c r="I25" i="36"/>
  <c r="I42" i="36" s="1"/>
  <c r="H88" i="36"/>
  <c r="H89" i="36" s="1"/>
  <c r="H91" i="36" s="1"/>
  <c r="E106" i="35"/>
  <c r="F110" i="35"/>
  <c r="H110" i="35" s="1"/>
  <c r="I110" i="35" s="1"/>
  <c r="I95" i="35" s="1"/>
  <c r="F106" i="35"/>
  <c r="H106" i="35" s="1"/>
  <c r="I25" i="35"/>
  <c r="I42" i="35" s="1"/>
  <c r="I46" i="35" s="1"/>
  <c r="I106" i="35"/>
  <c r="I97" i="35" s="1"/>
  <c r="F114" i="35"/>
  <c r="H114" i="35" s="1"/>
  <c r="I114" i="35" s="1"/>
  <c r="I94" i="35" s="1"/>
  <c r="H88" i="35"/>
  <c r="H89" i="35" s="1"/>
  <c r="H91" i="35" s="1"/>
  <c r="E106" i="34"/>
  <c r="I25" i="34"/>
  <c r="I42" i="34" s="1"/>
  <c r="I46" i="34"/>
  <c r="H38" i="34"/>
  <c r="F106" i="34"/>
  <c r="H106" i="34" s="1"/>
  <c r="H39" i="34"/>
  <c r="H43" i="34"/>
  <c r="I106" i="34"/>
  <c r="I97" i="34" s="1"/>
  <c r="F110" i="34"/>
  <c r="H110" i="34" s="1"/>
  <c r="I110" i="34"/>
  <c r="I95" i="34" s="1"/>
  <c r="H95" i="34" s="1"/>
  <c r="I114" i="34"/>
  <c r="I94" i="34" s="1"/>
  <c r="F114" i="34"/>
  <c r="H114" i="34" s="1"/>
  <c r="E106" i="33"/>
  <c r="I25" i="33"/>
  <c r="I42" i="33" s="1"/>
  <c r="F106" i="33"/>
  <c r="H106" i="33" s="1"/>
  <c r="I106" i="33"/>
  <c r="I97" i="33" s="1"/>
  <c r="F110" i="33"/>
  <c r="H110" i="33" s="1"/>
  <c r="I110" i="33" s="1"/>
  <c r="I95" i="33" s="1"/>
  <c r="F114" i="33"/>
  <c r="H114" i="33" s="1"/>
  <c r="I114" i="33"/>
  <c r="I94" i="33" s="1"/>
  <c r="E106" i="32"/>
  <c r="I110" i="32"/>
  <c r="I95" i="32" s="1"/>
  <c r="F110" i="32"/>
  <c r="H110" i="32" s="1"/>
  <c r="I25" i="32"/>
  <c r="I42" i="32" s="1"/>
  <c r="F106" i="32"/>
  <c r="H106" i="32" s="1"/>
  <c r="I106" i="32" s="1"/>
  <c r="I97" i="32" s="1"/>
  <c r="I46" i="32"/>
  <c r="I193" i="32" s="1"/>
  <c r="H38" i="32"/>
  <c r="H39" i="32"/>
  <c r="H101" i="32"/>
  <c r="H43" i="32"/>
  <c r="F114" i="32"/>
  <c r="H114" i="32" s="1"/>
  <c r="I114" i="32" s="1"/>
  <c r="I94" i="32" s="1"/>
  <c r="E106" i="31"/>
  <c r="F110" i="31"/>
  <c r="H110" i="31" s="1"/>
  <c r="I110" i="31"/>
  <c r="I95" i="31" s="1"/>
  <c r="F106" i="31"/>
  <c r="H106" i="31" s="1"/>
  <c r="I106" i="31" s="1"/>
  <c r="I97" i="31" s="1"/>
  <c r="I25" i="31"/>
  <c r="I42" i="31" s="1"/>
  <c r="F114" i="31"/>
  <c r="H114" i="31" s="1"/>
  <c r="I114" i="31" s="1"/>
  <c r="I94" i="31" s="1"/>
  <c r="H88" i="31"/>
  <c r="H89" i="31" s="1"/>
  <c r="H91" i="31" s="1"/>
  <c r="F106" i="30"/>
  <c r="H106" i="30" s="1"/>
  <c r="I106" i="30" s="1"/>
  <c r="I97" i="30" s="1"/>
  <c r="I25" i="30"/>
  <c r="I42" i="30" s="1"/>
  <c r="F114" i="30"/>
  <c r="H114" i="30" s="1"/>
  <c r="I114" i="30" s="1"/>
  <c r="I94" i="30" s="1"/>
  <c r="H88" i="30"/>
  <c r="H89" i="30" s="1"/>
  <c r="H91" i="30" s="1"/>
  <c r="E106" i="29"/>
  <c r="F106" i="29"/>
  <c r="H106" i="29" s="1"/>
  <c r="I25" i="29"/>
  <c r="I42" i="29" s="1"/>
  <c r="F114" i="29"/>
  <c r="H114" i="29" s="1"/>
  <c r="I114" i="29" s="1"/>
  <c r="I94" i="29" s="1"/>
  <c r="H91" i="29"/>
  <c r="I110" i="29"/>
  <c r="I95" i="29" s="1"/>
  <c r="E106" i="28"/>
  <c r="F106" i="28"/>
  <c r="H106" i="28" s="1"/>
  <c r="I25" i="28"/>
  <c r="I42" i="28" s="1"/>
  <c r="I46" i="28" s="1"/>
  <c r="I106" i="28"/>
  <c r="I97" i="28" s="1"/>
  <c r="I110" i="28"/>
  <c r="I95" i="28" s="1"/>
  <c r="F110" i="28"/>
  <c r="H110" i="28" s="1"/>
  <c r="F114" i="28"/>
  <c r="H114" i="28" s="1"/>
  <c r="I114" i="28"/>
  <c r="I94" i="28" s="1"/>
  <c r="H88" i="28"/>
  <c r="H89" i="28" s="1"/>
  <c r="H91" i="28" s="1"/>
  <c r="F110" i="27"/>
  <c r="H110" i="27" s="1"/>
  <c r="I110" i="27"/>
  <c r="I95" i="27" s="1"/>
  <c r="F106" i="27"/>
  <c r="H106" i="27" s="1"/>
  <c r="I25" i="27"/>
  <c r="I42" i="27" s="1"/>
  <c r="I106" i="27"/>
  <c r="I97" i="27" s="1"/>
  <c r="F114" i="27"/>
  <c r="H114" i="27" s="1"/>
  <c r="I114" i="27" s="1"/>
  <c r="I94" i="27" s="1"/>
  <c r="H88" i="27"/>
  <c r="H89" i="27" s="1"/>
  <c r="H91" i="27" s="1"/>
  <c r="I106" i="26"/>
  <c r="I97" i="26" s="1"/>
  <c r="F106" i="26"/>
  <c r="H106" i="26" s="1"/>
  <c r="I25" i="26"/>
  <c r="I42" i="26" s="1"/>
  <c r="F110" i="26"/>
  <c r="H110" i="26" s="1"/>
  <c r="I110" i="26"/>
  <c r="I95" i="26" s="1"/>
  <c r="F114" i="26"/>
  <c r="H114" i="26" s="1"/>
  <c r="I114" i="26" s="1"/>
  <c r="I94" i="26" s="1"/>
  <c r="E106" i="25"/>
  <c r="F110" i="25"/>
  <c r="H110" i="25" s="1"/>
  <c r="I110" i="25"/>
  <c r="I95" i="25" s="1"/>
  <c r="F106" i="25"/>
  <c r="H106" i="25" s="1"/>
  <c r="I25" i="25"/>
  <c r="I42" i="25" s="1"/>
  <c r="I106" i="25"/>
  <c r="I97" i="25" s="1"/>
  <c r="F114" i="25"/>
  <c r="H114" i="25" s="1"/>
  <c r="I114" i="25"/>
  <c r="I94" i="25" s="1"/>
  <c r="H88" i="25"/>
  <c r="H89" i="25" s="1"/>
  <c r="H91" i="25" s="1"/>
  <c r="F106" i="24"/>
  <c r="H106" i="24" s="1"/>
  <c r="I25" i="24"/>
  <c r="I42" i="24" s="1"/>
  <c r="I106" i="24"/>
  <c r="I97" i="24" s="1"/>
  <c r="F110" i="24"/>
  <c r="H110" i="24" s="1"/>
  <c r="I110" i="24"/>
  <c r="I95" i="24" s="1"/>
  <c r="F114" i="24"/>
  <c r="H114" i="24" s="1"/>
  <c r="I114" i="24" s="1"/>
  <c r="I94" i="24" s="1"/>
  <c r="F110" i="23"/>
  <c r="H110" i="23" s="1"/>
  <c r="I110" i="23"/>
  <c r="I95" i="23" s="1"/>
  <c r="I25" i="23"/>
  <c r="I42" i="23" s="1"/>
  <c r="I46" i="23" s="1"/>
  <c r="F106" i="23"/>
  <c r="H106" i="23" s="1"/>
  <c r="I106" i="23"/>
  <c r="I97" i="23" s="1"/>
  <c r="F114" i="23"/>
  <c r="H114" i="23" s="1"/>
  <c r="I114" i="23" s="1"/>
  <c r="I94" i="23" s="1"/>
  <c r="I25" i="22"/>
  <c r="I42" i="22" s="1"/>
  <c r="I46" i="22" s="1"/>
  <c r="F106" i="22"/>
  <c r="H106" i="22" s="1"/>
  <c r="I106" i="22" s="1"/>
  <c r="I97" i="22" s="1"/>
  <c r="F110" i="22"/>
  <c r="H110" i="22" s="1"/>
  <c r="I110" i="22"/>
  <c r="I95" i="22" s="1"/>
  <c r="I114" i="22"/>
  <c r="I94" i="22" s="1"/>
  <c r="F114" i="22"/>
  <c r="H114" i="22" s="1"/>
  <c r="H88" i="22"/>
  <c r="H89" i="22" s="1"/>
  <c r="H91" i="22" s="1"/>
  <c r="E114" i="20"/>
  <c r="F114" i="20" s="1"/>
  <c r="H114" i="20" s="1"/>
  <c r="I114" i="20" s="1"/>
  <c r="I94" i="20" s="1"/>
  <c r="F110" i="21"/>
  <c r="H110" i="21" s="1"/>
  <c r="I110" i="21" s="1"/>
  <c r="I95" i="21" s="1"/>
  <c r="F114" i="21"/>
  <c r="H114" i="21" s="1"/>
  <c r="I114" i="21" s="1"/>
  <c r="I94" i="21" s="1"/>
  <c r="F106" i="21"/>
  <c r="H106" i="21" s="1"/>
  <c r="I106" i="21" s="1"/>
  <c r="I97" i="21" s="1"/>
  <c r="I25" i="21"/>
  <c r="I42" i="21" s="1"/>
  <c r="H88" i="20"/>
  <c r="H89" i="20" s="1"/>
  <c r="H91" i="20" s="1"/>
  <c r="I110" i="20"/>
  <c r="I95" i="20" s="1"/>
  <c r="I25" i="20"/>
  <c r="I42" i="20" s="1"/>
  <c r="F106" i="20"/>
  <c r="H106" i="20" s="1"/>
  <c r="I106" i="20" s="1"/>
  <c r="I97" i="20" s="1"/>
  <c r="F106" i="19"/>
  <c r="H106" i="19" s="1"/>
  <c r="I106" i="19" s="1"/>
  <c r="I97" i="19" s="1"/>
  <c r="I25" i="19"/>
  <c r="I42" i="19" s="1"/>
  <c r="I46" i="19" s="1"/>
  <c r="F110" i="19"/>
  <c r="H110" i="19" s="1"/>
  <c r="I110" i="19" s="1"/>
  <c r="I95" i="19" s="1"/>
  <c r="H95" i="19" s="1"/>
  <c r="F114" i="19"/>
  <c r="H114" i="19" s="1"/>
  <c r="I114" i="19"/>
  <c r="I94" i="19" s="1"/>
  <c r="H88" i="19"/>
  <c r="H89" i="19" s="1"/>
  <c r="H91" i="19" s="1"/>
  <c r="E106" i="18"/>
  <c r="F110" i="18"/>
  <c r="H110" i="18" s="1"/>
  <c r="I110" i="18" s="1"/>
  <c r="I95" i="18" s="1"/>
  <c r="I25" i="18"/>
  <c r="I42" i="18" s="1"/>
  <c r="F106" i="18"/>
  <c r="H106" i="18" s="1"/>
  <c r="I106" i="18"/>
  <c r="I97" i="18" s="1"/>
  <c r="F114" i="18"/>
  <c r="H114" i="18" s="1"/>
  <c r="I114" i="18" s="1"/>
  <c r="I94" i="18" s="1"/>
  <c r="H88" i="18"/>
  <c r="H89" i="18" s="1"/>
  <c r="H91" i="18" s="1"/>
  <c r="E106" i="17"/>
  <c r="F110" i="17"/>
  <c r="H110" i="17" s="1"/>
  <c r="I110" i="17"/>
  <c r="I95" i="17" s="1"/>
  <c r="I25" i="17"/>
  <c r="I42" i="17" s="1"/>
  <c r="I46" i="17" s="1"/>
  <c r="F106" i="17"/>
  <c r="H106" i="17" s="1"/>
  <c r="I114" i="17"/>
  <c r="I94" i="17" s="1"/>
  <c r="F114" i="17"/>
  <c r="H114" i="17" s="1"/>
  <c r="H88" i="17"/>
  <c r="H89" i="17" s="1"/>
  <c r="H91" i="17" s="1"/>
  <c r="E106" i="16"/>
  <c r="I106" i="16" s="1"/>
  <c r="I97" i="16" s="1"/>
  <c r="I25" i="16"/>
  <c r="I42" i="16" s="1"/>
  <c r="I46" i="16" s="1"/>
  <c r="F106" i="16"/>
  <c r="H106" i="16" s="1"/>
  <c r="F110" i="16"/>
  <c r="H110" i="16" s="1"/>
  <c r="I110" i="16"/>
  <c r="I95" i="16" s="1"/>
  <c r="F114" i="16"/>
  <c r="H114" i="16" s="1"/>
  <c r="I114" i="16" s="1"/>
  <c r="I94" i="16" s="1"/>
  <c r="H88" i="16"/>
  <c r="H89" i="16" s="1"/>
  <c r="H91" i="16" s="1"/>
  <c r="I25" i="15"/>
  <c r="I42" i="15" s="1"/>
  <c r="F106" i="15"/>
  <c r="H106" i="15" s="1"/>
  <c r="I106" i="15" s="1"/>
  <c r="I97" i="15" s="1"/>
  <c r="F110" i="15"/>
  <c r="H110" i="15" s="1"/>
  <c r="I110" i="15"/>
  <c r="I95" i="15" s="1"/>
  <c r="F114" i="15"/>
  <c r="H114" i="15" s="1"/>
  <c r="I114" i="15" s="1"/>
  <c r="I94" i="15" s="1"/>
  <c r="H88" i="15"/>
  <c r="H89" i="15" s="1"/>
  <c r="H91" i="15" s="1"/>
  <c r="E106" i="14"/>
  <c r="F110" i="14"/>
  <c r="H110" i="14" s="1"/>
  <c r="I110" i="14" s="1"/>
  <c r="I95" i="14" s="1"/>
  <c r="H95" i="14" s="1"/>
  <c r="H98" i="14"/>
  <c r="F114" i="14"/>
  <c r="H114" i="14" s="1"/>
  <c r="I114" i="14" s="1"/>
  <c r="I94" i="14" s="1"/>
  <c r="H39" i="14"/>
  <c r="H43" i="14"/>
  <c r="F106" i="14"/>
  <c r="H106" i="14" s="1"/>
  <c r="I25" i="14"/>
  <c r="I42" i="14" s="1"/>
  <c r="I46" i="14"/>
  <c r="H38" i="14"/>
  <c r="I193" i="14"/>
  <c r="E106" i="13"/>
  <c r="I106" i="13" s="1"/>
  <c r="I97" i="13" s="1"/>
  <c r="I25" i="13"/>
  <c r="I42" i="13" s="1"/>
  <c r="F106" i="13"/>
  <c r="H106" i="13" s="1"/>
  <c r="I46" i="13"/>
  <c r="H38" i="13"/>
  <c r="F114" i="13"/>
  <c r="H114" i="13" s="1"/>
  <c r="I114" i="13" s="1"/>
  <c r="I94" i="13" s="1"/>
  <c r="I193" i="13"/>
  <c r="I106" i="38" l="1"/>
  <c r="I97" i="38" s="1"/>
  <c r="I130" i="38" s="1"/>
  <c r="I143" i="38"/>
  <c r="I46" i="38"/>
  <c r="H97" i="37"/>
  <c r="I143" i="37"/>
  <c r="I130" i="37"/>
  <c r="I193" i="37"/>
  <c r="H39" i="37"/>
  <c r="H42" i="37"/>
  <c r="H101" i="37"/>
  <c r="I76" i="37"/>
  <c r="I62" i="37"/>
  <c r="A145" i="37"/>
  <c r="I59" i="37"/>
  <c r="I83" i="37"/>
  <c r="A132" i="37"/>
  <c r="I65" i="37"/>
  <c r="I77" i="37"/>
  <c r="H40" i="37"/>
  <c r="I75" i="37"/>
  <c r="I61" i="37"/>
  <c r="I88" i="37"/>
  <c r="I89" i="37" s="1"/>
  <c r="I74" i="37"/>
  <c r="I60" i="37"/>
  <c r="H96" i="37"/>
  <c r="I73" i="37"/>
  <c r="I84" i="37"/>
  <c r="H98" i="37"/>
  <c r="I63" i="37"/>
  <c r="H44" i="37"/>
  <c r="I173" i="37"/>
  <c r="I72" i="37"/>
  <c r="I58" i="37"/>
  <c r="I71" i="37"/>
  <c r="H100" i="37"/>
  <c r="I70" i="37"/>
  <c r="H99" i="37"/>
  <c r="I82" i="37"/>
  <c r="H45" i="37"/>
  <c r="H41" i="37"/>
  <c r="I64" i="37"/>
  <c r="I102" i="37"/>
  <c r="H94" i="37"/>
  <c r="I102" i="36"/>
  <c r="I46" i="36"/>
  <c r="I76" i="35"/>
  <c r="I62" i="35"/>
  <c r="H101" i="35"/>
  <c r="H99" i="35"/>
  <c r="I75" i="35"/>
  <c r="I61" i="35"/>
  <c r="I72" i="35"/>
  <c r="I70" i="35"/>
  <c r="I78" i="35" s="1"/>
  <c r="A132" i="35"/>
  <c r="I65" i="35"/>
  <c r="I88" i="35"/>
  <c r="I89" i="35" s="1"/>
  <c r="I74" i="35"/>
  <c r="I60" i="35"/>
  <c r="H41" i="35"/>
  <c r="A145" i="35"/>
  <c r="H96" i="35"/>
  <c r="I73" i="35"/>
  <c r="I59" i="35"/>
  <c r="I58" i="35"/>
  <c r="H100" i="35"/>
  <c r="I84" i="35"/>
  <c r="I83" i="35"/>
  <c r="I82" i="35"/>
  <c r="I85" i="35" s="1"/>
  <c r="H45" i="35"/>
  <c r="I64" i="35"/>
  <c r="I173" i="35"/>
  <c r="I77" i="35"/>
  <c r="I63" i="35"/>
  <c r="H44" i="35"/>
  <c r="H40" i="35"/>
  <c r="I71" i="35"/>
  <c r="H43" i="35"/>
  <c r="H98" i="35"/>
  <c r="H38" i="35"/>
  <c r="H46" i="35" s="1"/>
  <c r="I193" i="35"/>
  <c r="H39" i="35"/>
  <c r="I102" i="35"/>
  <c r="H94" i="35"/>
  <c r="H95" i="35"/>
  <c r="H97" i="35"/>
  <c r="I143" i="35"/>
  <c r="I130" i="35"/>
  <c r="H42" i="35"/>
  <c r="I76" i="34"/>
  <c r="I62" i="34"/>
  <c r="A145" i="34"/>
  <c r="H96" i="34"/>
  <c r="I73" i="34"/>
  <c r="I59" i="34"/>
  <c r="H99" i="34"/>
  <c r="I82" i="34"/>
  <c r="I85" i="34" s="1"/>
  <c r="H45" i="34"/>
  <c r="H41" i="34"/>
  <c r="H46" i="34" s="1"/>
  <c r="I63" i="34"/>
  <c r="H40" i="34"/>
  <c r="I75" i="34"/>
  <c r="I61" i="34"/>
  <c r="I72" i="34"/>
  <c r="I83" i="34"/>
  <c r="H98" i="34"/>
  <c r="I64" i="34"/>
  <c r="H44" i="34"/>
  <c r="I88" i="34"/>
  <c r="I89" i="34" s="1"/>
  <c r="I74" i="34"/>
  <c r="I60" i="34"/>
  <c r="H101" i="34"/>
  <c r="I58" i="34"/>
  <c r="I71" i="34"/>
  <c r="H100" i="34"/>
  <c r="I84" i="34"/>
  <c r="I70" i="34"/>
  <c r="A132" i="34"/>
  <c r="I65" i="34"/>
  <c r="I173" i="34"/>
  <c r="I77" i="34"/>
  <c r="I143" i="34"/>
  <c r="I130" i="34"/>
  <c r="H97" i="34"/>
  <c r="H42" i="34"/>
  <c r="I102" i="34"/>
  <c r="H94" i="34"/>
  <c r="I193" i="34"/>
  <c r="I102" i="33"/>
  <c r="I143" i="33"/>
  <c r="I130" i="33"/>
  <c r="I46" i="33"/>
  <c r="H94" i="33" s="1"/>
  <c r="I102" i="32"/>
  <c r="H94" i="32"/>
  <c r="H97" i="32"/>
  <c r="I130" i="32"/>
  <c r="I143" i="32"/>
  <c r="H42" i="32"/>
  <c r="H46" i="32" s="1"/>
  <c r="I76" i="32"/>
  <c r="I62" i="32"/>
  <c r="I59" i="32"/>
  <c r="H100" i="32"/>
  <c r="I84" i="32"/>
  <c r="H45" i="32"/>
  <c r="H41" i="32"/>
  <c r="I173" i="32"/>
  <c r="I63" i="32"/>
  <c r="H40" i="32"/>
  <c r="I75" i="32"/>
  <c r="I61" i="32"/>
  <c r="H96" i="32"/>
  <c r="I73" i="32"/>
  <c r="I70" i="32"/>
  <c r="I83" i="32"/>
  <c r="H99" i="32"/>
  <c r="A132" i="32"/>
  <c r="H98" i="32"/>
  <c r="I64" i="32"/>
  <c r="I77" i="32"/>
  <c r="H44" i="32"/>
  <c r="I88" i="32"/>
  <c r="I89" i="32" s="1"/>
  <c r="I74" i="32"/>
  <c r="I60" i="32"/>
  <c r="A145" i="32"/>
  <c r="I72" i="32"/>
  <c r="I58" i="32"/>
  <c r="I66" i="32" s="1"/>
  <c r="I71" i="32"/>
  <c r="I82" i="32"/>
  <c r="I65" i="32"/>
  <c r="H95" i="32"/>
  <c r="I102" i="31"/>
  <c r="I143" i="31"/>
  <c r="I130" i="31"/>
  <c r="I46" i="31"/>
  <c r="H97" i="31" s="1"/>
  <c r="H95" i="31"/>
  <c r="I102" i="30"/>
  <c r="I130" i="30"/>
  <c r="I143" i="30"/>
  <c r="I46" i="30"/>
  <c r="H42" i="30" s="1"/>
  <c r="I106" i="29"/>
  <c r="I97" i="29" s="1"/>
  <c r="I102" i="29"/>
  <c r="I143" i="29"/>
  <c r="I130" i="29"/>
  <c r="I46" i="29"/>
  <c r="H94" i="29" s="1"/>
  <c r="H95" i="29"/>
  <c r="I76" i="28"/>
  <c r="I62" i="28"/>
  <c r="I65" i="28"/>
  <c r="I64" i="28"/>
  <c r="H40" i="28"/>
  <c r="I75" i="28"/>
  <c r="I61" i="28"/>
  <c r="I72" i="28"/>
  <c r="H99" i="28"/>
  <c r="I82" i="28"/>
  <c r="H41" i="28"/>
  <c r="A132" i="28"/>
  <c r="H98" i="28"/>
  <c r="I77" i="28"/>
  <c r="I63" i="28"/>
  <c r="H44" i="28"/>
  <c r="I88" i="28"/>
  <c r="I89" i="28" s="1"/>
  <c r="I74" i="28"/>
  <c r="I60" i="28"/>
  <c r="H101" i="28"/>
  <c r="I58" i="28"/>
  <c r="I66" i="28" s="1"/>
  <c r="I84" i="28"/>
  <c r="I83" i="28"/>
  <c r="A145" i="28"/>
  <c r="H96" i="28"/>
  <c r="I73" i="28"/>
  <c r="I59" i="28"/>
  <c r="I71" i="28"/>
  <c r="H100" i="28"/>
  <c r="I70" i="28"/>
  <c r="I173" i="28"/>
  <c r="H39" i="28"/>
  <c r="H43" i="28"/>
  <c r="H45" i="28"/>
  <c r="H38" i="28"/>
  <c r="H46" i="28" s="1"/>
  <c r="I193" i="28"/>
  <c r="H95" i="28"/>
  <c r="H97" i="28"/>
  <c r="I143" i="28"/>
  <c r="I130" i="28"/>
  <c r="H42" i="28"/>
  <c r="I102" i="28"/>
  <c r="H94" i="28"/>
  <c r="I102" i="27"/>
  <c r="I143" i="27"/>
  <c r="I130" i="27"/>
  <c r="I46" i="27"/>
  <c r="H95" i="27"/>
  <c r="H94" i="26"/>
  <c r="I102" i="26"/>
  <c r="I46" i="26"/>
  <c r="H95" i="26"/>
  <c r="I143" i="26"/>
  <c r="H97" i="26"/>
  <c r="I130" i="26"/>
  <c r="I102" i="25"/>
  <c r="I143" i="25"/>
  <c r="I130" i="25"/>
  <c r="I46" i="25"/>
  <c r="H42" i="25" s="1"/>
  <c r="I102" i="24"/>
  <c r="I130" i="24"/>
  <c r="I143" i="24"/>
  <c r="I46" i="24"/>
  <c r="H94" i="24" s="1"/>
  <c r="I102" i="23"/>
  <c r="H94" i="23"/>
  <c r="I76" i="23"/>
  <c r="I62" i="23"/>
  <c r="I75" i="23"/>
  <c r="I61" i="23"/>
  <c r="I88" i="23"/>
  <c r="I89" i="23" s="1"/>
  <c r="I74" i="23"/>
  <c r="I60" i="23"/>
  <c r="H96" i="23"/>
  <c r="I73" i="23"/>
  <c r="I59" i="23"/>
  <c r="I72" i="23"/>
  <c r="I58" i="23"/>
  <c r="I71" i="23"/>
  <c r="H99" i="23"/>
  <c r="H41" i="23"/>
  <c r="I65" i="23"/>
  <c r="A145" i="23"/>
  <c r="I77" i="23"/>
  <c r="I82" i="23"/>
  <c r="I63" i="23"/>
  <c r="H40" i="23"/>
  <c r="I84" i="23"/>
  <c r="I70" i="23"/>
  <c r="I83" i="23"/>
  <c r="A132" i="23"/>
  <c r="I64" i="23"/>
  <c r="I173" i="23"/>
  <c r="H98" i="23"/>
  <c r="H100" i="23"/>
  <c r="H44" i="23"/>
  <c r="H39" i="23"/>
  <c r="H45" i="23"/>
  <c r="H38" i="23"/>
  <c r="H43" i="23"/>
  <c r="I193" i="23"/>
  <c r="H101" i="23"/>
  <c r="H95" i="23"/>
  <c r="H97" i="23"/>
  <c r="I143" i="23"/>
  <c r="I130" i="23"/>
  <c r="H42" i="23"/>
  <c r="H39" i="22"/>
  <c r="I193" i="22"/>
  <c r="H95" i="22"/>
  <c r="H97" i="22"/>
  <c r="I143" i="22"/>
  <c r="I130" i="22"/>
  <c r="I102" i="22"/>
  <c r="H94" i="22"/>
  <c r="I76" i="22"/>
  <c r="I62" i="22"/>
  <c r="I58" i="22"/>
  <c r="I71" i="22"/>
  <c r="I84" i="22"/>
  <c r="I83" i="22"/>
  <c r="I82" i="22"/>
  <c r="H45" i="22"/>
  <c r="A132" i="22"/>
  <c r="I65" i="22"/>
  <c r="H44" i="22"/>
  <c r="I75" i="22"/>
  <c r="I61" i="22"/>
  <c r="I88" i="22"/>
  <c r="I89" i="22" s="1"/>
  <c r="I74" i="22"/>
  <c r="I60" i="22"/>
  <c r="H43" i="22"/>
  <c r="H101" i="22"/>
  <c r="I72" i="22"/>
  <c r="H100" i="22"/>
  <c r="I70" i="22"/>
  <c r="H99" i="22"/>
  <c r="H41" i="22"/>
  <c r="H98" i="22"/>
  <c r="I64" i="22"/>
  <c r="I173" i="22"/>
  <c r="I77" i="22"/>
  <c r="I63" i="22"/>
  <c r="H40" i="22"/>
  <c r="A145" i="22"/>
  <c r="H96" i="22"/>
  <c r="I73" i="22"/>
  <c r="I59" i="22"/>
  <c r="H38" i="22"/>
  <c r="H42" i="22"/>
  <c r="I130" i="21"/>
  <c r="I143" i="21"/>
  <c r="I46" i="21"/>
  <c r="I102" i="21"/>
  <c r="H94" i="21"/>
  <c r="I143" i="20"/>
  <c r="I130" i="20"/>
  <c r="I102" i="20"/>
  <c r="I46" i="20"/>
  <c r="H95" i="20"/>
  <c r="I76" i="19"/>
  <c r="I62" i="19"/>
  <c r="I71" i="19"/>
  <c r="H99" i="19"/>
  <c r="I82" i="19"/>
  <c r="H45" i="19"/>
  <c r="A132" i="19"/>
  <c r="I173" i="19"/>
  <c r="H44" i="19"/>
  <c r="I75" i="19"/>
  <c r="I61" i="19"/>
  <c r="I84" i="19"/>
  <c r="I65" i="19"/>
  <c r="I64" i="19"/>
  <c r="I88" i="19"/>
  <c r="I89" i="19" s="1"/>
  <c r="I74" i="19"/>
  <c r="I60" i="19"/>
  <c r="H43" i="19"/>
  <c r="H39" i="19"/>
  <c r="I83" i="19"/>
  <c r="H41" i="19"/>
  <c r="H98" i="19"/>
  <c r="I77" i="19"/>
  <c r="I63" i="19"/>
  <c r="H40" i="19"/>
  <c r="A145" i="19"/>
  <c r="H96" i="19"/>
  <c r="I73" i="19"/>
  <c r="I59" i="19"/>
  <c r="H101" i="19"/>
  <c r="I72" i="19"/>
  <c r="I58" i="19"/>
  <c r="H100" i="19"/>
  <c r="I70" i="19"/>
  <c r="I193" i="19"/>
  <c r="H38" i="19"/>
  <c r="H97" i="19"/>
  <c r="I130" i="19"/>
  <c r="I143" i="19"/>
  <c r="I102" i="19"/>
  <c r="H94" i="19"/>
  <c r="H42" i="19"/>
  <c r="I102" i="18"/>
  <c r="I143" i="18"/>
  <c r="I130" i="18"/>
  <c r="I46" i="18"/>
  <c r="I106" i="17"/>
  <c r="I97" i="17" s="1"/>
  <c r="H97" i="17" s="1"/>
  <c r="I130" i="17"/>
  <c r="I143" i="17"/>
  <c r="I76" i="17"/>
  <c r="I62" i="17"/>
  <c r="I83" i="17"/>
  <c r="I65" i="17"/>
  <c r="I64" i="17"/>
  <c r="I173" i="17"/>
  <c r="I63" i="17"/>
  <c r="H40" i="17"/>
  <c r="I75" i="17"/>
  <c r="I61" i="17"/>
  <c r="H45" i="17"/>
  <c r="I88" i="17"/>
  <c r="I89" i="17" s="1"/>
  <c r="I74" i="17"/>
  <c r="I60" i="17"/>
  <c r="A145" i="17"/>
  <c r="H96" i="17"/>
  <c r="I73" i="17"/>
  <c r="I59" i="17"/>
  <c r="I71" i="17"/>
  <c r="H100" i="17"/>
  <c r="I84" i="17"/>
  <c r="H101" i="17"/>
  <c r="I72" i="17"/>
  <c r="I58" i="17"/>
  <c r="I70" i="17"/>
  <c r="H99" i="17"/>
  <c r="I82" i="17"/>
  <c r="H41" i="17"/>
  <c r="A132" i="17"/>
  <c r="I77" i="17"/>
  <c r="H44" i="17"/>
  <c r="H43" i="17"/>
  <c r="H98" i="17"/>
  <c r="H39" i="17"/>
  <c r="I193" i="17"/>
  <c r="H38" i="17"/>
  <c r="H94" i="17"/>
  <c r="I102" i="17"/>
  <c r="H42" i="17"/>
  <c r="H95" i="17"/>
  <c r="I102" i="16"/>
  <c r="H94" i="16"/>
  <c r="I76" i="16"/>
  <c r="I62" i="16"/>
  <c r="I83" i="16"/>
  <c r="H99" i="16"/>
  <c r="I82" i="16"/>
  <c r="H45" i="16"/>
  <c r="I65" i="16"/>
  <c r="H40" i="16"/>
  <c r="I75" i="16"/>
  <c r="I61" i="16"/>
  <c r="H41" i="16"/>
  <c r="I88" i="16"/>
  <c r="I89" i="16" s="1"/>
  <c r="I74" i="16"/>
  <c r="I60" i="16"/>
  <c r="H43" i="16"/>
  <c r="H39" i="16"/>
  <c r="I71" i="16"/>
  <c r="H100" i="16"/>
  <c r="H98" i="16"/>
  <c r="I64" i="16"/>
  <c r="A145" i="16"/>
  <c r="H96" i="16"/>
  <c r="I73" i="16"/>
  <c r="I59" i="16"/>
  <c r="I173" i="16"/>
  <c r="I77" i="16"/>
  <c r="I63" i="16"/>
  <c r="H44" i="16"/>
  <c r="H101" i="16"/>
  <c r="I72" i="16"/>
  <c r="I58" i="16"/>
  <c r="I84" i="16"/>
  <c r="I70" i="16"/>
  <c r="I78" i="16" s="1"/>
  <c r="A132" i="16"/>
  <c r="H38" i="16"/>
  <c r="I193" i="16"/>
  <c r="H95" i="16"/>
  <c r="H97" i="16"/>
  <c r="I130" i="16"/>
  <c r="I143" i="16"/>
  <c r="H42" i="16"/>
  <c r="I102" i="15"/>
  <c r="I143" i="15"/>
  <c r="I130" i="15"/>
  <c r="I46" i="15"/>
  <c r="H94" i="15" s="1"/>
  <c r="I106" i="14"/>
  <c r="I97" i="14" s="1"/>
  <c r="I130" i="14" s="1"/>
  <c r="I143" i="14"/>
  <c r="I102" i="14"/>
  <c r="H94" i="14"/>
  <c r="I76" i="14"/>
  <c r="I62" i="14"/>
  <c r="I59" i="14"/>
  <c r="I82" i="14"/>
  <c r="H45" i="14"/>
  <c r="I65" i="14"/>
  <c r="I64" i="14"/>
  <c r="I173" i="14"/>
  <c r="I77" i="14"/>
  <c r="I63" i="14"/>
  <c r="H40" i="14"/>
  <c r="H46" i="14" s="1"/>
  <c r="I75" i="14"/>
  <c r="I61" i="14"/>
  <c r="A145" i="14"/>
  <c r="H96" i="14"/>
  <c r="I73" i="14"/>
  <c r="H100" i="14"/>
  <c r="I84" i="14"/>
  <c r="H99" i="14"/>
  <c r="H41" i="14"/>
  <c r="A132" i="14"/>
  <c r="I88" i="14"/>
  <c r="I89" i="14" s="1"/>
  <c r="I74" i="14"/>
  <c r="I60" i="14"/>
  <c r="I70" i="14"/>
  <c r="I72" i="14"/>
  <c r="I58" i="14"/>
  <c r="I71" i="14"/>
  <c r="I83" i="14"/>
  <c r="H44" i="14"/>
  <c r="H42" i="14"/>
  <c r="H101" i="14"/>
  <c r="H94" i="13"/>
  <c r="I102" i="13"/>
  <c r="I130" i="13"/>
  <c r="H97" i="13"/>
  <c r="I143" i="13"/>
  <c r="H42" i="13"/>
  <c r="I76" i="13"/>
  <c r="I62" i="13"/>
  <c r="A145" i="13"/>
  <c r="H96" i="13"/>
  <c r="I73" i="13"/>
  <c r="I59" i="13"/>
  <c r="H100" i="13"/>
  <c r="I84" i="13"/>
  <c r="I70" i="13"/>
  <c r="I83" i="13"/>
  <c r="H99" i="13"/>
  <c r="I82" i="13"/>
  <c r="I85" i="13" s="1"/>
  <c r="H45" i="13"/>
  <c r="H41" i="13"/>
  <c r="A132" i="13"/>
  <c r="I65" i="13"/>
  <c r="H98" i="13"/>
  <c r="I64" i="13"/>
  <c r="I173" i="13"/>
  <c r="I75" i="13"/>
  <c r="I61" i="13"/>
  <c r="I88" i="13"/>
  <c r="I89" i="13" s="1"/>
  <c r="I74" i="13"/>
  <c r="I60" i="13"/>
  <c r="H43" i="13"/>
  <c r="H39" i="13"/>
  <c r="H46" i="13" s="1"/>
  <c r="I72" i="13"/>
  <c r="I58" i="13"/>
  <c r="I66" i="13" s="1"/>
  <c r="I71" i="13"/>
  <c r="I77" i="13"/>
  <c r="H44" i="13"/>
  <c r="H40" i="13"/>
  <c r="I63" i="13"/>
  <c r="H101" i="13"/>
  <c r="H95" i="13"/>
  <c r="I102" i="38" l="1"/>
  <c r="G132" i="38" s="1"/>
  <c r="I76" i="38"/>
  <c r="I62" i="38"/>
  <c r="I75" i="38"/>
  <c r="I61" i="38"/>
  <c r="I88" i="38"/>
  <c r="I89" i="38" s="1"/>
  <c r="I74" i="38"/>
  <c r="I60" i="38"/>
  <c r="H43" i="38"/>
  <c r="H39" i="38"/>
  <c r="A145" i="38"/>
  <c r="H96" i="38"/>
  <c r="I73" i="38"/>
  <c r="I59" i="38"/>
  <c r="H101" i="38"/>
  <c r="I72" i="38"/>
  <c r="I58" i="38"/>
  <c r="I71" i="38"/>
  <c r="I173" i="38"/>
  <c r="I84" i="38"/>
  <c r="H99" i="38"/>
  <c r="I83" i="38"/>
  <c r="H40" i="38"/>
  <c r="I82" i="38"/>
  <c r="I85" i="38" s="1"/>
  <c r="H45" i="38"/>
  <c r="H98" i="38"/>
  <c r="I77" i="38"/>
  <c r="H44" i="38"/>
  <c r="A132" i="38"/>
  <c r="I70" i="38"/>
  <c r="I65" i="38"/>
  <c r="I64" i="38"/>
  <c r="H41" i="38"/>
  <c r="H100" i="38"/>
  <c r="I63" i="38"/>
  <c r="H95" i="38"/>
  <c r="I193" i="38"/>
  <c r="H38" i="38"/>
  <c r="H42" i="38"/>
  <c r="H94" i="38"/>
  <c r="H97" i="38"/>
  <c r="I78" i="37"/>
  <c r="H46" i="37"/>
  <c r="H102" i="37"/>
  <c r="H116" i="37" s="1"/>
  <c r="D145" i="37"/>
  <c r="D132" i="37"/>
  <c r="I66" i="37"/>
  <c r="I175" i="37"/>
  <c r="G145" i="37"/>
  <c r="G132" i="37"/>
  <c r="F145" i="37"/>
  <c r="F132" i="37"/>
  <c r="I85" i="37"/>
  <c r="I76" i="36"/>
  <c r="I62" i="36"/>
  <c r="I88" i="36"/>
  <c r="I89" i="36" s="1"/>
  <c r="I74" i="36"/>
  <c r="I60" i="36"/>
  <c r="H43" i="36"/>
  <c r="H39" i="36"/>
  <c r="A145" i="36"/>
  <c r="H101" i="36"/>
  <c r="I72" i="36"/>
  <c r="I58" i="36"/>
  <c r="I66" i="36" s="1"/>
  <c r="I71" i="36"/>
  <c r="H100" i="36"/>
  <c r="I84" i="36"/>
  <c r="I70" i="36"/>
  <c r="I75" i="36"/>
  <c r="I61" i="36"/>
  <c r="H96" i="36"/>
  <c r="I73" i="36"/>
  <c r="I59" i="36"/>
  <c r="I64" i="36"/>
  <c r="I63" i="36"/>
  <c r="H45" i="36"/>
  <c r="I82" i="36"/>
  <c r="H44" i="36"/>
  <c r="H98" i="36"/>
  <c r="I77" i="36"/>
  <c r="H41" i="36"/>
  <c r="I65" i="36"/>
  <c r="H40" i="36"/>
  <c r="I173" i="36"/>
  <c r="A132" i="36"/>
  <c r="I83" i="36"/>
  <c r="H99" i="36"/>
  <c r="H38" i="36"/>
  <c r="H46" i="36" s="1"/>
  <c r="H97" i="36"/>
  <c r="H95" i="36"/>
  <c r="I193" i="36"/>
  <c r="H42" i="36"/>
  <c r="H94" i="36"/>
  <c r="G132" i="36"/>
  <c r="I175" i="36"/>
  <c r="G145" i="36"/>
  <c r="E145" i="35"/>
  <c r="E132" i="35"/>
  <c r="I66" i="35"/>
  <c r="H102" i="35"/>
  <c r="H116" i="35" s="1"/>
  <c r="F132" i="35"/>
  <c r="F145" i="35"/>
  <c r="G132" i="35"/>
  <c r="I175" i="35"/>
  <c r="G145" i="35"/>
  <c r="D145" i="35"/>
  <c r="D132" i="35"/>
  <c r="F132" i="34"/>
  <c r="F145" i="34"/>
  <c r="H102" i="34"/>
  <c r="H116" i="34" s="1"/>
  <c r="I78" i="34"/>
  <c r="G132" i="34"/>
  <c r="I175" i="34"/>
  <c r="G145" i="34"/>
  <c r="E145" i="34"/>
  <c r="E132" i="34"/>
  <c r="I66" i="34"/>
  <c r="I175" i="33"/>
  <c r="G132" i="33"/>
  <c r="G145" i="33"/>
  <c r="I76" i="33"/>
  <c r="I62" i="33"/>
  <c r="I58" i="33"/>
  <c r="I71" i="33"/>
  <c r="I173" i="33"/>
  <c r="H44" i="33"/>
  <c r="I75" i="33"/>
  <c r="I61" i="33"/>
  <c r="H96" i="33"/>
  <c r="I73" i="33"/>
  <c r="I59" i="33"/>
  <c r="H101" i="33"/>
  <c r="I72" i="33"/>
  <c r="H100" i="33"/>
  <c r="I70" i="33"/>
  <c r="I83" i="33"/>
  <c r="H99" i="33"/>
  <c r="I82" i="33"/>
  <c r="I85" i="33" s="1"/>
  <c r="H45" i="33"/>
  <c r="H41" i="33"/>
  <c r="I65" i="33"/>
  <c r="I64" i="33"/>
  <c r="I77" i="33"/>
  <c r="I63" i="33"/>
  <c r="H40" i="33"/>
  <c r="I88" i="33"/>
  <c r="I89" i="33" s="1"/>
  <c r="I74" i="33"/>
  <c r="I60" i="33"/>
  <c r="H43" i="33"/>
  <c r="H39" i="33"/>
  <c r="A145" i="33"/>
  <c r="I84" i="33"/>
  <c r="A132" i="33"/>
  <c r="H98" i="33"/>
  <c r="I193" i="33"/>
  <c r="H38" i="33"/>
  <c r="H42" i="33"/>
  <c r="H97" i="33"/>
  <c r="H95" i="33"/>
  <c r="H102" i="33" s="1"/>
  <c r="I78" i="32"/>
  <c r="F145" i="32"/>
  <c r="F132" i="32"/>
  <c r="C132" i="32"/>
  <c r="C145" i="32"/>
  <c r="I85" i="32"/>
  <c r="I91" i="32" s="1"/>
  <c r="I116" i="32" s="1"/>
  <c r="A161" i="32" s="1"/>
  <c r="H102" i="32"/>
  <c r="H116" i="32" s="1"/>
  <c r="I175" i="32"/>
  <c r="G145" i="32"/>
  <c r="G132" i="32"/>
  <c r="H42" i="31"/>
  <c r="G132" i="31"/>
  <c r="I175" i="31"/>
  <c r="G145" i="31"/>
  <c r="I76" i="31"/>
  <c r="I62" i="31"/>
  <c r="I75" i="31"/>
  <c r="I61" i="31"/>
  <c r="H101" i="31"/>
  <c r="I72" i="31"/>
  <c r="I58" i="31"/>
  <c r="I66" i="31" s="1"/>
  <c r="I70" i="31"/>
  <c r="H99" i="31"/>
  <c r="H41" i="31"/>
  <c r="A132" i="31"/>
  <c r="I65" i="31"/>
  <c r="I88" i="31"/>
  <c r="I89" i="31" s="1"/>
  <c r="I74" i="31"/>
  <c r="I60" i="31"/>
  <c r="A145" i="31"/>
  <c r="H96" i="31"/>
  <c r="I73" i="31"/>
  <c r="I59" i="31"/>
  <c r="I71" i="31"/>
  <c r="I84" i="31"/>
  <c r="I83" i="31"/>
  <c r="I64" i="31"/>
  <c r="I173" i="31"/>
  <c r="I77" i="31"/>
  <c r="I63" i="31"/>
  <c r="H44" i="31"/>
  <c r="H40" i="31"/>
  <c r="H100" i="31"/>
  <c r="I82" i="31"/>
  <c r="I85" i="31" s="1"/>
  <c r="H45" i="31"/>
  <c r="H43" i="31"/>
  <c r="H98" i="31"/>
  <c r="H39" i="31"/>
  <c r="I193" i="31"/>
  <c r="H38" i="31"/>
  <c r="H94" i="31"/>
  <c r="I76" i="30"/>
  <c r="I62" i="30"/>
  <c r="H96" i="30"/>
  <c r="I73" i="30"/>
  <c r="I75" i="30"/>
  <c r="I61" i="30"/>
  <c r="H98" i="30"/>
  <c r="I64" i="30"/>
  <c r="I88" i="30"/>
  <c r="I89" i="30" s="1"/>
  <c r="I74" i="30"/>
  <c r="I60" i="30"/>
  <c r="A145" i="30"/>
  <c r="I59" i="30"/>
  <c r="I83" i="30"/>
  <c r="I72" i="30"/>
  <c r="I58" i="30"/>
  <c r="H99" i="30"/>
  <c r="I82" i="30"/>
  <c r="I85" i="30" s="1"/>
  <c r="H41" i="30"/>
  <c r="I65" i="30"/>
  <c r="I173" i="30"/>
  <c r="H44" i="30"/>
  <c r="I71" i="30"/>
  <c r="H100" i="30"/>
  <c r="I84" i="30"/>
  <c r="I70" i="30"/>
  <c r="H45" i="30"/>
  <c r="A132" i="30"/>
  <c r="I77" i="30"/>
  <c r="I63" i="30"/>
  <c r="H40" i="30"/>
  <c r="H95" i="30"/>
  <c r="H39" i="30"/>
  <c r="H101" i="30"/>
  <c r="H43" i="30"/>
  <c r="H38" i="30"/>
  <c r="I193" i="30"/>
  <c r="H97" i="30"/>
  <c r="H94" i="30"/>
  <c r="G145" i="30"/>
  <c r="G132" i="30"/>
  <c r="I175" i="30"/>
  <c r="H42" i="29"/>
  <c r="H97" i="29"/>
  <c r="H102" i="29" s="1"/>
  <c r="I76" i="29"/>
  <c r="I62" i="29"/>
  <c r="I88" i="29"/>
  <c r="I89" i="29" s="1"/>
  <c r="I74" i="29"/>
  <c r="H43" i="29"/>
  <c r="A145" i="29"/>
  <c r="H96" i="29"/>
  <c r="I73" i="29"/>
  <c r="I59" i="29"/>
  <c r="H99" i="29"/>
  <c r="I65" i="29"/>
  <c r="I75" i="29"/>
  <c r="I61" i="29"/>
  <c r="I60" i="29"/>
  <c r="H39" i="29"/>
  <c r="I82" i="29"/>
  <c r="A132" i="29"/>
  <c r="I72" i="29"/>
  <c r="I58" i="29"/>
  <c r="I71" i="29"/>
  <c r="I83" i="29"/>
  <c r="I84" i="29"/>
  <c r="I70" i="29"/>
  <c r="I64" i="29"/>
  <c r="I173" i="29"/>
  <c r="I77" i="29"/>
  <c r="I63" i="29"/>
  <c r="H44" i="29"/>
  <c r="H40" i="29"/>
  <c r="H41" i="29"/>
  <c r="H100" i="29"/>
  <c r="I193" i="29"/>
  <c r="H101" i="29"/>
  <c r="H98" i="29"/>
  <c r="H38" i="29"/>
  <c r="H45" i="29"/>
  <c r="G132" i="29"/>
  <c r="I175" i="29"/>
  <c r="G145" i="29"/>
  <c r="I85" i="28"/>
  <c r="H102" i="28"/>
  <c r="H116" i="28" s="1"/>
  <c r="G132" i="28"/>
  <c r="G145" i="28"/>
  <c r="I175" i="28"/>
  <c r="C132" i="28"/>
  <c r="C145" i="28"/>
  <c r="I78" i="28"/>
  <c r="I91" i="28" s="1"/>
  <c r="I116" i="28" s="1"/>
  <c r="A161" i="28" s="1"/>
  <c r="F132" i="28"/>
  <c r="F145" i="28"/>
  <c r="I76" i="27"/>
  <c r="I62" i="27"/>
  <c r="I75" i="27"/>
  <c r="I61" i="27"/>
  <c r="I82" i="27"/>
  <c r="I88" i="27"/>
  <c r="I89" i="27" s="1"/>
  <c r="I74" i="27"/>
  <c r="I60" i="27"/>
  <c r="A145" i="27"/>
  <c r="H96" i="27"/>
  <c r="I73" i="27"/>
  <c r="I59" i="27"/>
  <c r="H101" i="27"/>
  <c r="I72" i="27"/>
  <c r="I58" i="27"/>
  <c r="H99" i="27"/>
  <c r="I71" i="27"/>
  <c r="H100" i="27"/>
  <c r="I84" i="27"/>
  <c r="I70" i="27"/>
  <c r="H41" i="27"/>
  <c r="I83" i="27"/>
  <c r="H45" i="27"/>
  <c r="A132" i="27"/>
  <c r="I65" i="27"/>
  <c r="I64" i="27"/>
  <c r="I173" i="27"/>
  <c r="I77" i="27"/>
  <c r="I63" i="27"/>
  <c r="H44" i="27"/>
  <c r="H40" i="27"/>
  <c r="H39" i="27"/>
  <c r="H98" i="27"/>
  <c r="I193" i="27"/>
  <c r="H43" i="27"/>
  <c r="H38" i="27"/>
  <c r="H46" i="27" s="1"/>
  <c r="G132" i="27"/>
  <c r="I175" i="27"/>
  <c r="G145" i="27"/>
  <c r="H97" i="27"/>
  <c r="H42" i="27"/>
  <c r="H94" i="27"/>
  <c r="I88" i="26"/>
  <c r="I89" i="26" s="1"/>
  <c r="I74" i="26"/>
  <c r="I60" i="26"/>
  <c r="H96" i="26"/>
  <c r="I73" i="26"/>
  <c r="I59" i="26"/>
  <c r="A145" i="26"/>
  <c r="I71" i="26"/>
  <c r="I83" i="26"/>
  <c r="I72" i="26"/>
  <c r="I58" i="26"/>
  <c r="I66" i="26" s="1"/>
  <c r="I82" i="26"/>
  <c r="I65" i="26"/>
  <c r="H44" i="26"/>
  <c r="I75" i="26"/>
  <c r="I84" i="26"/>
  <c r="I70" i="26"/>
  <c r="I77" i="26"/>
  <c r="I63" i="26"/>
  <c r="I76" i="26"/>
  <c r="I62" i="26"/>
  <c r="I61" i="26"/>
  <c r="A132" i="26"/>
  <c r="I64" i="26"/>
  <c r="I173" i="26"/>
  <c r="H101" i="26"/>
  <c r="H45" i="26"/>
  <c r="H39" i="26"/>
  <c r="H38" i="26"/>
  <c r="H98" i="26"/>
  <c r="H102" i="26" s="1"/>
  <c r="I193" i="26"/>
  <c r="H99" i="26"/>
  <c r="H100" i="26"/>
  <c r="H40" i="26"/>
  <c r="H41" i="26"/>
  <c r="H43" i="26"/>
  <c r="H42" i="26"/>
  <c r="G132" i="26"/>
  <c r="I175" i="26"/>
  <c r="G145" i="26"/>
  <c r="H95" i="25"/>
  <c r="I175" i="25"/>
  <c r="G145" i="25"/>
  <c r="G132" i="25"/>
  <c r="I76" i="25"/>
  <c r="I62" i="25"/>
  <c r="H96" i="25"/>
  <c r="I71" i="25"/>
  <c r="I83" i="25"/>
  <c r="H99" i="25"/>
  <c r="I82" i="25"/>
  <c r="H45" i="25"/>
  <c r="H41" i="25"/>
  <c r="A132" i="25"/>
  <c r="I65" i="25"/>
  <c r="H98" i="25"/>
  <c r="I64" i="25"/>
  <c r="I77" i="25"/>
  <c r="I63" i="25"/>
  <c r="H44" i="25"/>
  <c r="H40" i="25"/>
  <c r="I75" i="25"/>
  <c r="I61" i="25"/>
  <c r="I88" i="25"/>
  <c r="I89" i="25" s="1"/>
  <c r="I74" i="25"/>
  <c r="I60" i="25"/>
  <c r="H43" i="25"/>
  <c r="H39" i="25"/>
  <c r="A145" i="25"/>
  <c r="I73" i="25"/>
  <c r="I59" i="25"/>
  <c r="H101" i="25"/>
  <c r="I72" i="25"/>
  <c r="I58" i="25"/>
  <c r="H100" i="25"/>
  <c r="I84" i="25"/>
  <c r="I70" i="25"/>
  <c r="I173" i="25"/>
  <c r="H38" i="25"/>
  <c r="I193" i="25"/>
  <c r="H97" i="25"/>
  <c r="H94" i="25"/>
  <c r="H95" i="24"/>
  <c r="H102" i="24" s="1"/>
  <c r="H97" i="24"/>
  <c r="H42" i="24"/>
  <c r="I76" i="24"/>
  <c r="I62" i="24"/>
  <c r="A145" i="24"/>
  <c r="I71" i="24"/>
  <c r="I84" i="24"/>
  <c r="I83" i="24"/>
  <c r="H99" i="24"/>
  <c r="I82" i="24"/>
  <c r="H45" i="24"/>
  <c r="H41" i="24"/>
  <c r="A132" i="24"/>
  <c r="H98" i="24"/>
  <c r="I64" i="24"/>
  <c r="I77" i="24"/>
  <c r="I63" i="24"/>
  <c r="H40" i="24"/>
  <c r="I75" i="24"/>
  <c r="I61" i="24"/>
  <c r="I59" i="24"/>
  <c r="H101" i="24"/>
  <c r="I72" i="24"/>
  <c r="H100" i="24"/>
  <c r="I70" i="24"/>
  <c r="I65" i="24"/>
  <c r="I88" i="24"/>
  <c r="I89" i="24" s="1"/>
  <c r="I74" i="24"/>
  <c r="I60" i="24"/>
  <c r="H96" i="24"/>
  <c r="I73" i="24"/>
  <c r="I58" i="24"/>
  <c r="I173" i="24"/>
  <c r="H44" i="24"/>
  <c r="H39" i="24"/>
  <c r="I193" i="24"/>
  <c r="H38" i="24"/>
  <c r="H43" i="24"/>
  <c r="G132" i="24"/>
  <c r="G145" i="24"/>
  <c r="I175" i="24"/>
  <c r="I78" i="23"/>
  <c r="I85" i="23"/>
  <c r="F145" i="23"/>
  <c r="F132" i="23"/>
  <c r="D145" i="23"/>
  <c r="D132" i="23"/>
  <c r="H46" i="23"/>
  <c r="I66" i="23"/>
  <c r="H102" i="23"/>
  <c r="G132" i="23"/>
  <c r="I175" i="23"/>
  <c r="G145" i="23"/>
  <c r="H46" i="22"/>
  <c r="G132" i="22"/>
  <c r="I175" i="22"/>
  <c r="G145" i="22"/>
  <c r="F132" i="22"/>
  <c r="F145" i="22"/>
  <c r="I78" i="22"/>
  <c r="I66" i="22"/>
  <c r="H102" i="22"/>
  <c r="I85" i="22"/>
  <c r="I76" i="21"/>
  <c r="I62" i="21"/>
  <c r="I75" i="21"/>
  <c r="I61" i="21"/>
  <c r="I73" i="21"/>
  <c r="I58" i="21"/>
  <c r="I71" i="21"/>
  <c r="I64" i="21"/>
  <c r="I77" i="21"/>
  <c r="I88" i="21"/>
  <c r="I89" i="21" s="1"/>
  <c r="I74" i="21"/>
  <c r="I60" i="21"/>
  <c r="H96" i="21"/>
  <c r="A132" i="21"/>
  <c r="A145" i="21"/>
  <c r="I59" i="21"/>
  <c r="H101" i="21"/>
  <c r="I72" i="21"/>
  <c r="I65" i="21"/>
  <c r="H98" i="21"/>
  <c r="I63" i="21"/>
  <c r="H40" i="21"/>
  <c r="I84" i="21"/>
  <c r="I70" i="21"/>
  <c r="I83" i="21"/>
  <c r="H99" i="21"/>
  <c r="I82" i="21"/>
  <c r="H45" i="21"/>
  <c r="H41" i="21"/>
  <c r="I173" i="21"/>
  <c r="H39" i="21"/>
  <c r="H38" i="21"/>
  <c r="H100" i="21"/>
  <c r="H43" i="21"/>
  <c r="I193" i="21"/>
  <c r="H44" i="21"/>
  <c r="H42" i="21"/>
  <c r="H95" i="21"/>
  <c r="G132" i="21"/>
  <c r="I175" i="21"/>
  <c r="G145" i="21"/>
  <c r="H97" i="21"/>
  <c r="I75" i="20"/>
  <c r="I61" i="20"/>
  <c r="H96" i="20"/>
  <c r="I73" i="20"/>
  <c r="I59" i="20"/>
  <c r="I70" i="20"/>
  <c r="H45" i="20"/>
  <c r="H41" i="20"/>
  <c r="I88" i="20"/>
  <c r="I89" i="20" s="1"/>
  <c r="I74" i="20"/>
  <c r="I60" i="20"/>
  <c r="H43" i="20"/>
  <c r="A145" i="20"/>
  <c r="H101" i="20"/>
  <c r="I72" i="20"/>
  <c r="I58" i="20"/>
  <c r="I71" i="20"/>
  <c r="H100" i="20"/>
  <c r="I84" i="20"/>
  <c r="I83" i="20"/>
  <c r="H99" i="20"/>
  <c r="I82" i="20"/>
  <c r="I85" i="20" s="1"/>
  <c r="A132" i="20"/>
  <c r="I65" i="20"/>
  <c r="I77" i="20"/>
  <c r="I63" i="20"/>
  <c r="I62" i="20"/>
  <c r="H44" i="20"/>
  <c r="I76" i="20"/>
  <c r="H40" i="20"/>
  <c r="I173" i="20"/>
  <c r="H98" i="20"/>
  <c r="I64" i="20"/>
  <c r="H39" i="20"/>
  <c r="H38" i="20"/>
  <c r="I193" i="20"/>
  <c r="H94" i="20"/>
  <c r="I175" i="20"/>
  <c r="G132" i="20"/>
  <c r="G145" i="20"/>
  <c r="H42" i="20"/>
  <c r="H97" i="20"/>
  <c r="H102" i="19"/>
  <c r="I85" i="19"/>
  <c r="G132" i="19"/>
  <c r="I175" i="19"/>
  <c r="G145" i="19"/>
  <c r="F132" i="19"/>
  <c r="F145" i="19"/>
  <c r="I66" i="19"/>
  <c r="I78" i="19"/>
  <c r="H46" i="19"/>
  <c r="H116" i="19" s="1"/>
  <c r="I76" i="18"/>
  <c r="I62" i="18"/>
  <c r="A132" i="18"/>
  <c r="I65" i="18"/>
  <c r="I173" i="18"/>
  <c r="H44" i="18"/>
  <c r="I75" i="18"/>
  <c r="I61" i="18"/>
  <c r="I88" i="18"/>
  <c r="I89" i="18" s="1"/>
  <c r="I74" i="18"/>
  <c r="I60" i="18"/>
  <c r="H43" i="18"/>
  <c r="H39" i="18"/>
  <c r="A145" i="18"/>
  <c r="H96" i="18"/>
  <c r="I73" i="18"/>
  <c r="I59" i="18"/>
  <c r="H101" i="18"/>
  <c r="I72" i="18"/>
  <c r="I58" i="18"/>
  <c r="I71" i="18"/>
  <c r="H100" i="18"/>
  <c r="I84" i="18"/>
  <c r="I70" i="18"/>
  <c r="I83" i="18"/>
  <c r="H99" i="18"/>
  <c r="I82" i="18"/>
  <c r="H45" i="18"/>
  <c r="H41" i="18"/>
  <c r="H98" i="18"/>
  <c r="I64" i="18"/>
  <c r="I77" i="18"/>
  <c r="I63" i="18"/>
  <c r="H40" i="18"/>
  <c r="H38" i="18"/>
  <c r="H46" i="18" s="1"/>
  <c r="I193" i="18"/>
  <c r="H95" i="18"/>
  <c r="G132" i="18"/>
  <c r="I175" i="18"/>
  <c r="G145" i="18"/>
  <c r="H42" i="18"/>
  <c r="H97" i="18"/>
  <c r="H94" i="18"/>
  <c r="H102" i="17"/>
  <c r="I78" i="17"/>
  <c r="I85" i="17"/>
  <c r="G145" i="17"/>
  <c r="G132" i="17"/>
  <c r="I175" i="17"/>
  <c r="H46" i="17"/>
  <c r="H116" i="17" s="1"/>
  <c r="I66" i="17"/>
  <c r="F132" i="17"/>
  <c r="F145" i="17"/>
  <c r="I66" i="16"/>
  <c r="F132" i="16"/>
  <c r="F145" i="16"/>
  <c r="H46" i="16"/>
  <c r="H102" i="16"/>
  <c r="D145" i="16"/>
  <c r="D132" i="16"/>
  <c r="I85" i="16"/>
  <c r="I175" i="16"/>
  <c r="G145" i="16"/>
  <c r="G132" i="16"/>
  <c r="H42" i="15"/>
  <c r="H95" i="15"/>
  <c r="I76" i="15"/>
  <c r="I62" i="15"/>
  <c r="I74" i="15"/>
  <c r="I60" i="15"/>
  <c r="H39" i="15"/>
  <c r="H101" i="15"/>
  <c r="I72" i="15"/>
  <c r="I58" i="15"/>
  <c r="I71" i="15"/>
  <c r="H45" i="15"/>
  <c r="A132" i="15"/>
  <c r="H98" i="15"/>
  <c r="I64" i="15"/>
  <c r="I173" i="15"/>
  <c r="I75" i="15"/>
  <c r="I61" i="15"/>
  <c r="I88" i="15"/>
  <c r="I89" i="15" s="1"/>
  <c r="H43" i="15"/>
  <c r="A145" i="15"/>
  <c r="H96" i="15"/>
  <c r="I73" i="15"/>
  <c r="I59" i="15"/>
  <c r="H100" i="15"/>
  <c r="I84" i="15"/>
  <c r="I70" i="15"/>
  <c r="I83" i="15"/>
  <c r="H99" i="15"/>
  <c r="I82" i="15"/>
  <c r="I85" i="15" s="1"/>
  <c r="H41" i="15"/>
  <c r="I65" i="15"/>
  <c r="H44" i="15"/>
  <c r="I77" i="15"/>
  <c r="H40" i="15"/>
  <c r="I63" i="15"/>
  <c r="H38" i="15"/>
  <c r="I193" i="15"/>
  <c r="H97" i="15"/>
  <c r="G132" i="15"/>
  <c r="G145" i="15"/>
  <c r="I175" i="15"/>
  <c r="H97" i="14"/>
  <c r="H102" i="14"/>
  <c r="H116" i="14" s="1"/>
  <c r="I85" i="14"/>
  <c r="F132" i="14"/>
  <c r="F145" i="14"/>
  <c r="I66" i="14"/>
  <c r="I78" i="14"/>
  <c r="I175" i="14"/>
  <c r="G145" i="14"/>
  <c r="G132" i="14"/>
  <c r="C132" i="13"/>
  <c r="C145" i="13"/>
  <c r="F132" i="13"/>
  <c r="F145" i="13"/>
  <c r="I78" i="13"/>
  <c r="E145" i="13"/>
  <c r="E132" i="13"/>
  <c r="I175" i="13"/>
  <c r="G145" i="13"/>
  <c r="G132" i="13"/>
  <c r="H102" i="13"/>
  <c r="H116" i="13" s="1"/>
  <c r="I175" i="38" l="1"/>
  <c r="G145" i="38"/>
  <c r="E145" i="38"/>
  <c r="E132" i="38"/>
  <c r="I78" i="38"/>
  <c r="F132" i="38"/>
  <c r="F145" i="38"/>
  <c r="I66" i="38"/>
  <c r="H102" i="38"/>
  <c r="H46" i="38"/>
  <c r="C132" i="37"/>
  <c r="C145" i="37"/>
  <c r="I174" i="37"/>
  <c r="I91" i="37"/>
  <c r="I116" i="37" s="1"/>
  <c r="A161" i="37" s="1"/>
  <c r="E145" i="37"/>
  <c r="E132" i="37"/>
  <c r="C145" i="36"/>
  <c r="C132" i="36"/>
  <c r="I78" i="36"/>
  <c r="H102" i="36"/>
  <c r="H116" i="36" s="1"/>
  <c r="F132" i="36"/>
  <c r="F145" i="36"/>
  <c r="I85" i="36"/>
  <c r="C145" i="35"/>
  <c r="H145" i="35" s="1"/>
  <c r="I145" i="35" s="1"/>
  <c r="C132" i="35"/>
  <c r="H132" i="35" s="1"/>
  <c r="I132" i="35" s="1"/>
  <c r="I174" i="35"/>
  <c r="I91" i="35"/>
  <c r="I116" i="35" s="1"/>
  <c r="A161" i="35" s="1"/>
  <c r="C132" i="34"/>
  <c r="C145" i="34"/>
  <c r="I174" i="34"/>
  <c r="I91" i="34"/>
  <c r="I116" i="34" s="1"/>
  <c r="A161" i="34" s="1"/>
  <c r="D145" i="34"/>
  <c r="D132" i="34"/>
  <c r="I78" i="33"/>
  <c r="F145" i="33"/>
  <c r="F132" i="33"/>
  <c r="E145" i="33"/>
  <c r="E132" i="33"/>
  <c r="I66" i="33"/>
  <c r="H46" i="33"/>
  <c r="H116" i="33" s="1"/>
  <c r="E145" i="32"/>
  <c r="E132" i="32"/>
  <c r="I174" i="32"/>
  <c r="D132" i="32"/>
  <c r="H132" i="32" s="1"/>
  <c r="I132" i="32" s="1"/>
  <c r="D145" i="32"/>
  <c r="H145" i="32" s="1"/>
  <c r="I145" i="32" s="1"/>
  <c r="H102" i="31"/>
  <c r="F132" i="31"/>
  <c r="F145" i="31"/>
  <c r="H46" i="31"/>
  <c r="H116" i="31" s="1"/>
  <c r="C132" i="31"/>
  <c r="I174" i="31"/>
  <c r="I176" i="31" s="1"/>
  <c r="C145" i="31"/>
  <c r="I91" i="31"/>
  <c r="I116" i="31" s="1"/>
  <c r="A161" i="31" s="1"/>
  <c r="E145" i="31"/>
  <c r="E132" i="31"/>
  <c r="I78" i="31"/>
  <c r="F145" i="30"/>
  <c r="F132" i="30"/>
  <c r="E145" i="30"/>
  <c r="E132" i="30"/>
  <c r="I66" i="30"/>
  <c r="H102" i="30"/>
  <c r="I78" i="30"/>
  <c r="H46" i="30"/>
  <c r="H116" i="30" s="1"/>
  <c r="I66" i="29"/>
  <c r="I85" i="29"/>
  <c r="F132" i="29"/>
  <c r="F145" i="29"/>
  <c r="H46" i="29"/>
  <c r="H116" i="29" s="1"/>
  <c r="I78" i="29"/>
  <c r="I174" i="28"/>
  <c r="I176" i="28" s="1"/>
  <c r="E145" i="28"/>
  <c r="E132" i="28"/>
  <c r="D145" i="28"/>
  <c r="H145" i="28" s="1"/>
  <c r="I145" i="28" s="1"/>
  <c r="D132" i="28"/>
  <c r="H132" i="28" s="1"/>
  <c r="I132" i="28" s="1"/>
  <c r="I85" i="27"/>
  <c r="F132" i="27"/>
  <c r="F145" i="27"/>
  <c r="I78" i="27"/>
  <c r="H102" i="27"/>
  <c r="H116" i="27" s="1"/>
  <c r="I66" i="27"/>
  <c r="H46" i="26"/>
  <c r="H116" i="26" s="1"/>
  <c r="I78" i="26"/>
  <c r="C145" i="26"/>
  <c r="C132" i="26"/>
  <c r="I174" i="26"/>
  <c r="I91" i="26"/>
  <c r="I116" i="26" s="1"/>
  <c r="A161" i="26" s="1"/>
  <c r="I176" i="26"/>
  <c r="F132" i="26"/>
  <c r="F145" i="26"/>
  <c r="I85" i="26"/>
  <c r="I85" i="25"/>
  <c r="I66" i="25"/>
  <c r="I78" i="25"/>
  <c r="E145" i="25"/>
  <c r="E132" i="25"/>
  <c r="H102" i="25"/>
  <c r="H46" i="25"/>
  <c r="H116" i="25" s="1"/>
  <c r="F132" i="25"/>
  <c r="F145" i="25"/>
  <c r="H46" i="24"/>
  <c r="H116" i="24" s="1"/>
  <c r="I78" i="24"/>
  <c r="I66" i="24"/>
  <c r="F132" i="24"/>
  <c r="F145" i="24"/>
  <c r="I85" i="24"/>
  <c r="C145" i="23"/>
  <c r="C132" i="23"/>
  <c r="I174" i="23"/>
  <c r="I91" i="23"/>
  <c r="I116" i="23" s="1"/>
  <c r="A161" i="23" s="1"/>
  <c r="H116" i="23"/>
  <c r="E145" i="23"/>
  <c r="E132" i="23"/>
  <c r="I174" i="22"/>
  <c r="I91" i="22"/>
  <c r="I116" i="22" s="1"/>
  <c r="A161" i="22" s="1"/>
  <c r="C145" i="22"/>
  <c r="C132" i="22"/>
  <c r="D145" i="22"/>
  <c r="D132" i="22"/>
  <c r="E145" i="22"/>
  <c r="E132" i="22"/>
  <c r="H116" i="22"/>
  <c r="H102" i="21"/>
  <c r="I85" i="21"/>
  <c r="E145" i="21" s="1"/>
  <c r="H46" i="21"/>
  <c r="H116" i="21" s="1"/>
  <c r="I66" i="21"/>
  <c r="F132" i="21"/>
  <c r="F145" i="21"/>
  <c r="E132" i="21"/>
  <c r="I78" i="21"/>
  <c r="H46" i="20"/>
  <c r="F132" i="20"/>
  <c r="F145" i="20"/>
  <c r="I66" i="20"/>
  <c r="H102" i="20"/>
  <c r="H116" i="20" s="1"/>
  <c r="E145" i="20"/>
  <c r="E132" i="20"/>
  <c r="I78" i="20"/>
  <c r="C132" i="19"/>
  <c r="I174" i="19"/>
  <c r="C145" i="19"/>
  <c r="I91" i="19"/>
  <c r="I116" i="19" s="1"/>
  <c r="A161" i="19" s="1"/>
  <c r="E145" i="19"/>
  <c r="E132" i="19"/>
  <c r="D145" i="19"/>
  <c r="D132" i="19"/>
  <c r="I85" i="18"/>
  <c r="F132" i="18"/>
  <c r="F145" i="18"/>
  <c r="H102" i="18"/>
  <c r="H116" i="18"/>
  <c r="I66" i="18"/>
  <c r="I78" i="18"/>
  <c r="E145" i="17"/>
  <c r="E132" i="17"/>
  <c r="D145" i="17"/>
  <c r="D132" i="17"/>
  <c r="C132" i="17"/>
  <c r="I174" i="17"/>
  <c r="C145" i="17"/>
  <c r="H145" i="17" s="1"/>
  <c r="I145" i="17" s="1"/>
  <c r="I91" i="17"/>
  <c r="I116" i="17" s="1"/>
  <c r="A161" i="17" s="1"/>
  <c r="E145" i="16"/>
  <c r="E132" i="16"/>
  <c r="H116" i="16"/>
  <c r="I174" i="16"/>
  <c r="C145" i="16"/>
  <c r="H145" i="16" s="1"/>
  <c r="I145" i="16" s="1"/>
  <c r="I91" i="16"/>
  <c r="I116" i="16" s="1"/>
  <c r="A161" i="16" s="1"/>
  <c r="C132" i="16"/>
  <c r="H132" i="16" s="1"/>
  <c r="I132" i="16" s="1"/>
  <c r="I66" i="15"/>
  <c r="H102" i="15"/>
  <c r="H46" i="15"/>
  <c r="H116" i="15" s="1"/>
  <c r="E145" i="15"/>
  <c r="E132" i="15"/>
  <c r="I78" i="15"/>
  <c r="C145" i="15"/>
  <c r="I91" i="15"/>
  <c r="I116" i="15" s="1"/>
  <c r="A161" i="15" s="1"/>
  <c r="C132" i="15"/>
  <c r="I174" i="15"/>
  <c r="F132" i="15"/>
  <c r="F145" i="15"/>
  <c r="I91" i="14"/>
  <c r="I116" i="14" s="1"/>
  <c r="A161" i="14" s="1"/>
  <c r="C132" i="14"/>
  <c r="C145" i="14"/>
  <c r="I174" i="14"/>
  <c r="E145" i="14"/>
  <c r="E132" i="14"/>
  <c r="D132" i="14"/>
  <c r="D145" i="14"/>
  <c r="D132" i="13"/>
  <c r="H132" i="13" s="1"/>
  <c r="I132" i="13" s="1"/>
  <c r="D145" i="13"/>
  <c r="H145" i="13" s="1"/>
  <c r="I145" i="13" s="1"/>
  <c r="I91" i="13"/>
  <c r="I116" i="13" s="1"/>
  <c r="A161" i="13" s="1"/>
  <c r="I174" i="13"/>
  <c r="C145" i="38" l="1"/>
  <c r="C132" i="38"/>
  <c r="I91" i="38"/>
  <c r="I116" i="38" s="1"/>
  <c r="A161" i="38" s="1"/>
  <c r="I174" i="38"/>
  <c r="D145" i="38"/>
  <c r="D132" i="38"/>
  <c r="H116" i="38"/>
  <c r="H145" i="37"/>
  <c r="I145" i="37" s="1"/>
  <c r="I176" i="37"/>
  <c r="H132" i="37"/>
  <c r="I132" i="37" s="1"/>
  <c r="E145" i="36"/>
  <c r="E132" i="36"/>
  <c r="D145" i="36"/>
  <c r="H145" i="36" s="1"/>
  <c r="I145" i="36" s="1"/>
  <c r="D132" i="36"/>
  <c r="H132" i="36" s="1"/>
  <c r="I132" i="36" s="1"/>
  <c r="I174" i="36"/>
  <c r="I91" i="36"/>
  <c r="I116" i="36" s="1"/>
  <c r="A161" i="36" s="1"/>
  <c r="H122" i="35"/>
  <c r="H124" i="35"/>
  <c r="H126" i="35"/>
  <c r="H125" i="35"/>
  <c r="G130" i="35"/>
  <c r="I123" i="35" s="1"/>
  <c r="H120" i="35"/>
  <c r="H121" i="35"/>
  <c r="I176" i="35"/>
  <c r="H136" i="35"/>
  <c r="H135" i="35"/>
  <c r="H137" i="35" s="1"/>
  <c r="G143" i="35"/>
  <c r="I140" i="35" s="1"/>
  <c r="I176" i="34"/>
  <c r="H145" i="34"/>
  <c r="I145" i="34" s="1"/>
  <c r="H132" i="34"/>
  <c r="I132" i="34" s="1"/>
  <c r="D145" i="33"/>
  <c r="D132" i="33"/>
  <c r="C132" i="33"/>
  <c r="H132" i="33" s="1"/>
  <c r="I132" i="33" s="1"/>
  <c r="I174" i="33"/>
  <c r="I91" i="33"/>
  <c r="I116" i="33" s="1"/>
  <c r="A161" i="33" s="1"/>
  <c r="C145" i="33"/>
  <c r="H145" i="33" s="1"/>
  <c r="I145" i="33" s="1"/>
  <c r="H136" i="32"/>
  <c r="H135" i="32"/>
  <c r="H137" i="32" s="1"/>
  <c r="G143" i="32"/>
  <c r="I140" i="32" s="1"/>
  <c r="H126" i="32"/>
  <c r="H122" i="32"/>
  <c r="G130" i="32"/>
  <c r="I123" i="32" s="1"/>
  <c r="H121" i="32"/>
  <c r="H120" i="32"/>
  <c r="H125" i="32"/>
  <c r="H124" i="32"/>
  <c r="I176" i="32"/>
  <c r="D145" i="31"/>
  <c r="H145" i="31" s="1"/>
  <c r="I145" i="31" s="1"/>
  <c r="D132" i="31"/>
  <c r="H132" i="31" s="1"/>
  <c r="I132" i="31" s="1"/>
  <c r="C145" i="30"/>
  <c r="I91" i="30"/>
  <c r="I116" i="30" s="1"/>
  <c r="A161" i="30" s="1"/>
  <c r="I174" i="30"/>
  <c r="C132" i="30"/>
  <c r="D145" i="30"/>
  <c r="D132" i="30"/>
  <c r="D145" i="29"/>
  <c r="D132" i="29"/>
  <c r="E145" i="29"/>
  <c r="E132" i="29"/>
  <c r="C145" i="29"/>
  <c r="C132" i="29"/>
  <c r="H132" i="29" s="1"/>
  <c r="I132" i="29" s="1"/>
  <c r="I174" i="29"/>
  <c r="I91" i="29"/>
  <c r="I116" i="29" s="1"/>
  <c r="A161" i="29" s="1"/>
  <c r="H125" i="28"/>
  <c r="H124" i="28"/>
  <c r="H122" i="28"/>
  <c r="H121" i="28"/>
  <c r="G130" i="28"/>
  <c r="I123" i="28" s="1"/>
  <c r="H120" i="28"/>
  <c r="H126" i="28"/>
  <c r="H136" i="28"/>
  <c r="H135" i="28"/>
  <c r="H137" i="28" s="1"/>
  <c r="G143" i="28"/>
  <c r="I140" i="28" s="1"/>
  <c r="C132" i="27"/>
  <c r="C145" i="27"/>
  <c r="I174" i="27"/>
  <c r="I91" i="27"/>
  <c r="I116" i="27" s="1"/>
  <c r="A161" i="27" s="1"/>
  <c r="D145" i="27"/>
  <c r="D132" i="27"/>
  <c r="E145" i="27"/>
  <c r="E132" i="27"/>
  <c r="D145" i="26"/>
  <c r="D132" i="26"/>
  <c r="H132" i="26" s="1"/>
  <c r="I132" i="26" s="1"/>
  <c r="E145" i="26"/>
  <c r="H145" i="26" s="1"/>
  <c r="I145" i="26" s="1"/>
  <c r="E132" i="26"/>
  <c r="D132" i="25"/>
  <c r="D145" i="25"/>
  <c r="C132" i="25"/>
  <c r="H132" i="25" s="1"/>
  <c r="I132" i="25" s="1"/>
  <c r="I174" i="25"/>
  <c r="I91" i="25"/>
  <c r="I116" i="25" s="1"/>
  <c r="A161" i="25" s="1"/>
  <c r="C145" i="25"/>
  <c r="H145" i="25" s="1"/>
  <c r="I145" i="25" s="1"/>
  <c r="D132" i="24"/>
  <c r="D145" i="24"/>
  <c r="I91" i="24"/>
  <c r="I116" i="24" s="1"/>
  <c r="A161" i="24" s="1"/>
  <c r="I174" i="24"/>
  <c r="C145" i="24"/>
  <c r="C132" i="24"/>
  <c r="E145" i="24"/>
  <c r="E132" i="24"/>
  <c r="H145" i="23"/>
  <c r="I145" i="23" s="1"/>
  <c r="H136" i="23" s="1"/>
  <c r="H135" i="23"/>
  <c r="G143" i="23"/>
  <c r="I140" i="23" s="1"/>
  <c r="I176" i="23"/>
  <c r="H132" i="23"/>
  <c r="I132" i="23" s="1"/>
  <c r="H132" i="22"/>
  <c r="I132" i="22" s="1"/>
  <c r="H145" i="22"/>
  <c r="I145" i="22" s="1"/>
  <c r="I176" i="22"/>
  <c r="D145" i="21"/>
  <c r="D132" i="21"/>
  <c r="I174" i="21"/>
  <c r="I91" i="21"/>
  <c r="I116" i="21" s="1"/>
  <c r="A161" i="21" s="1"/>
  <c r="C145" i="21"/>
  <c r="C132" i="21"/>
  <c r="H132" i="21" s="1"/>
  <c r="I132" i="21" s="1"/>
  <c r="D145" i="20"/>
  <c r="D132" i="20"/>
  <c r="C145" i="20"/>
  <c r="H145" i="20" s="1"/>
  <c r="I145" i="20" s="1"/>
  <c r="C132" i="20"/>
  <c r="H132" i="20" s="1"/>
  <c r="I132" i="20" s="1"/>
  <c r="I174" i="20"/>
  <c r="I91" i="20"/>
  <c r="I116" i="20" s="1"/>
  <c r="A161" i="20" s="1"/>
  <c r="H145" i="19"/>
  <c r="I145" i="19" s="1"/>
  <c r="I176" i="19"/>
  <c r="H132" i="19"/>
  <c r="I132" i="19" s="1"/>
  <c r="E145" i="18"/>
  <c r="E132" i="18"/>
  <c r="D132" i="18"/>
  <c r="D145" i="18"/>
  <c r="C145" i="18"/>
  <c r="H145" i="18" s="1"/>
  <c r="I145" i="18" s="1"/>
  <c r="C132" i="18"/>
  <c r="H132" i="18" s="1"/>
  <c r="I132" i="18" s="1"/>
  <c r="I174" i="18"/>
  <c r="I91" i="18"/>
  <c r="I116" i="18" s="1"/>
  <c r="A161" i="18" s="1"/>
  <c r="H136" i="17"/>
  <c r="H135" i="17"/>
  <c r="G143" i="17"/>
  <c r="I140" i="17" s="1"/>
  <c r="I176" i="17"/>
  <c r="H132" i="17"/>
  <c r="I132" i="17" s="1"/>
  <c r="H136" i="16"/>
  <c r="G143" i="16"/>
  <c r="I140" i="16" s="1"/>
  <c r="H135" i="16"/>
  <c r="I176" i="16"/>
  <c r="H122" i="16"/>
  <c r="H124" i="16"/>
  <c r="H121" i="16"/>
  <c r="G130" i="16"/>
  <c r="I123" i="16" s="1"/>
  <c r="H120" i="16"/>
  <c r="H126" i="16"/>
  <c r="H125" i="16"/>
  <c r="D145" i="15"/>
  <c r="H145" i="15" s="1"/>
  <c r="I145" i="15" s="1"/>
  <c r="D132" i="15"/>
  <c r="H132" i="15" s="1"/>
  <c r="I132" i="15" s="1"/>
  <c r="I176" i="15"/>
  <c r="I176" i="14"/>
  <c r="H132" i="14"/>
  <c r="I132" i="14" s="1"/>
  <c r="H145" i="14"/>
  <c r="I145" i="14" s="1"/>
  <c r="H136" i="13"/>
  <c r="H135" i="13"/>
  <c r="G143" i="13"/>
  <c r="I140" i="13" s="1"/>
  <c r="I176" i="13"/>
  <c r="H126" i="13"/>
  <c r="H122" i="13"/>
  <c r="H121" i="13"/>
  <c r="H125" i="13"/>
  <c r="H124" i="13"/>
  <c r="H120" i="13"/>
  <c r="G130" i="13"/>
  <c r="I123" i="13" s="1"/>
  <c r="I176" i="38" l="1"/>
  <c r="H132" i="38"/>
  <c r="I132" i="38" s="1"/>
  <c r="H145" i="38"/>
  <c r="I145" i="38" s="1"/>
  <c r="H126" i="37"/>
  <c r="G130" i="37"/>
  <c r="I123" i="37" s="1"/>
  <c r="H120" i="37"/>
  <c r="H125" i="37"/>
  <c r="H124" i="37"/>
  <c r="H122" i="37"/>
  <c r="H121" i="37"/>
  <c r="H136" i="37"/>
  <c r="H135" i="37"/>
  <c r="H137" i="37" s="1"/>
  <c r="G143" i="37"/>
  <c r="I140" i="37" s="1"/>
  <c r="I176" i="36"/>
  <c r="H126" i="36"/>
  <c r="H125" i="36"/>
  <c r="H124" i="36"/>
  <c r="H122" i="36"/>
  <c r="H121" i="36"/>
  <c r="H120" i="36"/>
  <c r="G130" i="36"/>
  <c r="I123" i="36" s="1"/>
  <c r="H136" i="36"/>
  <c r="G143" i="36"/>
  <c r="I140" i="36" s="1"/>
  <c r="H135" i="36"/>
  <c r="H123" i="35"/>
  <c r="H127" i="35" s="1"/>
  <c r="I190" i="35"/>
  <c r="I127" i="35"/>
  <c r="I141" i="35"/>
  <c r="I181" i="35" s="1"/>
  <c r="H140" i="35"/>
  <c r="H141" i="35" s="1"/>
  <c r="H136" i="34"/>
  <c r="G143" i="34"/>
  <c r="I140" i="34" s="1"/>
  <c r="H135" i="34"/>
  <c r="H137" i="34" s="1"/>
  <c r="H126" i="34"/>
  <c r="H124" i="34"/>
  <c r="H122" i="34"/>
  <c r="H120" i="34"/>
  <c r="H125" i="34"/>
  <c r="H121" i="34"/>
  <c r="G130" i="34"/>
  <c r="I123" i="34" s="1"/>
  <c r="H136" i="33"/>
  <c r="H135" i="33"/>
  <c r="H137" i="33" s="1"/>
  <c r="G143" i="33"/>
  <c r="I140" i="33" s="1"/>
  <c r="I176" i="33"/>
  <c r="H125" i="33"/>
  <c r="H124" i="33"/>
  <c r="H121" i="33"/>
  <c r="G130" i="33"/>
  <c r="I123" i="33" s="1"/>
  <c r="H126" i="33"/>
  <c r="H122" i="33"/>
  <c r="H120" i="33"/>
  <c r="H123" i="32"/>
  <c r="H127" i="32" s="1"/>
  <c r="I190" i="32"/>
  <c r="I127" i="32"/>
  <c r="I141" i="32"/>
  <c r="I181" i="32" s="1"/>
  <c r="H140" i="32"/>
  <c r="H141" i="32" s="1"/>
  <c r="H136" i="31"/>
  <c r="H135" i="31"/>
  <c r="H137" i="31" s="1"/>
  <c r="G143" i="31"/>
  <c r="I140" i="31" s="1"/>
  <c r="H125" i="31"/>
  <c r="H124" i="31"/>
  <c r="H126" i="31"/>
  <c r="G130" i="31"/>
  <c r="I123" i="31" s="1"/>
  <c r="H120" i="31"/>
  <c r="H122" i="31"/>
  <c r="H121" i="31"/>
  <c r="H132" i="30"/>
  <c r="I132" i="30" s="1"/>
  <c r="I176" i="30"/>
  <c r="H145" i="30"/>
  <c r="I145" i="30" s="1"/>
  <c r="I176" i="29"/>
  <c r="H126" i="29"/>
  <c r="H125" i="29"/>
  <c r="H124" i="29"/>
  <c r="H122" i="29"/>
  <c r="G130" i="29"/>
  <c r="I123" i="29" s="1"/>
  <c r="H120" i="29"/>
  <c r="H121" i="29"/>
  <c r="H145" i="29"/>
  <c r="I145" i="29" s="1"/>
  <c r="I141" i="28"/>
  <c r="I181" i="28" s="1"/>
  <c r="H140" i="28"/>
  <c r="H141" i="28" s="1"/>
  <c r="I190" i="28"/>
  <c r="H123" i="28"/>
  <c r="H127" i="28" s="1"/>
  <c r="I127" i="28"/>
  <c r="H145" i="27"/>
  <c r="I145" i="27" s="1"/>
  <c r="I176" i="27"/>
  <c r="H132" i="27"/>
  <c r="I132" i="27" s="1"/>
  <c r="H136" i="26"/>
  <c r="H135" i="26"/>
  <c r="H137" i="26" s="1"/>
  <c r="G143" i="26"/>
  <c r="I140" i="26" s="1"/>
  <c r="H126" i="26"/>
  <c r="H125" i="26"/>
  <c r="H124" i="26"/>
  <c r="H122" i="26"/>
  <c r="G130" i="26"/>
  <c r="I123" i="26" s="1"/>
  <c r="H120" i="26"/>
  <c r="H121" i="26"/>
  <c r="H136" i="25"/>
  <c r="G143" i="25"/>
  <c r="I140" i="25" s="1"/>
  <c r="H135" i="25"/>
  <c r="I176" i="25"/>
  <c r="H125" i="25"/>
  <c r="H122" i="25"/>
  <c r="H121" i="25"/>
  <c r="H126" i="25"/>
  <c r="H124" i="25"/>
  <c r="G130" i="25"/>
  <c r="I123" i="25" s="1"/>
  <c r="H120" i="25"/>
  <c r="I176" i="24"/>
  <c r="H132" i="24"/>
  <c r="I132" i="24" s="1"/>
  <c r="H145" i="24"/>
  <c r="I145" i="24" s="1"/>
  <c r="G130" i="23"/>
  <c r="I123" i="23" s="1"/>
  <c r="H120" i="23"/>
  <c r="H126" i="23"/>
  <c r="H125" i="23"/>
  <c r="H124" i="23"/>
  <c r="H122" i="23"/>
  <c r="H121" i="23"/>
  <c r="I141" i="23"/>
  <c r="I181" i="23" s="1"/>
  <c r="H140" i="23"/>
  <c r="H141" i="23" s="1"/>
  <c r="H137" i="23"/>
  <c r="H136" i="22"/>
  <c r="G143" i="22"/>
  <c r="I140" i="22" s="1"/>
  <c r="H135" i="22"/>
  <c r="H137" i="22" s="1"/>
  <c r="H124" i="22"/>
  <c r="H120" i="22"/>
  <c r="H125" i="22"/>
  <c r="H122" i="22"/>
  <c r="H121" i="22"/>
  <c r="G130" i="22"/>
  <c r="I123" i="22" s="1"/>
  <c r="H126" i="22"/>
  <c r="H145" i="21"/>
  <c r="I145" i="21" s="1"/>
  <c r="H121" i="21"/>
  <c r="H124" i="21"/>
  <c r="H120" i="21"/>
  <c r="H126" i="21"/>
  <c r="H125" i="21"/>
  <c r="G130" i="21"/>
  <c r="I123" i="21" s="1"/>
  <c r="H122" i="21"/>
  <c r="H136" i="21"/>
  <c r="H135" i="21"/>
  <c r="H137" i="21" s="1"/>
  <c r="G143" i="21"/>
  <c r="I140" i="21" s="1"/>
  <c r="I176" i="21"/>
  <c r="H126" i="20"/>
  <c r="H125" i="20"/>
  <c r="H124" i="20"/>
  <c r="H122" i="20"/>
  <c r="G130" i="20"/>
  <c r="I123" i="20" s="1"/>
  <c r="H121" i="20"/>
  <c r="H120" i="20"/>
  <c r="H136" i="20"/>
  <c r="H135" i="20"/>
  <c r="G143" i="20"/>
  <c r="I140" i="20" s="1"/>
  <c r="I176" i="20"/>
  <c r="H122" i="19"/>
  <c r="H124" i="19"/>
  <c r="H121" i="19"/>
  <c r="G130" i="19"/>
  <c r="I123" i="19" s="1"/>
  <c r="H120" i="19"/>
  <c r="H126" i="19"/>
  <c r="H125" i="19"/>
  <c r="H136" i="19"/>
  <c r="H135" i="19"/>
  <c r="H137" i="19" s="1"/>
  <c r="G143" i="19"/>
  <c r="I140" i="19" s="1"/>
  <c r="H125" i="18"/>
  <c r="H124" i="18"/>
  <c r="H122" i="18"/>
  <c r="G130" i="18"/>
  <c r="I123" i="18" s="1"/>
  <c r="H126" i="18"/>
  <c r="H121" i="18"/>
  <c r="H120" i="18"/>
  <c r="I176" i="18"/>
  <c r="H136" i="18"/>
  <c r="G143" i="18"/>
  <c r="I140" i="18" s="1"/>
  <c r="H135" i="18"/>
  <c r="H137" i="17"/>
  <c r="H124" i="17"/>
  <c r="H120" i="17"/>
  <c r="H122" i="17"/>
  <c r="H126" i="17"/>
  <c r="H125" i="17"/>
  <c r="H121" i="17"/>
  <c r="G130" i="17"/>
  <c r="I123" i="17" s="1"/>
  <c r="I141" i="17"/>
  <c r="I181" i="17" s="1"/>
  <c r="H140" i="17"/>
  <c r="H141" i="17" s="1"/>
  <c r="H137" i="16"/>
  <c r="H123" i="16"/>
  <c r="I190" i="16"/>
  <c r="I127" i="16"/>
  <c r="H127" i="16"/>
  <c r="H140" i="16"/>
  <c r="H141" i="16" s="1"/>
  <c r="I141" i="16"/>
  <c r="I181" i="16" s="1"/>
  <c r="H121" i="15"/>
  <c r="H126" i="15"/>
  <c r="H125" i="15"/>
  <c r="H124" i="15"/>
  <c r="H122" i="15"/>
  <c r="G130" i="15"/>
  <c r="I123" i="15" s="1"/>
  <c r="H120" i="15"/>
  <c r="H136" i="15"/>
  <c r="H135" i="15"/>
  <c r="H137" i="15" s="1"/>
  <c r="G143" i="15"/>
  <c r="I140" i="15" s="1"/>
  <c r="H136" i="14"/>
  <c r="H135" i="14"/>
  <c r="H137" i="14" s="1"/>
  <c r="G143" i="14"/>
  <c r="I140" i="14" s="1"/>
  <c r="H122" i="14"/>
  <c r="H121" i="14"/>
  <c r="G130" i="14"/>
  <c r="I123" i="14" s="1"/>
  <c r="H126" i="14"/>
  <c r="H125" i="14"/>
  <c r="H124" i="14"/>
  <c r="H120" i="14"/>
  <c r="H137" i="13"/>
  <c r="I141" i="13"/>
  <c r="I181" i="13" s="1"/>
  <c r="H140" i="13"/>
  <c r="H141" i="13" s="1"/>
  <c r="H123" i="13"/>
  <c r="H127" i="13" s="1"/>
  <c r="H147" i="13" s="1"/>
  <c r="I190" i="13"/>
  <c r="I127" i="13"/>
  <c r="H126" i="38" l="1"/>
  <c r="H125" i="38"/>
  <c r="H124" i="38"/>
  <c r="H122" i="38"/>
  <c r="H121" i="38"/>
  <c r="H120" i="38"/>
  <c r="G130" i="38"/>
  <c r="I123" i="38" s="1"/>
  <c r="H136" i="38"/>
  <c r="H135" i="38"/>
  <c r="H137" i="38" s="1"/>
  <c r="G143" i="38"/>
  <c r="I140" i="38" s="1"/>
  <c r="H140" i="37"/>
  <c r="H141" i="37" s="1"/>
  <c r="I141" i="37"/>
  <c r="I181" i="37" s="1"/>
  <c r="H123" i="37"/>
  <c r="I190" i="37"/>
  <c r="I127" i="37"/>
  <c r="H127" i="37"/>
  <c r="I190" i="36"/>
  <c r="H123" i="36"/>
  <c r="I127" i="36"/>
  <c r="I141" i="36"/>
  <c r="I181" i="36" s="1"/>
  <c r="H140" i="36"/>
  <c r="H141" i="36" s="1"/>
  <c r="H127" i="36"/>
  <c r="H137" i="36"/>
  <c r="H147" i="35"/>
  <c r="I179" i="35"/>
  <c r="I147" i="35"/>
  <c r="C161" i="35" s="1"/>
  <c r="D161" i="35" s="1"/>
  <c r="H123" i="34"/>
  <c r="I190" i="34"/>
  <c r="I127" i="34"/>
  <c r="H127" i="34"/>
  <c r="H140" i="34"/>
  <c r="H141" i="34" s="1"/>
  <c r="I141" i="34"/>
  <c r="I181" i="34" s="1"/>
  <c r="H123" i="33"/>
  <c r="H127" i="33" s="1"/>
  <c r="I190" i="33"/>
  <c r="I127" i="33"/>
  <c r="I141" i="33"/>
  <c r="I181" i="33" s="1"/>
  <c r="H140" i="33"/>
  <c r="H141" i="33" s="1"/>
  <c r="H147" i="32"/>
  <c r="I147" i="32"/>
  <c r="C161" i="32" s="1"/>
  <c r="D161" i="32" s="1"/>
  <c r="I179" i="32"/>
  <c r="H123" i="31"/>
  <c r="H127" i="31" s="1"/>
  <c r="I190" i="31"/>
  <c r="I127" i="31"/>
  <c r="I141" i="31"/>
  <c r="I181" i="31" s="1"/>
  <c r="H140" i="31"/>
  <c r="H141" i="31" s="1"/>
  <c r="H136" i="30"/>
  <c r="H135" i="30"/>
  <c r="H137" i="30" s="1"/>
  <c r="G143" i="30"/>
  <c r="I140" i="30" s="1"/>
  <c r="H126" i="30"/>
  <c r="H121" i="30"/>
  <c r="H125" i="30"/>
  <c r="H122" i="30"/>
  <c r="G130" i="30"/>
  <c r="I123" i="30" s="1"/>
  <c r="H124" i="30"/>
  <c r="H120" i="30"/>
  <c r="I190" i="29"/>
  <c r="H123" i="29"/>
  <c r="I127" i="29"/>
  <c r="H127" i="29"/>
  <c r="H136" i="29"/>
  <c r="H135" i="29"/>
  <c r="H137" i="29" s="1"/>
  <c r="G143" i="29"/>
  <c r="I140" i="29" s="1"/>
  <c r="H147" i="28"/>
  <c r="I147" i="28"/>
  <c r="C161" i="28" s="1"/>
  <c r="D161" i="28" s="1"/>
  <c r="I179" i="28"/>
  <c r="H122" i="27"/>
  <c r="H126" i="27"/>
  <c r="H125" i="27"/>
  <c r="H124" i="27"/>
  <c r="G130" i="27"/>
  <c r="I123" i="27" s="1"/>
  <c r="H120" i="27"/>
  <c r="H121" i="27"/>
  <c r="H136" i="27"/>
  <c r="H135" i="27"/>
  <c r="H137" i="27" s="1"/>
  <c r="G143" i="27"/>
  <c r="I140" i="27" s="1"/>
  <c r="I190" i="26"/>
  <c r="H123" i="26"/>
  <c r="H127" i="26" s="1"/>
  <c r="H147" i="26" s="1"/>
  <c r="I127" i="26"/>
  <c r="I141" i="26"/>
  <c r="I181" i="26" s="1"/>
  <c r="H140" i="26"/>
  <c r="H141" i="26" s="1"/>
  <c r="H137" i="25"/>
  <c r="H140" i="25"/>
  <c r="H141" i="25" s="1"/>
  <c r="I141" i="25"/>
  <c r="I181" i="25" s="1"/>
  <c r="I190" i="25"/>
  <c r="H123" i="25"/>
  <c r="H127" i="25" s="1"/>
  <c r="I127" i="25"/>
  <c r="H126" i="24"/>
  <c r="H121" i="24"/>
  <c r="H120" i="24"/>
  <c r="H124" i="24"/>
  <c r="H125" i="24"/>
  <c r="H122" i="24"/>
  <c r="G130" i="24"/>
  <c r="I123" i="24" s="1"/>
  <c r="H136" i="24"/>
  <c r="G143" i="24"/>
  <c r="I140" i="24" s="1"/>
  <c r="H135" i="24"/>
  <c r="H137" i="24" s="1"/>
  <c r="I190" i="23"/>
  <c r="H123" i="23"/>
  <c r="H127" i="23" s="1"/>
  <c r="H147" i="23" s="1"/>
  <c r="I127" i="23"/>
  <c r="I190" i="22"/>
  <c r="H123" i="22"/>
  <c r="I127" i="22"/>
  <c r="H140" i="22"/>
  <c r="H141" i="22" s="1"/>
  <c r="I141" i="22"/>
  <c r="I181" i="22" s="1"/>
  <c r="H127" i="22"/>
  <c r="H147" i="22" s="1"/>
  <c r="H137" i="20"/>
  <c r="I190" i="21"/>
  <c r="F27" i="3" s="1"/>
  <c r="H123" i="21"/>
  <c r="I127" i="21"/>
  <c r="H140" i="21"/>
  <c r="H141" i="21" s="1"/>
  <c r="I141" i="21"/>
  <c r="I181" i="21" s="1"/>
  <c r="H127" i="21"/>
  <c r="I141" i="20"/>
  <c r="I181" i="20" s="1"/>
  <c r="H140" i="20"/>
  <c r="H141" i="20" s="1"/>
  <c r="I190" i="20"/>
  <c r="F2" i="3" s="1"/>
  <c r="H123" i="20"/>
  <c r="H127" i="20" s="1"/>
  <c r="H147" i="20" s="1"/>
  <c r="I127" i="20"/>
  <c r="H123" i="19"/>
  <c r="H127" i="19" s="1"/>
  <c r="H147" i="19" s="1"/>
  <c r="I190" i="19"/>
  <c r="I127" i="19"/>
  <c r="I141" i="19"/>
  <c r="I181" i="19" s="1"/>
  <c r="H140" i="19"/>
  <c r="H141" i="19" s="1"/>
  <c r="I190" i="18"/>
  <c r="H123" i="18"/>
  <c r="I127" i="18"/>
  <c r="H127" i="18"/>
  <c r="I141" i="18"/>
  <c r="I181" i="18" s="1"/>
  <c r="H140" i="18"/>
  <c r="H141" i="18" s="1"/>
  <c r="H137" i="18"/>
  <c r="I190" i="17"/>
  <c r="H123" i="17"/>
  <c r="I127" i="17"/>
  <c r="H127" i="17"/>
  <c r="H147" i="17" s="1"/>
  <c r="H147" i="16"/>
  <c r="I147" i="16"/>
  <c r="C161" i="16" s="1"/>
  <c r="D161" i="16" s="1"/>
  <c r="I179" i="16"/>
  <c r="I141" i="15"/>
  <c r="I181" i="15" s="1"/>
  <c r="H140" i="15"/>
  <c r="H141" i="15" s="1"/>
  <c r="H123" i="15"/>
  <c r="H127" i="15" s="1"/>
  <c r="H147" i="15" s="1"/>
  <c r="I190" i="15"/>
  <c r="I127" i="15"/>
  <c r="H123" i="14"/>
  <c r="I190" i="14"/>
  <c r="I127" i="14"/>
  <c r="I141" i="14"/>
  <c r="I181" i="14" s="1"/>
  <c r="H140" i="14"/>
  <c r="H141" i="14" s="1"/>
  <c r="H127" i="14"/>
  <c r="H147" i="14" s="1"/>
  <c r="I147" i="13"/>
  <c r="C161" i="13" s="1"/>
  <c r="D161" i="13" s="1"/>
  <c r="I179" i="13"/>
  <c r="H140" i="38" l="1"/>
  <c r="H141" i="38" s="1"/>
  <c r="I141" i="38"/>
  <c r="I181" i="38" s="1"/>
  <c r="I190" i="38"/>
  <c r="H123" i="38"/>
  <c r="H127" i="38" s="1"/>
  <c r="I127" i="38"/>
  <c r="H147" i="37"/>
  <c r="I179" i="37"/>
  <c r="I147" i="37"/>
  <c r="C161" i="37" s="1"/>
  <c r="D161" i="37" s="1"/>
  <c r="H147" i="36"/>
  <c r="I147" i="36"/>
  <c r="C161" i="36" s="1"/>
  <c r="D161" i="36" s="1"/>
  <c r="I179" i="36"/>
  <c r="I153" i="35"/>
  <c r="H153" i="35" s="1"/>
  <c r="I151" i="35"/>
  <c r="I155" i="35"/>
  <c r="H155" i="35" s="1"/>
  <c r="I152" i="35"/>
  <c r="H152" i="35" s="1"/>
  <c r="I154" i="35"/>
  <c r="H154" i="35" s="1"/>
  <c r="I182" i="35"/>
  <c r="H147" i="34"/>
  <c r="I179" i="34"/>
  <c r="I147" i="34"/>
  <c r="C161" i="34" s="1"/>
  <c r="D161" i="34" s="1"/>
  <c r="H147" i="33"/>
  <c r="I147" i="33"/>
  <c r="C161" i="33" s="1"/>
  <c r="D161" i="33" s="1"/>
  <c r="I179" i="33"/>
  <c r="I182" i="32"/>
  <c r="I153" i="32"/>
  <c r="H153" i="32" s="1"/>
  <c r="I155" i="32"/>
  <c r="H155" i="32" s="1"/>
  <c r="I154" i="32"/>
  <c r="H154" i="32" s="1"/>
  <c r="I152" i="32"/>
  <c r="H152" i="32" s="1"/>
  <c r="I151" i="32"/>
  <c r="H147" i="31"/>
  <c r="I147" i="31"/>
  <c r="C161" i="31" s="1"/>
  <c r="D161" i="31" s="1"/>
  <c r="I179" i="31"/>
  <c r="H123" i="30"/>
  <c r="I190" i="30"/>
  <c r="I127" i="30"/>
  <c r="H127" i="30"/>
  <c r="H147" i="30" s="1"/>
  <c r="H140" i="30"/>
  <c r="H141" i="30" s="1"/>
  <c r="I141" i="30"/>
  <c r="I181" i="30" s="1"/>
  <c r="H140" i="29"/>
  <c r="H141" i="29" s="1"/>
  <c r="H147" i="29" s="1"/>
  <c r="I141" i="29"/>
  <c r="I181" i="29" s="1"/>
  <c r="I179" i="29"/>
  <c r="I147" i="29"/>
  <c r="C161" i="29" s="1"/>
  <c r="D161" i="29" s="1"/>
  <c r="I182" i="28"/>
  <c r="I153" i="28"/>
  <c r="H153" i="28" s="1"/>
  <c r="I151" i="28"/>
  <c r="I154" i="28"/>
  <c r="H154" i="28" s="1"/>
  <c r="I152" i="28"/>
  <c r="H152" i="28" s="1"/>
  <c r="I155" i="28"/>
  <c r="H155" i="28" s="1"/>
  <c r="H140" i="27"/>
  <c r="H141" i="27" s="1"/>
  <c r="I141" i="27"/>
  <c r="I181" i="27" s="1"/>
  <c r="I190" i="27"/>
  <c r="H123" i="27"/>
  <c r="H127" i="27" s="1"/>
  <c r="H147" i="27" s="1"/>
  <c r="I127" i="27"/>
  <c r="I179" i="26"/>
  <c r="I147" i="26"/>
  <c r="C161" i="26" s="1"/>
  <c r="D161" i="26" s="1"/>
  <c r="H147" i="25"/>
  <c r="I179" i="25"/>
  <c r="I147" i="25"/>
  <c r="C161" i="25" s="1"/>
  <c r="D161" i="25" s="1"/>
  <c r="I190" i="24"/>
  <c r="H123" i="24"/>
  <c r="I127" i="24"/>
  <c r="I141" i="24"/>
  <c r="I181" i="24" s="1"/>
  <c r="H140" i="24"/>
  <c r="H141" i="24" s="1"/>
  <c r="H127" i="24"/>
  <c r="H147" i="24" s="1"/>
  <c r="I179" i="23"/>
  <c r="I147" i="23"/>
  <c r="C161" i="23" s="1"/>
  <c r="D161" i="23" s="1"/>
  <c r="I147" i="22"/>
  <c r="C161" i="22" s="1"/>
  <c r="D161" i="22" s="1"/>
  <c r="I179" i="22"/>
  <c r="H147" i="21"/>
  <c r="I179" i="21"/>
  <c r="I147" i="21"/>
  <c r="C161" i="21" s="1"/>
  <c r="D161" i="21" s="1"/>
  <c r="I179" i="20"/>
  <c r="I147" i="20"/>
  <c r="C161" i="20" s="1"/>
  <c r="D161" i="20" s="1"/>
  <c r="I179" i="19"/>
  <c r="I147" i="19"/>
  <c r="C161" i="19" s="1"/>
  <c r="D161" i="19" s="1"/>
  <c r="H147" i="18"/>
  <c r="I179" i="18"/>
  <c r="I147" i="18"/>
  <c r="C161" i="18" s="1"/>
  <c r="D161" i="18" s="1"/>
  <c r="I179" i="17"/>
  <c r="I147" i="17"/>
  <c r="C161" i="17" s="1"/>
  <c r="D161" i="17" s="1"/>
  <c r="I182" i="16"/>
  <c r="I153" i="16"/>
  <c r="H153" i="16" s="1"/>
  <c r="I155" i="16"/>
  <c r="H155" i="16" s="1"/>
  <c r="I154" i="16"/>
  <c r="H154" i="16" s="1"/>
  <c r="I152" i="16"/>
  <c r="H152" i="16" s="1"/>
  <c r="I151" i="16"/>
  <c r="I179" i="15"/>
  <c r="I147" i="15"/>
  <c r="C161" i="15" s="1"/>
  <c r="D161" i="15" s="1"/>
  <c r="I147" i="14"/>
  <c r="C161" i="14" s="1"/>
  <c r="D161" i="14" s="1"/>
  <c r="I179" i="14"/>
  <c r="I182" i="13"/>
  <c r="I153" i="13"/>
  <c r="H153" i="13" s="1"/>
  <c r="I155" i="13"/>
  <c r="H155" i="13" s="1"/>
  <c r="I154" i="13"/>
  <c r="H154" i="13" s="1"/>
  <c r="I152" i="13"/>
  <c r="H152" i="13" s="1"/>
  <c r="I151" i="13"/>
  <c r="H147" i="38" l="1"/>
  <c r="I179" i="38"/>
  <c r="I147" i="38"/>
  <c r="C161" i="38" s="1"/>
  <c r="D161" i="38" s="1"/>
  <c r="I153" i="37"/>
  <c r="H153" i="37" s="1"/>
  <c r="I152" i="37"/>
  <c r="H152" i="37" s="1"/>
  <c r="I154" i="37"/>
  <c r="H154" i="37" s="1"/>
  <c r="I151" i="37"/>
  <c r="I155" i="37"/>
  <c r="H155" i="37" s="1"/>
  <c r="I182" i="37"/>
  <c r="I182" i="36"/>
  <c r="I153" i="36"/>
  <c r="H153" i="36" s="1"/>
  <c r="I152" i="36"/>
  <c r="H152" i="36" s="1"/>
  <c r="I151" i="36"/>
  <c r="I155" i="36"/>
  <c r="H155" i="36" s="1"/>
  <c r="I154" i="36"/>
  <c r="H154" i="36" s="1"/>
  <c r="H151" i="35"/>
  <c r="H156" i="35" s="1"/>
  <c r="H169" i="35" s="1"/>
  <c r="I156" i="35"/>
  <c r="I153" i="34"/>
  <c r="H153" i="34" s="1"/>
  <c r="I154" i="34"/>
  <c r="H154" i="34" s="1"/>
  <c r="I152" i="34"/>
  <c r="H152" i="34" s="1"/>
  <c r="I151" i="34"/>
  <c r="I155" i="34"/>
  <c r="H155" i="34" s="1"/>
  <c r="I182" i="34"/>
  <c r="I182" i="33"/>
  <c r="I153" i="33"/>
  <c r="H153" i="33" s="1"/>
  <c r="I151" i="33"/>
  <c r="I155" i="33"/>
  <c r="H155" i="33" s="1"/>
  <c r="I154" i="33"/>
  <c r="H154" i="33" s="1"/>
  <c r="I152" i="33"/>
  <c r="H152" i="33" s="1"/>
  <c r="I156" i="32"/>
  <c r="H151" i="32"/>
  <c r="H156" i="32" s="1"/>
  <c r="H169" i="32" s="1"/>
  <c r="I153" i="31"/>
  <c r="H153" i="31" s="1"/>
  <c r="I151" i="31"/>
  <c r="I152" i="31"/>
  <c r="H152" i="31" s="1"/>
  <c r="I155" i="31"/>
  <c r="H155" i="31" s="1"/>
  <c r="I154" i="31"/>
  <c r="H154" i="31" s="1"/>
  <c r="I182" i="31"/>
  <c r="I179" i="30"/>
  <c r="I147" i="30"/>
  <c r="C161" i="30" s="1"/>
  <c r="D161" i="30" s="1"/>
  <c r="I182" i="29"/>
  <c r="I153" i="29"/>
  <c r="H153" i="29" s="1"/>
  <c r="I152" i="29"/>
  <c r="H152" i="29" s="1"/>
  <c r="I151" i="29"/>
  <c r="I155" i="29"/>
  <c r="H155" i="29" s="1"/>
  <c r="I154" i="29"/>
  <c r="H154" i="29" s="1"/>
  <c r="I156" i="28"/>
  <c r="H151" i="28"/>
  <c r="H156" i="28" s="1"/>
  <c r="H169" i="28" s="1"/>
  <c r="I179" i="27"/>
  <c r="I147" i="27"/>
  <c r="C161" i="27" s="1"/>
  <c r="D161" i="27" s="1"/>
  <c r="I153" i="26"/>
  <c r="H153" i="26" s="1"/>
  <c r="I152" i="26"/>
  <c r="H152" i="26" s="1"/>
  <c r="I151" i="26"/>
  <c r="I155" i="26"/>
  <c r="H155" i="26" s="1"/>
  <c r="I154" i="26"/>
  <c r="H154" i="26" s="1"/>
  <c r="I182" i="26"/>
  <c r="I153" i="25"/>
  <c r="H153" i="25" s="1"/>
  <c r="I155" i="25"/>
  <c r="H155" i="25" s="1"/>
  <c r="I154" i="25"/>
  <c r="H154" i="25" s="1"/>
  <c r="I152" i="25"/>
  <c r="H152" i="25" s="1"/>
  <c r="I151" i="25"/>
  <c r="I182" i="25"/>
  <c r="I179" i="24"/>
  <c r="I147" i="24"/>
  <c r="C161" i="24" s="1"/>
  <c r="D161" i="24" s="1"/>
  <c r="I153" i="23"/>
  <c r="H153" i="23" s="1"/>
  <c r="I152" i="23"/>
  <c r="H152" i="23" s="1"/>
  <c r="I151" i="23"/>
  <c r="I155" i="23"/>
  <c r="H155" i="23" s="1"/>
  <c r="I154" i="23"/>
  <c r="H154" i="23" s="1"/>
  <c r="I182" i="23"/>
  <c r="I182" i="22"/>
  <c r="I153" i="22"/>
  <c r="H153" i="22" s="1"/>
  <c r="I151" i="22"/>
  <c r="I154" i="22"/>
  <c r="H154" i="22" s="1"/>
  <c r="I152" i="22"/>
  <c r="H152" i="22" s="1"/>
  <c r="I155" i="22"/>
  <c r="H155" i="22" s="1"/>
  <c r="I153" i="21"/>
  <c r="H153" i="21" s="1"/>
  <c r="I152" i="21"/>
  <c r="H152" i="21" s="1"/>
  <c r="I154" i="21"/>
  <c r="H154" i="21" s="1"/>
  <c r="I151" i="21"/>
  <c r="I155" i="21"/>
  <c r="H155" i="21" s="1"/>
  <c r="I182" i="21"/>
  <c r="I153" i="20"/>
  <c r="H153" i="20" s="1"/>
  <c r="I155" i="20"/>
  <c r="H155" i="20" s="1"/>
  <c r="I152" i="20"/>
  <c r="H152" i="20" s="1"/>
  <c r="I151" i="20"/>
  <c r="I154" i="20"/>
  <c r="H154" i="20" s="1"/>
  <c r="I182" i="20"/>
  <c r="I153" i="19"/>
  <c r="H153" i="19" s="1"/>
  <c r="I152" i="19"/>
  <c r="H152" i="19" s="1"/>
  <c r="I155" i="19"/>
  <c r="H155" i="19" s="1"/>
  <c r="I154" i="19"/>
  <c r="H154" i="19" s="1"/>
  <c r="I151" i="19"/>
  <c r="I182" i="19"/>
  <c r="I153" i="18"/>
  <c r="H153" i="18" s="1"/>
  <c r="I154" i="18"/>
  <c r="H154" i="18" s="1"/>
  <c r="I152" i="18"/>
  <c r="H152" i="18" s="1"/>
  <c r="I151" i="18"/>
  <c r="I155" i="18"/>
  <c r="H155" i="18" s="1"/>
  <c r="I182" i="18"/>
  <c r="I153" i="17"/>
  <c r="H153" i="17" s="1"/>
  <c r="I155" i="17"/>
  <c r="H155" i="17" s="1"/>
  <c r="I152" i="17"/>
  <c r="H152" i="17" s="1"/>
  <c r="I154" i="17"/>
  <c r="H154" i="17" s="1"/>
  <c r="I151" i="17"/>
  <c r="I182" i="17"/>
  <c r="H151" i="16"/>
  <c r="H156" i="16" s="1"/>
  <c r="H169" i="16" s="1"/>
  <c r="I156" i="16"/>
  <c r="I153" i="15"/>
  <c r="H153" i="15" s="1"/>
  <c r="I152" i="15"/>
  <c r="H152" i="15" s="1"/>
  <c r="I151" i="15"/>
  <c r="I154" i="15"/>
  <c r="H154" i="15" s="1"/>
  <c r="I155" i="15"/>
  <c r="H155" i="15" s="1"/>
  <c r="I182" i="15"/>
  <c r="I182" i="14"/>
  <c r="I153" i="14"/>
  <c r="H153" i="14" s="1"/>
  <c r="I155" i="14"/>
  <c r="H155" i="14" s="1"/>
  <c r="I154" i="14"/>
  <c r="H154" i="14" s="1"/>
  <c r="I152" i="14"/>
  <c r="H152" i="14" s="1"/>
  <c r="I151" i="14"/>
  <c r="I156" i="13"/>
  <c r="H151" i="13"/>
  <c r="H156" i="13" s="1"/>
  <c r="H169" i="13" s="1"/>
  <c r="I153" i="38" l="1"/>
  <c r="H153" i="38" s="1"/>
  <c r="I152" i="38"/>
  <c r="H152" i="38" s="1"/>
  <c r="I151" i="38"/>
  <c r="I154" i="38"/>
  <c r="H154" i="38" s="1"/>
  <c r="I155" i="38"/>
  <c r="H155" i="38" s="1"/>
  <c r="I182" i="38"/>
  <c r="I156" i="37"/>
  <c r="H151" i="37"/>
  <c r="H156" i="37" s="1"/>
  <c r="H169" i="37" s="1"/>
  <c r="H151" i="36"/>
  <c r="H156" i="36" s="1"/>
  <c r="H169" i="36" s="1"/>
  <c r="I156" i="36"/>
  <c r="I169" i="35"/>
  <c r="I186" i="35"/>
  <c r="G196" i="35" s="1"/>
  <c r="I185" i="35"/>
  <c r="H185" i="35" s="1"/>
  <c r="H186" i="35" s="1"/>
  <c r="I156" i="34"/>
  <c r="H151" i="34"/>
  <c r="H156" i="34" s="1"/>
  <c r="H169" i="34" s="1"/>
  <c r="H151" i="33"/>
  <c r="H156" i="33" s="1"/>
  <c r="H169" i="33" s="1"/>
  <c r="I156" i="33"/>
  <c r="I185" i="32"/>
  <c r="I169" i="32"/>
  <c r="I186" i="32"/>
  <c r="G196" i="32" s="1"/>
  <c r="H151" i="31"/>
  <c r="H156" i="31" s="1"/>
  <c r="H169" i="31" s="1"/>
  <c r="I156" i="31"/>
  <c r="I153" i="30"/>
  <c r="H153" i="30" s="1"/>
  <c r="I152" i="30"/>
  <c r="H152" i="30" s="1"/>
  <c r="I155" i="30"/>
  <c r="H155" i="30" s="1"/>
  <c r="I151" i="30"/>
  <c r="I154" i="30"/>
  <c r="H154" i="30" s="1"/>
  <c r="I182" i="30"/>
  <c r="H151" i="29"/>
  <c r="H156" i="29" s="1"/>
  <c r="H169" i="29" s="1"/>
  <c r="I156" i="29"/>
  <c r="I169" i="28"/>
  <c r="I186" i="28"/>
  <c r="G196" i="28" s="1"/>
  <c r="I185" i="28"/>
  <c r="H185" i="28" s="1"/>
  <c r="H186" i="28" s="1"/>
  <c r="I153" i="27"/>
  <c r="H153" i="27" s="1"/>
  <c r="I152" i="27"/>
  <c r="H152" i="27" s="1"/>
  <c r="I155" i="27"/>
  <c r="H155" i="27" s="1"/>
  <c r="I151" i="27"/>
  <c r="I154" i="27"/>
  <c r="H154" i="27" s="1"/>
  <c r="I182" i="27"/>
  <c r="H151" i="26"/>
  <c r="H156" i="26" s="1"/>
  <c r="H169" i="26" s="1"/>
  <c r="I156" i="26"/>
  <c r="H151" i="25"/>
  <c r="H156" i="25" s="1"/>
  <c r="H169" i="25" s="1"/>
  <c r="I156" i="25"/>
  <c r="I153" i="24"/>
  <c r="H153" i="24" s="1"/>
  <c r="I152" i="24"/>
  <c r="H152" i="24" s="1"/>
  <c r="I151" i="24"/>
  <c r="I155" i="24"/>
  <c r="H155" i="24" s="1"/>
  <c r="I154" i="24"/>
  <c r="H154" i="24" s="1"/>
  <c r="I182" i="24"/>
  <c r="H151" i="23"/>
  <c r="H156" i="23" s="1"/>
  <c r="H169" i="23" s="1"/>
  <c r="I156" i="23"/>
  <c r="I156" i="22"/>
  <c r="H151" i="22"/>
  <c r="H156" i="22" s="1"/>
  <c r="H169" i="22" s="1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I156" i="18"/>
  <c r="H151" i="18"/>
  <c r="H156" i="18" s="1"/>
  <c r="H169" i="18" s="1"/>
  <c r="H151" i="17"/>
  <c r="H156" i="17" s="1"/>
  <c r="H169" i="17" s="1"/>
  <c r="I156" i="17"/>
  <c r="I169" i="16"/>
  <c r="I185" i="16"/>
  <c r="I186" i="16"/>
  <c r="G196" i="16" s="1"/>
  <c r="I156" i="15"/>
  <c r="H151" i="15"/>
  <c r="H156" i="15" s="1"/>
  <c r="H169" i="15" s="1"/>
  <c r="H151" i="14"/>
  <c r="H156" i="14" s="1"/>
  <c r="H169" i="14" s="1"/>
  <c r="I156" i="14"/>
  <c r="I169" i="13"/>
  <c r="I186" i="13"/>
  <c r="G196" i="13" s="1"/>
  <c r="I185" i="13"/>
  <c r="H185" i="13" s="1"/>
  <c r="H186" i="13" s="1"/>
  <c r="H151" i="38" l="1"/>
  <c r="H156" i="38" s="1"/>
  <c r="H169" i="38" s="1"/>
  <c r="I156" i="38"/>
  <c r="I169" i="37"/>
  <c r="I186" i="37"/>
  <c r="G196" i="37" s="1"/>
  <c r="I185" i="37"/>
  <c r="H185" i="37" s="1"/>
  <c r="H186" i="37" s="1"/>
  <c r="I186" i="36"/>
  <c r="G196" i="36" s="1"/>
  <c r="I185" i="36"/>
  <c r="I169" i="36"/>
  <c r="I196" i="35"/>
  <c r="H180" i="35"/>
  <c r="H173" i="35"/>
  <c r="H175" i="35"/>
  <c r="H174" i="35"/>
  <c r="H181" i="35"/>
  <c r="H179" i="35"/>
  <c r="I186" i="34"/>
  <c r="G196" i="34" s="1"/>
  <c r="I185" i="34"/>
  <c r="H185" i="34" s="1"/>
  <c r="H186" i="34" s="1"/>
  <c r="I169" i="34"/>
  <c r="I169" i="33"/>
  <c r="I186" i="33"/>
  <c r="G196" i="33" s="1"/>
  <c r="I185" i="33"/>
  <c r="H185" i="33" s="1"/>
  <c r="H186" i="33" s="1"/>
  <c r="H185" i="32"/>
  <c r="H186" i="32" s="1"/>
  <c r="I196" i="32"/>
  <c r="H180" i="32"/>
  <c r="H173" i="32"/>
  <c r="H175" i="32"/>
  <c r="H174" i="32"/>
  <c r="H181" i="32"/>
  <c r="H179" i="32"/>
  <c r="H182" i="32" s="1"/>
  <c r="I169" i="31"/>
  <c r="I186" i="31"/>
  <c r="G196" i="31" s="1"/>
  <c r="I185" i="31"/>
  <c r="H185" i="31" s="1"/>
  <c r="H186" i="31" s="1"/>
  <c r="I156" i="30"/>
  <c r="H151" i="30"/>
  <c r="H156" i="30" s="1"/>
  <c r="H169" i="30" s="1"/>
  <c r="I169" i="29"/>
  <c r="I186" i="29"/>
  <c r="G196" i="29" s="1"/>
  <c r="I185" i="29"/>
  <c r="H185" i="29" s="1"/>
  <c r="H186" i="29" s="1"/>
  <c r="I196" i="28"/>
  <c r="H180" i="28"/>
  <c r="H173" i="28"/>
  <c r="H174" i="28"/>
  <c r="H175" i="28"/>
  <c r="H181" i="28"/>
  <c r="H179" i="28"/>
  <c r="H182" i="28" s="1"/>
  <c r="H151" i="27"/>
  <c r="H156" i="27" s="1"/>
  <c r="H169" i="27" s="1"/>
  <c r="I156" i="27"/>
  <c r="I169" i="26"/>
  <c r="I186" i="26"/>
  <c r="G196" i="26" s="1"/>
  <c r="I185" i="26"/>
  <c r="H185" i="26" s="1"/>
  <c r="H186" i="26" s="1"/>
  <c r="I185" i="25"/>
  <c r="I169" i="25"/>
  <c r="I186" i="25"/>
  <c r="G196" i="25" s="1"/>
  <c r="H151" i="24"/>
  <c r="H156" i="24" s="1"/>
  <c r="H169" i="24" s="1"/>
  <c r="I156" i="24"/>
  <c r="I169" i="23"/>
  <c r="I186" i="23"/>
  <c r="G196" i="23" s="1"/>
  <c r="I185" i="23"/>
  <c r="I186" i="22"/>
  <c r="G196" i="22" s="1"/>
  <c r="I169" i="22"/>
  <c r="I185" i="22"/>
  <c r="H185" i="22" s="1"/>
  <c r="H186" i="22" s="1"/>
  <c r="I186" i="21"/>
  <c r="G196" i="21" s="1"/>
  <c r="I169" i="21"/>
  <c r="I185" i="21"/>
  <c r="H185" i="21" s="1"/>
  <c r="H186" i="21" s="1"/>
  <c r="I169" i="20"/>
  <c r="I186" i="20"/>
  <c r="G196" i="20" s="1"/>
  <c r="I185" i="20"/>
  <c r="I169" i="19"/>
  <c r="I185" i="19"/>
  <c r="I186" i="19"/>
  <c r="G196" i="19" s="1"/>
  <c r="I185" i="18"/>
  <c r="I169" i="18"/>
  <c r="I186" i="18"/>
  <c r="G196" i="18" s="1"/>
  <c r="I169" i="17"/>
  <c r="I185" i="17"/>
  <c r="I186" i="17"/>
  <c r="G196" i="17" s="1"/>
  <c r="H185" i="16"/>
  <c r="H186" i="16" s="1"/>
  <c r="I196" i="16"/>
  <c r="H180" i="16"/>
  <c r="H173" i="16"/>
  <c r="H175" i="16"/>
  <c r="H174" i="16"/>
  <c r="H181" i="16"/>
  <c r="H179" i="16"/>
  <c r="H182" i="16" s="1"/>
  <c r="I185" i="15"/>
  <c r="I169" i="15"/>
  <c r="I186" i="15"/>
  <c r="G196" i="15" s="1"/>
  <c r="I169" i="14"/>
  <c r="I185" i="14"/>
  <c r="I186" i="14"/>
  <c r="G196" i="14" s="1"/>
  <c r="I196" i="13"/>
  <c r="H180" i="13"/>
  <c r="H173" i="13"/>
  <c r="H175" i="13"/>
  <c r="H174" i="13"/>
  <c r="H181" i="13"/>
  <c r="H179" i="13"/>
  <c r="H182" i="13" s="1"/>
  <c r="I169" i="38" l="1"/>
  <c r="I186" i="38"/>
  <c r="G196" i="38" s="1"/>
  <c r="I185" i="38"/>
  <c r="H185" i="38" s="1"/>
  <c r="H186" i="38" s="1"/>
  <c r="I196" i="37"/>
  <c r="H180" i="37"/>
  <c r="H173" i="37"/>
  <c r="H175" i="37"/>
  <c r="H174" i="37"/>
  <c r="H181" i="37"/>
  <c r="H179" i="37"/>
  <c r="H182" i="37" s="1"/>
  <c r="I196" i="36"/>
  <c r="H180" i="36"/>
  <c r="H173" i="36"/>
  <c r="H175" i="36"/>
  <c r="H174" i="36"/>
  <c r="H181" i="36"/>
  <c r="H179" i="36"/>
  <c r="H182" i="36" s="1"/>
  <c r="H185" i="36"/>
  <c r="H186" i="36" s="1"/>
  <c r="H182" i="35"/>
  <c r="H176" i="35"/>
  <c r="I196" i="34"/>
  <c r="H180" i="34"/>
  <c r="H173" i="34"/>
  <c r="H175" i="34"/>
  <c r="H174" i="34"/>
  <c r="H181" i="34"/>
  <c r="H179" i="34"/>
  <c r="H182" i="34" s="1"/>
  <c r="I196" i="33"/>
  <c r="H180" i="33"/>
  <c r="H173" i="33"/>
  <c r="H175" i="33"/>
  <c r="H174" i="33"/>
  <c r="H181" i="33"/>
  <c r="H179" i="33"/>
  <c r="H182" i="33" s="1"/>
  <c r="H176" i="32"/>
  <c r="I196" i="31"/>
  <c r="H180" i="31"/>
  <c r="H175" i="31"/>
  <c r="H173" i="31"/>
  <c r="H174" i="31"/>
  <c r="H181" i="31"/>
  <c r="H179" i="31"/>
  <c r="H182" i="31" s="1"/>
  <c r="I169" i="30"/>
  <c r="I185" i="30"/>
  <c r="I186" i="30"/>
  <c r="G196" i="30" s="1"/>
  <c r="I196" i="29"/>
  <c r="H180" i="29"/>
  <c r="H175" i="29"/>
  <c r="H173" i="29"/>
  <c r="H174" i="29"/>
  <c r="H179" i="29"/>
  <c r="H181" i="29"/>
  <c r="H176" i="28"/>
  <c r="I169" i="27"/>
  <c r="I186" i="27"/>
  <c r="G196" i="27" s="1"/>
  <c r="I185" i="27"/>
  <c r="H185" i="27" s="1"/>
  <c r="H186" i="27" s="1"/>
  <c r="I196" i="26"/>
  <c r="H180" i="26"/>
  <c r="H175" i="26"/>
  <c r="H173" i="26"/>
  <c r="H176" i="26" s="1"/>
  <c r="H174" i="26"/>
  <c r="H181" i="26"/>
  <c r="H179" i="26"/>
  <c r="H182" i="26" s="1"/>
  <c r="I196" i="25"/>
  <c r="H180" i="25"/>
  <c r="H175" i="25"/>
  <c r="H173" i="25"/>
  <c r="H174" i="25"/>
  <c r="H181" i="25"/>
  <c r="H179" i="25"/>
  <c r="H182" i="25" s="1"/>
  <c r="H185" i="25"/>
  <c r="H186" i="25" s="1"/>
  <c r="I186" i="24"/>
  <c r="G196" i="24" s="1"/>
  <c r="I185" i="24"/>
  <c r="H185" i="24" s="1"/>
  <c r="H186" i="24" s="1"/>
  <c r="I169" i="24"/>
  <c r="H185" i="23"/>
  <c r="H186" i="23" s="1"/>
  <c r="I196" i="23"/>
  <c r="H180" i="23"/>
  <c r="H173" i="23"/>
  <c r="H175" i="23"/>
  <c r="H174" i="23"/>
  <c r="H181" i="23"/>
  <c r="H179" i="23"/>
  <c r="I196" i="22"/>
  <c r="H180" i="22"/>
  <c r="H173" i="22"/>
  <c r="H175" i="22"/>
  <c r="H174" i="22"/>
  <c r="H181" i="22"/>
  <c r="H179" i="22"/>
  <c r="H182" i="22" s="1"/>
  <c r="I196" i="21"/>
  <c r="J27" i="3" s="1"/>
  <c r="H180" i="21"/>
  <c r="H173" i="21"/>
  <c r="H175" i="21"/>
  <c r="H174" i="21"/>
  <c r="H181" i="21"/>
  <c r="H179" i="21"/>
  <c r="H182" i="21" s="1"/>
  <c r="H185" i="20"/>
  <c r="H186" i="20" s="1"/>
  <c r="I196" i="20"/>
  <c r="J2" i="3" s="1"/>
  <c r="H180" i="20"/>
  <c r="H175" i="20"/>
  <c r="H173" i="20"/>
  <c r="H174" i="20"/>
  <c r="H181" i="20"/>
  <c r="H179" i="20"/>
  <c r="H185" i="19"/>
  <c r="H186" i="19" s="1"/>
  <c r="I196" i="19"/>
  <c r="H180" i="19"/>
  <c r="H173" i="19"/>
  <c r="H175" i="19"/>
  <c r="H174" i="19"/>
  <c r="H181" i="19"/>
  <c r="H179" i="19"/>
  <c r="H182" i="19" s="1"/>
  <c r="H185" i="18"/>
  <c r="H186" i="18" s="1"/>
  <c r="I196" i="18"/>
  <c r="H180" i="18"/>
  <c r="H175" i="18"/>
  <c r="H173" i="18"/>
  <c r="H174" i="18"/>
  <c r="H181" i="18"/>
  <c r="H179" i="18"/>
  <c r="H182" i="18" s="1"/>
  <c r="H185" i="17"/>
  <c r="H186" i="17" s="1"/>
  <c r="I196" i="17"/>
  <c r="H180" i="17"/>
  <c r="H173" i="17"/>
  <c r="H175" i="17"/>
  <c r="H174" i="17"/>
  <c r="H181" i="17"/>
  <c r="H179" i="17"/>
  <c r="H182" i="17" s="1"/>
  <c r="H176" i="16"/>
  <c r="I196" i="15"/>
  <c r="H180" i="15"/>
  <c r="H175" i="15"/>
  <c r="H173" i="15"/>
  <c r="H174" i="15"/>
  <c r="H181" i="15"/>
  <c r="H179" i="15"/>
  <c r="H182" i="15" s="1"/>
  <c r="H185" i="15"/>
  <c r="H186" i="15" s="1"/>
  <c r="I196" i="14"/>
  <c r="H180" i="14"/>
  <c r="H173" i="14"/>
  <c r="H175" i="14"/>
  <c r="H174" i="14"/>
  <c r="H181" i="14"/>
  <c r="H179" i="14"/>
  <c r="H182" i="14" s="1"/>
  <c r="H185" i="14"/>
  <c r="H186" i="14" s="1"/>
  <c r="H176" i="13"/>
  <c r="I196" i="38" l="1"/>
  <c r="H180" i="38"/>
  <c r="H175" i="38"/>
  <c r="H173" i="38"/>
  <c r="H174" i="38"/>
  <c r="H181" i="38"/>
  <c r="H179" i="38"/>
  <c r="H176" i="37"/>
  <c r="H176" i="36"/>
  <c r="H176" i="34"/>
  <c r="H176" i="33"/>
  <c r="H176" i="31"/>
  <c r="I196" i="30"/>
  <c r="H180" i="30"/>
  <c r="H173" i="30"/>
  <c r="H175" i="30"/>
  <c r="H174" i="30"/>
  <c r="H181" i="30"/>
  <c r="H179" i="30"/>
  <c r="H185" i="30"/>
  <c r="H186" i="30" s="1"/>
  <c r="H182" i="29"/>
  <c r="H176" i="29"/>
  <c r="I196" i="27"/>
  <c r="H180" i="27"/>
  <c r="H175" i="27"/>
  <c r="H173" i="27"/>
  <c r="H174" i="27"/>
  <c r="H181" i="27"/>
  <c r="H179" i="27"/>
  <c r="H176" i="25"/>
  <c r="I196" i="24"/>
  <c r="H180" i="24"/>
  <c r="H175" i="24"/>
  <c r="H173" i="24"/>
  <c r="H174" i="24"/>
  <c r="H181" i="24"/>
  <c r="H179" i="24"/>
  <c r="H182" i="24" s="1"/>
  <c r="H182" i="23"/>
  <c r="H176" i="23"/>
  <c r="H176" i="22"/>
  <c r="H182" i="20"/>
  <c r="H176" i="21"/>
  <c r="H176" i="20"/>
  <c r="H176" i="19"/>
  <c r="H176" i="18"/>
  <c r="H176" i="17"/>
  <c r="H176" i="15"/>
  <c r="H176" i="14"/>
  <c r="H182" i="38" l="1"/>
  <c r="H176" i="38"/>
  <c r="H182" i="30"/>
  <c r="H176" i="30"/>
  <c r="H182" i="27"/>
  <c r="H176" i="27"/>
  <c r="H176" i="24"/>
  <c r="D35" i="12" l="1"/>
  <c r="E47" i="3" l="1"/>
  <c r="I100" i="11" l="1"/>
  <c r="I99" i="11"/>
  <c r="G43" i="3" l="1"/>
  <c r="G14" i="3" l="1"/>
  <c r="G13" i="3"/>
  <c r="G12" i="3"/>
  <c r="G11" i="3"/>
  <c r="G10" i="3"/>
  <c r="G9" i="3"/>
  <c r="G8" i="3"/>
  <c r="G7" i="3"/>
  <c r="G5" i="3"/>
  <c r="G4" i="3"/>
  <c r="G3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45" i="3"/>
  <c r="G25" i="3"/>
  <c r="G24" i="3"/>
  <c r="G23" i="3"/>
  <c r="G22" i="3"/>
  <c r="G21" i="3"/>
  <c r="G20" i="3"/>
  <c r="G19" i="3"/>
  <c r="G18" i="3"/>
  <c r="G17" i="3"/>
  <c r="G16" i="3"/>
  <c r="G15" i="3"/>
  <c r="G44" i="3"/>
  <c r="G2" i="3"/>
  <c r="I43" i="3"/>
  <c r="G47" i="3" l="1"/>
  <c r="K8" i="3"/>
  <c r="K9" i="3"/>
  <c r="K10" i="3"/>
  <c r="K11" i="3"/>
  <c r="K12" i="3"/>
  <c r="K13" i="3"/>
  <c r="K14" i="3"/>
  <c r="K44" i="3"/>
  <c r="K15" i="3"/>
  <c r="K16" i="3"/>
  <c r="K17" i="3"/>
  <c r="K18" i="3"/>
  <c r="K19" i="3"/>
  <c r="K20" i="3"/>
  <c r="K21" i="3"/>
  <c r="K22" i="3"/>
  <c r="K23" i="3"/>
  <c r="K24" i="3"/>
  <c r="K25" i="3"/>
  <c r="K45" i="3"/>
  <c r="K26" i="3"/>
  <c r="K27" i="3"/>
  <c r="K28" i="3"/>
  <c r="K29" i="3"/>
  <c r="K30" i="3"/>
  <c r="K31" i="3"/>
  <c r="K32" i="3"/>
  <c r="I8" i="3"/>
  <c r="I9" i="3"/>
  <c r="I10" i="3"/>
  <c r="I11" i="3"/>
  <c r="I12" i="3"/>
  <c r="I13" i="3"/>
  <c r="I14" i="3"/>
  <c r="I44" i="3"/>
  <c r="I15" i="3"/>
  <c r="I16" i="3"/>
  <c r="I17" i="3"/>
  <c r="I18" i="3"/>
  <c r="I19" i="3"/>
  <c r="I20" i="3"/>
  <c r="I21" i="3"/>
  <c r="I22" i="3"/>
  <c r="I23" i="3"/>
  <c r="I24" i="3"/>
  <c r="I25" i="3"/>
  <c r="I4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K34" i="3"/>
  <c r="K35" i="3"/>
  <c r="K36" i="3"/>
  <c r="K37" i="3"/>
  <c r="K38" i="3"/>
  <c r="K39" i="3"/>
  <c r="I7" i="3"/>
  <c r="I6" i="3"/>
  <c r="I5" i="3"/>
  <c r="I4" i="3"/>
  <c r="I3" i="3"/>
  <c r="I2" i="3"/>
  <c r="I47" i="3" l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21" i="11"/>
  <c r="F114" i="11"/>
  <c r="H114" i="11" s="1"/>
  <c r="I114" i="11" s="1"/>
  <c r="I94" i="11" s="1"/>
  <c r="I106" i="11" l="1"/>
  <c r="I97" i="11" s="1"/>
  <c r="I130" i="11" s="1"/>
  <c r="I46" i="11"/>
  <c r="I77" i="11"/>
  <c r="I102" i="11" l="1"/>
  <c r="G132" i="11" s="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K41" i="3"/>
  <c r="K40" i="3"/>
  <c r="K33" i="3"/>
  <c r="K7" i="3"/>
  <c r="K6" i="3"/>
  <c r="K5" i="3"/>
  <c r="K4" i="3"/>
  <c r="K3" i="3"/>
  <c r="K2" i="3"/>
  <c r="K43" i="3"/>
  <c r="K49" i="3" l="1"/>
  <c r="K47" i="3" s="1"/>
  <c r="G145" i="11"/>
  <c r="I175" i="1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I140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23" i="11" s="1"/>
  <c r="I190" i="11" s="1"/>
  <c r="H137" i="11"/>
  <c r="H124" i="11"/>
  <c r="I181" i="11"/>
  <c r="I127" i="11" l="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I151" i="11" l="1"/>
  <c r="H151" i="11" s="1"/>
  <c r="I152" i="11"/>
  <c r="H152" i="11" s="1"/>
  <c r="I155" i="11"/>
  <c r="H155" i="11" s="1"/>
  <c r="I153" i="11"/>
  <c r="H153" i="11" s="1"/>
  <c r="I156" i="11" l="1"/>
  <c r="I186" i="11" s="1"/>
  <c r="G196" i="11" s="1"/>
  <c r="I196" i="11" s="1"/>
  <c r="H156" i="11"/>
  <c r="H169" i="11" s="1"/>
  <c r="H173" i="11" l="1"/>
  <c r="H174" i="11"/>
  <c r="H180" i="11"/>
  <c r="H179" i="11"/>
  <c r="H181" i="11"/>
  <c r="I169" i="11"/>
  <c r="H175" i="11"/>
  <c r="I185" i="11"/>
  <c r="H185" i="11" s="1"/>
  <c r="H186" i="11" s="1"/>
  <c r="H176" i="11" l="1"/>
  <c r="H182" i="11"/>
</calcChain>
</file>

<file path=xl/sharedStrings.xml><?xml version="1.0" encoding="utf-8"?>
<sst xmlns="http://schemas.openxmlformats.org/spreadsheetml/2006/main" count="11815" uniqueCount="260">
  <si>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</si>
  <si>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</si>
  <si>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</si>
  <si>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</si>
  <si>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</si>
  <si>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</si>
  <si>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</si>
  <si>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</si>
  <si>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</si>
  <si>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</si>
  <si>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</si>
  <si>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</si>
  <si>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</si>
  <si>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</si>
  <si>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</si>
  <si>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</si>
  <si>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</si>
  <si>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</si>
  <si>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</si>
  <si>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</si>
  <si>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</si>
  <si>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</si>
  <si>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</si>
  <si>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</si>
  <si>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</si>
  <si>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</si>
  <si>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</si>
  <si>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</si>
  <si>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</si>
  <si>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</si>
  <si>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</si>
  <si>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</si>
  <si>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</si>
  <si>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</si>
  <si>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</si>
  <si>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</si>
  <si>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</si>
  <si>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</si>
  <si>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</si>
  <si>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</si>
  <si>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</si>
  <si>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</si>
  <si>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</si>
  <si>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</si>
  <si>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</si>
  <si>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</si>
  <si>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</si>
  <si>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</si>
  <si>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</si>
  <si>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</si>
  <si>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</si>
  <si>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</si>
  <si>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</si>
  <si>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</si>
  <si>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</si>
  <si>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</si>
  <si>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</si>
  <si>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</si>
  <si>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</si>
  <si>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</si>
  <si>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</si>
  <si>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</si>
  <si>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</si>
  <si>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</si>
  <si>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</si>
  <si>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</si>
  <si>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</si>
  <si>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</si>
  <si>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</si>
  <si>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</si>
  <si>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</si>
  <si>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</si>
  <si>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</si>
  <si>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</si>
  <si>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</si>
  <si>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</si>
  <si>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</si>
  <si>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</si>
  <si>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</si>
  <si>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</si>
  <si>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</si>
  <si>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</si>
  <si>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</si>
  <si>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</si>
  <si>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</si>
  <si>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</si>
  <si>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</si>
  <si>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</si>
  <si>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</si>
  <si>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</si>
  <si>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</si>
  <si>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</si>
  <si>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</si>
  <si>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</si>
  <si>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</si>
  <si>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</si>
  <si>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</si>
  <si>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</si>
  <si>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</si>
  <si>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</si>
  <si>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</si>
  <si>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</si>
  <si>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</si>
  <si>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</si>
  <si>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</si>
  <si>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</si>
  <si>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</si>
  <si>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</si>
  <si>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</si>
  <si>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</si>
  <si>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</si>
  <si>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</si>
  <si>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</si>
  <si>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</si>
  <si>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</si>
  <si>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</si>
  <si>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</si>
  <si>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</si>
  <si>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</si>
  <si>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</si>
  <si>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</si>
  <si>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</si>
  <si>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</si>
  <si>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</si>
  <si>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</si>
  <si>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</si>
  <si>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</si>
  <si>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</si>
  <si>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</si>
  <si>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</si>
  <si>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</si>
  <si>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</si>
  <si>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</si>
  <si>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</si>
  <si>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</si>
  <si>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</si>
  <si>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</si>
  <si>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</si>
  <si>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</si>
  <si>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</si>
  <si>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</si>
  <si>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</si>
  <si>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</si>
  <si>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</si>
  <si>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</si>
  <si>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</si>
  <si>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</si>
  <si>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</si>
  <si>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</si>
  <si>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</si>
  <si>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</si>
  <si>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</si>
  <si>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</si>
  <si>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</si>
  <si>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</si>
  <si>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</si>
  <si>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</si>
  <si>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</si>
  <si>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</si>
  <si>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</si>
  <si>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</si>
  <si>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</si>
  <si>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</si>
  <si>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</si>
  <si>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</si>
  <si>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</si>
  <si>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</si>
  <si>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</si>
  <si>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</si>
  <si>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</si>
  <si>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</si>
  <si>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</si>
  <si>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</si>
  <si>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</si>
  <si>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</si>
  <si>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</si>
  <si>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</si>
  <si>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</si>
  <si>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</si>
  <si>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</si>
  <si>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</si>
  <si>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</si>
  <si>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</si>
  <si>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</si>
  <si>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</si>
  <si>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</si>
  <si>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</si>
  <si>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</si>
  <si>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</si>
  <si>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</si>
  <si>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</si>
  <si>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</si>
  <si>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</si>
  <si>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</si>
  <si>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</si>
  <si>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</si>
  <si>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</si>
  <si>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</si>
  <si>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</si>
  <si>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</si>
  <si>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</si>
  <si>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</si>
  <si>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</si>
  <si>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</si>
  <si>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</si>
  <si>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</si>
  <si>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</si>
  <si>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25/1204-0007162-0</t>
  </si>
  <si>
    <t>Carga Horária Semanal</t>
  </si>
  <si>
    <t>Auxiliar de Serviços Gerais</t>
  </si>
  <si>
    <t>Montenegro</t>
  </si>
  <si>
    <t>40h</t>
  </si>
  <si>
    <t>seg - sex</t>
  </si>
  <si>
    <t>Limpeza</t>
  </si>
  <si>
    <t>30h</t>
  </si>
  <si>
    <t>44h</t>
  </si>
  <si>
    <t>seg - sáb</t>
  </si>
  <si>
    <t>20h</t>
  </si>
  <si>
    <t>Barão</t>
  </si>
  <si>
    <t>12h</t>
  </si>
  <si>
    <t>Bom Princípio</t>
  </si>
  <si>
    <t>Brochier</t>
  </si>
  <si>
    <t>Feliz</t>
  </si>
  <si>
    <t>Pareci Novo</t>
  </si>
  <si>
    <t>Salvador do Sul</t>
  </si>
  <si>
    <t>São José do Hortêncio</t>
  </si>
  <si>
    <t>São Sebastião do Caí</t>
  </si>
  <si>
    <t>Triunfo</t>
  </si>
  <si>
    <t>Vale Real</t>
  </si>
  <si>
    <t>Guaíba</t>
  </si>
  <si>
    <t>Arroio dos Ratos</t>
  </si>
  <si>
    <t>Barão do Triunfo</t>
  </si>
  <si>
    <t>Butiá</t>
  </si>
  <si>
    <t>Charqueadas</t>
  </si>
  <si>
    <t>General Câmara</t>
  </si>
  <si>
    <t>Minas do Leão</t>
  </si>
  <si>
    <t>Barra do Ribeiro</t>
  </si>
  <si>
    <t>Eldorado do Sul</t>
  </si>
  <si>
    <t>São Jerônimo</t>
  </si>
  <si>
    <t>Lajeado</t>
  </si>
  <si>
    <t>Arroio do Meio</t>
  </si>
  <si>
    <t>Cruzeiro do Sul</t>
  </si>
  <si>
    <t>Fazenda Vila Nova</t>
  </si>
  <si>
    <t>Estrela</t>
  </si>
  <si>
    <t>Muçum</t>
  </si>
  <si>
    <t>Paverama</t>
  </si>
  <si>
    <t>Pouso Novo</t>
  </si>
  <si>
    <t>Progresso</t>
  </si>
  <si>
    <t>Roca Sales</t>
  </si>
  <si>
    <t>Tabaí</t>
  </si>
  <si>
    <t>Taquari</t>
  </si>
  <si>
    <t>Teutônia</t>
  </si>
  <si>
    <t>Bom Retiro do Sul</t>
  </si>
  <si>
    <t xml:space="preserve">Auxiliar de serviços gerais </t>
  </si>
  <si>
    <t>RS000041/2026</t>
  </si>
  <si>
    <t>PLANO DE BENEFÍCIO SOCIAL FAMILIAR</t>
  </si>
  <si>
    <t>Limpeza e higienização</t>
  </si>
  <si>
    <t>Encantado</t>
  </si>
  <si>
    <t>Valor unitário mensal de MATERIAL / EQUIPAMENTO</t>
  </si>
  <si>
    <t>Valor total mensal de MATERIAL / EQUIPAMENTO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</si>
</sst>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11"/>
      <color rgb="FF00000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0" fontId="37" fillId="0" borderId="1" xfId="4" applyFont="1" applyBorder="1" applyAlignment="1">
      <alignment horizontal="center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2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170" fontId="2" fillId="4" borderId="11" xfId="0" applyNumberFormat="1" applyFont="1" applyFill="1" applyBorder="1" applyAlignment="1">
      <alignment horizontal="center" vertical="center" wrapText="1"/>
    </xf>
    <xf numFmtId="170" fontId="2" fillId="4" borderId="2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externalLink" Target="externalLinks/externalLink1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2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2101A-ABC3-4DBC-BD66-6CA7B82BA307}">
  <dimension ref="A1:L196"/>
  <sheetViews>
    <sheetView showGridLines="0" view="pageBreakPreview" topLeftCell="A178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5.5031219106513873E-2</v>
      </c>
      <c r="I97" s="23">
        <f>I106</f>
        <v>136.04840000000002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0.26105507474302286</v>
      </c>
      <c r="I102" s="25">
        <f>SUM(I94:I101)</f>
        <v>645.38139999999999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136.04840000000002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2.0489770987430229</v>
      </c>
      <c r="I116" s="47">
        <f>I46+I91+I102</f>
        <v>5065.4893794208956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985.88819588417903</v>
      </c>
      <c r="H130" s="56" t="s">
        <v>109</v>
      </c>
      <c r="I130" s="57">
        <f>I97</f>
        <v>136.04840000000002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645.38139999999999</v>
      </c>
      <c r="H132" s="61">
        <f>A132+C132+D132+E132+F132+G132</f>
        <v>5065.4893794208947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1.014313797624045E-2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887.29937629576102</v>
      </c>
      <c r="H143" s="56" t="s">
        <v>109</v>
      </c>
      <c r="I143" s="57">
        <f>I97</f>
        <v>136.04840000000002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645.38139999999999</v>
      </c>
      <c r="H145" s="61">
        <f>A145+C145+D145+E145+F145+G145</f>
        <v>5065.4893794208947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2.5466592648919963E-2</v>
      </c>
      <c r="I151" s="23">
        <f>($D$161/$E$162)*G161</f>
        <v>129.00075459314232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0.11730066917078284</v>
      </c>
      <c r="I152" s="23">
        <f>($D$161/$E$162)*G162</f>
        <v>594.18529388356455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3.0868597150206012E-2</v>
      </c>
      <c r="I153" s="23">
        <f>($D$161/$E$162)*G163</f>
        <v>156.36455102199068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0.17363585896990882</v>
      </c>
      <c r="I156" s="25">
        <f>SUM(I151:I155)</f>
        <v>879.55059949869758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5065.4893794208956</v>
      </c>
      <c r="B161" s="155"/>
      <c r="C161" s="23">
        <f>I147</f>
        <v>1873.1875721799399</v>
      </c>
      <c r="D161" s="156">
        <f>A161+C161</f>
        <v>6938.6769516008353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0.17363585896990882</v>
      </c>
      <c r="I169" s="47">
        <f>I156</f>
        <v>879.55059949869758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0.31621028984406013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0.24914905158355849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8.2548300849754036E-2</v>
      </c>
      <c r="I175" s="72">
        <f>I102</f>
        <v>645.38139999999999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0.64790764227737263</v>
      </c>
      <c r="I176" s="47">
        <f>SUM(I173:I175)</f>
        <v>5065.4893794208956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0.12610124090664598</v>
      </c>
      <c r="I179" s="23">
        <f>I127</f>
        <v>985.88819588417903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1.9185934282368696E-2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9.4305182533612669E-2</v>
      </c>
      <c r="I181" s="23">
        <f>I141</f>
        <v>737.29937629576102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0.23959235772262735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879.55059949869758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879.55059949869758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985.88819588417903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7818.2275510995332</v>
      </c>
      <c r="H196" s="80">
        <f>IF(D6="12x36",2,1)</f>
        <v>1</v>
      </c>
      <c r="I196" s="89">
        <f>G196*H196</f>
        <v>7818.2275510995332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454E2-83EA-4861-9AA4-0FE22E259D55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150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30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1203.9954545454545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656.20947719375863</v>
      </c>
      <c r="H130" s="56" t="s">
        <v>109</v>
      </c>
      <c r="I130" s="57">
        <f>I97</f>
        <v>169.76027272727273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1685.5936363636365</v>
      </c>
      <c r="B132" s="16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1.5239036233923982E-2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590.58852947438277</v>
      </c>
      <c r="H143" s="56" t="s">
        <v>109</v>
      </c>
      <c r="I143" s="57">
        <f>I97</f>
        <v>169.76027272727273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1685.5936363636365</v>
      </c>
      <c r="B145" s="16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2.5308790271066552E-2</v>
      </c>
      <c r="I151" s="23">
        <f>($D$161/$E$162)*G161</f>
        <v>87.335767299728943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0.11657382185460956</v>
      </c>
      <c r="I152" s="23">
        <f>($D$161/$E$162)*G162</f>
        <v>402.27383725935749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3.0677321540686725E-2</v>
      </c>
      <c r="I153" s="23">
        <f>($D$161/$E$162)*G163</f>
        <v>105.86153612088356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0.17255993366636282</v>
      </c>
      <c r="I156" s="25">
        <f>SUM(I151:I155)</f>
        <v>595.47114067996995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3450.807658696066</v>
      </c>
      <c r="B161" s="155"/>
      <c r="C161" s="23">
        <f>I147</f>
        <v>1246.7980066681414</v>
      </c>
      <c r="D161" s="156">
        <f>A161+C161</f>
        <v>4697.6056653642072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0.17255993366636282</v>
      </c>
      <c r="I169" s="47">
        <f>I156</f>
        <v>595.47114067996995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0.31845251790770412</v>
      </c>
      <c r="I173" s="72">
        <f>I46</f>
        <v>1685.5936363636365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0.25091575245773445</v>
      </c>
      <c r="I174" s="72">
        <f>I66+I78+I85+I89</f>
        <v>1328.1163496051565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8.2579129066887885E-2</v>
      </c>
      <c r="I175" s="72">
        <f>I102</f>
        <v>437.09767272727277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0.65194739943232649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0.1239750529303545</v>
      </c>
      <c r="I179" s="23">
        <f>I127</f>
        <v>656.20947719375863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2.8338904855624736E-2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8.3238642781694322E-2</v>
      </c>
      <c r="I181" s="23">
        <f>I141</f>
        <v>440.58852947438277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0.23555260056767355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</v>
      </c>
      <c r="I185" s="23">
        <f>I156</f>
        <v>595.47114067996995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</v>
      </c>
      <c r="I186" s="47">
        <f>I156</f>
        <v>595.47114067996995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656.20947719375863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648.99102411772367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5293.0768060441769</v>
      </c>
      <c r="H196" s="80">
        <f>IF(D6="12x36",2,1)</f>
        <v>1</v>
      </c>
      <c r="I196" s="89">
        <f>G196*H196</f>
        <v>5293.0768060441769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2FC83-C1B0-44B3-B5FA-4C1CAFD5392E}">
  <dimension ref="A1:L196"/>
  <sheetViews>
    <sheetView showGridLines="0" view="pageBreakPreview" topLeftCell="A169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2.5101980180554949E-2</v>
      </c>
      <c r="I151" s="23">
        <f>($D$161/$E$162)*G161</f>
        <v>62.009862743669039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0.11562124204376824</v>
      </c>
      <c r="I152" s="23">
        <f>($D$161/$E$162)*G162</f>
        <v>285.62118597083918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3.0426642643096909E-2</v>
      </c>
      <c r="I153" s="23">
        <f>($D$161/$E$162)*G163</f>
        <v>75.163469992326114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0.17114986486742009</v>
      </c>
      <c r="I156" s="25">
        <f>SUM(I151:I155)</f>
        <v>422.79451870683431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0.17114986486742009</v>
      </c>
      <c r="I169" s="47">
        <f>I156</f>
        <v>422.79451870683431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0.29900937011657902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0.23559606809722008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0.12271322275708298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0.6573186609708821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0.12114807317321996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3.9913005617040941E-2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6.912026023885702E-2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0.23018133902911792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422.79451870683431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422.79451870683431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3758.1734996163054</v>
      </c>
      <c r="H196" s="80">
        <f>IF(D6="12x36",2,1)</f>
        <v>1</v>
      </c>
      <c r="I196" s="89">
        <f>G196*H196</f>
        <v>3758.1734996163054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8C70-0CE9-4454-BE06-3294EAEB9937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Charqueadas</v>
      </c>
      <c r="H11" s="10" t="s">
        <v>13</v>
      </c>
      <c r="I11" s="13">
        <v>3.7499999999999999E-2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4.7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4.0792911911800171E-2</v>
      </c>
      <c r="I97" s="23">
        <f>I106</f>
        <v>100.84840000000003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0.24681676754830917</v>
      </c>
      <c r="I102" s="25">
        <f>SUM(I94:I101)</f>
        <v>610.18139999999994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4.7</v>
      </c>
      <c r="B106" s="173"/>
      <c r="C106" s="16">
        <f>IF(I13="Não aplicável",0,I13)</f>
        <v>22</v>
      </c>
      <c r="D106" s="16">
        <v>2</v>
      </c>
      <c r="E106" s="36">
        <f>A106*C106*D106</f>
        <v>206.8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100.84840000000003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2.0347387915483091</v>
      </c>
      <c r="I116" s="47">
        <f>I46+I91+I102</f>
        <v>5030.2893794208958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985.88819588417891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985.88819588417891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985.88819588417891</v>
      </c>
      <c r="H130" s="56" t="s">
        <v>109</v>
      </c>
      <c r="I130" s="57">
        <f>I97</f>
        <v>100.84840000000003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610.18139999999994</v>
      </c>
      <c r="H132" s="61">
        <f>A132+C132+D132+E132+F132+G132</f>
        <v>5030.289379420894</v>
      </c>
      <c r="I132" s="61">
        <f>H132-I130</f>
        <v>4929.4409794208941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2.0286275952480903E-2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1.0143137976240451E-2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3.0429413928721352E-2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0.14957058607127863</v>
      </c>
      <c r="I140" s="23">
        <f>G143-I137</f>
        <v>737.29937629576091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0.14957058607127863</v>
      </c>
      <c r="I141" s="25">
        <f>I140</f>
        <v>737.29937629576091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887.29937629576091</v>
      </c>
      <c r="H143" s="56" t="s">
        <v>109</v>
      </c>
      <c r="I143" s="57">
        <f>I97</f>
        <v>100.84840000000003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610.18139999999994</v>
      </c>
      <c r="H145" s="61">
        <f>A145+C145+D145+E145+F145+G145</f>
        <v>5030.289379420894</v>
      </c>
      <c r="I145" s="61">
        <f>H145-I143</f>
        <v>4929.4409794208941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1873.1875721799397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2.6027928271220694E-2</v>
      </c>
      <c r="I151" s="23">
        <f>($D$161/$E$162)*G161</f>
        <v>130.92801115105033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0.11988621506744077</v>
      </c>
      <c r="I152" s="23">
        <f>($D$161/$E$162)*G162</f>
        <v>603.06235439271666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5.9154382434592485E-2</v>
      </c>
      <c r="I153" s="23">
        <f>($D$161/$E$162)*G163</f>
        <v>297.56366170693258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0.20506852577325393</v>
      </c>
      <c r="I156" s="25">
        <f>SUM(I151:I155)</f>
        <v>1031.5540272506996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5030.2893794208958</v>
      </c>
      <c r="B161" s="155"/>
      <c r="C161" s="23">
        <f>I147</f>
        <v>1873.1875721799397</v>
      </c>
      <c r="D161" s="156">
        <f>A161+C161</f>
        <v>6903.4769516008355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0.13</v>
      </c>
      <c r="E162" s="65">
        <f>C162-D162</f>
        <v>0.87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7.3999999999999996E-2</v>
      </c>
      <c r="E163" s="67">
        <f>C163-D163</f>
        <v>0.92600000000000005</v>
      </c>
      <c r="F163" s="16" t="str">
        <f>B153</f>
        <v>ISS</v>
      </c>
      <c r="G163" s="63">
        <f>I11</f>
        <v>3.7499999999999999E-2</v>
      </c>
      <c r="H163" s="152">
        <f>I11</f>
        <v>3.7499999999999999E-2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0.13</v>
      </c>
      <c r="H166" s="154">
        <f>SUM(H161:I165)</f>
        <v>7.3999999999999996E-2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0.20506852577325393</v>
      </c>
      <c r="I169" s="47">
        <f>I156</f>
        <v>1031.5540272506996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0.31155568347356477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0.24548158471119449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7.6897166706249409E-2</v>
      </c>
      <c r="I175" s="72">
        <f>I102</f>
        <v>610.18139999999994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0.63393443489100876</v>
      </c>
      <c r="I176" s="47">
        <f>SUM(I173:I175)</f>
        <v>5030.2893794208958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0.12424503426789014</v>
      </c>
      <c r="I179" s="23">
        <f>I127</f>
        <v>985.88819588417891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1.8903517881628994E-2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9.2917012959472134E-2</v>
      </c>
      <c r="I181" s="23">
        <f>I141</f>
        <v>737.29937629576091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0.23606556510899127</v>
      </c>
      <c r="I182" s="47">
        <f>I179+I180+I181</f>
        <v>1873.1875721799397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0.13</v>
      </c>
      <c r="I185" s="23">
        <f>I156</f>
        <v>1031.5540272506996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0.13</v>
      </c>
      <c r="I186" s="47">
        <f>I156</f>
        <v>1031.5540272506996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985.88819588417891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7935.0309788515351</v>
      </c>
      <c r="H196" s="80">
        <f>IF(D6="12x36",2,1)</f>
        <v>1</v>
      </c>
      <c r="I196" s="89">
        <f>G196*H196</f>
        <v>7935.0309788515351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359A-ABAC-4B2E-BBE5-D1B22070A33C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4.6132277109817807E-2</v>
      </c>
      <c r="I97" s="23">
        <f>I106</f>
        <v>114.04840000000002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0.25215613274632681</v>
      </c>
      <c r="I102" s="25">
        <f>SUM(I94:I101)</f>
        <v>623.38139999999999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114.04840000000002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2.0400781567463269</v>
      </c>
      <c r="I116" s="47">
        <f>I46+I91+I102</f>
        <v>5043.4893794208956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985.88819588417903</v>
      </c>
      <c r="H130" s="56" t="s">
        <v>109</v>
      </c>
      <c r="I130" s="57">
        <f>I97</f>
        <v>114.04840000000002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623.38139999999999</v>
      </c>
      <c r="H132" s="61">
        <f>A132+C132+D132+E132+F132+G132</f>
        <v>5043.4893794208947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1.014313797624045E-2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887.29937629576102</v>
      </c>
      <c r="H143" s="56" t="s">
        <v>109</v>
      </c>
      <c r="I143" s="57">
        <f>I97</f>
        <v>114.04840000000002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623.38139999999999</v>
      </c>
      <c r="H145" s="61">
        <f>A145+C145+D145+E145+F145+G145</f>
        <v>5043.4893794208947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2.5496581996054576E-2</v>
      </c>
      <c r="I151" s="23">
        <f>($D$161/$E$162)*G161</f>
        <v>128.59174050863527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0.11743880192122105</v>
      </c>
      <c r="I152" s="23">
        <f>($D$161/$E$162)*G162</f>
        <v>592.30135022159266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3.0904947874005547E-2</v>
      </c>
      <c r="I153" s="23">
        <f>($D$161/$E$162)*G163</f>
        <v>155.86877637410336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0.17384033179128117</v>
      </c>
      <c r="I156" s="25">
        <f>SUM(I151:I155)</f>
        <v>876.76186710433126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5043.4893794208956</v>
      </c>
      <c r="B161" s="155"/>
      <c r="C161" s="23">
        <f>I147</f>
        <v>1873.1875721799399</v>
      </c>
      <c r="D161" s="156">
        <f>A161+C161</f>
        <v>6916.6769516008353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0.17384033179128117</v>
      </c>
      <c r="I169" s="47">
        <f>I156</f>
        <v>876.76186710433126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0.31721606565594901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0.24994152449695223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7.9987976360808996E-2</v>
      </c>
      <c r="I175" s="72">
        <f>I102</f>
        <v>623.38139999999999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0.64714556651371025</v>
      </c>
      <c r="I176" s="47">
        <f>SUM(I173:I175)</f>
        <v>5043.4893794208956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0.12650233341383676</v>
      </c>
      <c r="I179" s="23">
        <f>I127</f>
        <v>985.88819588417903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1.9246959331993781E-2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9.4605140740459281E-2</v>
      </c>
      <c r="I181" s="23">
        <f>I141</f>
        <v>737.29937629576102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0.24035443348628982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</v>
      </c>
      <c r="I185" s="23">
        <f>I156</f>
        <v>876.76186710433126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</v>
      </c>
      <c r="I186" s="47">
        <f>I156</f>
        <v>876.76186710433126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985.88819588417903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7793.4388187051663</v>
      </c>
      <c r="H196" s="80">
        <f>IF(D6="12x36",2,1)</f>
        <v>1</v>
      </c>
      <c r="I196" s="89">
        <f>G196*H196</f>
        <v>7793.4388187051663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A7BBB-AAFA-4F64-9873-970E158B482C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123.68036363636364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123.68036363636364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2.5468481538663917E-2</v>
      </c>
      <c r="I151" s="23">
        <f>($D$161/$E$162)*G161</f>
        <v>118.46137868621132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0.11730936951142165</v>
      </c>
      <c r="I152" s="23">
        <f>($D$161/$E$162)*G162</f>
        <v>545.6402897061854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3.0870886713532018E-2</v>
      </c>
      <c r="I153" s="23">
        <f>($D$161/$E$162)*G163</f>
        <v>143.58954992268039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0.17364873776361758</v>
      </c>
      <c r="I156" s="25">
        <f>SUM(I151:I155)</f>
        <v>807.69121831507709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4651.2933449280872</v>
      </c>
      <c r="B161" s="155"/>
      <c r="C161" s="23">
        <f>I147</f>
        <v>1720.4929328908549</v>
      </c>
      <c r="D161" s="156">
        <f>A161+C161</f>
        <v>6371.7862778189419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0.17364873776361758</v>
      </c>
      <c r="I169" s="47">
        <f>I156</f>
        <v>807.69121831507709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0.31303924039435815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0.24665051188294529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8.8169837425805225E-2</v>
      </c>
      <c r="I175" s="72">
        <f>I102</f>
        <v>633.01336363636358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0.64785958970310864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0.12612653173520602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2.0892885322193921E-2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9.2620993239491481E-2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0.23964041029689143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807.69121831507709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807.69121831507709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7179.477496134019</v>
      </c>
      <c r="H196" s="80">
        <f>IF(D6="12x36",2,1)</f>
        <v>1</v>
      </c>
      <c r="I196" s="89">
        <f>G196*H196</f>
        <v>7179.477496134019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25E8-C02C-4184-A365-2A60A45DF0BA}">
  <dimension ref="A1:L196"/>
  <sheetViews>
    <sheetView showGridLines="0" view="pageBreakPreview" topLeftCell="A181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220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44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1765.86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0.7142857142857143</v>
      </c>
      <c r="I38" s="23">
        <f>IF(D6="12x36",I10,I10/H10*I5)</f>
        <v>1765.86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0.28571428571428575</v>
      </c>
      <c r="I42" s="23">
        <f>IF(I7=40%,I25*I7,0)</f>
        <v>706.34400000000005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1</v>
      </c>
      <c r="I46" s="25">
        <f>SUM(I38:I45)</f>
        <v>2472.2039999999997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494.44079999999997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37.083059999999996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24.722039999999996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4.9444079999999992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61.805099999999996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197.77631999999997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74.166119999999992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14.833224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909.77107199999989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294.96854805599997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50.628265715999994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29.970529091999996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28.272124943999998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0.43016349599999998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1.0927141679999999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0.45735773999999996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224.45140115999996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630.27110437199985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119.45936948399999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8.6799082439999982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47.782758911999998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175.92203663999999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231.93976640889602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231.93976640889602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1947.9039794208957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0.19570108292034155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5.5031219106513873E-2</v>
      </c>
      <c r="I97" s="23">
        <f>I106</f>
        <v>136.04840000000002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1.0322772716167437E-2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0.26105507474302286</v>
      </c>
      <c r="I102" s="25">
        <f>SUM(I94:I101)</f>
        <v>645.38139999999999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1765.86</v>
      </c>
      <c r="G106" s="37">
        <f>IF(I14="Não aplicável",0,I14)</f>
        <v>0.06</v>
      </c>
      <c r="H106" s="36">
        <f>F106*G106</f>
        <v>105.95159999999998</v>
      </c>
      <c r="I106" s="23">
        <f>IF((E106-H106)&gt;0,E106-H106,0)</f>
        <v>136.04840000000002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2.0489770987430229</v>
      </c>
      <c r="I116" s="47">
        <f>I46+I91+I102</f>
        <v>5065.4893794208956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985.88819588417903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985.88819588417903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985.88819588417903</v>
      </c>
      <c r="H130" s="56" t="s">
        <v>109</v>
      </c>
      <c r="I130" s="57">
        <f>I97</f>
        <v>136.04840000000002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2472.2039999999997</v>
      </c>
      <c r="B132" s="167"/>
      <c r="C132" s="61">
        <f>I66</f>
        <v>909.77107199999989</v>
      </c>
      <c r="D132" s="61">
        <f>I78</f>
        <v>630.27110437199985</v>
      </c>
      <c r="E132" s="61">
        <f>I85</f>
        <v>175.92203663999999</v>
      </c>
      <c r="F132" s="61">
        <f>I89</f>
        <v>231.93976640889602</v>
      </c>
      <c r="G132" s="61">
        <f>I102</f>
        <v>645.38139999999999</v>
      </c>
      <c r="H132" s="61">
        <f>A132+C132+D132+E132+F132+G132</f>
        <v>5065.4893794208947</v>
      </c>
      <c r="I132" s="61">
        <f>H132-I130</f>
        <v>4929.440979420895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2.0286275952480899E-2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1.014313797624045E-2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3.0429413928721349E-2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0.14957058607127863</v>
      </c>
      <c r="I140" s="23">
        <f>G143-I137</f>
        <v>737.29937629576102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0.14957058607127863</v>
      </c>
      <c r="I141" s="25">
        <f>I140</f>
        <v>737.29937629576102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887.29937629576102</v>
      </c>
      <c r="H143" s="56" t="s">
        <v>109</v>
      </c>
      <c r="I143" s="57">
        <f>I97</f>
        <v>136.04840000000002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2472.2039999999997</v>
      </c>
      <c r="B145" s="167"/>
      <c r="C145" s="61">
        <f>I66</f>
        <v>909.77107199999989</v>
      </c>
      <c r="D145" s="61">
        <f>I78</f>
        <v>630.27110437199985</v>
      </c>
      <c r="E145" s="61">
        <f>I85</f>
        <v>175.92203663999999</v>
      </c>
      <c r="F145" s="61">
        <f>I89</f>
        <v>231.93976640889602</v>
      </c>
      <c r="G145" s="61">
        <f>I102</f>
        <v>645.38139999999999</v>
      </c>
      <c r="H145" s="61">
        <f>A145+C145+D145+E145+F145+G145</f>
        <v>5065.4893794208947</v>
      </c>
      <c r="I145" s="61">
        <f>H145-I143</f>
        <v>4929.440979420895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1873.1875721799399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2.5610879292823185E-2</v>
      </c>
      <c r="I151" s="23">
        <f>($D$161/$E$162)*G161</f>
        <v>129.73163705542638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0.11796526219724618</v>
      </c>
      <c r="I152" s="23">
        <f>($D$161/$E$162)*G162</f>
        <v>597.55178280075177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3.8804362564883614E-2</v>
      </c>
      <c r="I153" s="23">
        <f>($D$161/$E$162)*G163</f>
        <v>196.56308644761575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0.18238050405495299</v>
      </c>
      <c r="I156" s="25">
        <f>SUM(I151:I155)</f>
        <v>923.84650630379394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5065.4893794208956</v>
      </c>
      <c r="B161" s="155"/>
      <c r="C161" s="23">
        <f>I147</f>
        <v>1873.1875721799399</v>
      </c>
      <c r="D161" s="156">
        <f>A161+C161</f>
        <v>6938.6769516008353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0.18238050405495299</v>
      </c>
      <c r="I169" s="47">
        <f>I156</f>
        <v>923.84650630379394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0.31442882342240347</v>
      </c>
      <c r="I173" s="72">
        <f>I46</f>
        <v>2472.2039999999997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0.24774539495491874</v>
      </c>
      <c r="I174" s="72">
        <f>I66+I78+I85+I89</f>
        <v>1947.9039794208957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8.2083239999896265E-2</v>
      </c>
      <c r="I175" s="72">
        <f>I102</f>
        <v>645.38139999999999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0.64425745837721848</v>
      </c>
      <c r="I176" s="47">
        <f>SUM(I173:I175)</f>
        <v>5065.4893794208956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0.12539081138041136</v>
      </c>
      <c r="I179" s="23">
        <f>I127</f>
        <v>985.88819588417903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1.9077844511763805E-2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9.377388573060641E-2</v>
      </c>
      <c r="I181" s="23">
        <f>I141</f>
        <v>737.29937629576102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0.23824254162278158</v>
      </c>
      <c r="I182" s="47">
        <f>I179+I180+I181</f>
        <v>1873.1875721799399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0.11750000000000001</v>
      </c>
      <c r="I185" s="23">
        <f>I156</f>
        <v>923.84650630379394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0.11750000000000001</v>
      </c>
      <c r="I186" s="47">
        <f>I156</f>
        <v>923.84650630379394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985.88819588417903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951.85350203932796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7862.5234579046291</v>
      </c>
      <c r="H196" s="80">
        <f>IF(D6="12x36",2,1)</f>
        <v>1</v>
      </c>
      <c r="I196" s="89">
        <f>G196*H196</f>
        <v>7862.5234579046291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ECF6-084B-4A7F-909F-2D5664DF6A84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150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30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1203.9954545454545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1203.9954545454545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481.59818181818184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1685.5936363636365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337.11872727272731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25.283904545454547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16.855936363636367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3.3711872727272731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42.139840909090914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134.84749090909094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50.567809090909094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10.11356181818182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620.29845818181832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201.11491912909094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34.519272079090911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20.434451653636366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19.276448825454548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0.29329329272727278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0.74503238727272736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0.31183482272727275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153.03504624545454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429.73029843545464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81.449570102727279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5.9181192572727275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32.579153803636366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119.94684316363637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158.14074982424731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158.14074982424731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1328.1163496051565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0.14346126775945675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0.10071245468955366</v>
      </c>
      <c r="I97" s="23">
        <f>I106</f>
        <v>169.76027272727273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1.5140066650378904E-2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0.25931378909938935</v>
      </c>
      <c r="I102" s="25">
        <f>SUM(I94:I101)</f>
        <v>437.09767272727277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1203.9954545454545</v>
      </c>
      <c r="G106" s="37">
        <f>IF(I14="Não aplicável",0,I14)</f>
        <v>0.06</v>
      </c>
      <c r="H106" s="36">
        <f>F106*G106</f>
        <v>72.239727272727265</v>
      </c>
      <c r="I106" s="23">
        <f>IF((E106-H106)&gt;0,E106-H106,0)</f>
        <v>169.76027272727273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2.0472358130993893</v>
      </c>
      <c r="I116" s="47">
        <f>I46+I91+I102</f>
        <v>3450.807658696066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656.20947719375863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656.20947719375863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656.20947719375863</v>
      </c>
      <c r="H130" s="56" t="s">
        <v>109</v>
      </c>
      <c r="I130" s="57">
        <f>I97</f>
        <v>169.76027272727273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1685.5936363636365</v>
      </c>
      <c r="B132" s="167"/>
      <c r="C132" s="61">
        <f>I66</f>
        <v>620.29845818181832</v>
      </c>
      <c r="D132" s="61">
        <f>I78</f>
        <v>429.73029843545464</v>
      </c>
      <c r="E132" s="61">
        <f>I85</f>
        <v>119.94684316363637</v>
      </c>
      <c r="F132" s="61">
        <f>I89</f>
        <v>158.14074982424731</v>
      </c>
      <c r="G132" s="61">
        <f>I102</f>
        <v>437.09767272727277</v>
      </c>
      <c r="H132" s="61">
        <f>A132+C132+D132+E132+F132+G132</f>
        <v>3450.807658696066</v>
      </c>
      <c r="I132" s="61">
        <f>H132-I130</f>
        <v>3281.0473859687932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3.0478072467847964E-2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1.5239036233923982E-2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4.5717108701771945E-2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0.13428289129822807</v>
      </c>
      <c r="I140" s="23">
        <f>G143-I137</f>
        <v>440.58852947438277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0.13428289129822807</v>
      </c>
      <c r="I141" s="25">
        <f>I140</f>
        <v>440.58852947438277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590.58852947438277</v>
      </c>
      <c r="H143" s="56" t="s">
        <v>109</v>
      </c>
      <c r="I143" s="57">
        <f>I97</f>
        <v>169.76027272727273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1685.5936363636365</v>
      </c>
      <c r="B145" s="167"/>
      <c r="C145" s="61">
        <f>I66</f>
        <v>620.29845818181832</v>
      </c>
      <c r="D145" s="61">
        <f>I78</f>
        <v>429.73029843545464</v>
      </c>
      <c r="E145" s="61">
        <f>I85</f>
        <v>119.94684316363637</v>
      </c>
      <c r="F145" s="61">
        <f>I89</f>
        <v>158.14074982424731</v>
      </c>
      <c r="G145" s="61">
        <f>I102</f>
        <v>437.09767272727277</v>
      </c>
      <c r="H145" s="61">
        <f>A145+C145+D145+E145+F145+G145</f>
        <v>3450.807658696066</v>
      </c>
      <c r="I145" s="61">
        <f>H145-I143</f>
        <v>3281.0473859687932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1246.7980066681414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2.5452182850506013E-2</v>
      </c>
      <c r="I151" s="23">
        <f>($D$161/$E$162)*G161</f>
        <v>87.830587511058823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0.1172342967659671</v>
      </c>
      <c r="I152" s="23">
        <f>($D$161/$E$162)*G162</f>
        <v>404.5530091418467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3.8563913409857598E-2</v>
      </c>
      <c r="I153" s="23">
        <f>($D$161/$E$162)*G163</f>
        <v>133.07664774402852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0.1812503930263307</v>
      </c>
      <c r="I156" s="25">
        <f>SUM(I151:I155)</f>
        <v>625.46024439693406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3450.807658696066</v>
      </c>
      <c r="B161" s="155"/>
      <c r="C161" s="23">
        <f>I147</f>
        <v>1246.7980066681414</v>
      </c>
      <c r="D161" s="156">
        <f>A161+C161</f>
        <v>4697.6056653642072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0.1812503930263307</v>
      </c>
      <c r="I169" s="47">
        <f>I156</f>
        <v>625.46024439693406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0.31665841921526633</v>
      </c>
      <c r="I173" s="72">
        <f>I46</f>
        <v>1685.5936363636365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0.24950214258473313</v>
      </c>
      <c r="I174" s="72">
        <f>I66+I78+I85+I89</f>
        <v>1328.1163496051565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8.2113894536933574E-2</v>
      </c>
      <c r="I175" s="72">
        <f>I102</f>
        <v>437.09767272727277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0.64827445633693292</v>
      </c>
      <c r="I176" s="47">
        <f>SUM(I173:I175)</f>
        <v>3450.807658696066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0.12327660192792997</v>
      </c>
      <c r="I179" s="23">
        <f>I127</f>
        <v>656.20947719375863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2.8179249053621215E-2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8.2769692681515752E-2</v>
      </c>
      <c r="I181" s="23">
        <f>I141</f>
        <v>440.58852947438277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0.23422554366306692</v>
      </c>
      <c r="I182" s="47">
        <f>I179+I180+I181</f>
        <v>1246.7980066681414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0.11749999999999999</v>
      </c>
      <c r="I185" s="23">
        <f>I156</f>
        <v>625.46024439693406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0.11749999999999999</v>
      </c>
      <c r="I186" s="47">
        <f>I156</f>
        <v>625.46024439693406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656.20947719375863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648.99102411772367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5323.0659097611415</v>
      </c>
      <c r="H196" s="80">
        <f>IF(D6="12x36",2,1)</f>
        <v>1</v>
      </c>
      <c r="I196" s="89">
        <f>G196*H196</f>
        <v>5323.0659097611415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CCB8D-C501-45AD-99AA-C1D98EDD2ECB}">
  <dimension ref="A1:L196"/>
  <sheetViews>
    <sheetView showGridLines="0" view="pageBreakPreview" zoomScale="145" zoomScaleNormal="130" zoomScaleSheetLayoutView="145" zoomScalePageLayoutView="130" workbookViewId="0">
      <selection activeCell="I19" sqref="I1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Bom Princípio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213F0-4EF1-4B84-A6D2-1B7BA0055DAC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Feliz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BE6A3-2797-410D-B762-699943A698A9}">
  <dimension ref="A1:L196"/>
  <sheetViews>
    <sheetView showGridLines="0" view="pageBreakPreview" topLeftCell="A172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Sebastião do Caí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3.9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0.10984870180616162</v>
      </c>
      <c r="I97" s="23">
        <f>I106</f>
        <v>123.44018181818181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0.34775070342091507</v>
      </c>
      <c r="I102" s="25">
        <f>SUM(I94:I101)</f>
        <v>390.77758181818183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3.9</v>
      </c>
      <c r="B106" s="173"/>
      <c r="C106" s="16">
        <f>IF(I13="Não aplicável",0,I13)</f>
        <v>22</v>
      </c>
      <c r="D106" s="16">
        <v>2</v>
      </c>
      <c r="E106" s="36">
        <f>A106*C106*D106</f>
        <v>171.6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123.44018181818181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2.1356727274209151</v>
      </c>
      <c r="I116" s="47">
        <f>I46+I91+I102</f>
        <v>2399.9175724640436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123.44018181818181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390.77758181818183</v>
      </c>
      <c r="H132" s="61">
        <f>A132+C132+D132+E132+F132+G132</f>
        <v>2399.9175724640436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123.44018181818181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390.77758181818183</v>
      </c>
      <c r="H145" s="61">
        <f>A145+C145+D145+E145+F145+G145</f>
        <v>2399.9175724640436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2.558119823230726E-2</v>
      </c>
      <c r="I151" s="23">
        <f>($D$161/$E$162)*G161</f>
        <v>61.392767162400318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0.11782854943365767</v>
      </c>
      <c r="I152" s="23">
        <f>($D$161/$E$162)*G162</f>
        <v>282.77880632378327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4.6511269513285922E-2</v>
      </c>
      <c r="I153" s="23">
        <f>($D$161/$E$162)*G163</f>
        <v>111.62321302254603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0.18992101717925086</v>
      </c>
      <c r="I156" s="25">
        <f>SUM(I151:I155)</f>
        <v>455.79478650872966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2399.9175724640436</v>
      </c>
      <c r="B161" s="155"/>
      <c r="C161" s="23">
        <f>I147</f>
        <v>865.06140844542745</v>
      </c>
      <c r="D161" s="156">
        <f>A161+C161</f>
        <v>3264.9789809094709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0.18992101717925086</v>
      </c>
      <c r="I169" s="47">
        <f>I156</f>
        <v>455.79478650872966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0.3020148929099854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0.23796418569977901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0.10502589145303978</v>
      </c>
      <c r="I175" s="72">
        <f>I102</f>
        <v>390.77758181818183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0.64500497006280422</v>
      </c>
      <c r="I176" s="47">
        <f>SUM(I173:I175)</f>
        <v>2399.9175724640436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0.12236580523010306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4.0314195212165012E-2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6.9815029494927738E-2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0.23249502993719581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455.79478650872966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455.79478650872966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3720.7737674182008</v>
      </c>
      <c r="H196" s="80">
        <f>IF(D6="12x36",2,1)</f>
        <v>1</v>
      </c>
      <c r="I196" s="89">
        <f>G196*H196</f>
        <v>3720.7737674182008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C10D4-9C06-4EFC-B475-CA9D53E054C1}">
  <dimension ref="A1:L196"/>
  <sheetViews>
    <sheetView showGridLines="0" view="pageBreakPreview" topLeftCell="A169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Triunfo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68B2-3197-4BD7-9CC2-3D4CEFE36CC2}">
  <dimension ref="A1:L196"/>
  <sheetViews>
    <sheetView showGridLines="0" view="pageBreakPreview" topLeftCell="A175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Arroio dos Ratos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2.5948717948717948E-2</v>
      </c>
      <c r="I151" s="23">
        <f>($D$161/$E$162)*G161</f>
        <v>59.071669726502876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0.11952136752136751</v>
      </c>
      <c r="I152" s="23">
        <f>($D$161/$E$162)*G162</f>
        <v>272.08769086146776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4.7179487179487174E-2</v>
      </c>
      <c r="I153" s="23">
        <f>($D$161/$E$162)*G163</f>
        <v>107.40303586636885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0.19264957264957261</v>
      </c>
      <c r="I156" s="25">
        <f>SUM(I151:I155)</f>
        <v>438.56239645433948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0.19264957264957261</v>
      </c>
      <c r="I169" s="47">
        <f>I156</f>
        <v>438.56239645433948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0.31388193504341094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0.24731448955644092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7.4673140617539491E-2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0.63586956521739135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0.12717391304347825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4.1898257006430545E-2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7.2558264732699884E-2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0.24163043478260868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0.12249999999999998</v>
      </c>
      <c r="I185" s="23">
        <f>I156</f>
        <v>438.56239645433948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0.12249999999999998</v>
      </c>
      <c r="I186" s="47">
        <f>I156</f>
        <v>438.56239645433948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3580.1011955456288</v>
      </c>
      <c r="H196" s="80">
        <f>IF(D6="12x36",2,1)</f>
        <v>1</v>
      </c>
      <c r="I196" s="89">
        <f>G196*H196</f>
        <v>3580.1011955456288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10158-D9D5-4097-9866-07DCDBDBF6F3}">
  <dimension ref="A1:L196"/>
  <sheetViews>
    <sheetView showGridLines="0" view="pageBreakPreview" topLeftCell="A172" zoomScale="145" zoomScaleNormal="130" zoomScaleSheetLayoutView="145" zoomScalePageLayoutView="130" workbookViewId="0">
      <selection activeCell="K195" sqref="K19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Butiá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2.5101980180554949E-2</v>
      </c>
      <c r="I151" s="23">
        <f>($D$161/$E$162)*G161</f>
        <v>62.009862743669039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0.11562124204376824</v>
      </c>
      <c r="I152" s="23">
        <f>($D$161/$E$162)*G162</f>
        <v>285.62118597083918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3.0426642643096909E-2</v>
      </c>
      <c r="I153" s="23">
        <f>($D$161/$E$162)*G163</f>
        <v>75.163469992326114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0.17114986486742009</v>
      </c>
      <c r="I156" s="25">
        <f>SUM(I151:I155)</f>
        <v>422.79451870683431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0.17114986486742009</v>
      </c>
      <c r="I169" s="47">
        <f>I156</f>
        <v>422.79451870683431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0.29900937011657902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0.23559606809722008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0.12271322275708298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0.6573186609708821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0.12114807317321996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3.9913005617040941E-2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6.912026023885702E-2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0.23018133902911792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422.79451870683431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422.79451870683431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3758.1734996163054</v>
      </c>
      <c r="H196" s="80">
        <f>IF(D6="12x36",2,1)</f>
        <v>1</v>
      </c>
      <c r="I196" s="89">
        <f>G196*H196</f>
        <v>3758.1734996163054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9AD40-2B70-4922-B69D-CC6365334684}">
  <dimension ref="A1:L196"/>
  <sheetViews>
    <sheetView showGridLines="0" view="pageBreakPreview" topLeftCell="A175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Barra do Ribeiro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2.5160481365644687E-2</v>
      </c>
      <c r="I151" s="23">
        <f>($D$161/$E$162)*G161</f>
        <v>61.600848659162004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0.11589070204781794</v>
      </c>
      <c r="I152" s="23">
        <f>($D$161/$E$162)*G162</f>
        <v>283.73724230886739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3.0497553170478409E-2</v>
      </c>
      <c r="I153" s="23">
        <f>($D$161/$E$162)*G163</f>
        <v>74.667695344438798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0.17154873658394104</v>
      </c>
      <c r="I156" s="25">
        <f>SUM(I151:I155)</f>
        <v>420.00578631246822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0.17154873658394104</v>
      </c>
      <c r="I169" s="47">
        <f>I156</f>
        <v>420.00578631246822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0.3009947168518804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0.23716036651524056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0.11763523161985247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0.65579031498697338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0.12195246579632982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4.0178017898652593E-2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6.9579201318044237E-2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0.23170968501302663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420.00578631246822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420.00578631246822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3733.384767221939</v>
      </c>
      <c r="H196" s="80">
        <f>IF(D6="12x36",2,1)</f>
        <v>1</v>
      </c>
      <c r="I196" s="89">
        <f>G196*H196</f>
        <v>3733.384767221939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02EF8-63FB-4FFD-AC1F-F0661E2F12F3}">
  <dimension ref="A1:L196"/>
  <sheetViews>
    <sheetView showGridLines="0" view="pageBreakPreview" topLeftCell="A176" zoomScale="145" zoomScaleNormal="130" zoomScaleSheetLayoutView="145" zoomScalePageLayoutView="130" workbookViewId="0">
      <selection activeCell="M198" sqref="M19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Eldorado do Sul</v>
      </c>
      <c r="H11" s="10" t="s">
        <v>13</v>
      </c>
      <c r="I11" s="13">
        <v>0.05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2.6040731442576862E-2</v>
      </c>
      <c r="I151" s="23">
        <f>($D$161/$E$162)*G161</f>
        <v>63.755980390677877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0.11994518725065703</v>
      </c>
      <c r="I152" s="23">
        <f>($D$161/$E$162)*G162</f>
        <v>293.6639096782738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7.8911307401748065E-2</v>
      </c>
      <c r="I153" s="23">
        <f>($D$161/$E$162)*G163</f>
        <v>193.19994057781173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0.22489722609498197</v>
      </c>
      <c r="I156" s="25">
        <f>SUM(I151:I155)</f>
        <v>550.61983064676338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52">
        <f>I11</f>
        <v>0.05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0.14250000000000002</v>
      </c>
      <c r="H166" s="154">
        <f>SUM(H161:I165)</f>
        <v>8.6499999999999994E-2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0.22489722609498197</v>
      </c>
      <c r="I169" s="47">
        <f>I156</f>
        <v>550.61983064676338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0.29082024754984498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0.22914367806965494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0.11365882942425182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0.63362275504375165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0.11783012892434119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3.8819887716162925E-2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6.7227228315744153E-2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0.22387724495624828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0.14249999999999999</v>
      </c>
      <c r="I185" s="23">
        <f>I156</f>
        <v>550.61983064676338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0.14249999999999999</v>
      </c>
      <c r="I186" s="47">
        <f>I156</f>
        <v>550.61983064676338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3863.9988115562346</v>
      </c>
      <c r="H196" s="80">
        <f>IF(D6="12x36",2,1)</f>
        <v>1</v>
      </c>
      <c r="I196" s="89">
        <f>G196*H196</f>
        <v>3863.9988115562346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D97A2-FCED-4F58-8422-104DAC17D06F}">
  <dimension ref="A1:L196"/>
  <sheetViews>
    <sheetView showGridLines="0" view="pageBreakPreview" topLeftCell="A16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Jerônimo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3.05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7.6566658738518326E-2</v>
      </c>
      <c r="I97" s="23">
        <f>I106</f>
        <v>86.040181818181807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0.31446866035327181</v>
      </c>
      <c r="I102" s="25">
        <f>SUM(I94:I101)</f>
        <v>353.3775818181818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3.05</v>
      </c>
      <c r="B106" s="173"/>
      <c r="C106" s="16">
        <f>IF(I13="Não aplicável",0,I13)</f>
        <v>22</v>
      </c>
      <c r="D106" s="16">
        <v>2</v>
      </c>
      <c r="E106" s="36">
        <f>A106*C106*D106</f>
        <v>134.19999999999999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86.040181818181807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2.1023906843532716</v>
      </c>
      <c r="I116" s="47">
        <f>I46+I91+I102</f>
        <v>2362.5175724640435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86.040181818181807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353.3775818181818</v>
      </c>
      <c r="H132" s="61">
        <f>A132+C132+D132+E132+F132+G132</f>
        <v>2362.5175724640435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86.040181818181807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353.3775818181818</v>
      </c>
      <c r="H145" s="61">
        <f>A145+C145+D145+E145+F145+G145</f>
        <v>2362.5175724640435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2.568849434455418E-2</v>
      </c>
      <c r="I151" s="23">
        <f>($D$161/$E$162)*G161</f>
        <v>60.689519299152451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0.11832276182946168</v>
      </c>
      <c r="I152" s="23">
        <f>($D$161/$E$162)*G162</f>
        <v>279.53960404458098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4.6706353353734867E-2</v>
      </c>
      <c r="I153" s="23">
        <f>($D$161/$E$162)*G163</f>
        <v>110.34458054391354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0.19071760952775074</v>
      </c>
      <c r="I156" s="25">
        <f>SUM(I151:I155)</f>
        <v>450.57370388764696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2362.5175724640435</v>
      </c>
      <c r="B161" s="155"/>
      <c r="C161" s="23">
        <f>I147</f>
        <v>865.06140844542745</v>
      </c>
      <c r="D161" s="156">
        <f>A161+C161</f>
        <v>3227.5789809094708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0.19071760952775074</v>
      </c>
      <c r="I169" s="47">
        <f>I156</f>
        <v>450.57370388764696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0.30551453058318989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0.2407216272985169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9.6074745150954405E-2</v>
      </c>
      <c r="I175" s="72">
        <f>I102</f>
        <v>353.3775818181818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0.64231090303266114</v>
      </c>
      <c r="I176" s="47">
        <f>SUM(I173:I175)</f>
        <v>2362.5175724640435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0.12378373524596788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4.0781341302114492E-2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7.0624020419256597E-2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0.23518909696733897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450.57370388764696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450.57370388764696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3678.1526847971177</v>
      </c>
      <c r="H196" s="80">
        <f>IF(D6="12x36",2,1)</f>
        <v>1</v>
      </c>
      <c r="I196" s="89">
        <f>G196*H196</f>
        <v>3678.1526847971177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32300-B81F-446E-BDDD-B6D63C0CC14F}">
  <dimension ref="A1:L196"/>
  <sheetViews>
    <sheetView showGridLines="0" view="pageBreakPreview" topLeftCell="A178" zoomScale="145" zoomScaleNormal="130" zoomScaleSheetLayoutView="14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0.1724972534629019</v>
      </c>
      <c r="I97" s="23">
        <f>I106</f>
        <v>193.8401818181818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0.4103992550776554</v>
      </c>
      <c r="I102" s="25">
        <f>SUM(I94:I101)</f>
        <v>461.17758181818181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193.8401818181818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2.1983212790776552</v>
      </c>
      <c r="I116" s="47">
        <f>I46+I91+I102</f>
        <v>2470.3175724640437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193.8401818181818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461.17758181818181</v>
      </c>
      <c r="H132" s="61">
        <f>A132+C132+D132+E132+F132+G132</f>
        <v>2470.3175724640432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193.8401818181818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461.17758181818181</v>
      </c>
      <c r="H145" s="61">
        <f>A145+C145+D145+E145+F145+G145</f>
        <v>2470.3175724640432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2.5244201031436278E-2</v>
      </c>
      <c r="I151" s="23">
        <f>($D$161/$E$162)*G161</f>
        <v>62.361193410771975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0.11627631990237314</v>
      </c>
      <c r="I152" s="23">
        <f>($D$161/$E$162)*G162</f>
        <v>287.23943631628299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3.8248789441570119E-2</v>
      </c>
      <c r="I153" s="23">
        <f>($D$161/$E$162)*G163</f>
        <v>94.486656682987842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0.17976931037537952</v>
      </c>
      <c r="I156" s="25">
        <f>SUM(I151:I155)</f>
        <v>444.08728641004279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2470.3175724640437</v>
      </c>
      <c r="B161" s="155"/>
      <c r="C161" s="23">
        <f>I147</f>
        <v>865.06140844542733</v>
      </c>
      <c r="D161" s="156">
        <f>A161+C161</f>
        <v>3335.378980909471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0.17976931037537952</v>
      </c>
      <c r="I169" s="47">
        <f>I156</f>
        <v>444.08728641004279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0.29732481028493635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0.23426876630512308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0.12202188065704309</v>
      </c>
      <c r="I175" s="72">
        <f>I102</f>
        <v>461.17758181818181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0.65361545724710257</v>
      </c>
      <c r="I176" s="47">
        <f>SUM(I173:I175)</f>
        <v>2470.3175724640437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0.1204655488173145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3.9688143613564653E-2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6.873085032201838E-2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0.22888454275289755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444.08728641004279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444.08728641004279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3779.4662673195139</v>
      </c>
      <c r="H196" s="80">
        <f>IF(D6="12x36",2,1)</f>
        <v>1</v>
      </c>
      <c r="I196" s="89">
        <f>G196*H196</f>
        <v>3779.4662673195139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8555A-DD7C-4B14-A365-422AE9CFE61E}">
  <dimension ref="A1:L196"/>
  <sheetViews>
    <sheetView showGridLines="0" view="pageBreakPreview" topLeftCell="A175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Arroio do Meio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0.13334190867743922</v>
      </c>
      <c r="I97" s="23">
        <f>I106</f>
        <v>149.8401818181818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0.37124391029219272</v>
      </c>
      <c r="I102" s="25">
        <f>SUM(I94:I101)</f>
        <v>417.17758181818181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4.5</v>
      </c>
      <c r="B106" s="173"/>
      <c r="C106" s="16">
        <f>IF(I13="Não aplicável",0,I13)</f>
        <v>22</v>
      </c>
      <c r="D106" s="16">
        <v>2</v>
      </c>
      <c r="E106" s="36">
        <f>A106*C106*D106</f>
        <v>198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149.8401818181818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2.1591659342921927</v>
      </c>
      <c r="I116" s="47">
        <f>I46+I91+I102</f>
        <v>2426.3175724640437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149.8401818181818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417.17758181818181</v>
      </c>
      <c r="H132" s="61">
        <f>A132+C132+D132+E132+F132+G132</f>
        <v>2426.3175724640432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149.8401818181818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417.17758181818181</v>
      </c>
      <c r="H145" s="61">
        <f>A145+C145+D145+E145+F145+G145</f>
        <v>2426.3175724640432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2.5362933203652394E-2</v>
      </c>
      <c r="I151" s="23">
        <f>($D$161/$E$162)*G161</f>
        <v>61.53853052125357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0.1168232074834898</v>
      </c>
      <c r="I152" s="23">
        <f>($D$161/$E$162)*G162</f>
        <v>283.45020118880427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3.8428686672200597E-2</v>
      </c>
      <c r="I153" s="23">
        <f>($D$161/$E$162)*G163</f>
        <v>93.240197759475109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0.18061482735934278</v>
      </c>
      <c r="I156" s="25">
        <f>SUM(I151:I155)</f>
        <v>438.22892946953294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2426.3175724640437</v>
      </c>
      <c r="B161" s="155"/>
      <c r="C161" s="23">
        <f>I147</f>
        <v>865.06140844542733</v>
      </c>
      <c r="D161" s="156">
        <f>A161+C161</f>
        <v>3291.378980909471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0.18061482735934278</v>
      </c>
      <c r="I169" s="47">
        <f>I156</f>
        <v>438.22892946953294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0.30129952475216015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0.23740053137296016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0.11185561373817123</v>
      </c>
      <c r="I175" s="72">
        <f>I102</f>
        <v>417.17758181818181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0.6505556698632915</v>
      </c>
      <c r="I176" s="47">
        <f>SUM(I173:I175)</f>
        <v>2426.3175724640437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0.1220759632298466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4.0218704916023452E-2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6.9649661990838482E-2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0.23194433013670851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0.11749999999999999</v>
      </c>
      <c r="I185" s="23">
        <f>I156</f>
        <v>438.22892946953294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0.11749999999999999</v>
      </c>
      <c r="I186" s="47">
        <f>I156</f>
        <v>438.22892946953294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3729.6079103790039</v>
      </c>
      <c r="H196" s="80">
        <f>IF(D6="12x36",2,1)</f>
        <v>1</v>
      </c>
      <c r="I196" s="89">
        <f>G196*H196</f>
        <v>3729.6079103790039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6286E-6E95-4A73-8544-256CD1C48CAC}">
  <dimension ref="A1:L196"/>
  <sheetViews>
    <sheetView showGridLines="0" view="pageBreakPreview" topLeftCell="A168" zoomScale="145" zoomScaleNormal="130" zoomScaleSheetLayoutView="145" zoomScalePageLayoutView="130" workbookViewId="0">
      <selection activeCell="I13" sqref="I13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Bom Retiro do Sul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3.6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9.8102098370522819E-2</v>
      </c>
      <c r="I97" s="23">
        <f>I106</f>
        <v>110.24018181818182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0.33600409998527636</v>
      </c>
      <c r="I102" s="25">
        <f>SUM(I94:I101)</f>
        <v>377.57758181818184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3.6</v>
      </c>
      <c r="B106" s="173"/>
      <c r="C106" s="16">
        <f>IF(I13="Não aplicável",0,I13)</f>
        <v>22</v>
      </c>
      <c r="D106" s="16">
        <v>2</v>
      </c>
      <c r="E106" s="36">
        <f>A106*C106*D106</f>
        <v>158.4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110.24018181818182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2.1239261239852762</v>
      </c>
      <c r="I116" s="47">
        <f>I46+I91+I102</f>
        <v>2386.7175724640438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110.24018181818182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377.57758181818184</v>
      </c>
      <c r="H132" s="61">
        <f>A132+C132+D132+E132+F132+G132</f>
        <v>2386.7175724640433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110.24018181818182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377.57758181818184</v>
      </c>
      <c r="H145" s="61">
        <f>A145+C145+D145+E145+F145+G145</f>
        <v>2386.7175724640433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2.5618683475426725E-2</v>
      </c>
      <c r="I151" s="23">
        <f>($D$161/$E$162)*G161</f>
        <v>61.144562034195189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0.11800120873529885</v>
      </c>
      <c r="I152" s="23">
        <f>($D$161/$E$162)*G162</f>
        <v>281.63555846053538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4.6579424500775866E-2</v>
      </c>
      <c r="I153" s="23">
        <f>($D$161/$E$162)*G163</f>
        <v>111.17193097126398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0.19019931671150145</v>
      </c>
      <c r="I156" s="25">
        <f>SUM(I151:I155)</f>
        <v>453.95205146599454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2386.7175724640438</v>
      </c>
      <c r="B161" s="155"/>
      <c r="C161" s="23">
        <f>I147</f>
        <v>865.06140844542733</v>
      </c>
      <c r="D161" s="156">
        <f>A161+C161</f>
        <v>3251.7789809094711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0.19019931671150145</v>
      </c>
      <c r="I169" s="47">
        <f>I156</f>
        <v>453.95205146599454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0.30324086694137453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0.23893015763996253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0.10189017457539147</v>
      </c>
      <c r="I175" s="72">
        <f>I102</f>
        <v>377.57758181818184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0.64406119915672855</v>
      </c>
      <c r="I176" s="47">
        <f>SUM(I173:I175)</f>
        <v>2386.7175724640438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0.12286252675961661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4.0477843289086816E-2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7.0098430794568123E-2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0.23343880084327154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453.95205146599454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453.95205146599454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3705.7310323754655</v>
      </c>
      <c r="H196" s="80">
        <f>IF(D6="12x36",2,1)</f>
        <v>1</v>
      </c>
      <c r="I196" s="89">
        <f>G196*H196</f>
        <v>3705.7310323754655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2C2B-DEFE-4603-ADE2-A4F58FA9D745}">
  <dimension ref="A1:L196"/>
  <sheetViews>
    <sheetView showGridLines="0" view="pageBreakPreview" zoomScale="145" zoomScaleNormal="130" zoomScaleSheetLayoutView="145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Encantado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6.5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0.2116525982483646</v>
      </c>
      <c r="I97" s="23">
        <f>I106</f>
        <v>237.8401818181818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0.44955459986311808</v>
      </c>
      <c r="I102" s="25">
        <f>SUM(I94:I101)</f>
        <v>505.17758181818181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6.5</v>
      </c>
      <c r="B106" s="173"/>
      <c r="C106" s="16">
        <f>IF(I13="Não aplicável",0,I13)</f>
        <v>22</v>
      </c>
      <c r="D106" s="16">
        <v>2</v>
      </c>
      <c r="E106" s="36">
        <f>A106*C106*D106</f>
        <v>286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237.8401818181818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2.2374766238631176</v>
      </c>
      <c r="I116" s="47">
        <f>I46+I91+I102</f>
        <v>2514.3175724640437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237.8401818181818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505.17758181818181</v>
      </c>
      <c r="H132" s="61">
        <f>A132+C132+D132+E132+F132+G132</f>
        <v>2514.3175724640432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237.8401818181818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505.17758181818181</v>
      </c>
      <c r="H145" s="61">
        <f>A145+C145+D145+E145+F145+G145</f>
        <v>2514.3175724640432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2.5129624432593017E-2</v>
      </c>
      <c r="I151" s="23">
        <f>($D$161/$E$162)*G161</f>
        <v>63.183856300290394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0.11574857314406478</v>
      </c>
      <c r="I152" s="23">
        <f>($D$161/$E$162)*G162</f>
        <v>291.02867144376177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3.8075188534231842E-2</v>
      </c>
      <c r="I153" s="23">
        <f>($D$161/$E$162)*G163</f>
        <v>95.73311560650059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0.17895338611088962</v>
      </c>
      <c r="I156" s="25">
        <f>SUM(I151:I155)</f>
        <v>449.94564335055276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2514.3175724640437</v>
      </c>
      <c r="B161" s="155"/>
      <c r="C161" s="23">
        <f>I147</f>
        <v>865.06140844542733</v>
      </c>
      <c r="D161" s="156">
        <f>A161+C161</f>
        <v>3379.378980909471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0.17895338611088962</v>
      </c>
      <c r="I169" s="47">
        <f>I156</f>
        <v>449.94564335055276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0.29345359852489383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0.23121855329981778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0.13192341506325073</v>
      </c>
      <c r="I175" s="72">
        <f>I102</f>
        <v>505.17758181818181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0.65659556688796239</v>
      </c>
      <c r="I176" s="47">
        <f>SUM(I173:I175)</f>
        <v>2514.3175724640437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0.1188970700589672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3.9171398279921464E-2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6.7835964773149002E-2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0.22590443311203767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449.94564335055276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449.94564335055276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3829.3246242600239</v>
      </c>
      <c r="H196" s="80">
        <f>IF(D6="12x36",2,1)</f>
        <v>1</v>
      </c>
      <c r="I196" s="89">
        <f>G196*H196</f>
        <v>3829.3246242600239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0BACC-453D-454F-A621-C2BB71C1EFA1}">
  <dimension ref="A1:L196"/>
  <sheetViews>
    <sheetView showGridLines="0" view="pageBreakPreview" topLeftCell="A172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Estrela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4.5999999999999996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0.13725744315598548</v>
      </c>
      <c r="I97" s="23">
        <f>I106</f>
        <v>154.24018181818178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0.37515944477073904</v>
      </c>
      <c r="I102" s="25">
        <f>SUM(I94:I101)</f>
        <v>421.57758181818178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4.5999999999999996</v>
      </c>
      <c r="B106" s="173"/>
      <c r="C106" s="16">
        <f>IF(I13="Não aplicável",0,I13)</f>
        <v>22</v>
      </c>
      <c r="D106" s="16">
        <v>2</v>
      </c>
      <c r="E106" s="36">
        <f>A106*C106*D106</f>
        <v>202.39999999999998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154.24018181818178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2.1630814687707387</v>
      </c>
      <c r="I116" s="47">
        <f>I46+I91+I102</f>
        <v>2430.7175724640438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154.24018181818178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421.57758181818178</v>
      </c>
      <c r="H132" s="61">
        <f>A132+C132+D132+E132+F132+G132</f>
        <v>2430.7175724640433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154.24018181818178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421.57758181818178</v>
      </c>
      <c r="H145" s="61">
        <f>A145+C145+D145+E145+F145+G145</f>
        <v>2430.7175724640433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2.5495315936159561E-2</v>
      </c>
      <c r="I151" s="23">
        <f>($D$161/$E$162)*G161</f>
        <v>61.971912461545614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0.11743297037261373</v>
      </c>
      <c r="I152" s="23">
        <f>($D$161/$E$162)*G162</f>
        <v>285.44638467136161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4.6355119883926467E-2</v>
      </c>
      <c r="I153" s="23">
        <f>($D$161/$E$162)*G163</f>
        <v>112.67620447553747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0.18928340619269976</v>
      </c>
      <c r="I156" s="25">
        <f>SUM(I151:I155)</f>
        <v>460.09450160844472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2430.7175724640438</v>
      </c>
      <c r="B161" s="155"/>
      <c r="C161" s="23">
        <f>I147</f>
        <v>865.06140844542733</v>
      </c>
      <c r="D161" s="156">
        <f>A161+C161</f>
        <v>3295.7789809094711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0.18928340619269976</v>
      </c>
      <c r="I169" s="47">
        <f>I156</f>
        <v>460.09450160844472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0.29919247710009378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0.23574034212227957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0.11224488358845321</v>
      </c>
      <c r="I175" s="72">
        <f>I102</f>
        <v>421.57758181818178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0.64717770281082654</v>
      </c>
      <c r="I176" s="47">
        <f>SUM(I173:I175)</f>
        <v>2430.7175724640438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0.12122226167851236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3.9937447493423255E-2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6.9162588017237861E-2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0.23032229718917346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460.09450160844472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460.09450160844472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3755.8734825179158</v>
      </c>
      <c r="H196" s="80">
        <f>IF(D6="12x36",2,1)</f>
        <v>1</v>
      </c>
      <c r="I196" s="89">
        <f>G196*H196</f>
        <v>3755.8734825179158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33F4E-754A-4BDE-96AF-1539E71C9F5A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Taquari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0.2379020016147535</v>
      </c>
      <c r="I102" s="25">
        <f>SUM(I94:I101)</f>
        <v>267.3374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802.66363636363633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2.0258240256147531</v>
      </c>
      <c r="I116" s="47">
        <f>I46+I91+I102</f>
        <v>2276.4773906458618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455.29547812917235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455.29547812917235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455.29547812917235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267.3374</v>
      </c>
      <c r="H132" s="61">
        <f>A132+C132+D132+E132+F132+G132</f>
        <v>2276.4773906458618</v>
      </c>
      <c r="I132" s="61">
        <f>H132-I130</f>
        <v>2276.4773906458618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4.3927517317283303E-2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2.1963758658641652E-2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6.5891275975924951E-2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259.76593031625509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259.76593031625509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409.76593031625509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267.3374</v>
      </c>
      <c r="H145" s="61">
        <f>A145+C145+D145+E145+F145+G145</f>
        <v>2276.4773906458618</v>
      </c>
      <c r="I145" s="61">
        <f>H145-I143</f>
        <v>2276.4773906458618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865.06140844542745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2.5656338028169013E-2</v>
      </c>
      <c r="I151" s="23">
        <f>($D$161/$E$162)*G161</f>
        <v>58.406073447894393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0.11817464788732394</v>
      </c>
      <c r="I152" s="23">
        <f>($D$161/$E$162)*G162</f>
        <v>269.0219140630287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3.1098591549295774E-2</v>
      </c>
      <c r="I153" s="23">
        <f>($D$161/$E$162)*G163</f>
        <v>70.795240542902292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0.17492957746478874</v>
      </c>
      <c r="I156" s="25">
        <f>SUM(I151:I155)</f>
        <v>398.22322805382544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2276.4773906458618</v>
      </c>
      <c r="B161" s="155"/>
      <c r="C161" s="23">
        <f>I147</f>
        <v>865.06140844542745</v>
      </c>
      <c r="D161" s="156">
        <f>A161+C161</f>
        <v>3141.5387990912891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0.17492957746478874</v>
      </c>
      <c r="I169" s="47">
        <f>I156</f>
        <v>398.22322805382544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0.31745893715216777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0.25013288829782487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7.5524116578992939E-2</v>
      </c>
      <c r="I175" s="72">
        <f>I102</f>
        <v>267.3374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0.64311594202898559</v>
      </c>
      <c r="I176" s="47">
        <f>SUM(I173:I175)</f>
        <v>2276.4773906458618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0.12862318840579709</v>
      </c>
      <c r="I179" s="23">
        <f>I127</f>
        <v>455.29547812917235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4.237573002074884E-2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7.3385139544468542E-2</v>
      </c>
      <c r="I181" s="23">
        <f>I141</f>
        <v>259.76593031625509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0.24438405797101448</v>
      </c>
      <c r="I182" s="47">
        <f>I179+I180+I181</f>
        <v>865.06140844542745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398.22322805382544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398.22322805382544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455.29547812917235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3539.7620271451146</v>
      </c>
      <c r="H196" s="80">
        <f>IF(D6="12x36",2,1)</f>
        <v>1</v>
      </c>
      <c r="I196" s="89">
        <f>G196*H196</f>
        <v>3539.7620271451146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619D4-5A76-455C-80BD-8FE965B9D3A4}">
  <dimension ref="A1:L196"/>
  <sheetViews>
    <sheetView showGridLines="0" view="pageBreakPreview" zoomScale="145" zoomScaleNormal="130" zoomScaleSheetLayoutView="145" zoomScalePageLayoutView="130" workbookViewId="0">
      <selection activeCell="I18" sqref="I18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100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20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251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Teutônia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v>22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802.66363636363633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802.66363636363633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321.06545454545454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1123.7290909090909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224.74581818181821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16.855936363636363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11.237290909090909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2.2474581818181818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28.093227272727276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89.898327272727272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33.711872727272727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6.7423745454545454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413.53230545454551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134.07661275272727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23.012848052727275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13.622967769090909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12.850965883636364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0.19552886181818183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0.49668825818181822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0.20788988181818183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102.02336416363636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286.48686562363639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54.299713401818188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3.9454128381818179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21.719435869090912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79.96456210909092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105.4271665494982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105.4271665494982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885.41089973677106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0.21519190163918514</v>
      </c>
      <c r="I95" s="23">
        <f>I110</f>
        <v>241.81740000000002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0.15291958107017056</v>
      </c>
      <c r="I97" s="23">
        <f>I106</f>
        <v>171.8401818181818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2.271009997556836E-2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0.39082158268492406</v>
      </c>
      <c r="I102" s="25">
        <f>SUM(I94:I101)</f>
        <v>439.17758181818181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802.66363636363633</v>
      </c>
      <c r="G106" s="37">
        <f>IF(I14="Não aplicável",0,I14)</f>
        <v>0.06</v>
      </c>
      <c r="H106" s="36">
        <f>F106*G106</f>
        <v>48.159818181818181</v>
      </c>
      <c r="I106" s="23">
        <f>IF((E106-H106)&gt;0,E106-H106,0)</f>
        <v>171.8401818181818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2.178743606684924</v>
      </c>
      <c r="I116" s="47">
        <f>I46+I91+I102</f>
        <v>2448.3175724640437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455.2954781291723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455.2954781291723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455.2954781291723</v>
      </c>
      <c r="H130" s="56" t="s">
        <v>109</v>
      </c>
      <c r="I130" s="57">
        <f>I97</f>
        <v>171.8401818181818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1123.7290909090909</v>
      </c>
      <c r="B132" s="167"/>
      <c r="C132" s="61">
        <f>I66</f>
        <v>413.53230545454551</v>
      </c>
      <c r="D132" s="61">
        <f>I78</f>
        <v>286.48686562363639</v>
      </c>
      <c r="E132" s="61">
        <f>I85</f>
        <v>79.96456210909092</v>
      </c>
      <c r="F132" s="61">
        <f>I89</f>
        <v>105.4271665494982</v>
      </c>
      <c r="G132" s="61">
        <f>I102</f>
        <v>439.17758181818181</v>
      </c>
      <c r="H132" s="61">
        <f>A132+C132+D132+E132+F132+G132</f>
        <v>2448.3175724640432</v>
      </c>
      <c r="I132" s="61">
        <f>H132-I130</f>
        <v>2276.4773906458613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4.392751731728331E-2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2.1963758658641655E-2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6.5891275975924965E-2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0.11410872402407503</v>
      </c>
      <c r="I140" s="23">
        <f>G143-I137</f>
        <v>259.76593031625504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0.11410872402407503</v>
      </c>
      <c r="I141" s="25">
        <f>I140</f>
        <v>259.76593031625504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409.76593031625504</v>
      </c>
      <c r="H143" s="56" t="s">
        <v>109</v>
      </c>
      <c r="I143" s="57">
        <f>I97</f>
        <v>171.8401818181818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1123.7290909090909</v>
      </c>
      <c r="B145" s="167"/>
      <c r="C145" s="61">
        <f>I66</f>
        <v>413.53230545454551</v>
      </c>
      <c r="D145" s="61">
        <f>I78</f>
        <v>286.48686562363639</v>
      </c>
      <c r="E145" s="61">
        <f>I85</f>
        <v>79.96456210909092</v>
      </c>
      <c r="F145" s="61">
        <f>I89</f>
        <v>105.4271665494982</v>
      </c>
      <c r="G145" s="61">
        <f>I102</f>
        <v>439.17758181818181</v>
      </c>
      <c r="H145" s="61">
        <f>A145+C145+D145+E145+F145+G145</f>
        <v>2448.3175724640432</v>
      </c>
      <c r="I145" s="61">
        <f>H145-I143</f>
        <v>2276.4773906458613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865.06140844542733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2.530303366799961E-2</v>
      </c>
      <c r="I151" s="23">
        <f>($D$161/$E$162)*G161</f>
        <v>61.949861966012769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0.11654730659199819</v>
      </c>
      <c r="I152" s="23">
        <f>($D$161/$E$162)*G162</f>
        <v>285.34481875254363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3.8337929799999407E-2</v>
      </c>
      <c r="I153" s="23">
        <f>($D$161/$E$162)*G163</f>
        <v>93.863427221231461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0.18018827005999721</v>
      </c>
      <c r="I156" s="25">
        <f>SUM(I151:I155)</f>
        <v>441.15810793978784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2448.3175724640437</v>
      </c>
      <c r="B161" s="155"/>
      <c r="C161" s="23">
        <f>I147</f>
        <v>865.06140844542733</v>
      </c>
      <c r="D161" s="156">
        <f>A161+C161</f>
        <v>3313.378980909471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0.18018827005999721</v>
      </c>
      <c r="I169" s="47">
        <f>I156</f>
        <v>441.15810793978784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0.29929897196820782</v>
      </c>
      <c r="I173" s="72">
        <f>I46</f>
        <v>1123.7290909090909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0.2358242517743096</v>
      </c>
      <c r="I174" s="72">
        <f>I66+I78+I85+I89</f>
        <v>885.41089973677106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0.1169724979205857</v>
      </c>
      <c r="I175" s="72">
        <f>I102</f>
        <v>439.17758181818181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0.65209572166310315</v>
      </c>
      <c r="I176" s="47">
        <f>SUM(I173:I175)</f>
        <v>2448.3175724640437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0.12126540965099838</v>
      </c>
      <c r="I179" s="23">
        <f>I127</f>
        <v>455.2954781291723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3.9951662868237647E-2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6.9187205817660899E-2</v>
      </c>
      <c r="I181" s="23">
        <f>I141</f>
        <v>259.76593031625504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0.23040427833689692</v>
      </c>
      <c r="I182" s="47">
        <f>I179+I180+I181</f>
        <v>865.06140844542733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0.11749999999999998</v>
      </c>
      <c r="I185" s="23">
        <f>I156</f>
        <v>441.15810793978784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0.11749999999999998</v>
      </c>
      <c r="I186" s="47">
        <f>I156</f>
        <v>441.15810793978784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455.2954781291723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432.66068274514913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3754.5370888492589</v>
      </c>
      <c r="H196" s="80">
        <f>IF(D6="12x36",2,1)</f>
        <v>1</v>
      </c>
      <c r="I196" s="89">
        <f>G196*H196</f>
        <v>3754.5370888492589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5FF88-C04A-4DCD-BCA2-BB04199B2048}">
  <dimension ref="A1:L196"/>
  <sheetViews>
    <sheetView showGridLines="0" view="pageBreakPreview" topLeftCell="A168" zoomScale="145" zoomScaleNormal="130" zoomScaleSheetLayoutView="145" zoomScalePageLayoutView="130" workbookViewId="0">
      <selection activeCell="I15" sqref="I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Barão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97BCA-0CA7-4679-8C09-1228F1D417AD}">
  <dimension ref="A1:L196"/>
  <sheetViews>
    <sheetView showGridLines="0" view="pageBreakPreview" topLeftCell="A172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Brochier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1F340-2C8F-4EF0-B029-78E7CB13E624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223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Pareci Novo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99A59-3523-479D-A821-9AAB8F4B03DD}">
  <dimension ref="A1:L196"/>
  <sheetViews>
    <sheetView showGridLines="0" view="pageBreakPreview" topLeftCell="A173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Salvador do Sul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F207E-AB02-4391-8A17-7FBC76D6C9C1}">
  <dimension ref="A1:L196"/>
  <sheetViews>
    <sheetView showGridLines="0" view="pageBreakPreview" topLeftCell="A184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São José do Hortêncio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1BE34-65FD-4B12-BD45-B35B4A951963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Vale Real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843FE-543C-4E65-82FE-1EA167197783}">
  <dimension ref="A1:L196"/>
  <sheetViews>
    <sheetView showGridLines="0" view="pageBreakPreview" topLeftCell="A175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Barão do Triunfo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306906-964B-4222-8389-496EB21B27DC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General Câmara</v>
      </c>
      <c r="H11" s="10" t="s">
        <v>13</v>
      </c>
      <c r="I11" s="13">
        <v>0.04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2.6247838616714703E-2</v>
      </c>
      <c r="I151" s="23">
        <f>($D$161/$E$162)*G161</f>
        <v>35.773294593894839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0.12089913544668592</v>
      </c>
      <c r="I152" s="23">
        <f>($D$161/$E$162)*G162</f>
        <v>164.77396297793987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6.3631123919308377E-2</v>
      </c>
      <c r="I153" s="23">
        <f>($D$161/$E$162)*G163</f>
        <v>86.723138409442043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0.21077809798270897</v>
      </c>
      <c r="I156" s="25">
        <f>SUM(I151:I155)</f>
        <v>287.27039598127675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0.13250000000000001</v>
      </c>
      <c r="E162" s="65">
        <f>C162-D162</f>
        <v>0.86749999999999994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7.6499999999999999E-2</v>
      </c>
      <c r="E163" s="67">
        <f>C163-D163</f>
        <v>0.92349999999999999</v>
      </c>
      <c r="F163" s="16" t="str">
        <f>B153</f>
        <v>ISS</v>
      </c>
      <c r="G163" s="63">
        <f>I11</f>
        <v>0.04</v>
      </c>
      <c r="H163" s="152">
        <f>I11</f>
        <v>0.04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0.13250000000000001</v>
      </c>
      <c r="H166" s="154">
        <f>SUM(H161:I165)</f>
        <v>7.6499999999999999E-2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0.21077809798270897</v>
      </c>
      <c r="I169" s="47">
        <f>I156</f>
        <v>287.27039598127675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0.31098388130844984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0.24503104919192956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7.2608257905417681E-2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0.62862318840579712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0.12572463768115943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6.9185688041782711E-2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4.3966485871260771E-2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0.23887681159420293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0.13250000000000003</v>
      </c>
      <c r="I185" s="23">
        <f>I156</f>
        <v>287.27039598127675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0.13250000000000003</v>
      </c>
      <c r="I186" s="47">
        <f>I156</f>
        <v>287.27039598127675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2168.0784602360504</v>
      </c>
      <c r="H196" s="80">
        <f>IF(D6="12x36",2,1)</f>
        <v>1</v>
      </c>
      <c r="I196" s="89">
        <f>G196*H196</f>
        <v>2168.0784602360504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5A10-EEA1-48F0-ABA1-354D737FFC66}">
  <dimension ref="A1:L196"/>
  <sheetViews>
    <sheetView showGridLines="0" view="pageBreakPreview" topLeftCell="A175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Minas do Leão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83674-1BD3-4FAB-B07E-848950D7EC6F}">
  <dimension ref="A1:L196"/>
  <sheetViews>
    <sheetView showGridLines="0" view="pageBreakPreview" topLeftCell="A175" zoomScale="145" zoomScaleNormal="130" zoomScaleSheetLayoutView="145" zoomScalePageLayoutView="130" workbookViewId="0">
      <selection activeCell="D9" sqref="D9:F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241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Cruzeiro do Sul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5.3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12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0.14580042747281369</v>
      </c>
      <c r="I97" s="23">
        <f>I106</f>
        <v>98.30410909090908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0.37927959558892915</v>
      </c>
      <c r="I102" s="25">
        <f>SUM(I94:I101)</f>
        <v>255.72450909090909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5.3</v>
      </c>
      <c r="B106" s="173"/>
      <c r="C106" s="16">
        <f>IF(I13="Não aplicável",0,I13)</f>
        <v>12</v>
      </c>
      <c r="D106" s="16">
        <v>2</v>
      </c>
      <c r="E106" s="36">
        <f>A106*C106*D106</f>
        <v>127.19999999999999</v>
      </c>
      <c r="F106" s="36">
        <f>I38</f>
        <v>481.59818181818184</v>
      </c>
      <c r="G106" s="37">
        <f>IF(I14="Não aplicável",0,I14)</f>
        <v>0.06</v>
      </c>
      <c r="H106" s="36">
        <f>F106*G106</f>
        <v>28.895890909090909</v>
      </c>
      <c r="I106" s="23">
        <f>IF((E106-H106)&gt;0,E106-H106,0)</f>
        <v>98.30410909090908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2.167201619588929</v>
      </c>
      <c r="I116" s="47">
        <f>I46+I91+I102</f>
        <v>1461.2085034784263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98.30410909090908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255.72450909090909</v>
      </c>
      <c r="H132" s="61">
        <f>A132+C132+D132+E132+F132+G132</f>
        <v>1461.2085034784266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98.30410909090908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255.72450909090909</v>
      </c>
      <c r="H145" s="61">
        <f>A145+C145+D145+E145+F145+G145</f>
        <v>1461.2085034784266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2.5323716874357655E-2</v>
      </c>
      <c r="I151" s="23">
        <f>($D$161/$E$162)*G161</f>
        <v>37.003230436491521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0.11664257469401101</v>
      </c>
      <c r="I152" s="23">
        <f>($D$161/$E$162)*G162</f>
        <v>170.4391220105064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3.8369267991450996E-2</v>
      </c>
      <c r="I153" s="23">
        <f>($D$161/$E$162)*G163</f>
        <v>56.065500661350796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0.18033555955981967</v>
      </c>
      <c r="I156" s="25">
        <f>SUM(I151:I155)</f>
        <v>263.50785310834874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1461.2085034784263</v>
      </c>
      <c r="B161" s="155"/>
      <c r="C161" s="23">
        <f>I147</f>
        <v>517.90366986725667</v>
      </c>
      <c r="D161" s="156">
        <f>A161+C161</f>
        <v>1979.112173345683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0.18033555955981967</v>
      </c>
      <c r="I169" s="47">
        <f>I156</f>
        <v>263.50785310834874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0.30064721022381136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0.23688655838949893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0.11402935230862696</v>
      </c>
      <c r="I175" s="72">
        <f>I102</f>
        <v>255.72450909090909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0.65156312092193724</v>
      </c>
      <c r="I176" s="47">
        <f>SUM(I173:I175)</f>
        <v>1461.2085034784263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0.12154572583055935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6.6886052131254634E-2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4.2505101116248778E-2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0.23093687907806276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0.11750000000000001</v>
      </c>
      <c r="I185" s="23">
        <f>I156</f>
        <v>263.50785310834874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0.11750000000000001</v>
      </c>
      <c r="I186" s="47">
        <f>I156</f>
        <v>263.50785310834874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2242.6200264540316</v>
      </c>
      <c r="H196" s="80">
        <f>IF(D6="12x36",2,1)</f>
        <v>1</v>
      </c>
      <c r="I196" s="89">
        <f>G196*H196</f>
        <v>2242.6200264540316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25BEB-5209-4313-B3D6-4542B91E17B8}">
  <dimension ref="A1:L196"/>
  <sheetViews>
    <sheetView showGridLines="0" view="pageBreakPreview" topLeftCell="A172" zoomScale="145" zoomScaleNormal="130" zoomScaleSheetLayoutView="145" zoomScalePageLayoutView="130" workbookViewId="0">
      <selection activeCell="I15" sqref="I15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242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Fazenda Vila Nova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06E14-868A-41C1-ACE7-E9DC9E0F110E}">
  <dimension ref="A1:L196"/>
  <sheetViews>
    <sheetView showGridLines="0" view="pageBreakPreview" topLeftCell="A17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244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Muçum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F817-417A-424F-A655-A5C366C8EAFD}">
  <dimension ref="A1:L196"/>
  <sheetViews>
    <sheetView showGridLines="0" view="pageBreakPreview" topLeftCell="A168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245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Paverama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43B90-3757-4C33-BB85-189B20D3931C}">
  <dimension ref="A1:L196"/>
  <sheetViews>
    <sheetView showGridLines="0" view="pageBreakPreview" topLeftCell="A168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246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Pouso Novo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1B435-75B2-493A-8453-C327B7BF4B74}">
  <dimension ref="A1:L196"/>
  <sheetViews>
    <sheetView showGridLines="0" view="pageBreakPreview" topLeftCell="A168" zoomScale="145" zoomScaleNormal="130" zoomScaleSheetLayoutView="145" zoomScalePageLayoutView="130" workbookViewId="0">
      <selection activeCell="I11" sqref="I1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247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Progresso</v>
      </c>
      <c r="H11" s="10" t="s">
        <v>13</v>
      </c>
      <c r="I11" s="13">
        <v>0.03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2.5948717948717955E-2</v>
      </c>
      <c r="I151" s="23">
        <f>($D$161/$E$162)*G161</f>
        <v>35.365621721029939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0.11952136752136754</v>
      </c>
      <c r="I152" s="23">
        <f>($D$161/$E$162)*G162</f>
        <v>162.89619701807729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4.7179487179487181E-2</v>
      </c>
      <c r="I153" s="23">
        <f>($D$161/$E$162)*G163</f>
        <v>64.301130401872612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0.19264957264957266</v>
      </c>
      <c r="I156" s="25">
        <f>SUM(I151:I155)</f>
        <v>262.56294914097987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0.1225</v>
      </c>
      <c r="E162" s="65">
        <f>C162-D162</f>
        <v>0.87749999999999995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6.6500000000000004E-2</v>
      </c>
      <c r="E163" s="67">
        <f>C163-D163</f>
        <v>0.9335</v>
      </c>
      <c r="F163" s="16" t="str">
        <f>B153</f>
        <v>ISS</v>
      </c>
      <c r="G163" s="63">
        <f>I11</f>
        <v>0.03</v>
      </c>
      <c r="H163" s="152">
        <f>I11</f>
        <v>0.03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0.1225</v>
      </c>
      <c r="H166" s="154">
        <f>SUM(H161:I165)</f>
        <v>6.6500000000000004E-2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0.19264957264957266</v>
      </c>
      <c r="I169" s="47">
        <f>I156</f>
        <v>262.56294914097987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0.31456870991142905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0.24785561460048203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7.3445240705480128E-2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0.63586956521739113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0.12717391304347828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6.9983217586932947E-2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4.4473304152197489E-2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0.24163043478260873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0.12250000000000001</v>
      </c>
      <c r="I185" s="23">
        <f>I156</f>
        <v>262.56294914097987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0.12250000000000001</v>
      </c>
      <c r="I186" s="47">
        <f>I156</f>
        <v>262.56294914097987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2143.3710133957538</v>
      </c>
      <c r="H196" s="80">
        <f>IF(D6="12x36",2,1)</f>
        <v>1</v>
      </c>
      <c r="I196" s="89">
        <f>G196*H196</f>
        <v>2143.3710133957538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51B33-8C6D-4047-9A7B-508AE38421DF}">
  <dimension ref="A1:L196"/>
  <sheetViews>
    <sheetView showGridLines="0" view="pageBreakPreview" topLeftCell="A175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248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Roca Sales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FE4F2-F6CD-49A2-825B-91E6F4F8C092}">
  <dimension ref="A1:L196"/>
  <sheetViews>
    <sheetView showGridLines="0" view="pageBreakPreview" topLeftCell="A181" zoomScale="145" zoomScaleNormal="130" zoomScaleSheetLayoutView="145" zoomScalePageLayoutView="130" workbookViewId="0">
      <selection activeCell="I12" sqref="I1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256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60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12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249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Tabaí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0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0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 t="s">
        <v>183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 t="s">
        <v>183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 t="s">
        <v>183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>
        <v>13.57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>
        <f>3*4</f>
        <v>12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>
        <v>0.19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481.59818181818184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481.59818181818184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192.63927272727275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674.23745454545463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134.84749090909094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10.11356181818182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6.7423745454545463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1.3484749090909092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16.855936363636367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53.93899636363637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20.22712363636364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4.0454247272727279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248.11938327272728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80.44596765163638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13.807708831636365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8.173780661454547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7.7105795301818194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0.1173173170909091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0.29801295490909097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0.12473392909090911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61.214018498181822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171.89211937418185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32.579828041090913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2.3672477029090913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13.031661521454549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47.978737265454555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63.256299929698926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63.256299929698926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531.24653984206259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</v>
      </c>
      <c r="I94" s="23">
        <f>I114</f>
        <v>0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0.19562900149016824</v>
      </c>
      <c r="I95" s="23">
        <f>I110</f>
        <v>131.90039999999999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0</v>
      </c>
      <c r="I97" s="23">
        <f>I106</f>
        <v>0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3.7850166625947257E-2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0.23347916811611549</v>
      </c>
      <c r="I102" s="25">
        <f>SUM(I94:I101)</f>
        <v>157.4204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0</v>
      </c>
      <c r="B106" s="173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481.59818181818184</v>
      </c>
      <c r="G106" s="37">
        <f>IF(I14="Não aplicável",0,I14)</f>
        <v>0</v>
      </c>
      <c r="H106" s="36">
        <f>F106*G106</f>
        <v>0</v>
      </c>
      <c r="I106" s="23">
        <f>IF((E106-H106)&gt;0,E106-H106,0)</f>
        <v>0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13.57</v>
      </c>
      <c r="B110" s="172"/>
      <c r="C110" s="41">
        <f>IF(I19="Não aplicável",0,I19)</f>
        <v>12</v>
      </c>
      <c r="D110" s="16">
        <v>1</v>
      </c>
      <c r="E110" s="36">
        <f>A110*C110*D110</f>
        <v>162.84</v>
      </c>
      <c r="F110" s="36">
        <f>E110</f>
        <v>162.84</v>
      </c>
      <c r="G110" s="42">
        <f>IF(I20="Não aplicável",0,I20)</f>
        <v>0.19</v>
      </c>
      <c r="H110" s="36">
        <f>F110*G110</f>
        <v>30.939600000000002</v>
      </c>
      <c r="I110" s="23">
        <f>E110-H110</f>
        <v>131.90039999999999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0</v>
      </c>
      <c r="B114" s="172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2.0214011921161155</v>
      </c>
      <c r="I116" s="47">
        <f>I46+I91+I102</f>
        <v>1362.9043943875172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272.58087887750349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272.58087887750349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272.58087887750349</v>
      </c>
      <c r="H130" s="56" t="s">
        <v>109</v>
      </c>
      <c r="I130" s="57">
        <f>I97</f>
        <v>0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674.23745454545463</v>
      </c>
      <c r="B132" s="167"/>
      <c r="C132" s="61">
        <f>I66</f>
        <v>248.11938327272728</v>
      </c>
      <c r="D132" s="61">
        <f>I78</f>
        <v>171.89211937418185</v>
      </c>
      <c r="E132" s="61">
        <f>I85</f>
        <v>47.978737265454555</v>
      </c>
      <c r="F132" s="61">
        <f>I89</f>
        <v>63.256299929698926</v>
      </c>
      <c r="G132" s="61">
        <f>I102</f>
        <v>157.4204</v>
      </c>
      <c r="H132" s="61">
        <f>A132+C132+D132+E132+F132+G132</f>
        <v>1362.9043943875174</v>
      </c>
      <c r="I132" s="61">
        <f>H132-I130</f>
        <v>1362.9043943875174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7.3372718153821431E-2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3.6686359076910716E-2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0.11005907723073215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6.9940922769267846E-2</v>
      </c>
      <c r="I140" s="23">
        <f>G143-I137</f>
        <v>95.322790989753116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6.9940922769267846E-2</v>
      </c>
      <c r="I141" s="25">
        <f>I140</f>
        <v>95.322790989753116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245.32279098975312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674.23745454545463</v>
      </c>
      <c r="B145" s="167"/>
      <c r="C145" s="61">
        <f>I66</f>
        <v>248.11938327272728</v>
      </c>
      <c r="D145" s="61">
        <f>I78</f>
        <v>171.89211937418185</v>
      </c>
      <c r="E145" s="61">
        <f>I85</f>
        <v>47.978737265454555</v>
      </c>
      <c r="F145" s="61">
        <f>I89</f>
        <v>63.256299929698926</v>
      </c>
      <c r="G145" s="61">
        <f>I102</f>
        <v>157.4204</v>
      </c>
      <c r="H145" s="61">
        <f>A145+C145+D145+E145+F145+G145</f>
        <v>1362.9043943875174</v>
      </c>
      <c r="I145" s="61">
        <f>H145-I143</f>
        <v>1362.9043943875174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517.90366986725667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2.565633802816902E-2</v>
      </c>
      <c r="I151" s="23">
        <f>($D$161/$E$162)*G161</f>
        <v>34.967135842483124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0.11817464788732397</v>
      </c>
      <c r="I152" s="23">
        <f>($D$161/$E$162)*G162</f>
        <v>161.06074691083137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3.1098591549295781E-2</v>
      </c>
      <c r="I153" s="23">
        <f>($D$161/$E$162)*G163</f>
        <v>42.384407081797725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0.17492957746478877</v>
      </c>
      <c r="I156" s="25">
        <f>SUM(I151:I155)</f>
        <v>238.4122898351122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1362.9043943875172</v>
      </c>
      <c r="B161" s="155"/>
      <c r="C161" s="23">
        <f>I147</f>
        <v>517.90366986725667</v>
      </c>
      <c r="D161" s="156">
        <f>A161+C161</f>
        <v>1880.8080642547739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0.17492957746478877</v>
      </c>
      <c r="I169" s="47">
        <f>I156</f>
        <v>238.4122898351122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0.31815353851440836</v>
      </c>
      <c r="I173" s="72">
        <f>I46</f>
        <v>674.23745454545463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0.25068018000903458</v>
      </c>
      <c r="I174" s="72">
        <f>I66+I78+I85+I89</f>
        <v>531.24653984206259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7.4282223505542588E-2</v>
      </c>
      <c r="I175" s="72">
        <f>I102</f>
        <v>157.4204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0.64311594202898548</v>
      </c>
      <c r="I176" s="47">
        <f>SUM(I173:I175)</f>
        <v>1362.9043943875172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0.12862318840579712</v>
      </c>
      <c r="I179" s="23">
        <f>I127</f>
        <v>272.58087887750349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7.0780747132083183E-2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4.498012243313422E-2</v>
      </c>
      <c r="I181" s="23">
        <f>I141</f>
        <v>95.322790989753116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0.24438405797101453</v>
      </c>
      <c r="I182" s="47">
        <f>I179+I180+I181</f>
        <v>517.90366986725667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238.4122898351122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238.4122898351122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272.58087887750349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259.5964096470895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2119.2203540898859</v>
      </c>
      <c r="H196" s="80">
        <f>IF(D6="12x36",2,1)</f>
        <v>1</v>
      </c>
      <c r="I196" s="89">
        <f>G196*H196</f>
        <v>2119.2203540898859</v>
      </c>
    </row>
  </sheetData>
  <mergeCells count="182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view="pageBreakPreview" zoomScale="145" zoomScaleNormal="130" zoomScaleSheetLayoutView="145" zoomScalePageLayoutView="130" workbookViewId="0">
      <selection activeCell="A61" sqref="A61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210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Montenegro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145.68036363636364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145.68036363636364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2.5436107686184109E-2</v>
      </c>
      <c r="I151" s="23">
        <f>($D$161/$E$162)*G161</f>
        <v>118.87039277071837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0.11716025358484801</v>
      </c>
      <c r="I152" s="23">
        <f>($D$161/$E$162)*G162</f>
        <v>547.5242333681573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3.0831645680223167E-2</v>
      </c>
      <c r="I153" s="23">
        <f>($D$161/$E$162)*G163</f>
        <v>144.08532457056774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0.17342800695125529</v>
      </c>
      <c r="I156" s="25">
        <f>SUM(I151:I155)</f>
        <v>810.47995070944341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4673.2933449280872</v>
      </c>
      <c r="B161" s="155"/>
      <c r="C161" s="23">
        <f>I147</f>
        <v>1720.4929328908549</v>
      </c>
      <c r="D161" s="156">
        <f>A161+C161</f>
        <v>6393.7862778189419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0.17342800695125529</v>
      </c>
      <c r="I169" s="47">
        <f>I156</f>
        <v>810.47995070944341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0.31196212223784936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0.24580182676498169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9.0920205175449645E-2</v>
      </c>
      <c r="I175" s="72">
        <f>I102</f>
        <v>655.01336363636358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0.64868415417828063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0.12569255043248392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2.0820996232206217E-2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9.2302299157029297E-2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0.23881584582171944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0.11250000000000002</v>
      </c>
      <c r="I185" s="23">
        <f>I156</f>
        <v>810.47995070944341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0.11250000000000002</v>
      </c>
      <c r="I186" s="47">
        <f>I156</f>
        <v>810.47995070944341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7204.266228528385</v>
      </c>
      <c r="H196" s="80">
        <f>IF(D6="12x36",2,1)</f>
        <v>1</v>
      </c>
      <c r="I196" s="89">
        <f>G196*H196</f>
        <v>7204.266228528385</v>
      </c>
    </row>
  </sheetData>
  <mergeCells count="182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9:C9"/>
    <mergeCell ref="D9:F9"/>
    <mergeCell ref="G9:H9"/>
    <mergeCell ref="A10:F10"/>
    <mergeCell ref="A11:F11"/>
    <mergeCell ref="A12:F14"/>
    <mergeCell ref="G12:G14"/>
    <mergeCell ref="B39:G39"/>
    <mergeCell ref="B40:G40"/>
    <mergeCell ref="B41:G41"/>
    <mergeCell ref="B42:G42"/>
    <mergeCell ref="A47:I56"/>
    <mergeCell ref="A66:G66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7:I67"/>
    <mergeCell ref="A68:I68"/>
    <mergeCell ref="B69:G69"/>
    <mergeCell ref="B70:G70"/>
    <mergeCell ref="B71:G71"/>
    <mergeCell ref="B60:G60"/>
    <mergeCell ref="B61:G61"/>
    <mergeCell ref="A21:F23"/>
    <mergeCell ref="G21:G23"/>
    <mergeCell ref="H21:H23"/>
    <mergeCell ref="I21:I23"/>
    <mergeCell ref="B100:G100"/>
    <mergeCell ref="A190:H190"/>
    <mergeCell ref="G192:I192"/>
    <mergeCell ref="A189:I189"/>
    <mergeCell ref="A194:I194"/>
    <mergeCell ref="A192:F193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5BC1D-1395-4379-804F-4CDEEA6FF3B3}">
  <dimension ref="A1:L196"/>
  <sheetViews>
    <sheetView showGridLines="0" view="pageBreakPreview" zoomScale="145" zoomScaleNormal="130" zoomScaleSheetLayoutView="145" zoomScalePageLayoutView="130" workbookViewId="0">
      <selection activeCell="A39" sqref="A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229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Guaíba</v>
      </c>
      <c r="H11" s="10" t="s">
        <v>13</v>
      </c>
      <c r="I11" s="13">
        <v>0.02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5.5031219106513866E-2</v>
      </c>
      <c r="I97" s="23">
        <f>I106</f>
        <v>123.68036363636364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0.28165746030667371</v>
      </c>
      <c r="I102" s="25">
        <f>SUM(I94:I101)</f>
        <v>633.01336363636358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</v>
      </c>
      <c r="B106" s="173"/>
      <c r="C106" s="16">
        <f>IF(I13="Não aplicável",0,I13)</f>
        <v>22</v>
      </c>
      <c r="D106" s="16">
        <v>2</v>
      </c>
      <c r="E106" s="36">
        <f>A106*C106*D106</f>
        <v>220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123.68036363636364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2.0695794843066735</v>
      </c>
      <c r="I116" s="47">
        <f>I46+I91+I102</f>
        <v>4651.2933449280872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123.68036363636364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633.01336363636358</v>
      </c>
      <c r="H132" s="61">
        <f>A132+C132+D132+E132+F132+G132</f>
        <v>4651.2933449280872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123.68036363636364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633.01336363636358</v>
      </c>
      <c r="H145" s="61">
        <f>A145+C145+D145+E145+F145+G145</f>
        <v>4651.2933449280872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2.5468481538663917E-2</v>
      </c>
      <c r="I151" s="23">
        <f>($D$161/$E$162)*G161</f>
        <v>118.46137868621132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0.11730936951142165</v>
      </c>
      <c r="I152" s="23">
        <f>($D$161/$E$162)*G162</f>
        <v>545.6402897061854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3.0870886713532018E-2</v>
      </c>
      <c r="I153" s="23">
        <f>($D$161/$E$162)*G163</f>
        <v>143.58954992268039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0.17364873776361758</v>
      </c>
      <c r="I156" s="25">
        <f>SUM(I151:I155)</f>
        <v>807.69121831507709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4651.2933449280872</v>
      </c>
      <c r="B161" s="155"/>
      <c r="C161" s="23">
        <f>I147</f>
        <v>1720.4929328908549</v>
      </c>
      <c r="D161" s="156">
        <f>A161+C161</f>
        <v>6371.7862778189419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52">
        <f>I11</f>
        <v>0.02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0.1125</v>
      </c>
      <c r="H166" s="154">
        <f>SUM(H161:I165)</f>
        <v>5.6499999999999995E-2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0.17364873776361758</v>
      </c>
      <c r="I169" s="47">
        <f>I156</f>
        <v>807.69121831507709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0.31303924039435815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0.24665051188294529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8.8169837425805225E-2</v>
      </c>
      <c r="I175" s="72">
        <f>I102</f>
        <v>633.01336363636358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0.64785958970310864</v>
      </c>
      <c r="I176" s="47">
        <f>SUM(I173:I175)</f>
        <v>4651.2933449280872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0.12612653173520602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2.0892885322193921E-2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9.2620993239491481E-2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0.23964041029689143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0.11249999999999999</v>
      </c>
      <c r="I185" s="23">
        <f>I156</f>
        <v>807.69121831507709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0.11249999999999999</v>
      </c>
      <c r="I186" s="47">
        <f>I156</f>
        <v>807.69121831507709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7179.477496134019</v>
      </c>
      <c r="H196" s="80">
        <f>IF(D6="12x36",2,1)</f>
        <v>1</v>
      </c>
      <c r="I196" s="89">
        <f>G196*H196</f>
        <v>7179.477496134019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91CCB-5828-4B00-9FDF-BC0B556496FE}">
  <dimension ref="A1:L196"/>
  <sheetViews>
    <sheetView showGridLines="0" view="pageBreakPreview" zoomScale="145" zoomScaleNormal="130" zoomScaleSheetLayoutView="145" zoomScalePageLayoutView="130" workbookViewId="0">
      <selection activeCell="M204" sqref="M20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206" t="s">
        <v>0</v>
      </c>
      <c r="B1" s="206"/>
      <c r="C1" s="206"/>
      <c r="D1" s="206"/>
      <c r="E1" s="206"/>
      <c r="F1" s="206"/>
      <c r="G1" s="206"/>
      <c r="H1" s="206"/>
      <c r="I1" s="206"/>
      <c r="K1" s="4"/>
    </row>
    <row r="2" spans="1:11" ht="22.5" customHeight="1" x14ac:dyDescent="0.25">
      <c r="A2" s="206" t="s">
        <v>1</v>
      </c>
      <c r="B2" s="206"/>
      <c r="C2" s="207" t="s">
        <v>207</v>
      </c>
      <c r="D2" s="207"/>
      <c r="E2" s="208" t="s">
        <v>2</v>
      </c>
      <c r="F2" s="208"/>
      <c r="G2" s="208"/>
      <c r="H2" s="208"/>
      <c r="I2" s="208"/>
    </row>
    <row r="3" spans="1:11" ht="11.25" customHeight="1" x14ac:dyDescent="0.25">
      <c r="A3" s="206" t="s">
        <v>3</v>
      </c>
      <c r="B3" s="206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70" t="s">
        <v>5</v>
      </c>
      <c r="B5" s="170"/>
      <c r="C5" s="170"/>
      <c r="D5" s="209" t="s">
        <v>253</v>
      </c>
      <c r="E5" s="209"/>
      <c r="F5" s="209"/>
      <c r="G5" s="190" t="str">
        <f>IF(D6="12x36","Regime de trabalho:","Quantidade de HORAS/MÊS")</f>
        <v>Quantidade de HORAS/MÊS</v>
      </c>
      <c r="H5" s="190"/>
      <c r="I5" s="210">
        <f>IF(D6="12x36",D6,5*D6)</f>
        <v>200</v>
      </c>
    </row>
    <row r="6" spans="1:11" ht="18.75" customHeight="1" x14ac:dyDescent="0.25">
      <c r="A6" s="170" t="str">
        <f>IF(D6="12x36","Regime de trabalho:","Regime de trabalho (horas semanais):")</f>
        <v>Regime de trabalho (horas semanais):</v>
      </c>
      <c r="B6" s="170"/>
      <c r="C6" s="170"/>
      <c r="D6" s="170">
        <v>40</v>
      </c>
      <c r="E6" s="170"/>
      <c r="F6" s="170"/>
      <c r="G6" s="190"/>
      <c r="H6" s="190"/>
      <c r="I6" s="210"/>
    </row>
    <row r="7" spans="1:11" ht="22.5" customHeight="1" x14ac:dyDescent="0.25">
      <c r="A7" s="170" t="s">
        <v>6</v>
      </c>
      <c r="B7" s="170"/>
      <c r="C7" s="170"/>
      <c r="D7" s="145" t="s">
        <v>254</v>
      </c>
      <c r="E7" s="145"/>
      <c r="F7" s="145"/>
      <c r="G7" s="204" t="s">
        <v>7</v>
      </c>
      <c r="H7" s="204"/>
      <c r="I7" s="205">
        <v>0.4</v>
      </c>
    </row>
    <row r="8" spans="1:11" ht="22.5" customHeight="1" x14ac:dyDescent="0.25">
      <c r="A8" s="170" t="s">
        <v>8</v>
      </c>
      <c r="B8" s="170"/>
      <c r="C8" s="170"/>
      <c r="D8" s="145" t="s">
        <v>15</v>
      </c>
      <c r="E8" s="145"/>
      <c r="F8" s="145"/>
      <c r="G8" s="204"/>
      <c r="H8" s="204"/>
      <c r="I8" s="205"/>
    </row>
    <row r="9" spans="1:11" ht="24.75" customHeight="1" x14ac:dyDescent="0.25">
      <c r="A9" s="170" t="s">
        <v>9</v>
      </c>
      <c r="B9" s="170"/>
      <c r="C9" s="170"/>
      <c r="D9" s="170" t="s">
        <v>239</v>
      </c>
      <c r="E9" s="170"/>
      <c r="F9" s="170"/>
      <c r="G9" s="204" t="s">
        <v>10</v>
      </c>
      <c r="H9" s="204"/>
      <c r="I9" s="9" t="s">
        <v>183</v>
      </c>
    </row>
    <row r="10" spans="1:11" ht="32.25" customHeight="1" x14ac:dyDescent="0.25">
      <c r="A10" s="202" t="s">
        <v>177</v>
      </c>
      <c r="B10" s="202"/>
      <c r="C10" s="202"/>
      <c r="D10" s="202"/>
      <c r="E10" s="202"/>
      <c r="F10" s="202"/>
      <c r="G10" s="8" t="s">
        <v>11</v>
      </c>
      <c r="H10" s="10">
        <v>220</v>
      </c>
      <c r="I10" s="11">
        <v>1765.86</v>
      </c>
    </row>
    <row r="11" spans="1:11" ht="11.25" customHeight="1" x14ac:dyDescent="0.25">
      <c r="A11" s="163" t="s">
        <v>12</v>
      </c>
      <c r="B11" s="163"/>
      <c r="C11" s="163"/>
      <c r="D11" s="163"/>
      <c r="E11" s="163"/>
      <c r="F11" s="163"/>
      <c r="G11" s="10" t="str">
        <f>D9</f>
        <v>Lajeado</v>
      </c>
      <c r="H11" s="10" t="s">
        <v>13</v>
      </c>
      <c r="I11" s="13">
        <v>2.5000000000000001E-2</v>
      </c>
    </row>
    <row r="12" spans="1:11" ht="15" customHeight="1" x14ac:dyDescent="0.25">
      <c r="A12" s="163" t="s">
        <v>14</v>
      </c>
      <c r="B12" s="163"/>
      <c r="C12" s="163"/>
      <c r="D12" s="163"/>
      <c r="E12" s="163"/>
      <c r="F12" s="163"/>
      <c r="G12" s="196" t="s">
        <v>15</v>
      </c>
      <c r="H12" s="10" t="s">
        <v>16</v>
      </c>
      <c r="I12" s="11">
        <v>5.5</v>
      </c>
    </row>
    <row r="13" spans="1:11" x14ac:dyDescent="0.25">
      <c r="A13" s="163"/>
      <c r="B13" s="163"/>
      <c r="C13" s="163"/>
      <c r="D13" s="163"/>
      <c r="E13" s="163"/>
      <c r="F13" s="163"/>
      <c r="G13" s="196"/>
      <c r="H13" s="10" t="s">
        <v>17</v>
      </c>
      <c r="I13" s="14">
        <v>22</v>
      </c>
    </row>
    <row r="14" spans="1:11" x14ac:dyDescent="0.25">
      <c r="A14" s="163"/>
      <c r="B14" s="163"/>
      <c r="C14" s="163"/>
      <c r="D14" s="163"/>
      <c r="E14" s="163"/>
      <c r="F14" s="163"/>
      <c r="G14" s="196"/>
      <c r="H14" s="10" t="s">
        <v>18</v>
      </c>
      <c r="I14" s="9">
        <v>0.06</v>
      </c>
    </row>
    <row r="15" spans="1:11" ht="11.25" customHeight="1" x14ac:dyDescent="0.25">
      <c r="A15" s="163" t="s">
        <v>176</v>
      </c>
      <c r="B15" s="163"/>
      <c r="C15" s="163"/>
      <c r="D15" s="163"/>
      <c r="E15" s="163"/>
      <c r="F15" s="163"/>
      <c r="G15" s="196" t="s">
        <v>15</v>
      </c>
      <c r="H15" s="10" t="s">
        <v>16</v>
      </c>
      <c r="I15" s="11">
        <v>27.15</v>
      </c>
    </row>
    <row r="16" spans="1:11" ht="11.25" customHeight="1" x14ac:dyDescent="0.25">
      <c r="A16" s="163"/>
      <c r="B16" s="163"/>
      <c r="C16" s="163"/>
      <c r="D16" s="163"/>
      <c r="E16" s="163"/>
      <c r="F16" s="163"/>
      <c r="G16" s="196"/>
      <c r="H16" s="10" t="s">
        <v>17</v>
      </c>
      <c r="I16" s="14">
        <v>22</v>
      </c>
    </row>
    <row r="17" spans="1:9" x14ac:dyDescent="0.25">
      <c r="A17" s="163"/>
      <c r="B17" s="163"/>
      <c r="C17" s="163"/>
      <c r="D17" s="163"/>
      <c r="E17" s="163"/>
      <c r="F17" s="163"/>
      <c r="G17" s="196"/>
      <c r="H17" s="10" t="s">
        <v>18</v>
      </c>
      <c r="I17" s="9">
        <v>0.19</v>
      </c>
    </row>
    <row r="18" spans="1:9" ht="11.25" customHeight="1" x14ac:dyDescent="0.25">
      <c r="A18" s="163" t="s">
        <v>20</v>
      </c>
      <c r="B18" s="163"/>
      <c r="C18" s="163"/>
      <c r="D18" s="163"/>
      <c r="E18" s="163"/>
      <c r="F18" s="163"/>
      <c r="G18" s="196" t="s">
        <v>15</v>
      </c>
      <c r="H18" s="10" t="s">
        <v>16</v>
      </c>
      <c r="I18" s="11" t="s">
        <v>183</v>
      </c>
    </row>
    <row r="19" spans="1:9" x14ac:dyDescent="0.25">
      <c r="A19" s="163"/>
      <c r="B19" s="163"/>
      <c r="C19" s="163"/>
      <c r="D19" s="163"/>
      <c r="E19" s="163"/>
      <c r="F19" s="163"/>
      <c r="G19" s="196"/>
      <c r="H19" s="10" t="s">
        <v>17</v>
      </c>
      <c r="I19" s="14" t="s">
        <v>183</v>
      </c>
    </row>
    <row r="20" spans="1:9" x14ac:dyDescent="0.25">
      <c r="A20" s="197"/>
      <c r="B20" s="197"/>
      <c r="C20" s="197"/>
      <c r="D20" s="197"/>
      <c r="E20" s="197"/>
      <c r="F20" s="197"/>
      <c r="G20" s="196"/>
      <c r="H20" s="10" t="s">
        <v>18</v>
      </c>
      <c r="I20" s="9" t="s">
        <v>183</v>
      </c>
    </row>
    <row r="21" spans="1:9" ht="14.25" customHeight="1" x14ac:dyDescent="0.25">
      <c r="A21" s="197" t="s">
        <v>255</v>
      </c>
      <c r="B21" s="198"/>
      <c r="C21" s="198"/>
      <c r="D21" s="198"/>
      <c r="E21" s="198"/>
      <c r="F21" s="199"/>
      <c r="G21" s="190" t="s">
        <v>15</v>
      </c>
      <c r="H21" s="190" t="s">
        <v>21</v>
      </c>
      <c r="I21" s="193">
        <v>25.52</v>
      </c>
    </row>
    <row r="22" spans="1:9" ht="14.25" customHeight="1" x14ac:dyDescent="0.25">
      <c r="A22" s="200"/>
      <c r="B22" s="188"/>
      <c r="C22" s="188"/>
      <c r="D22" s="188"/>
      <c r="E22" s="188"/>
      <c r="F22" s="201"/>
      <c r="G22" s="191"/>
      <c r="H22" s="191"/>
      <c r="I22" s="194"/>
    </row>
    <row r="23" spans="1:9" ht="14.25" customHeight="1" x14ac:dyDescent="0.25">
      <c r="A23" s="202"/>
      <c r="B23" s="189"/>
      <c r="C23" s="189"/>
      <c r="D23" s="189"/>
      <c r="E23" s="189"/>
      <c r="F23" s="203"/>
      <c r="G23" s="192"/>
      <c r="H23" s="192"/>
      <c r="I23" s="195"/>
    </row>
    <row r="24" spans="1:9" ht="22.5" customHeight="1" x14ac:dyDescent="0.25">
      <c r="A24" s="171" t="s">
        <v>22</v>
      </c>
      <c r="B24" s="171"/>
      <c r="C24" s="171"/>
      <c r="D24" s="171"/>
      <c r="E24" s="171"/>
      <c r="F24" s="171"/>
      <c r="G24" s="15"/>
      <c r="H24" s="15" t="s">
        <v>23</v>
      </c>
      <c r="I24" s="17" t="s">
        <v>183</v>
      </c>
    </row>
    <row r="25" spans="1:9" ht="34.5" customHeight="1" x14ac:dyDescent="0.25">
      <c r="A25" s="162" t="s">
        <v>24</v>
      </c>
      <c r="B25" s="162"/>
      <c r="C25" s="162"/>
      <c r="D25" s="162"/>
      <c r="E25" s="162"/>
      <c r="F25" s="162"/>
      <c r="G25" s="10"/>
      <c r="H25" s="10" t="s">
        <v>25</v>
      </c>
      <c r="I25" s="11">
        <f>I38</f>
        <v>1605.3272727272727</v>
      </c>
    </row>
    <row r="26" spans="1:9" ht="15" customHeight="1" x14ac:dyDescent="0.25">
      <c r="A26" s="162" t="s">
        <v>26</v>
      </c>
      <c r="B26" s="162"/>
      <c r="C26" s="162"/>
      <c r="D26" s="162"/>
      <c r="E26" s="162"/>
      <c r="F26" s="162"/>
      <c r="G26" s="15"/>
      <c r="H26" s="18" t="s">
        <v>27</v>
      </c>
      <c r="I26" s="19" t="s">
        <v>183</v>
      </c>
    </row>
    <row r="27" spans="1:9" ht="15" customHeight="1" x14ac:dyDescent="0.25">
      <c r="A27" s="162"/>
      <c r="B27" s="162"/>
      <c r="C27" s="162"/>
      <c r="D27" s="162"/>
      <c r="E27" s="162"/>
      <c r="F27" s="162"/>
      <c r="G27" s="15"/>
      <c r="H27" s="20" t="s">
        <v>28</v>
      </c>
      <c r="I27" s="9" t="s">
        <v>183</v>
      </c>
    </row>
    <row r="28" spans="1:9" ht="26.25" customHeight="1" x14ac:dyDescent="0.25">
      <c r="A28" s="162" t="s">
        <v>29</v>
      </c>
      <c r="B28" s="162"/>
      <c r="C28" s="162"/>
      <c r="D28" s="162"/>
      <c r="E28" s="162"/>
      <c r="F28" s="162"/>
      <c r="G28" s="15"/>
      <c r="H28" s="10" t="s">
        <v>27</v>
      </c>
      <c r="I28" s="19" t="s">
        <v>183</v>
      </c>
    </row>
    <row r="29" spans="1:9" ht="35.25" customHeight="1" x14ac:dyDescent="0.25">
      <c r="A29" s="162" t="s">
        <v>30</v>
      </c>
      <c r="B29" s="162"/>
      <c r="C29" s="162"/>
      <c r="D29" s="162"/>
      <c r="E29" s="162"/>
      <c r="F29" s="162"/>
      <c r="G29" s="10"/>
      <c r="H29" s="8" t="s">
        <v>23</v>
      </c>
      <c r="I29" s="9">
        <v>0.2</v>
      </c>
    </row>
    <row r="30" spans="1:9" ht="1.1499999999999999" customHeight="1" x14ac:dyDescent="0.25">
      <c r="A30" s="91"/>
      <c r="B30" s="91"/>
      <c r="C30" s="91"/>
      <c r="D30" s="91"/>
      <c r="E30" s="91"/>
      <c r="F30" s="91"/>
      <c r="G30" s="91"/>
      <c r="H30" s="91"/>
      <c r="I30" s="92" t="s">
        <v>183</v>
      </c>
    </row>
    <row r="31" spans="1:9" ht="1.1499999999999999" customHeight="1" x14ac:dyDescent="0.25">
      <c r="A31" s="188"/>
      <c r="B31" s="188"/>
      <c r="C31" s="188"/>
      <c r="D31" s="188"/>
      <c r="E31" s="188"/>
      <c r="F31" s="188"/>
      <c r="G31" s="188"/>
      <c r="H31" s="188"/>
      <c r="I31" s="188"/>
    </row>
    <row r="32" spans="1:9" ht="1.1499999999999999" customHeight="1" x14ac:dyDescent="0.25">
      <c r="A32" s="188"/>
      <c r="B32" s="188"/>
      <c r="C32" s="188"/>
      <c r="D32" s="188"/>
      <c r="E32" s="188"/>
      <c r="F32" s="188"/>
      <c r="G32" s="188"/>
      <c r="H32" s="188"/>
      <c r="I32" s="188"/>
    </row>
    <row r="33" spans="1:10" ht="1.1499999999999999" customHeight="1" x14ac:dyDescent="0.25">
      <c r="A33" s="188"/>
      <c r="B33" s="188"/>
      <c r="C33" s="188"/>
      <c r="D33" s="188"/>
      <c r="E33" s="188"/>
      <c r="F33" s="188"/>
      <c r="G33" s="188"/>
      <c r="H33" s="188"/>
      <c r="I33" s="188"/>
    </row>
    <row r="34" spans="1:10" ht="1.1499999999999999" customHeight="1" x14ac:dyDescent="0.25">
      <c r="A34" s="188"/>
      <c r="B34" s="188"/>
      <c r="C34" s="188"/>
      <c r="D34" s="188"/>
      <c r="E34" s="188"/>
      <c r="F34" s="188"/>
      <c r="G34" s="188"/>
      <c r="H34" s="188"/>
      <c r="I34" s="188"/>
    </row>
    <row r="35" spans="1:10" ht="1.1499999999999999" customHeight="1" x14ac:dyDescent="0.25">
      <c r="A35" s="189"/>
      <c r="B35" s="189"/>
      <c r="C35" s="189"/>
      <c r="D35" s="189"/>
      <c r="E35" s="189"/>
      <c r="F35" s="189"/>
      <c r="G35" s="189"/>
      <c r="H35" s="189"/>
      <c r="I35" s="189"/>
    </row>
    <row r="36" spans="1:10" ht="8.25" customHeight="1" x14ac:dyDescent="0.25">
      <c r="A36" s="147" t="s">
        <v>31</v>
      </c>
      <c r="B36" s="147"/>
      <c r="C36" s="147"/>
      <c r="D36" s="147"/>
      <c r="E36" s="147"/>
      <c r="F36" s="147"/>
      <c r="G36" s="147"/>
      <c r="H36" s="147"/>
      <c r="I36" s="147"/>
    </row>
    <row r="37" spans="1:10" ht="33.75" customHeight="1" x14ac:dyDescent="0.25">
      <c r="A37" s="21" t="s">
        <v>32</v>
      </c>
      <c r="B37" s="164" t="s">
        <v>33</v>
      </c>
      <c r="C37" s="164"/>
      <c r="D37" s="164"/>
      <c r="E37" s="164"/>
      <c r="F37" s="164"/>
      <c r="G37" s="164"/>
      <c r="H37" s="21" t="s">
        <v>34</v>
      </c>
      <c r="I37" s="21" t="s">
        <v>35</v>
      </c>
    </row>
    <row r="38" spans="1:10" ht="15" customHeight="1" x14ac:dyDescent="0.25">
      <c r="A38" s="16">
        <v>1</v>
      </c>
      <c r="B38" s="145" t="s">
        <v>36</v>
      </c>
      <c r="C38" s="145"/>
      <c r="D38" s="145"/>
      <c r="E38" s="145"/>
      <c r="F38" s="145"/>
      <c r="G38" s="145"/>
      <c r="H38" s="22">
        <f t="shared" ref="H38:H45" si="0">I38/$I$46</f>
        <v>0.71428571428571419</v>
      </c>
      <c r="I38" s="23">
        <f>IF(D6="12x36",I10,I10/H10*I5)</f>
        <v>1605.3272727272727</v>
      </c>
    </row>
    <row r="39" spans="1:10" ht="15" customHeight="1" x14ac:dyDescent="0.25">
      <c r="A39" s="16">
        <f t="shared" ref="A39:A45" si="1">A38+1</f>
        <v>2</v>
      </c>
      <c r="B39" s="145" t="s">
        <v>37</v>
      </c>
      <c r="C39" s="145"/>
      <c r="D39" s="145"/>
      <c r="E39" s="145"/>
      <c r="F39" s="145"/>
      <c r="G39" s="145"/>
      <c r="H39" s="22">
        <f t="shared" si="0"/>
        <v>0</v>
      </c>
      <c r="I39" s="23">
        <f>IF(I9=30%,I38*I9,0)</f>
        <v>0</v>
      </c>
    </row>
    <row r="40" spans="1:10" ht="15" customHeight="1" x14ac:dyDescent="0.25">
      <c r="A40" s="16">
        <f t="shared" si="1"/>
        <v>3</v>
      </c>
      <c r="B40" s="145" t="s">
        <v>38</v>
      </c>
      <c r="C40" s="145"/>
      <c r="D40" s="145"/>
      <c r="E40" s="145"/>
      <c r="F40" s="145"/>
      <c r="G40" s="145"/>
      <c r="H40" s="22">
        <f t="shared" si="0"/>
        <v>0</v>
      </c>
      <c r="I40" s="23">
        <f>IF(I7=10%,I25*I7,0)</f>
        <v>0</v>
      </c>
    </row>
    <row r="41" spans="1:10" ht="15" customHeight="1" x14ac:dyDescent="0.25">
      <c r="A41" s="16">
        <f t="shared" si="1"/>
        <v>4</v>
      </c>
      <c r="B41" s="145" t="s">
        <v>39</v>
      </c>
      <c r="C41" s="145"/>
      <c r="D41" s="145"/>
      <c r="E41" s="145"/>
      <c r="F41" s="145"/>
      <c r="G41" s="145"/>
      <c r="H41" s="22">
        <f t="shared" si="0"/>
        <v>0</v>
      </c>
      <c r="I41" s="23">
        <f>IF(I7=20%,I25*I7,0)</f>
        <v>0</v>
      </c>
    </row>
    <row r="42" spans="1:10" ht="15" customHeight="1" x14ac:dyDescent="0.25">
      <c r="A42" s="16">
        <f t="shared" si="1"/>
        <v>5</v>
      </c>
      <c r="B42" s="145" t="s">
        <v>40</v>
      </c>
      <c r="C42" s="145"/>
      <c r="D42" s="145"/>
      <c r="E42" s="145"/>
      <c r="F42" s="145"/>
      <c r="G42" s="145"/>
      <c r="H42" s="22">
        <f t="shared" si="0"/>
        <v>0.2857142857142857</v>
      </c>
      <c r="I42" s="23">
        <f>IF(I7=40%,I25*I7,0)</f>
        <v>642.13090909090909</v>
      </c>
    </row>
    <row r="43" spans="1:10" ht="15" customHeight="1" x14ac:dyDescent="0.25">
      <c r="A43" s="16">
        <f t="shared" si="1"/>
        <v>6</v>
      </c>
      <c r="B43" s="145" t="s">
        <v>171</v>
      </c>
      <c r="C43" s="145"/>
      <c r="D43" s="145"/>
      <c r="E43" s="145"/>
      <c r="F43" s="145"/>
      <c r="G43" s="145"/>
      <c r="H43" s="22">
        <f t="shared" si="0"/>
        <v>0</v>
      </c>
      <c r="I43" s="23">
        <f>IF(I24="Não aplicável",0,I38*I24)</f>
        <v>0</v>
      </c>
    </row>
    <row r="44" spans="1:10" ht="15" customHeight="1" x14ac:dyDescent="0.25">
      <c r="A44" s="16">
        <f t="shared" si="1"/>
        <v>7</v>
      </c>
      <c r="B44" s="145" t="s">
        <v>41</v>
      </c>
      <c r="C44" s="145"/>
      <c r="D44" s="145"/>
      <c r="E44" s="145"/>
      <c r="F44" s="145"/>
      <c r="G44" s="145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25">
      <c r="A45" s="16">
        <f t="shared" si="1"/>
        <v>8</v>
      </c>
      <c r="B45" s="145" t="s">
        <v>42</v>
      </c>
      <c r="C45" s="145"/>
      <c r="D45" s="145"/>
      <c r="E45" s="145"/>
      <c r="F45" s="145"/>
      <c r="G45" s="145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25">
      <c r="A46" s="159" t="s">
        <v>43</v>
      </c>
      <c r="B46" s="159"/>
      <c r="C46" s="159"/>
      <c r="D46" s="159"/>
      <c r="E46" s="159"/>
      <c r="F46" s="159"/>
      <c r="G46" s="159"/>
      <c r="H46" s="24">
        <f>SUM(H38:H45)</f>
        <v>0.99999999999999989</v>
      </c>
      <c r="I46" s="25">
        <f>SUM(I38:I45)</f>
        <v>2247.4581818181819</v>
      </c>
      <c r="J46" s="26"/>
    </row>
    <row r="47" spans="1:10" s="27" customFormat="1" ht="1.1499999999999999" customHeight="1" x14ac:dyDescent="0.25">
      <c r="A47" s="185"/>
      <c r="B47" s="185"/>
      <c r="C47" s="185"/>
      <c r="D47" s="185"/>
      <c r="E47" s="185"/>
      <c r="F47" s="185"/>
      <c r="G47" s="185"/>
      <c r="H47" s="185"/>
      <c r="I47" s="185"/>
      <c r="J47" s="26"/>
    </row>
    <row r="48" spans="1:10" s="27" customFormat="1" ht="1.1499999999999999" customHeight="1" x14ac:dyDescent="0.25">
      <c r="A48" s="186"/>
      <c r="B48" s="186"/>
      <c r="C48" s="186"/>
      <c r="D48" s="186"/>
      <c r="E48" s="186"/>
      <c r="F48" s="186"/>
      <c r="G48" s="186"/>
      <c r="H48" s="186"/>
      <c r="I48" s="186"/>
      <c r="J48" s="26"/>
    </row>
    <row r="49" spans="1:10" s="27" customFormat="1" ht="1.1499999999999999" customHeight="1" x14ac:dyDescent="0.25">
      <c r="A49" s="186"/>
      <c r="B49" s="186"/>
      <c r="C49" s="186"/>
      <c r="D49" s="186"/>
      <c r="E49" s="186"/>
      <c r="F49" s="186"/>
      <c r="G49" s="186"/>
      <c r="H49" s="186"/>
      <c r="I49" s="186"/>
      <c r="J49" s="26"/>
    </row>
    <row r="50" spans="1:10" s="27" customFormat="1" ht="1.1499999999999999" customHeight="1" x14ac:dyDescent="0.25">
      <c r="A50" s="186"/>
      <c r="B50" s="186"/>
      <c r="C50" s="186"/>
      <c r="D50" s="186"/>
      <c r="E50" s="186"/>
      <c r="F50" s="186"/>
      <c r="G50" s="186"/>
      <c r="H50" s="186"/>
      <c r="I50" s="186"/>
      <c r="J50" s="26"/>
    </row>
    <row r="51" spans="1:10" s="27" customFormat="1" ht="1.1499999999999999" customHeight="1" x14ac:dyDescent="0.25">
      <c r="A51" s="186"/>
      <c r="B51" s="186"/>
      <c r="C51" s="186"/>
      <c r="D51" s="186"/>
      <c r="E51" s="186"/>
      <c r="F51" s="186"/>
      <c r="G51" s="186"/>
      <c r="H51" s="186"/>
      <c r="I51" s="186"/>
      <c r="J51" s="26"/>
    </row>
    <row r="52" spans="1:10" s="27" customFormat="1" ht="1.1499999999999999" customHeight="1" x14ac:dyDescent="0.25">
      <c r="A52" s="186"/>
      <c r="B52" s="186"/>
      <c r="C52" s="186"/>
      <c r="D52" s="186"/>
      <c r="E52" s="186"/>
      <c r="F52" s="186"/>
      <c r="G52" s="186"/>
      <c r="H52" s="186"/>
      <c r="I52" s="186"/>
      <c r="J52" s="26"/>
    </row>
    <row r="53" spans="1:10" s="27" customFormat="1" ht="1.1499999999999999" customHeight="1" x14ac:dyDescent="0.25">
      <c r="A53" s="186"/>
      <c r="B53" s="186"/>
      <c r="C53" s="186"/>
      <c r="D53" s="186"/>
      <c r="E53" s="186"/>
      <c r="F53" s="186"/>
      <c r="G53" s="186"/>
      <c r="H53" s="186"/>
      <c r="I53" s="186"/>
      <c r="J53" s="26"/>
    </row>
    <row r="54" spans="1:10" s="27" customFormat="1" ht="1.1499999999999999" customHeight="1" x14ac:dyDescent="0.25">
      <c r="A54" s="186"/>
      <c r="B54" s="186"/>
      <c r="C54" s="186"/>
      <c r="D54" s="186"/>
      <c r="E54" s="186"/>
      <c r="F54" s="186"/>
      <c r="G54" s="186"/>
      <c r="H54" s="186"/>
      <c r="I54" s="186"/>
      <c r="J54" s="26"/>
    </row>
    <row r="55" spans="1:10" s="27" customFormat="1" ht="1.1499999999999999" customHeight="1" x14ac:dyDescent="0.25">
      <c r="A55" s="186"/>
      <c r="B55" s="186"/>
      <c r="C55" s="186"/>
      <c r="D55" s="186"/>
      <c r="E55" s="186"/>
      <c r="F55" s="186"/>
      <c r="G55" s="186"/>
      <c r="H55" s="186"/>
      <c r="I55" s="186"/>
      <c r="J55" s="26"/>
    </row>
    <row r="56" spans="1:10" ht="1.1499999999999999" customHeight="1" x14ac:dyDescent="0.25">
      <c r="A56" s="187"/>
      <c r="B56" s="187"/>
      <c r="C56" s="187"/>
      <c r="D56" s="187"/>
      <c r="E56" s="187"/>
      <c r="F56" s="187"/>
      <c r="G56" s="187"/>
      <c r="H56" s="187"/>
      <c r="I56" s="187"/>
    </row>
    <row r="57" spans="1:10" ht="33.75" customHeight="1" x14ac:dyDescent="0.25">
      <c r="A57" s="21" t="s">
        <v>44</v>
      </c>
      <c r="B57" s="164" t="s">
        <v>45</v>
      </c>
      <c r="C57" s="164"/>
      <c r="D57" s="164"/>
      <c r="E57" s="164"/>
      <c r="F57" s="164"/>
      <c r="G57" s="164"/>
      <c r="H57" s="21" t="s">
        <v>34</v>
      </c>
      <c r="I57" s="21" t="s">
        <v>35</v>
      </c>
    </row>
    <row r="58" spans="1:10" ht="15" customHeight="1" x14ac:dyDescent="0.25">
      <c r="A58" s="16">
        <v>1</v>
      </c>
      <c r="B58" s="145" t="s">
        <v>46</v>
      </c>
      <c r="C58" s="145"/>
      <c r="D58" s="145"/>
      <c r="E58" s="145"/>
      <c r="F58" s="145"/>
      <c r="G58" s="145"/>
      <c r="H58" s="22">
        <v>0.2</v>
      </c>
      <c r="I58" s="23">
        <f t="shared" ref="I58:I65" si="2">$I$46*H58</f>
        <v>449.49163636363642</v>
      </c>
    </row>
    <row r="59" spans="1:10" ht="15" customHeight="1" x14ac:dyDescent="0.25">
      <c r="A59" s="16">
        <v>2</v>
      </c>
      <c r="B59" s="145" t="s">
        <v>47</v>
      </c>
      <c r="C59" s="145"/>
      <c r="D59" s="145"/>
      <c r="E59" s="145"/>
      <c r="F59" s="145"/>
      <c r="G59" s="145"/>
      <c r="H59" s="22">
        <v>1.4999999999999999E-2</v>
      </c>
      <c r="I59" s="23">
        <f t="shared" si="2"/>
        <v>33.711872727272727</v>
      </c>
    </row>
    <row r="60" spans="1:10" ht="15" customHeight="1" x14ac:dyDescent="0.25">
      <c r="A60" s="16">
        <v>3</v>
      </c>
      <c r="B60" s="145" t="s">
        <v>48</v>
      </c>
      <c r="C60" s="145"/>
      <c r="D60" s="145"/>
      <c r="E60" s="145"/>
      <c r="F60" s="145"/>
      <c r="G60" s="145"/>
      <c r="H60" s="22">
        <v>0.01</v>
      </c>
      <c r="I60" s="23">
        <f t="shared" si="2"/>
        <v>22.474581818181818</v>
      </c>
    </row>
    <row r="61" spans="1:10" ht="15" customHeight="1" x14ac:dyDescent="0.25">
      <c r="A61" s="16">
        <v>4</v>
      </c>
      <c r="B61" s="145" t="s">
        <v>49</v>
      </c>
      <c r="C61" s="145"/>
      <c r="D61" s="145"/>
      <c r="E61" s="145"/>
      <c r="F61" s="145"/>
      <c r="G61" s="145"/>
      <c r="H61" s="22">
        <v>2E-3</v>
      </c>
      <c r="I61" s="23">
        <f t="shared" si="2"/>
        <v>4.4949163636363636</v>
      </c>
    </row>
    <row r="62" spans="1:10" ht="15" customHeight="1" x14ac:dyDescent="0.25">
      <c r="A62" s="16">
        <v>5</v>
      </c>
      <c r="B62" s="145" t="s">
        <v>50</v>
      </c>
      <c r="C62" s="145"/>
      <c r="D62" s="145"/>
      <c r="E62" s="145"/>
      <c r="F62" s="145"/>
      <c r="G62" s="145"/>
      <c r="H62" s="22">
        <v>2.5000000000000001E-2</v>
      </c>
      <c r="I62" s="23">
        <f t="shared" si="2"/>
        <v>56.186454545454552</v>
      </c>
    </row>
    <row r="63" spans="1:10" ht="15" customHeight="1" x14ac:dyDescent="0.25">
      <c r="A63" s="16">
        <v>6</v>
      </c>
      <c r="B63" s="145" t="s">
        <v>51</v>
      </c>
      <c r="C63" s="145"/>
      <c r="D63" s="145"/>
      <c r="E63" s="145"/>
      <c r="F63" s="145"/>
      <c r="G63" s="145"/>
      <c r="H63" s="22">
        <v>0.08</v>
      </c>
      <c r="I63" s="23">
        <f t="shared" si="2"/>
        <v>179.79665454545454</v>
      </c>
    </row>
    <row r="64" spans="1:10" ht="15" customHeight="1" x14ac:dyDescent="0.25">
      <c r="A64" s="16">
        <v>7</v>
      </c>
      <c r="B64" s="145" t="s">
        <v>52</v>
      </c>
      <c r="C64" s="145"/>
      <c r="D64" s="145"/>
      <c r="E64" s="145"/>
      <c r="F64" s="145"/>
      <c r="G64" s="145"/>
      <c r="H64" s="22">
        <v>0.03</v>
      </c>
      <c r="I64" s="23">
        <f t="shared" si="2"/>
        <v>67.423745454545454</v>
      </c>
    </row>
    <row r="65" spans="1:10" ht="15" customHeight="1" x14ac:dyDescent="0.25">
      <c r="A65" s="16">
        <v>8</v>
      </c>
      <c r="B65" s="145" t="s">
        <v>53</v>
      </c>
      <c r="C65" s="145"/>
      <c r="D65" s="145"/>
      <c r="E65" s="145"/>
      <c r="F65" s="145"/>
      <c r="G65" s="145"/>
      <c r="H65" s="22">
        <v>6.0000000000000001E-3</v>
      </c>
      <c r="I65" s="23">
        <f t="shared" si="2"/>
        <v>13.484749090909091</v>
      </c>
    </row>
    <row r="66" spans="1:10" s="27" customFormat="1" ht="15" customHeight="1" x14ac:dyDescent="0.25">
      <c r="A66" s="159" t="s">
        <v>54</v>
      </c>
      <c r="B66" s="159"/>
      <c r="C66" s="159"/>
      <c r="D66" s="159"/>
      <c r="E66" s="159"/>
      <c r="F66" s="159"/>
      <c r="G66" s="159"/>
      <c r="H66" s="24">
        <f>SUM(H58:H65)</f>
        <v>0.3680000000000001</v>
      </c>
      <c r="I66" s="25">
        <f>SUM(I58:I65)</f>
        <v>827.06461090909102</v>
      </c>
      <c r="J66" s="26"/>
    </row>
    <row r="67" spans="1:10" ht="15" customHeight="1" x14ac:dyDescent="0.25">
      <c r="A67" s="178" t="s">
        <v>55</v>
      </c>
      <c r="B67" s="178"/>
      <c r="C67" s="178"/>
      <c r="D67" s="178"/>
      <c r="E67" s="178"/>
      <c r="F67" s="178"/>
      <c r="G67" s="178"/>
      <c r="H67" s="178"/>
      <c r="I67" s="178"/>
    </row>
    <row r="68" spans="1:10" ht="30.75" customHeight="1" x14ac:dyDescent="0.25">
      <c r="A68" s="184" t="s">
        <v>56</v>
      </c>
      <c r="B68" s="184"/>
      <c r="C68" s="184"/>
      <c r="D68" s="184"/>
      <c r="E68" s="184"/>
      <c r="F68" s="184"/>
      <c r="G68" s="184"/>
      <c r="H68" s="184"/>
      <c r="I68" s="184"/>
    </row>
    <row r="69" spans="1:10" ht="33.75" customHeight="1" x14ac:dyDescent="0.25">
      <c r="A69" s="21" t="s">
        <v>57</v>
      </c>
      <c r="B69" s="164" t="s">
        <v>58</v>
      </c>
      <c r="C69" s="164"/>
      <c r="D69" s="164"/>
      <c r="E69" s="164"/>
      <c r="F69" s="164"/>
      <c r="G69" s="164"/>
      <c r="H69" s="21" t="s">
        <v>34</v>
      </c>
      <c r="I69" s="21" t="s">
        <v>35</v>
      </c>
    </row>
    <row r="70" spans="1:10" ht="15" customHeight="1" x14ac:dyDescent="0.25">
      <c r="A70" s="16">
        <v>1</v>
      </c>
      <c r="B70" s="145" t="s">
        <v>59</v>
      </c>
      <c r="C70" s="145"/>
      <c r="D70" s="145"/>
      <c r="E70" s="145"/>
      <c r="F70" s="145"/>
      <c r="G70" s="145"/>
      <c r="H70" s="22">
        <v>0.119314</v>
      </c>
      <c r="I70" s="23">
        <f t="shared" ref="I70:I77" si="3">$I$46*H70</f>
        <v>268.15322550545454</v>
      </c>
    </row>
    <row r="71" spans="1:10" ht="15" customHeight="1" x14ac:dyDescent="0.25">
      <c r="A71" s="16">
        <v>2</v>
      </c>
      <c r="B71" s="145" t="s">
        <v>60</v>
      </c>
      <c r="C71" s="145"/>
      <c r="D71" s="145"/>
      <c r="E71" s="145"/>
      <c r="F71" s="145"/>
      <c r="G71" s="145"/>
      <c r="H71" s="22">
        <v>2.0479000000000001E-2</v>
      </c>
      <c r="I71" s="23">
        <f t="shared" si="3"/>
        <v>46.02569610545455</v>
      </c>
    </row>
    <row r="72" spans="1:10" ht="15" customHeight="1" x14ac:dyDescent="0.25">
      <c r="A72" s="16">
        <v>3</v>
      </c>
      <c r="B72" s="145" t="s">
        <v>189</v>
      </c>
      <c r="C72" s="145"/>
      <c r="D72" s="145"/>
      <c r="E72" s="145"/>
      <c r="F72" s="145"/>
      <c r="G72" s="145"/>
      <c r="H72" s="22">
        <v>1.2123E-2</v>
      </c>
      <c r="I72" s="23">
        <f t="shared" si="3"/>
        <v>27.245935538181818</v>
      </c>
    </row>
    <row r="73" spans="1:10" ht="15" customHeight="1" x14ac:dyDescent="0.25">
      <c r="A73" s="16">
        <v>4</v>
      </c>
      <c r="B73" s="145" t="s">
        <v>61</v>
      </c>
      <c r="C73" s="145"/>
      <c r="D73" s="145"/>
      <c r="E73" s="145"/>
      <c r="F73" s="145"/>
      <c r="G73" s="145"/>
      <c r="H73" s="22">
        <v>1.1436E-2</v>
      </c>
      <c r="I73" s="23">
        <f t="shared" si="3"/>
        <v>25.701931767272729</v>
      </c>
    </row>
    <row r="74" spans="1:10" ht="15" customHeight="1" x14ac:dyDescent="0.25">
      <c r="A74" s="16">
        <v>5</v>
      </c>
      <c r="B74" s="145" t="s">
        <v>62</v>
      </c>
      <c r="C74" s="145"/>
      <c r="D74" s="145"/>
      <c r="E74" s="145"/>
      <c r="F74" s="145"/>
      <c r="G74" s="145"/>
      <c r="H74" s="22">
        <v>1.74E-4</v>
      </c>
      <c r="I74" s="23">
        <f t="shared" si="3"/>
        <v>0.39105772363636365</v>
      </c>
    </row>
    <row r="75" spans="1:10" ht="15" customHeight="1" x14ac:dyDescent="0.25">
      <c r="A75" s="16">
        <v>6</v>
      </c>
      <c r="B75" s="145" t="s">
        <v>63</v>
      </c>
      <c r="C75" s="145"/>
      <c r="D75" s="145"/>
      <c r="E75" s="145"/>
      <c r="F75" s="145"/>
      <c r="G75" s="145"/>
      <c r="H75" s="22">
        <v>4.4200000000000001E-4</v>
      </c>
      <c r="I75" s="23">
        <f t="shared" si="3"/>
        <v>0.99337651636363644</v>
      </c>
    </row>
    <row r="76" spans="1:10" ht="15" customHeight="1" x14ac:dyDescent="0.25">
      <c r="A76" s="16">
        <v>7</v>
      </c>
      <c r="B76" s="145" t="s">
        <v>64</v>
      </c>
      <c r="C76" s="145"/>
      <c r="D76" s="145"/>
      <c r="E76" s="145"/>
      <c r="F76" s="145"/>
      <c r="G76" s="145"/>
      <c r="H76" s="22">
        <v>1.85E-4</v>
      </c>
      <c r="I76" s="23">
        <f t="shared" si="3"/>
        <v>0.41577976363636365</v>
      </c>
    </row>
    <row r="77" spans="1:10" ht="15" customHeight="1" x14ac:dyDescent="0.25">
      <c r="A77" s="16">
        <v>8</v>
      </c>
      <c r="B77" s="145" t="s">
        <v>65</v>
      </c>
      <c r="C77" s="145"/>
      <c r="D77" s="145"/>
      <c r="E77" s="145"/>
      <c r="F77" s="145"/>
      <c r="G77" s="145"/>
      <c r="H77" s="22">
        <v>9.0789999999999996E-2</v>
      </c>
      <c r="I77" s="23">
        <f t="shared" si="3"/>
        <v>204.04672832727272</v>
      </c>
    </row>
    <row r="78" spans="1:10" s="27" customFormat="1" ht="15" customHeight="1" x14ac:dyDescent="0.25">
      <c r="A78" s="159" t="s">
        <v>66</v>
      </c>
      <c r="B78" s="159"/>
      <c r="C78" s="159"/>
      <c r="D78" s="159"/>
      <c r="E78" s="159"/>
      <c r="F78" s="159"/>
      <c r="G78" s="159"/>
      <c r="H78" s="24">
        <f>SUM(H70:H77)</f>
        <v>0.25494299999999998</v>
      </c>
      <c r="I78" s="25">
        <f>SUM(I70:I77)</f>
        <v>572.97373124727278</v>
      </c>
      <c r="J78" s="26"/>
    </row>
    <row r="79" spans="1:10" ht="11.25" customHeight="1" x14ac:dyDescent="0.25">
      <c r="A79" s="28" t="s">
        <v>67</v>
      </c>
      <c r="B79" s="160" t="s">
        <v>68</v>
      </c>
      <c r="C79" s="160"/>
      <c r="D79" s="160"/>
      <c r="E79" s="160"/>
      <c r="F79" s="160"/>
      <c r="G79" s="160"/>
      <c r="H79" s="160"/>
      <c r="I79" s="160"/>
    </row>
    <row r="80" spans="1:10" ht="15" customHeight="1" x14ac:dyDescent="0.25">
      <c r="A80" s="28" t="s">
        <v>69</v>
      </c>
      <c r="B80" s="183" t="s">
        <v>70</v>
      </c>
      <c r="C80" s="183"/>
      <c r="D80" s="183"/>
      <c r="E80" s="183"/>
      <c r="F80" s="183"/>
      <c r="G80" s="183"/>
      <c r="H80" s="183"/>
      <c r="I80" s="183"/>
    </row>
    <row r="81" spans="1:11" ht="33.75" customHeight="1" x14ac:dyDescent="0.25">
      <c r="A81" s="21" t="s">
        <v>71</v>
      </c>
      <c r="B81" s="164" t="s">
        <v>72</v>
      </c>
      <c r="C81" s="164"/>
      <c r="D81" s="164"/>
      <c r="E81" s="164"/>
      <c r="F81" s="164"/>
      <c r="G81" s="164"/>
      <c r="H81" s="21" t="s">
        <v>34</v>
      </c>
      <c r="I81" s="21" t="s">
        <v>35</v>
      </c>
    </row>
    <row r="82" spans="1:11" ht="15" customHeight="1" x14ac:dyDescent="0.25">
      <c r="A82" s="16">
        <v>1</v>
      </c>
      <c r="B82" s="145" t="s">
        <v>73</v>
      </c>
      <c r="C82" s="145"/>
      <c r="D82" s="145"/>
      <c r="E82" s="145"/>
      <c r="F82" s="145"/>
      <c r="G82" s="145"/>
      <c r="H82" s="22">
        <v>4.8321000000000003E-2</v>
      </c>
      <c r="I82" s="23">
        <f>$I$46*H82</f>
        <v>108.59942680363638</v>
      </c>
    </row>
    <row r="83" spans="1:11" ht="15" customHeight="1" x14ac:dyDescent="0.25">
      <c r="A83" s="16">
        <v>2</v>
      </c>
      <c r="B83" s="145" t="s">
        <v>74</v>
      </c>
      <c r="C83" s="145"/>
      <c r="D83" s="145"/>
      <c r="E83" s="145"/>
      <c r="F83" s="145"/>
      <c r="G83" s="145"/>
      <c r="H83" s="22">
        <v>3.5109999999999998E-3</v>
      </c>
      <c r="I83" s="23">
        <f>$I$46*H83</f>
        <v>7.8908256763636357</v>
      </c>
    </row>
    <row r="84" spans="1:11" ht="15" customHeight="1" x14ac:dyDescent="0.25">
      <c r="A84" s="16">
        <v>3</v>
      </c>
      <c r="B84" s="145" t="s">
        <v>75</v>
      </c>
      <c r="C84" s="145"/>
      <c r="D84" s="145"/>
      <c r="E84" s="145"/>
      <c r="F84" s="145"/>
      <c r="G84" s="145"/>
      <c r="H84" s="22">
        <v>1.9328000000000001E-2</v>
      </c>
      <c r="I84" s="23">
        <f>$I$46*H84</f>
        <v>43.438871738181824</v>
      </c>
    </row>
    <row r="85" spans="1:11" s="27" customFormat="1" ht="15" customHeight="1" x14ac:dyDescent="0.25">
      <c r="A85" s="159" t="s">
        <v>76</v>
      </c>
      <c r="B85" s="159"/>
      <c r="C85" s="159"/>
      <c r="D85" s="159"/>
      <c r="E85" s="159"/>
      <c r="F85" s="159"/>
      <c r="G85" s="159"/>
      <c r="H85" s="24">
        <f>SUM(H82:H84)</f>
        <v>7.1160000000000001E-2</v>
      </c>
      <c r="I85" s="25">
        <f>SUM(I82:I84)</f>
        <v>159.92912421818184</v>
      </c>
      <c r="J85" s="26"/>
    </row>
    <row r="86" spans="1:11" ht="4.5" customHeight="1" x14ac:dyDescent="0.25"/>
    <row r="87" spans="1:11" ht="33.75" customHeight="1" x14ac:dyDescent="0.25">
      <c r="A87" s="21" t="s">
        <v>77</v>
      </c>
      <c r="B87" s="164" t="s">
        <v>78</v>
      </c>
      <c r="C87" s="164"/>
      <c r="D87" s="164"/>
      <c r="E87" s="164"/>
      <c r="F87" s="164"/>
      <c r="G87" s="164"/>
      <c r="H87" s="21" t="s">
        <v>34</v>
      </c>
      <c r="I87" s="21" t="s">
        <v>35</v>
      </c>
    </row>
    <row r="88" spans="1:11" ht="15" customHeight="1" x14ac:dyDescent="0.25">
      <c r="A88" s="16">
        <v>1</v>
      </c>
      <c r="B88" s="145" t="s">
        <v>79</v>
      </c>
      <c r="C88" s="145"/>
      <c r="D88" s="145"/>
      <c r="E88" s="145"/>
      <c r="F88" s="145"/>
      <c r="G88" s="145"/>
      <c r="H88" s="22">
        <f>(H66*H78)</f>
        <v>9.3819024000000015E-2</v>
      </c>
      <c r="I88" s="23">
        <f>$I$46*H88</f>
        <v>210.85433309899639</v>
      </c>
    </row>
    <row r="89" spans="1:11" s="27" customFormat="1" ht="15" customHeight="1" x14ac:dyDescent="0.25">
      <c r="A89" s="159" t="s">
        <v>80</v>
      </c>
      <c r="B89" s="159"/>
      <c r="C89" s="159"/>
      <c r="D89" s="159"/>
      <c r="E89" s="159"/>
      <c r="F89" s="159"/>
      <c r="G89" s="159"/>
      <c r="H89" s="24">
        <f>SUM(H88:H88)</f>
        <v>9.3819024000000015E-2</v>
      </c>
      <c r="I89" s="25">
        <f>I88</f>
        <v>210.85433309899639</v>
      </c>
      <c r="J89" s="26"/>
      <c r="K89" s="29"/>
    </row>
    <row r="90" spans="1:11" ht="4.5" customHeight="1" x14ac:dyDescent="0.25">
      <c r="J90" s="30"/>
    </row>
    <row r="91" spans="1:11" s="27" customFormat="1" ht="12" customHeight="1" x14ac:dyDescent="0.25">
      <c r="A91" s="182" t="s">
        <v>178</v>
      </c>
      <c r="B91" s="182"/>
      <c r="C91" s="182"/>
      <c r="D91" s="182"/>
      <c r="E91" s="182"/>
      <c r="F91" s="182"/>
      <c r="G91" s="182"/>
      <c r="H91" s="31">
        <f>H66+H78+H85+H89</f>
        <v>0.787922024</v>
      </c>
      <c r="I91" s="32">
        <f>I66+I78+I85+I89</f>
        <v>1770.8217994735421</v>
      </c>
      <c r="J91" s="26"/>
    </row>
    <row r="92" spans="1:11" ht="4.5" customHeight="1" x14ac:dyDescent="0.25"/>
    <row r="93" spans="1:11" ht="33.75" customHeight="1" x14ac:dyDescent="0.25">
      <c r="A93" s="21" t="s">
        <v>81</v>
      </c>
      <c r="B93" s="164" t="s">
        <v>82</v>
      </c>
      <c r="C93" s="164"/>
      <c r="D93" s="164"/>
      <c r="E93" s="164"/>
      <c r="F93" s="164"/>
      <c r="G93" s="164"/>
      <c r="H93" s="21" t="s">
        <v>34</v>
      </c>
      <c r="I93" s="21" t="s">
        <v>35</v>
      </c>
    </row>
    <row r="94" spans="1:11" ht="15" customHeight="1" x14ac:dyDescent="0.25">
      <c r="A94" s="16">
        <v>1</v>
      </c>
      <c r="B94" s="145" t="s">
        <v>19</v>
      </c>
      <c r="C94" s="145"/>
      <c r="D94" s="145"/>
      <c r="E94" s="145"/>
      <c r="F94" s="145"/>
      <c r="G94" s="145"/>
      <c r="H94" s="22">
        <f t="shared" ref="H94:H101" si="4">I94/$I$46</f>
        <v>0.21527119121237567</v>
      </c>
      <c r="I94" s="23">
        <f>I114</f>
        <v>483.81299999999999</v>
      </c>
    </row>
    <row r="95" spans="1:11" ht="15" customHeight="1" x14ac:dyDescent="0.25">
      <c r="A95" s="16">
        <f>A94+1</f>
        <v>2</v>
      </c>
      <c r="B95" s="145" t="s">
        <v>20</v>
      </c>
      <c r="C95" s="145"/>
      <c r="D95" s="145"/>
      <c r="E95" s="145"/>
      <c r="F95" s="145"/>
      <c r="G95" s="145"/>
      <c r="H95" s="22">
        <f t="shared" si="4"/>
        <v>0</v>
      </c>
      <c r="I95" s="23">
        <f>I110</f>
        <v>0</v>
      </c>
    </row>
    <row r="96" spans="1:11" ht="15" customHeight="1" x14ac:dyDescent="0.25">
      <c r="A96" s="16">
        <f t="shared" ref="A96:A98" si="5">A95+1</f>
        <v>3</v>
      </c>
      <c r="B96" s="179" t="s">
        <v>173</v>
      </c>
      <c r="C96" s="180"/>
      <c r="D96" s="180"/>
      <c r="E96" s="180"/>
      <c r="F96" s="180"/>
      <c r="G96" s="181"/>
      <c r="H96" s="22">
        <f t="shared" si="4"/>
        <v>0</v>
      </c>
      <c r="I96" s="23">
        <v>0</v>
      </c>
    </row>
    <row r="97" spans="1:10" ht="15" customHeight="1" x14ac:dyDescent="0.25">
      <c r="A97" s="16">
        <f t="shared" si="5"/>
        <v>4</v>
      </c>
      <c r="B97" s="145" t="s">
        <v>83</v>
      </c>
      <c r="C97" s="145"/>
      <c r="D97" s="145"/>
      <c r="E97" s="145"/>
      <c r="F97" s="145"/>
      <c r="G97" s="145"/>
      <c r="H97" s="22">
        <f t="shared" si="4"/>
        <v>6.4820055302879528E-2</v>
      </c>
      <c r="I97" s="23">
        <f>I106</f>
        <v>145.68036363636364</v>
      </c>
    </row>
    <row r="98" spans="1:10" ht="15" customHeight="1" x14ac:dyDescent="0.25">
      <c r="A98" s="16">
        <f t="shared" si="5"/>
        <v>5</v>
      </c>
      <c r="B98" s="145" t="s">
        <v>84</v>
      </c>
      <c r="C98" s="145"/>
      <c r="D98" s="145"/>
      <c r="E98" s="145"/>
      <c r="F98" s="145"/>
      <c r="G98" s="145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25">
      <c r="A99" s="16">
        <v>6</v>
      </c>
      <c r="B99" s="145" t="s">
        <v>201</v>
      </c>
      <c r="C99" s="145"/>
      <c r="D99" s="145"/>
      <c r="E99" s="145"/>
      <c r="F99" s="145"/>
      <c r="G99" s="145"/>
      <c r="H99" s="22">
        <f>I99/$I$46</f>
        <v>1.135504998778418E-2</v>
      </c>
      <c r="I99" s="23">
        <f>IF(I21="Não aplicável",0,I21)</f>
        <v>25.52</v>
      </c>
    </row>
    <row r="100" spans="1:10" ht="15" customHeight="1" x14ac:dyDescent="0.25">
      <c r="A100" s="16">
        <v>7</v>
      </c>
      <c r="B100" s="145" t="s">
        <v>202</v>
      </c>
      <c r="C100" s="145"/>
      <c r="D100" s="145"/>
      <c r="E100" s="145"/>
      <c r="F100" s="145"/>
      <c r="G100" s="145"/>
      <c r="H100" s="22">
        <f>I100/$I$46</f>
        <v>0</v>
      </c>
      <c r="I100" s="23">
        <f>IF(I22="Não aplicável",0,I22)</f>
        <v>0</v>
      </c>
    </row>
    <row r="101" spans="1:10" ht="15" customHeight="1" x14ac:dyDescent="0.25">
      <c r="A101" s="16">
        <v>8</v>
      </c>
      <c r="B101" s="145" t="s">
        <v>85</v>
      </c>
      <c r="C101" s="145"/>
      <c r="D101" s="145"/>
      <c r="E101" s="145"/>
      <c r="F101" s="145"/>
      <c r="G101" s="145"/>
      <c r="H101" s="22">
        <f t="shared" si="4"/>
        <v>0</v>
      </c>
      <c r="I101" s="23">
        <f>IF(I23="Não aplicável",0,I23)</f>
        <v>0</v>
      </c>
    </row>
    <row r="102" spans="1:10" ht="15" customHeight="1" x14ac:dyDescent="0.25">
      <c r="A102" s="159" t="s">
        <v>86</v>
      </c>
      <c r="B102" s="159"/>
      <c r="C102" s="159"/>
      <c r="D102" s="159"/>
      <c r="E102" s="159"/>
      <c r="F102" s="159"/>
      <c r="G102" s="159"/>
      <c r="H102" s="24">
        <f>SUM(H94:H101)</f>
        <v>0.29144629650303938</v>
      </c>
      <c r="I102" s="25">
        <f>SUM(I94:I101)</f>
        <v>655.01336363636358</v>
      </c>
      <c r="J102" s="33"/>
    </row>
    <row r="103" spans="1:10" ht="18" customHeight="1" x14ac:dyDescent="0.25">
      <c r="A103" s="28" t="s">
        <v>87</v>
      </c>
      <c r="B103" s="178" t="s">
        <v>88</v>
      </c>
      <c r="C103" s="178"/>
      <c r="D103" s="178"/>
      <c r="E103" s="178"/>
      <c r="F103" s="178"/>
      <c r="G103" s="178"/>
      <c r="H103" s="34"/>
      <c r="I103" s="35"/>
    </row>
    <row r="104" spans="1:10" ht="15" customHeight="1" x14ac:dyDescent="0.25">
      <c r="A104" s="161" t="s">
        <v>89</v>
      </c>
      <c r="B104" s="161"/>
      <c r="C104" s="161"/>
      <c r="D104" s="161"/>
      <c r="E104" s="161"/>
      <c r="F104" s="161"/>
      <c r="G104" s="161"/>
      <c r="H104" s="161"/>
      <c r="I104" s="161"/>
    </row>
    <row r="105" spans="1:10" ht="24" customHeight="1" x14ac:dyDescent="0.25">
      <c r="A105" s="162" t="s">
        <v>90</v>
      </c>
      <c r="B105" s="162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25">
      <c r="A106" s="173">
        <f>IF(I12="Não aplicável",0,I12)</f>
        <v>5.5</v>
      </c>
      <c r="B106" s="173"/>
      <c r="C106" s="16">
        <f>IF(I13="Não aplicável",0,I13)</f>
        <v>22</v>
      </c>
      <c r="D106" s="16">
        <v>2</v>
      </c>
      <c r="E106" s="36">
        <f>A106*C106*D106</f>
        <v>242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145.68036363636364</v>
      </c>
    </row>
    <row r="107" spans="1:10" ht="3.75" customHeight="1" x14ac:dyDescent="0.25">
      <c r="A107" s="38"/>
      <c r="E107" s="33"/>
      <c r="F107" s="33"/>
      <c r="G107" s="39"/>
      <c r="H107" s="33"/>
      <c r="I107" s="40"/>
    </row>
    <row r="108" spans="1:10" ht="15" customHeight="1" x14ac:dyDescent="0.25">
      <c r="A108" s="161" t="s">
        <v>98</v>
      </c>
      <c r="B108" s="161"/>
      <c r="C108" s="161"/>
      <c r="D108" s="161"/>
      <c r="E108" s="161"/>
      <c r="F108" s="161"/>
      <c r="G108" s="161"/>
      <c r="H108" s="161"/>
      <c r="I108" s="161"/>
    </row>
    <row r="109" spans="1:10" ht="23.25" customHeight="1" x14ac:dyDescent="0.25">
      <c r="A109" s="162" t="s">
        <v>90</v>
      </c>
      <c r="B109" s="162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25">
      <c r="A110" s="172">
        <f>IF(I18="Não aplicável",0,I18)</f>
        <v>0</v>
      </c>
      <c r="B110" s="172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25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25">
      <c r="A112" s="174" t="s">
        <v>172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71" t="s">
        <v>90</v>
      </c>
      <c r="B113" s="171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25">
      <c r="A114" s="172">
        <f>IF(I15="Não aplicável",0,I15)</f>
        <v>27.15</v>
      </c>
      <c r="B114" s="172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25"/>
    <row r="116" spans="1:12" ht="12" customHeight="1" x14ac:dyDescent="0.25">
      <c r="A116" s="146" t="s">
        <v>100</v>
      </c>
      <c r="B116" s="146"/>
      <c r="C116" s="146"/>
      <c r="D116" s="146"/>
      <c r="E116" s="146"/>
      <c r="F116" s="146"/>
      <c r="G116" s="146"/>
      <c r="H116" s="46">
        <f>H46+H91+H102</f>
        <v>2.0793683205030393</v>
      </c>
      <c r="I116" s="47">
        <f>I46+I91+I102</f>
        <v>4673.2933449280872</v>
      </c>
      <c r="J116" s="33"/>
      <c r="L116" s="33"/>
    </row>
    <row r="117" spans="1:12" s="52" customFormat="1" ht="4.5" customHeight="1" x14ac:dyDescent="0.25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25">
      <c r="A118" s="147" t="s">
        <v>101</v>
      </c>
      <c r="B118" s="147"/>
      <c r="C118" s="147"/>
      <c r="D118" s="147"/>
      <c r="E118" s="147"/>
      <c r="F118" s="147"/>
      <c r="G118" s="147"/>
      <c r="H118" s="147"/>
      <c r="I118" s="147"/>
    </row>
    <row r="119" spans="1:12" ht="33.75" customHeight="1" x14ac:dyDescent="0.25">
      <c r="A119" s="21" t="s">
        <v>32</v>
      </c>
      <c r="B119" s="164" t="s">
        <v>102</v>
      </c>
      <c r="C119" s="164"/>
      <c r="D119" s="164"/>
      <c r="E119" s="164"/>
      <c r="F119" s="164"/>
      <c r="G119" s="164"/>
      <c r="H119" s="21" t="s">
        <v>34</v>
      </c>
      <c r="I119" s="21" t="s">
        <v>35</v>
      </c>
    </row>
    <row r="120" spans="1:12" ht="15" customHeight="1" x14ac:dyDescent="0.25">
      <c r="A120" s="16">
        <v>1</v>
      </c>
      <c r="B120" s="145" t="s">
        <v>103</v>
      </c>
      <c r="C120" s="145"/>
      <c r="D120" s="145"/>
      <c r="E120" s="145"/>
      <c r="F120" s="145"/>
      <c r="G120" s="145"/>
      <c r="H120" s="22">
        <f t="shared" ref="H120:H126" si="6">I120/$I$132</f>
        <v>0</v>
      </c>
      <c r="I120" s="23">
        <v>0</v>
      </c>
    </row>
    <row r="121" spans="1:12" ht="15" customHeight="1" x14ac:dyDescent="0.25">
      <c r="A121" s="16">
        <v>2</v>
      </c>
      <c r="B121" s="170" t="s">
        <v>104</v>
      </c>
      <c r="C121" s="170"/>
      <c r="D121" s="170"/>
      <c r="E121" s="170"/>
      <c r="F121" s="170"/>
      <c r="G121" s="170"/>
      <c r="H121" s="22">
        <f t="shared" si="6"/>
        <v>0</v>
      </c>
      <c r="I121" s="23">
        <f>IF(F130=10%,G130,0)</f>
        <v>0</v>
      </c>
    </row>
    <row r="122" spans="1:12" ht="15" customHeight="1" x14ac:dyDescent="0.25">
      <c r="A122" s="16">
        <v>3</v>
      </c>
      <c r="B122" s="145" t="s">
        <v>105</v>
      </c>
      <c r="C122" s="145"/>
      <c r="D122" s="145"/>
      <c r="E122" s="145"/>
      <c r="F122" s="145"/>
      <c r="G122" s="145"/>
      <c r="H122" s="22">
        <f t="shared" si="6"/>
        <v>0</v>
      </c>
      <c r="I122" s="23">
        <v>0</v>
      </c>
    </row>
    <row r="123" spans="1:12" ht="15" customHeight="1" x14ac:dyDescent="0.25">
      <c r="A123" s="16">
        <v>4</v>
      </c>
      <c r="B123" s="145" t="s">
        <v>185</v>
      </c>
      <c r="C123" s="145"/>
      <c r="D123" s="145"/>
      <c r="E123" s="145"/>
      <c r="F123" s="145"/>
      <c r="G123" s="145"/>
      <c r="H123" s="22">
        <f t="shared" si="6"/>
        <v>0.2</v>
      </c>
      <c r="I123" s="23">
        <f>IF(F130=20%,G130,0)</f>
        <v>905.52259625834472</v>
      </c>
    </row>
    <row r="124" spans="1:12" ht="15" customHeight="1" x14ac:dyDescent="0.25">
      <c r="A124" s="16">
        <v>5</v>
      </c>
      <c r="B124" s="145" t="s">
        <v>187</v>
      </c>
      <c r="C124" s="145"/>
      <c r="D124" s="145"/>
      <c r="E124" s="145"/>
      <c r="F124" s="145"/>
      <c r="G124" s="145"/>
      <c r="H124" s="22">
        <f t="shared" si="6"/>
        <v>0</v>
      </c>
      <c r="I124" s="23">
        <v>0</v>
      </c>
    </row>
    <row r="125" spans="1:12" ht="15" customHeight="1" x14ac:dyDescent="0.25">
      <c r="A125" s="16">
        <v>6</v>
      </c>
      <c r="B125" s="145" t="s">
        <v>186</v>
      </c>
      <c r="C125" s="145"/>
      <c r="D125" s="145"/>
      <c r="E125" s="145"/>
      <c r="F125" s="145"/>
      <c r="G125" s="145"/>
      <c r="H125" s="22">
        <f t="shared" si="6"/>
        <v>0</v>
      </c>
      <c r="I125" s="23">
        <v>0</v>
      </c>
    </row>
    <row r="126" spans="1:12" ht="15" customHeight="1" x14ac:dyDescent="0.25">
      <c r="A126" s="16">
        <v>7</v>
      </c>
      <c r="B126" s="145" t="s">
        <v>106</v>
      </c>
      <c r="C126" s="145"/>
      <c r="D126" s="145"/>
      <c r="E126" s="145"/>
      <c r="F126" s="145"/>
      <c r="G126" s="145"/>
      <c r="H126" s="22">
        <f t="shared" si="6"/>
        <v>0</v>
      </c>
      <c r="I126" s="23">
        <v>0</v>
      </c>
    </row>
    <row r="127" spans="1:12" ht="15" customHeight="1" x14ac:dyDescent="0.25">
      <c r="A127" s="159" t="s">
        <v>107</v>
      </c>
      <c r="B127" s="159"/>
      <c r="C127" s="159"/>
      <c r="D127" s="159"/>
      <c r="E127" s="159"/>
      <c r="F127" s="159"/>
      <c r="G127" s="159"/>
      <c r="H127" s="24">
        <f>H120+H121+H122+H123+H124+H126</f>
        <v>0.2</v>
      </c>
      <c r="I127" s="53">
        <f>SUM(I120:I126)</f>
        <v>905.52259625834472</v>
      </c>
      <c r="J127" s="33"/>
    </row>
    <row r="128" spans="1:12" ht="46.5" customHeight="1" x14ac:dyDescent="0.25">
      <c r="B128" s="160" t="s">
        <v>188</v>
      </c>
      <c r="C128" s="160"/>
      <c r="D128" s="160"/>
      <c r="E128" s="160"/>
      <c r="F128" s="160"/>
      <c r="G128" s="160"/>
      <c r="H128" s="160"/>
      <c r="I128" s="160"/>
    </row>
    <row r="129" spans="1:12" ht="5.25" customHeight="1" x14ac:dyDescent="0.25"/>
    <row r="130" spans="1:12" ht="48.75" customHeight="1" x14ac:dyDescent="0.25">
      <c r="A130" s="168" t="s">
        <v>108</v>
      </c>
      <c r="B130" s="168"/>
      <c r="C130" s="168"/>
      <c r="D130" s="168"/>
      <c r="E130" s="168"/>
      <c r="F130" s="54">
        <f>I29</f>
        <v>0.2</v>
      </c>
      <c r="G130" s="55">
        <f>I132*F130</f>
        <v>905.52259625834472</v>
      </c>
      <c r="H130" s="56" t="s">
        <v>109</v>
      </c>
      <c r="I130" s="57">
        <f>I97</f>
        <v>145.68036363636364</v>
      </c>
    </row>
    <row r="131" spans="1:12" s="60" customFormat="1" ht="16.5" customHeight="1" x14ac:dyDescent="0.25">
      <c r="A131" s="166" t="s">
        <v>110</v>
      </c>
      <c r="B131" s="166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25">
      <c r="A132" s="167">
        <f>I46</f>
        <v>2247.4581818181819</v>
      </c>
      <c r="B132" s="167"/>
      <c r="C132" s="61">
        <f>I66</f>
        <v>827.06461090909102</v>
      </c>
      <c r="D132" s="61">
        <f>I78</f>
        <v>572.97373124727278</v>
      </c>
      <c r="E132" s="61">
        <f>I85</f>
        <v>159.92912421818184</v>
      </c>
      <c r="F132" s="61">
        <f>I89</f>
        <v>210.85433309899639</v>
      </c>
      <c r="G132" s="61">
        <f>I102</f>
        <v>655.01336363636358</v>
      </c>
      <c r="H132" s="61">
        <f>A132+C132+D132+E132+F132+G132</f>
        <v>4673.2933449280872</v>
      </c>
      <c r="I132" s="61">
        <f>H132-I130</f>
        <v>4527.6129812917234</v>
      </c>
      <c r="J132" s="33"/>
    </row>
    <row r="133" spans="1:12" ht="4.5" customHeight="1" x14ac:dyDescent="0.25">
      <c r="A133" s="28"/>
      <c r="B133" s="169"/>
      <c r="C133" s="169"/>
      <c r="D133" s="169"/>
      <c r="E133" s="169"/>
      <c r="F133" s="169"/>
      <c r="G133" s="169"/>
      <c r="H133" s="169"/>
      <c r="I133" s="169"/>
    </row>
    <row r="134" spans="1:12" ht="33.75" customHeight="1" x14ac:dyDescent="0.25">
      <c r="A134" s="21" t="s">
        <v>44</v>
      </c>
      <c r="B134" s="164" t="s">
        <v>118</v>
      </c>
      <c r="C134" s="164"/>
      <c r="D134" s="164"/>
      <c r="E134" s="164"/>
      <c r="F134" s="164"/>
      <c r="G134" s="164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45" t="s">
        <v>119</v>
      </c>
      <c r="C135" s="145"/>
      <c r="D135" s="145"/>
      <c r="E135" s="145"/>
      <c r="F135" s="145"/>
      <c r="G135" s="145"/>
      <c r="H135" s="22">
        <f>I135/$I$145</f>
        <v>2.2086693454852254E-2</v>
      </c>
      <c r="I135" s="23">
        <v>100</v>
      </c>
    </row>
    <row r="136" spans="1:12" ht="15" customHeight="1" x14ac:dyDescent="0.25">
      <c r="A136" s="16">
        <v>2</v>
      </c>
      <c r="B136" s="145" t="s">
        <v>120</v>
      </c>
      <c r="C136" s="145"/>
      <c r="D136" s="145"/>
      <c r="E136" s="145"/>
      <c r="F136" s="145"/>
      <c r="G136" s="145"/>
      <c r="H136" s="22">
        <f>I136/$I$145</f>
        <v>1.1043346727426127E-2</v>
      </c>
      <c r="I136" s="23">
        <v>50</v>
      </c>
    </row>
    <row r="137" spans="1:12" ht="35.65" customHeight="1" x14ac:dyDescent="0.25">
      <c r="A137" s="159" t="s">
        <v>175</v>
      </c>
      <c r="B137" s="159"/>
      <c r="C137" s="159"/>
      <c r="D137" s="159"/>
      <c r="E137" s="159"/>
      <c r="F137" s="159"/>
      <c r="G137" s="159"/>
      <c r="H137" s="24">
        <f>H135+H136</f>
        <v>3.3130040182278379E-2</v>
      </c>
      <c r="I137" s="25">
        <f>SUM(I135:I136)</f>
        <v>150</v>
      </c>
    </row>
    <row r="138" spans="1:12" ht="4.5" customHeight="1" x14ac:dyDescent="0.25"/>
    <row r="139" spans="1:12" ht="33.75" customHeight="1" x14ac:dyDescent="0.25">
      <c r="A139" s="21" t="s">
        <v>57</v>
      </c>
      <c r="B139" s="164" t="s">
        <v>121</v>
      </c>
      <c r="C139" s="164"/>
      <c r="D139" s="164"/>
      <c r="E139" s="164"/>
      <c r="F139" s="164"/>
      <c r="G139" s="164"/>
      <c r="H139" s="21" t="s">
        <v>34</v>
      </c>
      <c r="I139" s="21" t="s">
        <v>35</v>
      </c>
    </row>
    <row r="140" spans="1:12" ht="15" customHeight="1" x14ac:dyDescent="0.25">
      <c r="A140" s="16">
        <v>1</v>
      </c>
      <c r="B140" s="145" t="s">
        <v>121</v>
      </c>
      <c r="C140" s="145"/>
      <c r="D140" s="145"/>
      <c r="E140" s="145"/>
      <c r="F140" s="145"/>
      <c r="G140" s="145"/>
      <c r="H140" s="22">
        <f>I140/I145</f>
        <v>0.14686995981772163</v>
      </c>
      <c r="I140" s="23">
        <f>G143-I137</f>
        <v>664.97033663251023</v>
      </c>
    </row>
    <row r="141" spans="1:12" ht="36.6" customHeight="1" x14ac:dyDescent="0.25">
      <c r="A141" s="159" t="s">
        <v>174</v>
      </c>
      <c r="B141" s="159"/>
      <c r="C141" s="159"/>
      <c r="D141" s="159"/>
      <c r="E141" s="159"/>
      <c r="F141" s="159"/>
      <c r="G141" s="159"/>
      <c r="H141" s="24">
        <f>H140</f>
        <v>0.14686995981772163</v>
      </c>
      <c r="I141" s="25">
        <f>I140</f>
        <v>664.97033663251023</v>
      </c>
      <c r="J141" s="33"/>
      <c r="K141" s="33"/>
      <c r="L141" s="2"/>
    </row>
    <row r="142" spans="1:12" ht="4.5" customHeight="1" x14ac:dyDescent="0.25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25">
      <c r="A143" s="165" t="s">
        <v>122</v>
      </c>
      <c r="B143" s="165"/>
      <c r="C143" s="165"/>
      <c r="D143" s="165"/>
      <c r="E143" s="165"/>
      <c r="F143" s="54">
        <v>0.18</v>
      </c>
      <c r="G143" s="55">
        <f>I145*F143</f>
        <v>814.97033663251023</v>
      </c>
      <c r="H143" s="56" t="s">
        <v>109</v>
      </c>
      <c r="I143" s="57">
        <f>I97</f>
        <v>145.68036363636364</v>
      </c>
      <c r="L143" s="2"/>
    </row>
    <row r="144" spans="1:12" s="60" customFormat="1" ht="16.5" customHeight="1" x14ac:dyDescent="0.25">
      <c r="A144" s="166" t="s">
        <v>110</v>
      </c>
      <c r="B144" s="166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25">
      <c r="A145" s="167">
        <f>I46</f>
        <v>2247.4581818181819</v>
      </c>
      <c r="B145" s="167"/>
      <c r="C145" s="61">
        <f>I66</f>
        <v>827.06461090909102</v>
      </c>
      <c r="D145" s="61">
        <f>I78</f>
        <v>572.97373124727278</v>
      </c>
      <c r="E145" s="61">
        <f>I85</f>
        <v>159.92912421818184</v>
      </c>
      <c r="F145" s="61">
        <f>I89</f>
        <v>210.85433309899639</v>
      </c>
      <c r="G145" s="61">
        <f>I102</f>
        <v>655.01336363636358</v>
      </c>
      <c r="H145" s="61">
        <f>A145+C145+D145+E145+F145+G145</f>
        <v>4673.2933449280872</v>
      </c>
      <c r="I145" s="61">
        <f>H145-I143</f>
        <v>4527.6129812917234</v>
      </c>
      <c r="J145" s="33"/>
      <c r="L145" s="2"/>
    </row>
    <row r="146" spans="1:12" ht="4.5" customHeight="1" x14ac:dyDescent="0.25"/>
    <row r="147" spans="1:12" ht="12" customHeight="1" x14ac:dyDescent="0.25">
      <c r="A147" s="146" t="s">
        <v>123</v>
      </c>
      <c r="B147" s="146"/>
      <c r="C147" s="146"/>
      <c r="D147" s="146"/>
      <c r="E147" s="146"/>
      <c r="F147" s="146"/>
      <c r="G147" s="146"/>
      <c r="H147" s="46">
        <f>H127+H137+H141</f>
        <v>0.38</v>
      </c>
      <c r="I147" s="47">
        <f>I127+I137+I141</f>
        <v>1720.4929328908549</v>
      </c>
    </row>
    <row r="148" spans="1:12" ht="4.5" customHeight="1" x14ac:dyDescent="0.25"/>
    <row r="149" spans="1:12" ht="11.25" customHeight="1" x14ac:dyDescent="0.25">
      <c r="A149" s="147" t="s">
        <v>124</v>
      </c>
      <c r="B149" s="147"/>
      <c r="C149" s="147"/>
      <c r="D149" s="147"/>
      <c r="E149" s="147"/>
      <c r="F149" s="147"/>
      <c r="G149" s="147"/>
      <c r="H149" s="147"/>
      <c r="I149" s="147"/>
    </row>
    <row r="150" spans="1:12" ht="33.75" customHeight="1" x14ac:dyDescent="0.25">
      <c r="A150" s="21" t="s">
        <v>32</v>
      </c>
      <c r="B150" s="164" t="s">
        <v>125</v>
      </c>
      <c r="C150" s="164"/>
      <c r="D150" s="164"/>
      <c r="E150" s="164"/>
      <c r="F150" s="164"/>
      <c r="G150" s="164"/>
      <c r="H150" s="21" t="s">
        <v>34</v>
      </c>
      <c r="I150" s="21" t="s">
        <v>35</v>
      </c>
    </row>
    <row r="151" spans="1:12" ht="15" customHeight="1" x14ac:dyDescent="0.25">
      <c r="A151" s="16">
        <v>1</v>
      </c>
      <c r="B151" s="145" t="s">
        <v>126</v>
      </c>
      <c r="C151" s="145"/>
      <c r="D151" s="145"/>
      <c r="E151" s="145"/>
      <c r="F151" s="145"/>
      <c r="G151" s="145"/>
      <c r="H151" s="22">
        <f>I151/$I$116</f>
        <v>2.5580221610751724E-2</v>
      </c>
      <c r="I151" s="23">
        <f>($D$161/$E$162)*G161</f>
        <v>119.54387941531166</v>
      </c>
    </row>
    <row r="152" spans="1:12" ht="15" customHeight="1" x14ac:dyDescent="0.25">
      <c r="A152" s="16">
        <v>2</v>
      </c>
      <c r="B152" s="145" t="s">
        <v>127</v>
      </c>
      <c r="C152" s="145"/>
      <c r="D152" s="145"/>
      <c r="E152" s="145"/>
      <c r="F152" s="145"/>
      <c r="G152" s="145"/>
      <c r="H152" s="22">
        <f>I152/$I$116</f>
        <v>0.11782405105558369</v>
      </c>
      <c r="I152" s="23">
        <f>($D$161/$E$162)*G162</f>
        <v>550.62635367052644</v>
      </c>
    </row>
    <row r="153" spans="1:12" ht="15" customHeight="1" x14ac:dyDescent="0.25">
      <c r="A153" s="16">
        <v>3</v>
      </c>
      <c r="B153" s="145" t="s">
        <v>12</v>
      </c>
      <c r="C153" s="145"/>
      <c r="D153" s="145"/>
      <c r="E153" s="145"/>
      <c r="F153" s="145"/>
      <c r="G153" s="145"/>
      <c r="H153" s="22">
        <f>I153/$I$116</f>
        <v>3.8757911531442001E-2</v>
      </c>
      <c r="I153" s="23">
        <f>($D$161/$E$162)*G163</f>
        <v>181.12709002319949</v>
      </c>
    </row>
    <row r="154" spans="1:12" ht="15" customHeight="1" x14ac:dyDescent="0.25">
      <c r="A154" s="16">
        <v>4</v>
      </c>
      <c r="B154" s="145" t="s">
        <v>128</v>
      </c>
      <c r="C154" s="145"/>
      <c r="D154" s="145"/>
      <c r="E154" s="145"/>
      <c r="F154" s="145"/>
      <c r="G154" s="145"/>
      <c r="H154" s="22">
        <f>I154/$I$116</f>
        <v>0</v>
      </c>
      <c r="I154" s="23">
        <f>($D$161/$E$162)*G164</f>
        <v>0</v>
      </c>
    </row>
    <row r="155" spans="1:12" ht="15" customHeight="1" x14ac:dyDescent="0.25">
      <c r="A155" s="16">
        <v>5</v>
      </c>
      <c r="B155" s="145" t="s">
        <v>129</v>
      </c>
      <c r="C155" s="145"/>
      <c r="D155" s="145"/>
      <c r="E155" s="145"/>
      <c r="F155" s="145"/>
      <c r="G155" s="145"/>
      <c r="H155" s="22">
        <f>I155/$I$116</f>
        <v>0</v>
      </c>
      <c r="I155" s="23">
        <f>($D$161/$E$162)*G165</f>
        <v>0</v>
      </c>
    </row>
    <row r="156" spans="1:12" ht="15" customHeight="1" x14ac:dyDescent="0.25">
      <c r="A156" s="159" t="s">
        <v>130</v>
      </c>
      <c r="B156" s="159"/>
      <c r="C156" s="159"/>
      <c r="D156" s="159"/>
      <c r="E156" s="159"/>
      <c r="F156" s="159"/>
      <c r="G156" s="159"/>
      <c r="H156" s="24">
        <f>H151+H152+H153+H154+H155</f>
        <v>0.18216218419777741</v>
      </c>
      <c r="I156" s="25">
        <f>SUM(I151:I155)</f>
        <v>851.29732310903762</v>
      </c>
    </row>
    <row r="157" spans="1:12" ht="11.25" customHeight="1" x14ac:dyDescent="0.25">
      <c r="A157" s="28" t="s">
        <v>131</v>
      </c>
      <c r="B157" s="160" t="s">
        <v>132</v>
      </c>
      <c r="C157" s="160"/>
      <c r="D157" s="160"/>
      <c r="E157" s="160"/>
      <c r="F157" s="160"/>
      <c r="G157" s="160"/>
      <c r="H157" s="160"/>
      <c r="I157" s="160"/>
    </row>
    <row r="158" spans="1:12" ht="18.75" customHeight="1" x14ac:dyDescent="0.25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25">
      <c r="A159" s="161" t="s">
        <v>135</v>
      </c>
      <c r="B159" s="161"/>
      <c r="C159" s="161"/>
      <c r="D159" s="161"/>
      <c r="E159" s="161"/>
      <c r="F159" s="161"/>
      <c r="G159" s="161"/>
      <c r="H159" s="161"/>
      <c r="I159" s="161"/>
    </row>
    <row r="160" spans="1:12" ht="13.5" customHeight="1" x14ac:dyDescent="0.25">
      <c r="A160" s="162" t="s">
        <v>136</v>
      </c>
      <c r="B160" s="162"/>
      <c r="C160" s="16" t="s">
        <v>137</v>
      </c>
      <c r="D160" s="163" t="s">
        <v>138</v>
      </c>
      <c r="E160" s="163"/>
      <c r="F160" s="16" t="s">
        <v>139</v>
      </c>
      <c r="G160" s="62" t="s">
        <v>140</v>
      </c>
      <c r="H160" s="162" t="s">
        <v>141</v>
      </c>
      <c r="I160" s="162"/>
    </row>
    <row r="161" spans="1:10" ht="13.5" customHeight="1" x14ac:dyDescent="0.25">
      <c r="A161" s="155">
        <f>I116</f>
        <v>4673.2933449280872</v>
      </c>
      <c r="B161" s="155"/>
      <c r="C161" s="23">
        <f>I147</f>
        <v>1720.4929328908549</v>
      </c>
      <c r="D161" s="156">
        <f>A161+C161</f>
        <v>6393.7862778189419</v>
      </c>
      <c r="E161" s="156"/>
      <c r="F161" s="16" t="str">
        <f>B151</f>
        <v>PIS</v>
      </c>
      <c r="G161" s="63">
        <v>1.6500000000000001E-2</v>
      </c>
      <c r="H161" s="152">
        <v>6.4999999999999997E-3</v>
      </c>
      <c r="I161" s="152"/>
      <c r="J161" s="33"/>
    </row>
    <row r="162" spans="1:10" ht="13.5" customHeight="1" x14ac:dyDescent="0.25">
      <c r="A162" s="157" t="s">
        <v>142</v>
      </c>
      <c r="B162" s="157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52">
        <v>0.03</v>
      </c>
      <c r="I162" s="152"/>
    </row>
    <row r="163" spans="1:10" ht="13.5" customHeight="1" x14ac:dyDescent="0.25">
      <c r="A163" s="158" t="s">
        <v>143</v>
      </c>
      <c r="B163" s="158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52">
        <f>I11</f>
        <v>2.5000000000000001E-2</v>
      </c>
      <c r="I163" s="152"/>
    </row>
    <row r="164" spans="1:10" ht="13.5" customHeight="1" x14ac:dyDescent="0.25">
      <c r="A164" s="151" t="s">
        <v>144</v>
      </c>
      <c r="B164" s="151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52">
        <v>0</v>
      </c>
      <c r="I164" s="152"/>
    </row>
    <row r="165" spans="1:10" ht="13.5" customHeight="1" x14ac:dyDescent="0.25">
      <c r="A165" s="153" t="s">
        <v>146</v>
      </c>
      <c r="B165" s="153" t="s">
        <v>147</v>
      </c>
      <c r="C165" s="153"/>
      <c r="D165" s="153"/>
      <c r="E165" s="153"/>
      <c r="F165" s="12" t="s">
        <v>148</v>
      </c>
      <c r="G165" s="63">
        <v>0</v>
      </c>
      <c r="H165" s="152">
        <v>0</v>
      </c>
      <c r="I165" s="152"/>
    </row>
    <row r="166" spans="1:10" ht="18" customHeight="1" x14ac:dyDescent="0.25">
      <c r="A166" s="153"/>
      <c r="B166" s="153"/>
      <c r="C166" s="153"/>
      <c r="D166" s="153"/>
      <c r="E166" s="153"/>
      <c r="F166" s="3" t="s">
        <v>149</v>
      </c>
      <c r="G166" s="70">
        <f>SUM(G161:G165)</f>
        <v>0.11749999999999999</v>
      </c>
      <c r="H166" s="154">
        <f>SUM(H161:I165)</f>
        <v>6.1499999999999999E-2</v>
      </c>
      <c r="I166" s="154"/>
    </row>
    <row r="167" spans="1:10" ht="18" customHeight="1" x14ac:dyDescent="0.25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25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25">
      <c r="A169" s="146" t="s">
        <v>152</v>
      </c>
      <c r="B169" s="146"/>
      <c r="C169" s="146"/>
      <c r="D169" s="146"/>
      <c r="E169" s="146"/>
      <c r="F169" s="146"/>
      <c r="G169" s="146"/>
      <c r="H169" s="46">
        <f>H156</f>
        <v>0.18216218419777741</v>
      </c>
      <c r="I169" s="47">
        <f>I156</f>
        <v>851.29732310903762</v>
      </c>
    </row>
    <row r="170" spans="1:10" ht="4.5" customHeight="1" x14ac:dyDescent="0.25"/>
    <row r="171" spans="1:10" ht="11.25" customHeight="1" x14ac:dyDescent="0.25">
      <c r="A171" s="150" t="s">
        <v>153</v>
      </c>
      <c r="B171" s="150"/>
      <c r="C171" s="150"/>
      <c r="D171" s="150"/>
      <c r="E171" s="150"/>
      <c r="F171" s="150"/>
      <c r="G171" s="150"/>
      <c r="H171" s="150"/>
      <c r="I171" s="150"/>
    </row>
    <row r="172" spans="1:10" ht="11.25" customHeight="1" x14ac:dyDescent="0.25">
      <c r="A172" s="147" t="s">
        <v>31</v>
      </c>
      <c r="B172" s="147"/>
      <c r="C172" s="147"/>
      <c r="D172" s="147"/>
      <c r="E172" s="147"/>
      <c r="F172" s="147"/>
      <c r="G172" s="147"/>
      <c r="H172" s="147"/>
      <c r="I172" s="147"/>
    </row>
    <row r="173" spans="1:10" ht="15" customHeight="1" x14ac:dyDescent="0.25">
      <c r="A173" s="16">
        <v>1</v>
      </c>
      <c r="B173" s="145" t="s">
        <v>154</v>
      </c>
      <c r="C173" s="145"/>
      <c r="D173" s="145"/>
      <c r="E173" s="145"/>
      <c r="F173" s="145"/>
      <c r="G173" s="145"/>
      <c r="H173" s="22">
        <f>I173/$G$196</f>
        <v>0.31020458915481919</v>
      </c>
      <c r="I173" s="72">
        <f>I46</f>
        <v>2247.4581818181819</v>
      </c>
    </row>
    <row r="174" spans="1:10" ht="15" customHeight="1" x14ac:dyDescent="0.25">
      <c r="A174" s="16">
        <v>2</v>
      </c>
      <c r="B174" s="145" t="s">
        <v>155</v>
      </c>
      <c r="C174" s="145"/>
      <c r="D174" s="145"/>
      <c r="E174" s="145"/>
      <c r="F174" s="145"/>
      <c r="G174" s="145"/>
      <c r="H174" s="22">
        <f>I174/$G$196</f>
        <v>0.24441702774095364</v>
      </c>
      <c r="I174" s="72">
        <f>I66+I78+I85+I89</f>
        <v>1770.8217994735421</v>
      </c>
    </row>
    <row r="175" spans="1:10" ht="15" customHeight="1" x14ac:dyDescent="0.25">
      <c r="A175" s="16">
        <v>3</v>
      </c>
      <c r="B175" s="145" t="s">
        <v>156</v>
      </c>
      <c r="C175" s="145"/>
      <c r="D175" s="145"/>
      <c r="E175" s="145"/>
      <c r="F175" s="145"/>
      <c r="G175" s="145"/>
      <c r="H175" s="22">
        <f>I175/$G$196</f>
        <v>9.040797866741894E-2</v>
      </c>
      <c r="I175" s="72">
        <f>I102</f>
        <v>655.01336363636358</v>
      </c>
    </row>
    <row r="176" spans="1:10" s="27" customFormat="1" ht="15" customHeight="1" x14ac:dyDescent="0.25">
      <c r="A176" s="146" t="s">
        <v>157</v>
      </c>
      <c r="B176" s="146"/>
      <c r="C176" s="146"/>
      <c r="D176" s="146"/>
      <c r="E176" s="146"/>
      <c r="F176" s="146"/>
      <c r="G176" s="146"/>
      <c r="H176" s="46">
        <f>H173+H174+H175</f>
        <v>0.64502959556319173</v>
      </c>
      <c r="I176" s="47">
        <f>SUM(I173:I175)</f>
        <v>4673.2933449280872</v>
      </c>
      <c r="J176" s="34"/>
    </row>
    <row r="177" spans="1:11" ht="4.5" customHeight="1" x14ac:dyDescent="0.25"/>
    <row r="178" spans="1:11" ht="11.25" customHeight="1" x14ac:dyDescent="0.25">
      <c r="A178" s="147" t="s">
        <v>101</v>
      </c>
      <c r="B178" s="147"/>
      <c r="C178" s="147"/>
      <c r="D178" s="147"/>
      <c r="E178" s="147"/>
      <c r="F178" s="147"/>
      <c r="G178" s="147"/>
      <c r="H178" s="147"/>
      <c r="I178" s="147"/>
    </row>
    <row r="179" spans="1:11" ht="15" customHeight="1" x14ac:dyDescent="0.25">
      <c r="A179" s="16">
        <v>1</v>
      </c>
      <c r="B179" s="145" t="s">
        <v>158</v>
      </c>
      <c r="C179" s="145"/>
      <c r="D179" s="145"/>
      <c r="E179" s="145"/>
      <c r="F179" s="145"/>
      <c r="G179" s="145"/>
      <c r="H179" s="22">
        <f>I179/$G$196</f>
        <v>0.12498442338779386</v>
      </c>
      <c r="I179" s="23">
        <f>I127</f>
        <v>905.52259625834472</v>
      </c>
    </row>
    <row r="180" spans="1:11" ht="15" customHeight="1" x14ac:dyDescent="0.25">
      <c r="A180" s="16">
        <v>2</v>
      </c>
      <c r="B180" s="145" t="s">
        <v>159</v>
      </c>
      <c r="C180" s="145"/>
      <c r="D180" s="145"/>
      <c r="E180" s="145"/>
      <c r="F180" s="145"/>
      <c r="G180" s="145"/>
      <c r="H180" s="22">
        <f>I180/$G$196</f>
        <v>2.070369484498252E-2</v>
      </c>
      <c r="I180" s="23">
        <f>I137</f>
        <v>150</v>
      </c>
    </row>
    <row r="181" spans="1:11" ht="15" customHeight="1" x14ac:dyDescent="0.25">
      <c r="A181" s="16">
        <v>3</v>
      </c>
      <c r="B181" s="145" t="s">
        <v>160</v>
      </c>
      <c r="C181" s="145"/>
      <c r="D181" s="145"/>
      <c r="E181" s="145"/>
      <c r="F181" s="145"/>
      <c r="G181" s="145"/>
      <c r="H181" s="22">
        <f>I181/$G$196</f>
        <v>9.1782286204031949E-2</v>
      </c>
      <c r="I181" s="23">
        <f>I141</f>
        <v>664.97033663251023</v>
      </c>
    </row>
    <row r="182" spans="1:11" ht="15" customHeight="1" x14ac:dyDescent="0.25">
      <c r="A182" s="146" t="s">
        <v>161</v>
      </c>
      <c r="B182" s="146"/>
      <c r="C182" s="146"/>
      <c r="D182" s="146"/>
      <c r="E182" s="146"/>
      <c r="F182" s="146"/>
      <c r="G182" s="146"/>
      <c r="H182" s="46">
        <f>H179+H180+H181</f>
        <v>0.23747040443680834</v>
      </c>
      <c r="I182" s="47">
        <f>I179+I180+I181</f>
        <v>1720.4929328908549</v>
      </c>
    </row>
    <row r="183" spans="1:11" ht="4.5" customHeight="1" x14ac:dyDescent="0.25"/>
    <row r="184" spans="1:11" ht="11.25" customHeight="1" x14ac:dyDescent="0.25">
      <c r="A184" s="147" t="s">
        <v>124</v>
      </c>
      <c r="B184" s="147"/>
      <c r="C184" s="147"/>
      <c r="D184" s="147"/>
      <c r="E184" s="147"/>
      <c r="F184" s="147"/>
      <c r="G184" s="147"/>
      <c r="H184" s="147"/>
      <c r="I184" s="147"/>
    </row>
    <row r="185" spans="1:11" ht="15" customHeight="1" x14ac:dyDescent="0.25">
      <c r="A185" s="16">
        <v>1</v>
      </c>
      <c r="B185" s="145" t="s">
        <v>162</v>
      </c>
      <c r="C185" s="145"/>
      <c r="D185" s="145"/>
      <c r="E185" s="145"/>
      <c r="F185" s="145"/>
      <c r="G185" s="145"/>
      <c r="H185" s="22">
        <f>I185/$G$196</f>
        <v>0.11750000000000001</v>
      </c>
      <c r="I185" s="23">
        <f>I156</f>
        <v>851.29732310903762</v>
      </c>
    </row>
    <row r="186" spans="1:11" ht="15" customHeight="1" x14ac:dyDescent="0.25">
      <c r="A186" s="146" t="s">
        <v>163</v>
      </c>
      <c r="B186" s="146"/>
      <c r="C186" s="146"/>
      <c r="D186" s="146"/>
      <c r="E186" s="146"/>
      <c r="F186" s="146"/>
      <c r="G186" s="146"/>
      <c r="H186" s="46">
        <f>H185</f>
        <v>0.11750000000000001</v>
      </c>
      <c r="I186" s="47">
        <f>I156</f>
        <v>851.29732310903762</v>
      </c>
      <c r="K186" s="40"/>
    </row>
    <row r="187" spans="1:11" ht="4.5" customHeight="1" x14ac:dyDescent="0.25"/>
    <row r="188" spans="1:11" ht="11.25" customHeight="1" x14ac:dyDescent="0.25">
      <c r="A188" s="135" t="s">
        <v>182</v>
      </c>
      <c r="B188" s="135"/>
      <c r="C188" s="135"/>
      <c r="D188" s="135"/>
      <c r="E188" s="135"/>
      <c r="F188" s="135"/>
      <c r="G188" s="135"/>
      <c r="H188" s="135"/>
      <c r="I188" s="135"/>
    </row>
    <row r="189" spans="1:11" ht="4.9000000000000004" customHeight="1" x14ac:dyDescent="0.25">
      <c r="A189" s="131"/>
      <c r="B189" s="131"/>
      <c r="C189" s="131"/>
      <c r="D189" s="131"/>
      <c r="E189" s="131"/>
      <c r="F189" s="131"/>
      <c r="G189" s="131"/>
      <c r="H189" s="131"/>
      <c r="I189" s="131"/>
    </row>
    <row r="190" spans="1:11" ht="22.5" customHeight="1" x14ac:dyDescent="0.25">
      <c r="A190" s="132" t="s">
        <v>198</v>
      </c>
      <c r="B190" s="133"/>
      <c r="C190" s="133"/>
      <c r="D190" s="133"/>
      <c r="E190" s="133"/>
      <c r="F190" s="133"/>
      <c r="G190" s="133"/>
      <c r="H190" s="134"/>
      <c r="I190" s="94">
        <f>I123*H196</f>
        <v>905.52259625834472</v>
      </c>
    </row>
    <row r="191" spans="1:11" ht="4.5" customHeight="1" x14ac:dyDescent="0.25">
      <c r="A191" s="93"/>
      <c r="B191" s="93"/>
      <c r="C191" s="93"/>
      <c r="D191" s="93"/>
      <c r="E191" s="93"/>
      <c r="F191" s="93"/>
      <c r="G191" s="104"/>
      <c r="H191" s="104"/>
      <c r="I191" s="104"/>
    </row>
    <row r="192" spans="1:11" ht="40.5" customHeight="1" x14ac:dyDescent="0.25">
      <c r="A192" s="135" t="s">
        <v>180</v>
      </c>
      <c r="B192" s="135"/>
      <c r="C192" s="135"/>
      <c r="D192" s="135"/>
      <c r="E192" s="135"/>
      <c r="F192" s="132"/>
      <c r="G192" s="136" t="s">
        <v>184</v>
      </c>
      <c r="H192" s="137"/>
      <c r="I192" s="138"/>
    </row>
    <row r="193" spans="1:9" ht="11.25" customHeight="1" x14ac:dyDescent="0.25">
      <c r="A193" s="135"/>
      <c r="B193" s="135"/>
      <c r="C193" s="135"/>
      <c r="D193" s="135"/>
      <c r="E193" s="135"/>
      <c r="F193" s="135"/>
      <c r="G193" s="105"/>
      <c r="H193" s="106"/>
      <c r="I193" s="107">
        <f>((H70+H76+H77+H82+H83+H84)+((H70+H76+H77+H82+H83+H84)*H66))*I46*H196</f>
        <v>865.32136549029826</v>
      </c>
    </row>
    <row r="194" spans="1:9" ht="4.9000000000000004" customHeight="1" x14ac:dyDescent="0.25">
      <c r="A194" s="131"/>
      <c r="B194" s="131"/>
      <c r="C194" s="131"/>
      <c r="D194" s="131"/>
      <c r="E194" s="131"/>
      <c r="F194" s="131"/>
      <c r="G194" s="131"/>
      <c r="H194" s="131"/>
      <c r="I194" s="131"/>
    </row>
    <row r="195" spans="1:9" ht="35.450000000000003" customHeight="1" x14ac:dyDescent="0.25">
      <c r="A195" s="139" t="s">
        <v>181</v>
      </c>
      <c r="B195" s="140"/>
      <c r="C195" s="140"/>
      <c r="D195" s="140"/>
      <c r="E195" s="140"/>
      <c r="F195" s="141"/>
      <c r="G195" s="81" t="s">
        <v>164</v>
      </c>
      <c r="H195" s="81" t="s">
        <v>165</v>
      </c>
      <c r="I195" s="81" t="s">
        <v>166</v>
      </c>
    </row>
    <row r="196" spans="1:9" ht="14.45" customHeight="1" x14ac:dyDescent="0.25">
      <c r="A196" s="142"/>
      <c r="B196" s="143"/>
      <c r="C196" s="143"/>
      <c r="D196" s="143"/>
      <c r="E196" s="143"/>
      <c r="F196" s="144"/>
      <c r="G196" s="88">
        <f>I176+I182+I186</f>
        <v>7245.0836009279792</v>
      </c>
      <c r="H196" s="80">
        <f>IF(D6="12x36",2,1)</f>
        <v>1</v>
      </c>
      <c r="I196" s="89">
        <f>G196*H196</f>
        <v>7245.0836009279792</v>
      </c>
    </row>
  </sheetData>
  <mergeCells count="18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H21:H23"/>
    <mergeCell ref="I21:I23"/>
    <mergeCell ref="A24:F24"/>
    <mergeCell ref="A25:F25"/>
    <mergeCell ref="A26:F27"/>
    <mergeCell ref="A28:F28"/>
    <mergeCell ref="A15:F17"/>
    <mergeCell ref="G15:G17"/>
    <mergeCell ref="A18:F20"/>
    <mergeCell ref="G18:G20"/>
    <mergeCell ref="A21:F23"/>
    <mergeCell ref="G21:G23"/>
    <mergeCell ref="B40:G40"/>
    <mergeCell ref="B41:G41"/>
    <mergeCell ref="B42:G42"/>
    <mergeCell ref="B43:G43"/>
    <mergeCell ref="B44:G44"/>
    <mergeCell ref="B45:G45"/>
    <mergeCell ref="A29:F29"/>
    <mergeCell ref="A31:I35"/>
    <mergeCell ref="A36:I36"/>
    <mergeCell ref="B37:G37"/>
    <mergeCell ref="B38:G38"/>
    <mergeCell ref="B39:G39"/>
    <mergeCell ref="B61:G61"/>
    <mergeCell ref="B62:G62"/>
    <mergeCell ref="B63:G63"/>
    <mergeCell ref="B64:G64"/>
    <mergeCell ref="B65:G65"/>
    <mergeCell ref="A66:G66"/>
    <mergeCell ref="A46:G46"/>
    <mergeCell ref="A47:I56"/>
    <mergeCell ref="B57:G57"/>
    <mergeCell ref="B58:G58"/>
    <mergeCell ref="B59:G59"/>
    <mergeCell ref="B60:G60"/>
    <mergeCell ref="B73:G73"/>
    <mergeCell ref="B74:G74"/>
    <mergeCell ref="B75:G75"/>
    <mergeCell ref="B76:G76"/>
    <mergeCell ref="B77:G77"/>
    <mergeCell ref="A78:G78"/>
    <mergeCell ref="A67:I67"/>
    <mergeCell ref="A68:I68"/>
    <mergeCell ref="B69:G69"/>
    <mergeCell ref="B70:G70"/>
    <mergeCell ref="B71:G71"/>
    <mergeCell ref="B72:G72"/>
    <mergeCell ref="A85:G85"/>
    <mergeCell ref="B87:G87"/>
    <mergeCell ref="B88:G88"/>
    <mergeCell ref="A89:G89"/>
    <mergeCell ref="A91:G91"/>
    <mergeCell ref="B93:G93"/>
    <mergeCell ref="B79:I79"/>
    <mergeCell ref="B80:I80"/>
    <mergeCell ref="B81:G81"/>
    <mergeCell ref="B82:G82"/>
    <mergeCell ref="B83:G83"/>
    <mergeCell ref="B84:G84"/>
    <mergeCell ref="B100:G100"/>
    <mergeCell ref="B101:G101"/>
    <mergeCell ref="A102:G102"/>
    <mergeCell ref="B103:G103"/>
    <mergeCell ref="A104:I104"/>
    <mergeCell ref="A105:B105"/>
    <mergeCell ref="B94:G94"/>
    <mergeCell ref="B95:G95"/>
    <mergeCell ref="B96:G96"/>
    <mergeCell ref="B97:G97"/>
    <mergeCell ref="B98:G98"/>
    <mergeCell ref="B99:G99"/>
    <mergeCell ref="A113:B113"/>
    <mergeCell ref="A114:B114"/>
    <mergeCell ref="A116:G116"/>
    <mergeCell ref="A118:I118"/>
    <mergeCell ref="B119:G119"/>
    <mergeCell ref="B120:G120"/>
    <mergeCell ref="A106:B106"/>
    <mergeCell ref="A108:I108"/>
    <mergeCell ref="A109:B109"/>
    <mergeCell ref="A110:B110"/>
    <mergeCell ref="A112:E112"/>
    <mergeCell ref="F112:I112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D35" sqref="D35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16384" width="8.42578125" style="73"/>
  </cols>
  <sheetData>
    <row r="1" spans="1:4" ht="44.25" customHeight="1" x14ac:dyDescent="0.25">
      <c r="A1" s="214" t="s">
        <v>203</v>
      </c>
      <c r="B1" s="215"/>
      <c r="C1" s="215"/>
      <c r="D1" s="216"/>
    </row>
    <row r="2" spans="1:4" ht="34.5" customHeight="1" x14ac:dyDescent="0.25">
      <c r="A2" s="211" t="s">
        <v>204</v>
      </c>
      <c r="B2" s="212"/>
      <c r="C2" s="212"/>
      <c r="D2" s="213"/>
    </row>
    <row r="3" spans="1:4" ht="30" x14ac:dyDescent="0.25">
      <c r="A3" s="103" t="s">
        <v>206</v>
      </c>
      <c r="B3" s="103" t="s">
        <v>195</v>
      </c>
      <c r="C3" s="103" t="s">
        <v>196</v>
      </c>
      <c r="D3" s="103" t="s">
        <v>197</v>
      </c>
    </row>
    <row r="4" spans="1:4" x14ac:dyDescent="0.25">
      <c r="A4" s="100"/>
      <c r="B4" s="98"/>
      <c r="C4" s="95"/>
      <c r="D4" s="95"/>
    </row>
    <row r="5" spans="1:4" x14ac:dyDescent="0.25">
      <c r="A5" s="101"/>
      <c r="B5" s="99"/>
      <c r="C5" s="96"/>
      <c r="D5" s="96"/>
    </row>
    <row r="6" spans="1:4" x14ac:dyDescent="0.25">
      <c r="A6" s="100"/>
      <c r="B6" s="98"/>
      <c r="C6" s="95"/>
      <c r="D6" s="95"/>
    </row>
    <row r="7" spans="1:4" x14ac:dyDescent="0.25">
      <c r="A7" s="100"/>
      <c r="B7" s="98"/>
      <c r="C7" s="95"/>
      <c r="D7" s="95"/>
    </row>
    <row r="8" spans="1:4" x14ac:dyDescent="0.25">
      <c r="A8" s="100"/>
      <c r="B8" s="98"/>
      <c r="C8" s="95"/>
      <c r="D8" s="95"/>
    </row>
    <row r="9" spans="1:4" x14ac:dyDescent="0.25">
      <c r="A9" s="100"/>
      <c r="B9" s="98"/>
      <c r="C9" s="95"/>
      <c r="D9" s="95"/>
    </row>
    <row r="10" spans="1:4" x14ac:dyDescent="0.25">
      <c r="A10" s="100"/>
      <c r="B10" s="98"/>
      <c r="C10" s="95"/>
      <c r="D10" s="95"/>
    </row>
    <row r="11" spans="1:4" x14ac:dyDescent="0.25">
      <c r="A11" s="100"/>
      <c r="B11" s="98"/>
      <c r="C11" s="95"/>
      <c r="D11" s="95"/>
    </row>
    <row r="12" spans="1:4" x14ac:dyDescent="0.25">
      <c r="A12" s="100"/>
      <c r="B12" s="98"/>
      <c r="C12" s="95"/>
      <c r="D12" s="95"/>
    </row>
    <row r="13" spans="1:4" x14ac:dyDescent="0.25">
      <c r="A13" s="100"/>
      <c r="B13" s="98"/>
      <c r="C13" s="95"/>
      <c r="D13" s="95"/>
    </row>
    <row r="14" spans="1:4" x14ac:dyDescent="0.25">
      <c r="A14" s="100"/>
      <c r="B14" s="98"/>
      <c r="C14" s="95"/>
      <c r="D14" s="95"/>
    </row>
    <row r="15" spans="1:4" x14ac:dyDescent="0.25">
      <c r="A15" s="100"/>
      <c r="B15" s="98"/>
      <c r="C15" s="95"/>
      <c r="D15" s="95"/>
    </row>
    <row r="16" spans="1:4" x14ac:dyDescent="0.25">
      <c r="A16" s="100"/>
      <c r="B16" s="98"/>
      <c r="C16" s="95"/>
      <c r="D16" s="95"/>
    </row>
    <row r="17" spans="1:4" x14ac:dyDescent="0.25">
      <c r="A17" s="100"/>
      <c r="B17" s="98"/>
      <c r="C17" s="95"/>
      <c r="D17" s="95"/>
    </row>
    <row r="18" spans="1:4" x14ac:dyDescent="0.25">
      <c r="A18" s="100"/>
      <c r="B18" s="98"/>
      <c r="C18" s="95"/>
      <c r="D18" s="95"/>
    </row>
    <row r="19" spans="1:4" x14ac:dyDescent="0.25">
      <c r="A19" s="100"/>
      <c r="B19" s="98"/>
      <c r="C19" s="95"/>
      <c r="D19" s="95"/>
    </row>
    <row r="20" spans="1:4" x14ac:dyDescent="0.25">
      <c r="A20" s="100"/>
      <c r="B20" s="98"/>
      <c r="C20" s="95"/>
      <c r="D20" s="95"/>
    </row>
    <row r="21" spans="1:4" x14ac:dyDescent="0.25">
      <c r="A21" s="100"/>
      <c r="B21" s="98"/>
      <c r="C21" s="95"/>
      <c r="D21" s="95"/>
    </row>
    <row r="22" spans="1:4" x14ac:dyDescent="0.25">
      <c r="A22" s="100"/>
      <c r="B22" s="98"/>
      <c r="C22" s="95"/>
      <c r="D22" s="95"/>
    </row>
    <row r="23" spans="1:4" x14ac:dyDescent="0.25">
      <c r="A23" s="100"/>
      <c r="B23" s="98"/>
      <c r="C23" s="95"/>
      <c r="D23" s="95"/>
    </row>
    <row r="24" spans="1:4" x14ac:dyDescent="0.25">
      <c r="A24" s="100"/>
      <c r="B24" s="98"/>
      <c r="C24" s="95"/>
      <c r="D24" s="95"/>
    </row>
    <row r="25" spans="1:4" x14ac:dyDescent="0.25">
      <c r="A25" s="100"/>
      <c r="B25" s="98"/>
      <c r="C25" s="95"/>
      <c r="D25" s="95"/>
    </row>
    <row r="26" spans="1:4" x14ac:dyDescent="0.25">
      <c r="A26" s="100"/>
      <c r="B26" s="98"/>
      <c r="C26" s="95"/>
      <c r="D26" s="95"/>
    </row>
    <row r="27" spans="1:4" x14ac:dyDescent="0.25">
      <c r="A27" s="100"/>
      <c r="B27" s="98"/>
      <c r="C27" s="95"/>
      <c r="D27" s="95"/>
    </row>
    <row r="28" spans="1:4" x14ac:dyDescent="0.25">
      <c r="A28" s="100"/>
      <c r="B28" s="98"/>
      <c r="C28" s="95"/>
      <c r="D28" s="95"/>
    </row>
    <row r="29" spans="1:4" x14ac:dyDescent="0.25">
      <c r="A29" s="100"/>
      <c r="B29" s="98"/>
      <c r="C29" s="95"/>
      <c r="D29" s="95"/>
    </row>
    <row r="30" spans="1:4" x14ac:dyDescent="0.25">
      <c r="A30" s="100"/>
      <c r="B30" s="98"/>
      <c r="C30" s="95"/>
      <c r="D30" s="95"/>
    </row>
    <row r="31" spans="1:4" x14ac:dyDescent="0.25">
      <c r="A31" s="100"/>
      <c r="B31" s="98"/>
      <c r="C31" s="95"/>
      <c r="D31" s="95"/>
    </row>
    <row r="32" spans="1:4" x14ac:dyDescent="0.25">
      <c r="A32" s="100"/>
      <c r="B32" s="98"/>
      <c r="C32" s="95"/>
      <c r="D32" s="95"/>
    </row>
    <row r="33" spans="1:4" x14ac:dyDescent="0.25">
      <c r="A33" s="100"/>
      <c r="B33" s="98"/>
      <c r="C33" s="95"/>
      <c r="D33" s="97"/>
    </row>
    <row r="34" spans="1:4" ht="6" customHeight="1" x14ac:dyDescent="0.25">
      <c r="A34" s="122"/>
      <c r="B34" s="123"/>
      <c r="C34" s="123"/>
      <c r="D34" s="123"/>
    </row>
    <row r="35" spans="1:4" ht="27.75" customHeight="1" x14ac:dyDescent="0.25">
      <c r="A35" s="125" t="s">
        <v>190</v>
      </c>
      <c r="B35" s="126"/>
      <c r="C35" s="126"/>
      <c r="D35" s="102">
        <f>SUM(D4:D33)</f>
        <v>0</v>
      </c>
    </row>
    <row r="36" spans="1:4" ht="6.75" customHeight="1" x14ac:dyDescent="0.25">
      <c r="A36" s="122"/>
      <c r="B36" s="123"/>
      <c r="C36" s="123"/>
      <c r="D36" s="123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50"/>
  <sheetViews>
    <sheetView tabSelected="1" view="pageBreakPreview" topLeftCell="A19" zoomScaleNormal="100" workbookViewId="0">
      <selection activeCell="G2" sqref="G2"/>
    </sheetView>
  </sheetViews>
  <sheetFormatPr defaultColWidth="8.42578125" defaultRowHeight="15" x14ac:dyDescent="0.25"/>
  <cols>
    <col min="1" max="1" width="31.5703125" style="73" customWidth="1"/>
    <col min="2" max="2" width="24.42578125" style="73" customWidth="1"/>
    <col min="3" max="3" width="16.5703125" style="73" customWidth="1"/>
    <col min="4" max="4" width="17.42578125" style="73" customWidth="1"/>
    <col min="5" max="5" width="7.28515625" style="73" customWidth="1"/>
    <col min="6" max="6" width="17.7109375" style="73" customWidth="1"/>
    <col min="7" max="7" width="15.5703125" style="73" customWidth="1"/>
    <col min="8" max="8" width="15.42578125" style="73" customWidth="1"/>
    <col min="9" max="9" width="14.85546875" style="73" customWidth="1"/>
    <col min="10" max="10" width="18" style="73" customWidth="1"/>
    <col min="11" max="11" width="15" style="73" customWidth="1"/>
    <col min="12" max="16384" width="8.42578125" style="73"/>
  </cols>
  <sheetData>
    <row r="1" spans="1:11" ht="76.5" customHeight="1" x14ac:dyDescent="0.25">
      <c r="A1" s="84" t="s">
        <v>167</v>
      </c>
      <c r="B1" s="84" t="s">
        <v>168</v>
      </c>
      <c r="C1" s="83" t="s">
        <v>208</v>
      </c>
      <c r="D1" s="83" t="s">
        <v>169</v>
      </c>
      <c r="E1" s="85" t="s">
        <v>170</v>
      </c>
      <c r="F1" s="85" t="s">
        <v>258</v>
      </c>
      <c r="G1" s="85" t="s">
        <v>259</v>
      </c>
      <c r="H1" s="86" t="s">
        <v>199</v>
      </c>
      <c r="I1" s="87" t="s">
        <v>200</v>
      </c>
      <c r="J1" s="87" t="s">
        <v>179</v>
      </c>
      <c r="K1" s="86" t="s">
        <v>205</v>
      </c>
    </row>
    <row r="2" spans="1:11" x14ac:dyDescent="0.25">
      <c r="A2" s="74" t="s">
        <v>213</v>
      </c>
      <c r="B2" s="74" t="s">
        <v>210</v>
      </c>
      <c r="C2" s="75" t="s">
        <v>214</v>
      </c>
      <c r="D2" s="75" t="s">
        <v>212</v>
      </c>
      <c r="E2" s="76">
        <v>1</v>
      </c>
      <c r="F2" s="112">
        <f>'Limpeza Montenegro 30h'!I190</f>
        <v>656.20947719375863</v>
      </c>
      <c r="G2" s="111">
        <f t="shared" ref="G2:G14" si="0">F2*E2</f>
        <v>656.20947719375863</v>
      </c>
      <c r="H2" s="108">
        <f>'Limpeza Montenegro 30h'!I193</f>
        <v>648.99102411772367</v>
      </c>
      <c r="I2" s="108">
        <f t="shared" ref="I2:I42" si="1">H2*E2</f>
        <v>648.99102411772367</v>
      </c>
      <c r="J2" s="110">
        <f>'Limpeza Montenegro 30h'!I196</f>
        <v>5293.0768060441769</v>
      </c>
      <c r="K2" s="110">
        <f t="shared" ref="K2:K7" si="2">E2*J2</f>
        <v>5293.0768060441769</v>
      </c>
    </row>
    <row r="3" spans="1:11" x14ac:dyDescent="0.25">
      <c r="A3" s="74" t="s">
        <v>213</v>
      </c>
      <c r="B3" s="74" t="s">
        <v>210</v>
      </c>
      <c r="C3" s="75" t="s">
        <v>215</v>
      </c>
      <c r="D3" s="75" t="s">
        <v>216</v>
      </c>
      <c r="E3" s="76">
        <v>1</v>
      </c>
      <c r="F3" s="112">
        <f>'Limpeza Montenegro 44h'!I190</f>
        <v>985.88819588417903</v>
      </c>
      <c r="G3" s="111">
        <f t="shared" si="0"/>
        <v>985.88819588417903</v>
      </c>
      <c r="H3" s="108">
        <f>'Limpeza Montenegro 44h'!I193</f>
        <v>951.85350203932796</v>
      </c>
      <c r="I3" s="108">
        <f t="shared" si="1"/>
        <v>951.85350203932796</v>
      </c>
      <c r="J3" s="110">
        <f>'Limpeza Montenegro 44h'!I196</f>
        <v>7818.2275510995332</v>
      </c>
      <c r="K3" s="110">
        <f t="shared" si="2"/>
        <v>7818.2275510995332</v>
      </c>
    </row>
    <row r="4" spans="1:11" x14ac:dyDescent="0.25">
      <c r="A4" s="74" t="s">
        <v>213</v>
      </c>
      <c r="B4" s="74" t="s">
        <v>210</v>
      </c>
      <c r="C4" s="75" t="s">
        <v>217</v>
      </c>
      <c r="D4" s="75" t="s">
        <v>212</v>
      </c>
      <c r="E4" s="76">
        <v>1</v>
      </c>
      <c r="F4" s="112">
        <f>'Limpeza Montenegro 20h'!I190</f>
        <v>455.2954781291723</v>
      </c>
      <c r="G4" s="111">
        <f t="shared" si="0"/>
        <v>455.2954781291723</v>
      </c>
      <c r="H4" s="108">
        <f>'Limpeza Montenegro 20h'!I193</f>
        <v>432.66068274514913</v>
      </c>
      <c r="I4" s="108">
        <f t="shared" si="1"/>
        <v>432.66068274514913</v>
      </c>
      <c r="J4" s="110">
        <f>'Limpeza Montenegro 20h'!I196</f>
        <v>3758.1734996163054</v>
      </c>
      <c r="K4" s="110">
        <f t="shared" si="2"/>
        <v>3758.1734996163054</v>
      </c>
    </row>
    <row r="5" spans="1:11" x14ac:dyDescent="0.25">
      <c r="A5" s="74" t="s">
        <v>213</v>
      </c>
      <c r="B5" s="74" t="s">
        <v>218</v>
      </c>
      <c r="C5" s="75" t="s">
        <v>219</v>
      </c>
      <c r="D5" s="75" t="s">
        <v>212</v>
      </c>
      <c r="E5" s="76">
        <v>1</v>
      </c>
      <c r="F5" s="112">
        <f>'Limpeza Barão 12h'!I190</f>
        <v>272.58087887750349</v>
      </c>
      <c r="G5" s="111">
        <f t="shared" si="0"/>
        <v>272.58087887750349</v>
      </c>
      <c r="H5" s="108">
        <f>'Limpeza Barão 12h'!I193</f>
        <v>259.5964096470895</v>
      </c>
      <c r="I5" s="108">
        <f t="shared" si="1"/>
        <v>259.5964096470895</v>
      </c>
      <c r="J5" s="110">
        <f>'Limpeza Barão 12h'!I196</f>
        <v>2143.3710133957538</v>
      </c>
      <c r="K5" s="110">
        <f t="shared" si="2"/>
        <v>2143.3710133957538</v>
      </c>
    </row>
    <row r="6" spans="1:11" x14ac:dyDescent="0.25">
      <c r="A6" s="74" t="s">
        <v>213</v>
      </c>
      <c r="B6" s="74" t="s">
        <v>220</v>
      </c>
      <c r="C6" s="75" t="s">
        <v>217</v>
      </c>
      <c r="D6" s="75" t="s">
        <v>212</v>
      </c>
      <c r="E6" s="76">
        <v>1</v>
      </c>
      <c r="F6" s="112">
        <f>'Limpeza Bom Princípio 20h'!I190</f>
        <v>455.29547812917235</v>
      </c>
      <c r="G6" s="111">
        <f t="shared" si="0"/>
        <v>455.29547812917235</v>
      </c>
      <c r="H6" s="108">
        <f>'Limpeza Bom Princípio 20h'!I193</f>
        <v>432.66068274514913</v>
      </c>
      <c r="I6" s="108">
        <f t="shared" si="1"/>
        <v>432.66068274514913</v>
      </c>
      <c r="J6" s="110">
        <f>'Limpeza Bom Princípio 20h'!I196</f>
        <v>3580.1011955456288</v>
      </c>
      <c r="K6" s="110">
        <f t="shared" si="2"/>
        <v>3580.1011955456288</v>
      </c>
    </row>
    <row r="7" spans="1:11" x14ac:dyDescent="0.25">
      <c r="A7" s="74" t="s">
        <v>213</v>
      </c>
      <c r="B7" s="74" t="s">
        <v>221</v>
      </c>
      <c r="C7" s="75" t="s">
        <v>219</v>
      </c>
      <c r="D7" s="75" t="s">
        <v>212</v>
      </c>
      <c r="E7" s="76">
        <v>1</v>
      </c>
      <c r="F7" s="112">
        <f>'Limpeza Brochier 12h'!I190</f>
        <v>272.58087887750349</v>
      </c>
      <c r="G7" s="111">
        <f t="shared" si="0"/>
        <v>272.58087887750349</v>
      </c>
      <c r="H7" s="108">
        <f>'Limpeza Brochier 12h'!I193</f>
        <v>259.5964096470895</v>
      </c>
      <c r="I7" s="108">
        <f t="shared" si="1"/>
        <v>259.5964096470895</v>
      </c>
      <c r="J7" s="110">
        <f>'Limpeza Brochier 12h'!I196</f>
        <v>2119.2203540898859</v>
      </c>
      <c r="K7" s="110">
        <f t="shared" si="2"/>
        <v>2119.2203540898859</v>
      </c>
    </row>
    <row r="8" spans="1:11" x14ac:dyDescent="0.25">
      <c r="A8" s="74" t="s">
        <v>213</v>
      </c>
      <c r="B8" s="74" t="s">
        <v>222</v>
      </c>
      <c r="C8" s="75" t="s">
        <v>217</v>
      </c>
      <c r="D8" s="75" t="s">
        <v>212</v>
      </c>
      <c r="E8" s="76">
        <v>1</v>
      </c>
      <c r="F8" s="112">
        <f>'Limpeza Feliz 20h'!I190</f>
        <v>455.29547812917235</v>
      </c>
      <c r="G8" s="111">
        <f t="shared" si="0"/>
        <v>455.29547812917235</v>
      </c>
      <c r="H8" s="108">
        <f>'Limpeza Feliz 20h'!I193</f>
        <v>432.66068274514913</v>
      </c>
      <c r="I8" s="108">
        <f t="shared" si="1"/>
        <v>432.66068274514913</v>
      </c>
      <c r="J8" s="110">
        <f>'Limpeza Feliz 20h'!I196</f>
        <v>3580.1011955456288</v>
      </c>
      <c r="K8" s="110">
        <f t="shared" ref="K8:K32" si="3">E8*J8</f>
        <v>3580.1011955456288</v>
      </c>
    </row>
    <row r="9" spans="1:11" x14ac:dyDescent="0.25">
      <c r="A9" s="74" t="s">
        <v>213</v>
      </c>
      <c r="B9" s="74" t="s">
        <v>223</v>
      </c>
      <c r="C9" s="75" t="s">
        <v>219</v>
      </c>
      <c r="D9" s="75" t="s">
        <v>212</v>
      </c>
      <c r="E9" s="76">
        <v>1</v>
      </c>
      <c r="F9" s="112">
        <f>'Limpeza Pareci Novo 12h'!I190</f>
        <v>272.58087887750349</v>
      </c>
      <c r="G9" s="111">
        <f t="shared" si="0"/>
        <v>272.58087887750349</v>
      </c>
      <c r="H9" s="108">
        <f>'Limpeza Pareci Novo 12h'!I193</f>
        <v>259.5964096470895</v>
      </c>
      <c r="I9" s="108">
        <f t="shared" si="1"/>
        <v>259.5964096470895</v>
      </c>
      <c r="J9" s="110">
        <f>'Limpeza Pareci Novo 12h'!I196</f>
        <v>2143.3710133957538</v>
      </c>
      <c r="K9" s="110">
        <f t="shared" si="3"/>
        <v>2143.3710133957538</v>
      </c>
    </row>
    <row r="10" spans="1:11" x14ac:dyDescent="0.25">
      <c r="A10" s="74" t="s">
        <v>213</v>
      </c>
      <c r="B10" s="74" t="s">
        <v>224</v>
      </c>
      <c r="C10" s="75" t="s">
        <v>219</v>
      </c>
      <c r="D10" s="75" t="s">
        <v>212</v>
      </c>
      <c r="E10" s="76">
        <v>1</v>
      </c>
      <c r="F10" s="112">
        <f>'Limpeza Salvador do Sul 12h'!I190</f>
        <v>272.58087887750349</v>
      </c>
      <c r="G10" s="111">
        <f t="shared" si="0"/>
        <v>272.58087887750349</v>
      </c>
      <c r="H10" s="108">
        <f>'Limpeza Salvador do Sul 12h'!I193</f>
        <v>259.5964096470895</v>
      </c>
      <c r="I10" s="108">
        <f t="shared" si="1"/>
        <v>259.5964096470895</v>
      </c>
      <c r="J10" s="110">
        <f>'Limpeza Salvador do Sul 12h'!I196</f>
        <v>2143.3710133957538</v>
      </c>
      <c r="K10" s="110">
        <f t="shared" si="3"/>
        <v>2143.3710133957538</v>
      </c>
    </row>
    <row r="11" spans="1:11" x14ac:dyDescent="0.25">
      <c r="A11" s="74" t="s">
        <v>213</v>
      </c>
      <c r="B11" s="74" t="s">
        <v>225</v>
      </c>
      <c r="C11" s="75" t="s">
        <v>219</v>
      </c>
      <c r="D11" s="75" t="s">
        <v>212</v>
      </c>
      <c r="E11" s="76">
        <v>1</v>
      </c>
      <c r="F11" s="112">
        <f>'Limpeza SJH 12h'!I190</f>
        <v>272.58087887750349</v>
      </c>
      <c r="G11" s="111">
        <f t="shared" si="0"/>
        <v>272.58087887750349</v>
      </c>
      <c r="H11" s="108">
        <f>'Limpeza SJH 12h'!I193</f>
        <v>259.5964096470895</v>
      </c>
      <c r="I11" s="108">
        <f t="shared" si="1"/>
        <v>259.5964096470895</v>
      </c>
      <c r="J11" s="110">
        <f>'Limpeza SJH 12h'!I196</f>
        <v>2119.2203540898859</v>
      </c>
      <c r="K11" s="110">
        <f t="shared" si="3"/>
        <v>2119.2203540898859</v>
      </c>
    </row>
    <row r="12" spans="1:11" x14ac:dyDescent="0.25">
      <c r="A12" s="74" t="s">
        <v>213</v>
      </c>
      <c r="B12" s="74" t="s">
        <v>226</v>
      </c>
      <c r="C12" s="75" t="s">
        <v>217</v>
      </c>
      <c r="D12" s="75" t="s">
        <v>212</v>
      </c>
      <c r="E12" s="76">
        <v>1</v>
      </c>
      <c r="F12" s="112">
        <f>'Limpeza SBC 20h'!I190</f>
        <v>455.29547812917235</v>
      </c>
      <c r="G12" s="111">
        <f t="shared" si="0"/>
        <v>455.29547812917235</v>
      </c>
      <c r="H12" s="108">
        <f>'Limpeza SBC 20h'!I193</f>
        <v>432.66068274514913</v>
      </c>
      <c r="I12" s="108">
        <f t="shared" si="1"/>
        <v>432.66068274514913</v>
      </c>
      <c r="J12" s="110">
        <f>'Limpeza SBC 20h'!I196</f>
        <v>3720.7737674182008</v>
      </c>
      <c r="K12" s="110">
        <f t="shared" si="3"/>
        <v>3720.7737674182008</v>
      </c>
    </row>
    <row r="13" spans="1:11" x14ac:dyDescent="0.25">
      <c r="A13" s="74" t="s">
        <v>213</v>
      </c>
      <c r="B13" s="74" t="s">
        <v>227</v>
      </c>
      <c r="C13" s="75" t="s">
        <v>217</v>
      </c>
      <c r="D13" s="75" t="s">
        <v>212</v>
      </c>
      <c r="E13" s="76">
        <v>1</v>
      </c>
      <c r="F13" s="112">
        <f>'Limpeza Triunfo 20h'!I190</f>
        <v>455.29547812917235</v>
      </c>
      <c r="G13" s="111">
        <f t="shared" si="0"/>
        <v>455.29547812917235</v>
      </c>
      <c r="H13" s="108">
        <f>'Limpeza Triunfo 20h'!I193</f>
        <v>432.66068274514913</v>
      </c>
      <c r="I13" s="108">
        <f t="shared" si="1"/>
        <v>432.66068274514913</v>
      </c>
      <c r="J13" s="110">
        <f>'Limpeza Triunfo 20h'!I196</f>
        <v>3580.1011955456288</v>
      </c>
      <c r="K13" s="110">
        <f t="shared" si="3"/>
        <v>3580.1011955456288</v>
      </c>
    </row>
    <row r="14" spans="1:11" x14ac:dyDescent="0.25">
      <c r="A14" s="74" t="s">
        <v>213</v>
      </c>
      <c r="B14" s="74" t="s">
        <v>228</v>
      </c>
      <c r="C14" s="75" t="s">
        <v>219</v>
      </c>
      <c r="D14" s="75" t="s">
        <v>212</v>
      </c>
      <c r="E14" s="76">
        <v>1</v>
      </c>
      <c r="F14" s="112">
        <f>'Limpeza Vale Real 12h'!I190</f>
        <v>272.58087887750349</v>
      </c>
      <c r="G14" s="111">
        <f t="shared" si="0"/>
        <v>272.58087887750349</v>
      </c>
      <c r="H14" s="108">
        <f>'Limpeza Vale Real 12h'!I193</f>
        <v>259.5964096470895</v>
      </c>
      <c r="I14" s="108">
        <f t="shared" si="1"/>
        <v>259.5964096470895</v>
      </c>
      <c r="J14" s="110">
        <f>'Limpeza Vale Real 12h'!I196</f>
        <v>2143.3710133957538</v>
      </c>
      <c r="K14" s="110">
        <f t="shared" si="3"/>
        <v>2143.3710133957538</v>
      </c>
    </row>
    <row r="15" spans="1:11" x14ac:dyDescent="0.25">
      <c r="A15" s="74" t="s">
        <v>213</v>
      </c>
      <c r="B15" s="74" t="s">
        <v>229</v>
      </c>
      <c r="C15" s="75" t="s">
        <v>211</v>
      </c>
      <c r="D15" s="75" t="s">
        <v>212</v>
      </c>
      <c r="E15" s="76">
        <v>1</v>
      </c>
      <c r="F15" s="112">
        <f>'Limpeza Guaíba 40h'!I190</f>
        <v>905.52259625834472</v>
      </c>
      <c r="G15" s="111">
        <f t="shared" ref="G15:G42" si="4">F15*E15</f>
        <v>905.52259625834472</v>
      </c>
      <c r="H15" s="108">
        <f>'Limpeza Guaíba 40h'!I193</f>
        <v>865.32136549029826</v>
      </c>
      <c r="I15" s="108">
        <f t="shared" si="1"/>
        <v>865.32136549029826</v>
      </c>
      <c r="J15" s="110">
        <f>'Limpeza Guaíba 40h'!I196</f>
        <v>7179.477496134019</v>
      </c>
      <c r="K15" s="110">
        <f t="shared" si="3"/>
        <v>7179.477496134019</v>
      </c>
    </row>
    <row r="16" spans="1:11" x14ac:dyDescent="0.25">
      <c r="A16" s="74" t="s">
        <v>213</v>
      </c>
      <c r="B16" s="74" t="s">
        <v>230</v>
      </c>
      <c r="C16" s="75" t="s">
        <v>217</v>
      </c>
      <c r="D16" s="75" t="s">
        <v>212</v>
      </c>
      <c r="E16" s="76">
        <v>1</v>
      </c>
      <c r="F16" s="112">
        <f>'Limpeza Arroio dos Ratos 20h'!I190</f>
        <v>455.29547812917235</v>
      </c>
      <c r="G16" s="111">
        <f t="shared" si="4"/>
        <v>455.29547812917235</v>
      </c>
      <c r="H16" s="108">
        <f>'Limpeza Arroio dos Ratos 20h'!I193</f>
        <v>432.66068274514913</v>
      </c>
      <c r="I16" s="108">
        <f t="shared" si="1"/>
        <v>432.66068274514913</v>
      </c>
      <c r="J16" s="110">
        <f>'Limpeza Arroio dos Ratos 20h'!I196</f>
        <v>3580.1011955456288</v>
      </c>
      <c r="K16" s="110">
        <f t="shared" si="3"/>
        <v>3580.1011955456288</v>
      </c>
    </row>
    <row r="17" spans="1:11" x14ac:dyDescent="0.25">
      <c r="A17" s="74" t="s">
        <v>213</v>
      </c>
      <c r="B17" s="74" t="s">
        <v>231</v>
      </c>
      <c r="C17" s="75" t="s">
        <v>219</v>
      </c>
      <c r="D17" s="75" t="s">
        <v>212</v>
      </c>
      <c r="E17" s="76">
        <v>1</v>
      </c>
      <c r="F17" s="112">
        <f>'Limpeza Barão do Triunfo 12h'!I190</f>
        <v>272.58087887750349</v>
      </c>
      <c r="G17" s="111">
        <f t="shared" si="4"/>
        <v>272.58087887750349</v>
      </c>
      <c r="H17" s="108">
        <f>'Limpeza Barão do Triunfo 12h'!I193</f>
        <v>259.5964096470895</v>
      </c>
      <c r="I17" s="108">
        <f t="shared" si="1"/>
        <v>259.5964096470895</v>
      </c>
      <c r="J17" s="110">
        <f>'Limpeza Barão do Triunfo 12h'!I196</f>
        <v>2143.3710133957538</v>
      </c>
      <c r="K17" s="110">
        <f t="shared" si="3"/>
        <v>2143.3710133957538</v>
      </c>
    </row>
    <row r="18" spans="1:11" x14ac:dyDescent="0.25">
      <c r="A18" s="74" t="s">
        <v>213</v>
      </c>
      <c r="B18" s="74" t="s">
        <v>232</v>
      </c>
      <c r="C18" s="75" t="s">
        <v>217</v>
      </c>
      <c r="D18" s="75" t="s">
        <v>212</v>
      </c>
      <c r="E18" s="76">
        <v>1</v>
      </c>
      <c r="F18" s="112">
        <f>'Limpeza Butiá 20h'!I190</f>
        <v>455.2954781291723</v>
      </c>
      <c r="G18" s="111">
        <f t="shared" si="4"/>
        <v>455.2954781291723</v>
      </c>
      <c r="H18" s="108">
        <f>'Limpeza Butiá 20h'!I193</f>
        <v>432.66068274514913</v>
      </c>
      <c r="I18" s="108">
        <f t="shared" si="1"/>
        <v>432.66068274514913</v>
      </c>
      <c r="J18" s="110">
        <f>'Limpeza Butiá 20h'!I196</f>
        <v>3758.1734996163054</v>
      </c>
      <c r="K18" s="110">
        <f t="shared" si="3"/>
        <v>3758.1734996163054</v>
      </c>
    </row>
    <row r="19" spans="1:11" x14ac:dyDescent="0.25">
      <c r="A19" s="74" t="s">
        <v>213</v>
      </c>
      <c r="B19" s="74" t="s">
        <v>233</v>
      </c>
      <c r="C19" s="75" t="s">
        <v>215</v>
      </c>
      <c r="D19" s="75" t="s">
        <v>216</v>
      </c>
      <c r="E19" s="76">
        <v>1</v>
      </c>
      <c r="F19" s="112">
        <f>'Limpeza Charqueadas 44h'!I190</f>
        <v>985.88819588417891</v>
      </c>
      <c r="G19" s="111">
        <f t="shared" si="4"/>
        <v>985.88819588417891</v>
      </c>
      <c r="H19" s="108">
        <f>'Limpeza Charqueadas 44h'!I193</f>
        <v>951.85350203932796</v>
      </c>
      <c r="I19" s="108">
        <f t="shared" si="1"/>
        <v>951.85350203932796</v>
      </c>
      <c r="J19" s="110">
        <f>'Limpeza Charqueadas 44h'!I196</f>
        <v>7935.0309788515351</v>
      </c>
      <c r="K19" s="110">
        <f t="shared" si="3"/>
        <v>7935.0309788515351</v>
      </c>
    </row>
    <row r="20" spans="1:11" x14ac:dyDescent="0.25">
      <c r="A20" s="74" t="s">
        <v>213</v>
      </c>
      <c r="B20" s="74" t="s">
        <v>234</v>
      </c>
      <c r="C20" s="75" t="s">
        <v>219</v>
      </c>
      <c r="D20" s="75" t="s">
        <v>212</v>
      </c>
      <c r="E20" s="76">
        <v>1</v>
      </c>
      <c r="F20" s="112">
        <f>'Limpeza General Câmara 12h'!I190</f>
        <v>272.58087887750349</v>
      </c>
      <c r="G20" s="111">
        <f t="shared" si="4"/>
        <v>272.58087887750349</v>
      </c>
      <c r="H20" s="108">
        <f>'Limpeza General Câmara 12h'!I193</f>
        <v>259.5964096470895</v>
      </c>
      <c r="I20" s="108">
        <f t="shared" si="1"/>
        <v>259.5964096470895</v>
      </c>
      <c r="J20" s="110">
        <f>'Limpeza General Câmara 12h'!I196</f>
        <v>2168.0784602360504</v>
      </c>
      <c r="K20" s="110">
        <f t="shared" si="3"/>
        <v>2168.0784602360504</v>
      </c>
    </row>
    <row r="21" spans="1:11" x14ac:dyDescent="0.25">
      <c r="A21" s="74" t="s">
        <v>213</v>
      </c>
      <c r="B21" s="74" t="s">
        <v>235</v>
      </c>
      <c r="C21" s="75" t="s">
        <v>219</v>
      </c>
      <c r="D21" s="75" t="s">
        <v>212</v>
      </c>
      <c r="E21" s="76">
        <v>1</v>
      </c>
      <c r="F21" s="112">
        <f>'Limpeza Minas do Leão 12h'!I190</f>
        <v>272.58087887750349</v>
      </c>
      <c r="G21" s="111">
        <f t="shared" si="4"/>
        <v>272.58087887750349</v>
      </c>
      <c r="H21" s="108">
        <f>'Limpeza Minas do Leão 12h'!I193</f>
        <v>259.5964096470895</v>
      </c>
      <c r="I21" s="108">
        <f t="shared" si="1"/>
        <v>259.5964096470895</v>
      </c>
      <c r="J21" s="110">
        <f>'Limpeza Minas do Leão 12h'!I196</f>
        <v>2119.2203540898859</v>
      </c>
      <c r="K21" s="110">
        <f t="shared" si="3"/>
        <v>2119.2203540898859</v>
      </c>
    </row>
    <row r="22" spans="1:11" x14ac:dyDescent="0.25">
      <c r="A22" s="74" t="s">
        <v>213</v>
      </c>
      <c r="B22" s="74" t="s">
        <v>236</v>
      </c>
      <c r="C22" s="75" t="s">
        <v>217</v>
      </c>
      <c r="D22" s="75" t="s">
        <v>212</v>
      </c>
      <c r="E22" s="76">
        <v>1</v>
      </c>
      <c r="F22" s="112">
        <f>'Limpeza BR 20h'!I190</f>
        <v>455.2954781291723</v>
      </c>
      <c r="G22" s="111">
        <f t="shared" si="4"/>
        <v>455.2954781291723</v>
      </c>
      <c r="H22" s="108">
        <f>'Limpeza BR 20h'!I193</f>
        <v>432.66068274514913</v>
      </c>
      <c r="I22" s="108">
        <f t="shared" si="1"/>
        <v>432.66068274514913</v>
      </c>
      <c r="J22" s="110">
        <f>'Limpeza BR 20h'!I196</f>
        <v>3733.384767221939</v>
      </c>
      <c r="K22" s="110">
        <f t="shared" si="3"/>
        <v>3733.384767221939</v>
      </c>
    </row>
    <row r="23" spans="1:11" x14ac:dyDescent="0.25">
      <c r="A23" s="74" t="s">
        <v>213</v>
      </c>
      <c r="B23" s="74" t="s">
        <v>237</v>
      </c>
      <c r="C23" s="75" t="s">
        <v>217</v>
      </c>
      <c r="D23" s="75" t="s">
        <v>212</v>
      </c>
      <c r="E23" s="76">
        <v>1</v>
      </c>
      <c r="F23" s="112">
        <f>'Limpeza ES 20h'!I190</f>
        <v>455.2954781291723</v>
      </c>
      <c r="G23" s="111">
        <f t="shared" si="4"/>
        <v>455.2954781291723</v>
      </c>
      <c r="H23" s="108">
        <f>'Limpeza ES 20h'!I193</f>
        <v>432.66068274514913</v>
      </c>
      <c r="I23" s="108">
        <f t="shared" si="1"/>
        <v>432.66068274514913</v>
      </c>
      <c r="J23" s="110">
        <f>'Limpeza ES 20h'!I196</f>
        <v>3863.9988115562346</v>
      </c>
      <c r="K23" s="110">
        <f t="shared" si="3"/>
        <v>3863.9988115562346</v>
      </c>
    </row>
    <row r="24" spans="1:11" x14ac:dyDescent="0.25">
      <c r="A24" s="74" t="s">
        <v>213</v>
      </c>
      <c r="B24" s="74" t="s">
        <v>238</v>
      </c>
      <c r="C24" s="75" t="s">
        <v>217</v>
      </c>
      <c r="D24" s="75" t="s">
        <v>212</v>
      </c>
      <c r="E24" s="76">
        <v>1</v>
      </c>
      <c r="F24" s="112">
        <f>'Limpeza SJ 20h'!I190</f>
        <v>455.29547812917235</v>
      </c>
      <c r="G24" s="111">
        <f t="shared" si="4"/>
        <v>455.29547812917235</v>
      </c>
      <c r="H24" s="108">
        <f>'Limpeza SJ 20h'!I193</f>
        <v>432.66068274514913</v>
      </c>
      <c r="I24" s="108">
        <f t="shared" si="1"/>
        <v>432.66068274514913</v>
      </c>
      <c r="J24" s="110">
        <f>'Limpeza SJ 20h'!I196</f>
        <v>3678.1526847971177</v>
      </c>
      <c r="K24" s="110">
        <f t="shared" si="3"/>
        <v>3678.1526847971177</v>
      </c>
    </row>
    <row r="25" spans="1:11" x14ac:dyDescent="0.25">
      <c r="A25" s="74" t="s">
        <v>213</v>
      </c>
      <c r="B25" s="74" t="s">
        <v>229</v>
      </c>
      <c r="C25" s="75" t="s">
        <v>215</v>
      </c>
      <c r="D25" s="75" t="s">
        <v>216</v>
      </c>
      <c r="E25" s="76">
        <v>1</v>
      </c>
      <c r="F25" s="112">
        <f>'Limpeza Guaíba 44h'!I190</f>
        <v>985.88819588417903</v>
      </c>
      <c r="G25" s="111">
        <f t="shared" si="4"/>
        <v>985.88819588417903</v>
      </c>
      <c r="H25" s="108">
        <f>'Limpeza Guaíba 44h'!I193</f>
        <v>951.85350203932796</v>
      </c>
      <c r="I25" s="108">
        <f t="shared" si="1"/>
        <v>951.85350203932796</v>
      </c>
      <c r="J25" s="110">
        <f>'Limpeza Guaíba 44h'!I196</f>
        <v>7793.4388187051663</v>
      </c>
      <c r="K25" s="110">
        <f t="shared" si="3"/>
        <v>7793.4388187051663</v>
      </c>
    </row>
    <row r="26" spans="1:11" x14ac:dyDescent="0.25">
      <c r="A26" s="74" t="s">
        <v>213</v>
      </c>
      <c r="B26" s="74" t="s">
        <v>239</v>
      </c>
      <c r="C26" s="75" t="s">
        <v>217</v>
      </c>
      <c r="D26" s="75" t="s">
        <v>212</v>
      </c>
      <c r="E26" s="76">
        <v>2</v>
      </c>
      <c r="F26" s="112">
        <f>'Limpeza Lajeado 20h'!I190</f>
        <v>455.2954781291723</v>
      </c>
      <c r="G26" s="111">
        <f t="shared" si="4"/>
        <v>910.59095625834459</v>
      </c>
      <c r="H26" s="108">
        <f>'Limpeza Lajeado 20h'!I193</f>
        <v>432.66068274514913</v>
      </c>
      <c r="I26" s="108">
        <f t="shared" si="1"/>
        <v>865.32136549029826</v>
      </c>
      <c r="J26" s="110">
        <f>'Limpeza Lajeado 20h'!I196</f>
        <v>3779.4662673195139</v>
      </c>
      <c r="K26" s="110">
        <f t="shared" si="3"/>
        <v>7558.9325346390278</v>
      </c>
    </row>
    <row r="27" spans="1:11" x14ac:dyDescent="0.25">
      <c r="A27" s="74" t="s">
        <v>213</v>
      </c>
      <c r="B27" s="74" t="s">
        <v>239</v>
      </c>
      <c r="C27" s="75" t="s">
        <v>214</v>
      </c>
      <c r="D27" s="75" t="s">
        <v>212</v>
      </c>
      <c r="E27" s="76">
        <v>1</v>
      </c>
      <c r="F27" s="112">
        <f>'Limpeza Lajeado 30h'!I190</f>
        <v>656.20947719375863</v>
      </c>
      <c r="G27" s="111">
        <f t="shared" si="4"/>
        <v>656.20947719375863</v>
      </c>
      <c r="H27" s="108">
        <f>'Limpeza Lajeado 30h'!I193</f>
        <v>648.99102411772367</v>
      </c>
      <c r="I27" s="108">
        <f t="shared" si="1"/>
        <v>648.99102411772367</v>
      </c>
      <c r="J27" s="110">
        <f>'Limpeza Lajeado 30h'!I196</f>
        <v>5323.0659097611415</v>
      </c>
      <c r="K27" s="110">
        <f t="shared" si="3"/>
        <v>5323.0659097611415</v>
      </c>
    </row>
    <row r="28" spans="1:11" x14ac:dyDescent="0.25">
      <c r="A28" s="74" t="s">
        <v>213</v>
      </c>
      <c r="B28" s="74" t="s">
        <v>239</v>
      </c>
      <c r="C28" s="75" t="s">
        <v>215</v>
      </c>
      <c r="D28" s="75" t="s">
        <v>216</v>
      </c>
      <c r="E28" s="76">
        <v>1</v>
      </c>
      <c r="F28" s="112">
        <f>'Limpeza Lajeado 44h'!I190</f>
        <v>985.88819588417903</v>
      </c>
      <c r="G28" s="111">
        <f t="shared" si="4"/>
        <v>985.88819588417903</v>
      </c>
      <c r="H28" s="108">
        <f>'Limpeza Lajeado 44h'!I193</f>
        <v>951.85350203932796</v>
      </c>
      <c r="I28" s="108">
        <f t="shared" si="1"/>
        <v>951.85350203932796</v>
      </c>
      <c r="J28" s="110">
        <f>'Limpeza Lajeado 44h'!I196</f>
        <v>7862.5234579046291</v>
      </c>
      <c r="K28" s="110">
        <f t="shared" si="3"/>
        <v>7862.5234579046291</v>
      </c>
    </row>
    <row r="29" spans="1:11" x14ac:dyDescent="0.25">
      <c r="A29" s="74" t="s">
        <v>213</v>
      </c>
      <c r="B29" s="74" t="s">
        <v>240</v>
      </c>
      <c r="C29" s="75" t="s">
        <v>217</v>
      </c>
      <c r="D29" s="75" t="s">
        <v>212</v>
      </c>
      <c r="E29" s="76">
        <v>1</v>
      </c>
      <c r="F29" s="112">
        <f>'Limpeza Arroio do Meio 20h'!I190</f>
        <v>455.2954781291723</v>
      </c>
      <c r="G29" s="111">
        <f t="shared" si="4"/>
        <v>455.2954781291723</v>
      </c>
      <c r="H29" s="108">
        <f>'Limpeza Arroio do Meio 20h'!I193</f>
        <v>432.66068274514913</v>
      </c>
      <c r="I29" s="108">
        <f t="shared" si="1"/>
        <v>432.66068274514913</v>
      </c>
      <c r="J29" s="110">
        <f>'Limpeza Arroio do Meio 20h'!I196</f>
        <v>3729.6079103790039</v>
      </c>
      <c r="K29" s="110">
        <f t="shared" si="3"/>
        <v>3729.6079103790039</v>
      </c>
    </row>
    <row r="30" spans="1:11" x14ac:dyDescent="0.25">
      <c r="A30" s="74" t="s">
        <v>213</v>
      </c>
      <c r="B30" s="74" t="s">
        <v>252</v>
      </c>
      <c r="C30" s="75" t="s">
        <v>217</v>
      </c>
      <c r="D30" s="75" t="s">
        <v>212</v>
      </c>
      <c r="E30" s="76">
        <v>1</v>
      </c>
      <c r="F30" s="112">
        <f>'Limpeza BRS 20h'!I190</f>
        <v>455.2954781291723</v>
      </c>
      <c r="G30" s="111">
        <f t="shared" si="4"/>
        <v>455.2954781291723</v>
      </c>
      <c r="H30" s="108">
        <f>'Limpeza BRS 20h'!I193</f>
        <v>432.66068274514913</v>
      </c>
      <c r="I30" s="108">
        <f t="shared" si="1"/>
        <v>432.66068274514913</v>
      </c>
      <c r="J30" s="110">
        <f>'Limpeza BRS 20h'!I196</f>
        <v>3705.7310323754655</v>
      </c>
      <c r="K30" s="110">
        <f t="shared" si="3"/>
        <v>3705.7310323754655</v>
      </c>
    </row>
    <row r="31" spans="1:11" x14ac:dyDescent="0.25">
      <c r="A31" s="74" t="s">
        <v>213</v>
      </c>
      <c r="B31" s="74" t="s">
        <v>241</v>
      </c>
      <c r="C31" s="75" t="s">
        <v>219</v>
      </c>
      <c r="D31" s="75" t="s">
        <v>212</v>
      </c>
      <c r="E31" s="76">
        <v>1</v>
      </c>
      <c r="F31" s="112">
        <f>'Limpeza Cruzeiro do Sul 12h'!I190</f>
        <v>272.58087887750349</v>
      </c>
      <c r="G31" s="111">
        <f t="shared" si="4"/>
        <v>272.58087887750349</v>
      </c>
      <c r="H31" s="108">
        <f>'Limpeza Cruzeiro do Sul 12h'!I193</f>
        <v>259.5964096470895</v>
      </c>
      <c r="I31" s="108">
        <f t="shared" si="1"/>
        <v>259.5964096470895</v>
      </c>
      <c r="J31" s="110">
        <f>'Limpeza Cruzeiro do Sul 12h'!I196</f>
        <v>2242.6200264540316</v>
      </c>
      <c r="K31" s="110">
        <f t="shared" si="3"/>
        <v>2242.6200264540316</v>
      </c>
    </row>
    <row r="32" spans="1:11" x14ac:dyDescent="0.25">
      <c r="A32" s="74" t="s">
        <v>213</v>
      </c>
      <c r="B32" s="74" t="s">
        <v>257</v>
      </c>
      <c r="C32" s="75" t="s">
        <v>217</v>
      </c>
      <c r="D32" s="75" t="s">
        <v>212</v>
      </c>
      <c r="E32" s="76">
        <v>1</v>
      </c>
      <c r="F32" s="112">
        <f>'Limpeza Encantado 20h'!I190</f>
        <v>455.2954781291723</v>
      </c>
      <c r="G32" s="111">
        <f t="shared" si="4"/>
        <v>455.2954781291723</v>
      </c>
      <c r="H32" s="108">
        <f>'Limpeza Encantado 20h'!I193</f>
        <v>432.66068274514913</v>
      </c>
      <c r="I32" s="108">
        <f t="shared" si="1"/>
        <v>432.66068274514913</v>
      </c>
      <c r="J32" s="110">
        <f>'Limpeza Encantado 20h'!I196</f>
        <v>3829.3246242600239</v>
      </c>
      <c r="K32" s="110">
        <f t="shared" si="3"/>
        <v>3829.3246242600239</v>
      </c>
    </row>
    <row r="33" spans="1:11" x14ac:dyDescent="0.25">
      <c r="A33" s="74" t="s">
        <v>213</v>
      </c>
      <c r="B33" s="74" t="s">
        <v>242</v>
      </c>
      <c r="C33" s="75" t="s">
        <v>219</v>
      </c>
      <c r="D33" s="75" t="s">
        <v>212</v>
      </c>
      <c r="E33" s="76">
        <v>1</v>
      </c>
      <c r="F33" s="112">
        <f>'Limpeza FVN 12h'!I190</f>
        <v>272.58087887750349</v>
      </c>
      <c r="G33" s="111">
        <f t="shared" si="4"/>
        <v>272.58087887750349</v>
      </c>
      <c r="H33" s="108">
        <f>'Limpeza FVN 12h'!I193</f>
        <v>259.5964096470895</v>
      </c>
      <c r="I33" s="108">
        <f t="shared" si="1"/>
        <v>259.5964096470895</v>
      </c>
      <c r="J33" s="110">
        <f>'Limpeza FVN 12h'!I196</f>
        <v>2143.3710133957538</v>
      </c>
      <c r="K33" s="110">
        <f>E33*J33</f>
        <v>2143.3710133957538</v>
      </c>
    </row>
    <row r="34" spans="1:11" x14ac:dyDescent="0.25">
      <c r="A34" s="74" t="s">
        <v>213</v>
      </c>
      <c r="B34" s="74" t="s">
        <v>243</v>
      </c>
      <c r="C34" s="75" t="s">
        <v>217</v>
      </c>
      <c r="D34" s="75" t="s">
        <v>212</v>
      </c>
      <c r="E34" s="76">
        <v>1</v>
      </c>
      <c r="F34" s="112">
        <f>'Limpeza Estrela 20h'!I190</f>
        <v>455.2954781291723</v>
      </c>
      <c r="G34" s="111">
        <f t="shared" si="4"/>
        <v>455.2954781291723</v>
      </c>
      <c r="H34" s="108">
        <f>'Limpeza Estrela 20h'!I193</f>
        <v>432.66068274514913</v>
      </c>
      <c r="I34" s="108">
        <f t="shared" si="1"/>
        <v>432.66068274514913</v>
      </c>
      <c r="J34" s="110">
        <f>'Limpeza Estrela 20h'!I196</f>
        <v>3755.8734825179158</v>
      </c>
      <c r="K34" s="110">
        <f t="shared" ref="K34:K39" si="5">E34*J34</f>
        <v>3755.8734825179158</v>
      </c>
    </row>
    <row r="35" spans="1:11" x14ac:dyDescent="0.25">
      <c r="A35" s="74" t="s">
        <v>213</v>
      </c>
      <c r="B35" s="74" t="s">
        <v>244</v>
      </c>
      <c r="C35" s="75" t="s">
        <v>219</v>
      </c>
      <c r="D35" s="75" t="s">
        <v>212</v>
      </c>
      <c r="E35" s="76">
        <v>1</v>
      </c>
      <c r="F35" s="112">
        <f>'Limpeza Muçum 12h'!I190</f>
        <v>272.58087887750349</v>
      </c>
      <c r="G35" s="111">
        <f t="shared" si="4"/>
        <v>272.58087887750349</v>
      </c>
      <c r="H35" s="108">
        <f>'Limpeza Muçum 12h'!I193</f>
        <v>259.5964096470895</v>
      </c>
      <c r="I35" s="108">
        <f t="shared" si="1"/>
        <v>259.5964096470895</v>
      </c>
      <c r="J35" s="110">
        <f>'Limpeza Muçum 12h'!I196</f>
        <v>2119.2203540898859</v>
      </c>
      <c r="K35" s="110">
        <f t="shared" si="5"/>
        <v>2119.2203540898859</v>
      </c>
    </row>
    <row r="36" spans="1:11" x14ac:dyDescent="0.25">
      <c r="A36" s="74" t="s">
        <v>213</v>
      </c>
      <c r="B36" s="74" t="s">
        <v>245</v>
      </c>
      <c r="C36" s="75" t="s">
        <v>219</v>
      </c>
      <c r="D36" s="75" t="s">
        <v>212</v>
      </c>
      <c r="E36" s="76">
        <v>1</v>
      </c>
      <c r="F36" s="112">
        <f>'Limpeza Paverama 12h'!I190</f>
        <v>272.58087887750349</v>
      </c>
      <c r="G36" s="111">
        <f t="shared" si="4"/>
        <v>272.58087887750349</v>
      </c>
      <c r="H36" s="108">
        <f>'Limpeza Paverama 12h'!I193</f>
        <v>259.5964096470895</v>
      </c>
      <c r="I36" s="108">
        <f t="shared" si="1"/>
        <v>259.5964096470895</v>
      </c>
      <c r="J36" s="110">
        <f>'Limpeza Paverama 12h'!I196</f>
        <v>2143.3710133957538</v>
      </c>
      <c r="K36" s="110">
        <f t="shared" si="5"/>
        <v>2143.3710133957538</v>
      </c>
    </row>
    <row r="37" spans="1:11" x14ac:dyDescent="0.25">
      <c r="A37" s="74" t="s">
        <v>213</v>
      </c>
      <c r="B37" s="74" t="s">
        <v>246</v>
      </c>
      <c r="C37" s="75" t="s">
        <v>219</v>
      </c>
      <c r="D37" s="75" t="s">
        <v>212</v>
      </c>
      <c r="E37" s="76">
        <v>1</v>
      </c>
      <c r="F37" s="112">
        <f>'Limpeza Pouso Novo 12h'!I190</f>
        <v>272.58087887750349</v>
      </c>
      <c r="G37" s="111">
        <f t="shared" si="4"/>
        <v>272.58087887750349</v>
      </c>
      <c r="H37" s="108">
        <f>'Limpeza Pouso Novo 12h'!I193</f>
        <v>259.5964096470895</v>
      </c>
      <c r="I37" s="108">
        <f t="shared" si="1"/>
        <v>259.5964096470895</v>
      </c>
      <c r="J37" s="110">
        <f>'Limpeza Pouso Novo 12h'!I196</f>
        <v>2143.3710133957538</v>
      </c>
      <c r="K37" s="110">
        <f t="shared" si="5"/>
        <v>2143.3710133957538</v>
      </c>
    </row>
    <row r="38" spans="1:11" x14ac:dyDescent="0.25">
      <c r="A38" s="74" t="s">
        <v>213</v>
      </c>
      <c r="B38" s="74" t="s">
        <v>247</v>
      </c>
      <c r="C38" s="75" t="s">
        <v>219</v>
      </c>
      <c r="D38" s="75" t="s">
        <v>212</v>
      </c>
      <c r="E38" s="76">
        <v>1</v>
      </c>
      <c r="F38" s="112">
        <f>'Limpeza Progresso 12h'!I190</f>
        <v>272.58087887750349</v>
      </c>
      <c r="G38" s="111">
        <f t="shared" si="4"/>
        <v>272.58087887750349</v>
      </c>
      <c r="H38" s="108">
        <f>'Limpeza Progresso 12h'!I193</f>
        <v>259.5964096470895</v>
      </c>
      <c r="I38" s="108">
        <f t="shared" si="1"/>
        <v>259.5964096470895</v>
      </c>
      <c r="J38" s="110">
        <f>'Limpeza Progresso 12h'!I196</f>
        <v>2143.3710133957538</v>
      </c>
      <c r="K38" s="110">
        <f t="shared" si="5"/>
        <v>2143.3710133957538</v>
      </c>
    </row>
    <row r="39" spans="1:11" x14ac:dyDescent="0.25">
      <c r="A39" s="74" t="s">
        <v>213</v>
      </c>
      <c r="B39" s="74" t="s">
        <v>248</v>
      </c>
      <c r="C39" s="75" t="s">
        <v>219</v>
      </c>
      <c r="D39" s="75" t="s">
        <v>212</v>
      </c>
      <c r="E39" s="76">
        <v>1</v>
      </c>
      <c r="F39" s="112">
        <f>'Limpeza Roca Sales 12h'!I190</f>
        <v>272.58087887750349</v>
      </c>
      <c r="G39" s="111">
        <f t="shared" si="4"/>
        <v>272.58087887750349</v>
      </c>
      <c r="H39" s="108">
        <f>'Limpeza Roca Sales 12h'!I193</f>
        <v>259.5964096470895</v>
      </c>
      <c r="I39" s="108">
        <f t="shared" si="1"/>
        <v>259.5964096470895</v>
      </c>
      <c r="J39" s="110">
        <f>'Limpeza Roca Sales 12h'!I196</f>
        <v>2119.2203540898859</v>
      </c>
      <c r="K39" s="110">
        <f t="shared" si="5"/>
        <v>2119.2203540898859</v>
      </c>
    </row>
    <row r="40" spans="1:11" x14ac:dyDescent="0.25">
      <c r="A40" s="74" t="s">
        <v>213</v>
      </c>
      <c r="B40" s="74" t="s">
        <v>249</v>
      </c>
      <c r="C40" s="75" t="s">
        <v>219</v>
      </c>
      <c r="D40" s="75" t="s">
        <v>212</v>
      </c>
      <c r="E40" s="76">
        <v>1</v>
      </c>
      <c r="F40" s="112">
        <f>'Limpeza Tabaí 12h'!I190</f>
        <v>272.58087887750349</v>
      </c>
      <c r="G40" s="111">
        <f t="shared" si="4"/>
        <v>272.58087887750349</v>
      </c>
      <c r="H40" s="108">
        <f>'Limpeza Tabaí 12h'!I193</f>
        <v>259.5964096470895</v>
      </c>
      <c r="I40" s="108">
        <f t="shared" si="1"/>
        <v>259.5964096470895</v>
      </c>
      <c r="J40" s="110">
        <f>'Limpeza Tabaí 12h'!I196</f>
        <v>2119.2203540898859</v>
      </c>
      <c r="K40" s="110">
        <f t="shared" ref="K40:K42" si="6">E40*J40</f>
        <v>2119.2203540898859</v>
      </c>
    </row>
    <row r="41" spans="1:11" x14ac:dyDescent="0.25">
      <c r="A41" s="74" t="s">
        <v>213</v>
      </c>
      <c r="B41" s="74" t="s">
        <v>250</v>
      </c>
      <c r="C41" s="75" t="s">
        <v>217</v>
      </c>
      <c r="D41" s="75" t="s">
        <v>212</v>
      </c>
      <c r="E41" s="76">
        <v>1</v>
      </c>
      <c r="F41" s="112">
        <f>'Limpeza Taquari 20h'!I190</f>
        <v>455.29547812917235</v>
      </c>
      <c r="G41" s="111">
        <f t="shared" si="4"/>
        <v>455.29547812917235</v>
      </c>
      <c r="H41" s="108">
        <f>'Limpeza Taquari 20h'!I193</f>
        <v>432.66068274514913</v>
      </c>
      <c r="I41" s="108">
        <f t="shared" si="1"/>
        <v>432.66068274514913</v>
      </c>
      <c r="J41" s="110">
        <f>'Limpeza Taquari 20h'!I196</f>
        <v>3539.7620271451146</v>
      </c>
      <c r="K41" s="110">
        <f t="shared" si="6"/>
        <v>3539.7620271451146</v>
      </c>
    </row>
    <row r="42" spans="1:11" x14ac:dyDescent="0.25">
      <c r="A42" s="74" t="s">
        <v>213</v>
      </c>
      <c r="B42" s="74" t="s">
        <v>251</v>
      </c>
      <c r="C42" s="75" t="s">
        <v>217</v>
      </c>
      <c r="D42" s="75" t="s">
        <v>212</v>
      </c>
      <c r="E42" s="76">
        <v>1</v>
      </c>
      <c r="F42" s="112">
        <f>'Limpeza Teutônia 20h'!I190</f>
        <v>455.2954781291723</v>
      </c>
      <c r="G42" s="111">
        <f t="shared" si="4"/>
        <v>455.2954781291723</v>
      </c>
      <c r="H42" s="108">
        <f>'Limpeza Teutônia 20h'!I193</f>
        <v>432.66068274514913</v>
      </c>
      <c r="I42" s="108">
        <f t="shared" si="1"/>
        <v>432.66068274514913</v>
      </c>
      <c r="J42" s="110">
        <f>'Limpeza Teutônia 20h'!I196</f>
        <v>3754.5370888492589</v>
      </c>
      <c r="K42" s="110">
        <f t="shared" si="6"/>
        <v>3754.5370888492589</v>
      </c>
    </row>
    <row r="43" spans="1:11" x14ac:dyDescent="0.25">
      <c r="A43" s="74" t="s">
        <v>209</v>
      </c>
      <c r="B43" s="74" t="s">
        <v>210</v>
      </c>
      <c r="C43" s="118" t="s">
        <v>211</v>
      </c>
      <c r="D43" s="118" t="s">
        <v>212</v>
      </c>
      <c r="E43" s="82">
        <v>1</v>
      </c>
      <c r="F43" s="112">
        <f>'Aux Serv Gerais Montenegro'!I193</f>
        <v>865.32136549029826</v>
      </c>
      <c r="G43" s="111">
        <f>F43*E43</f>
        <v>865.32136549029826</v>
      </c>
      <c r="H43" s="108">
        <f>'Aux Serv Gerais Montenegro'!I193</f>
        <v>865.32136549029826</v>
      </c>
      <c r="I43" s="108">
        <f>H43*E43</f>
        <v>865.32136549029826</v>
      </c>
      <c r="J43" s="109">
        <f>'Aux Serv Gerais Montenegro'!I196</f>
        <v>7204.266228528385</v>
      </c>
      <c r="K43" s="109">
        <f>E43*J43</f>
        <v>7204.266228528385</v>
      </c>
    </row>
    <row r="44" spans="1:11" x14ac:dyDescent="0.25">
      <c r="A44" s="74" t="s">
        <v>209</v>
      </c>
      <c r="B44" s="74" t="s">
        <v>229</v>
      </c>
      <c r="C44" s="75" t="s">
        <v>211</v>
      </c>
      <c r="D44" s="75" t="s">
        <v>212</v>
      </c>
      <c r="E44" s="76">
        <v>1</v>
      </c>
      <c r="F44" s="112">
        <f>'Aux Serv Guaíba'!I190</f>
        <v>905.52259625834472</v>
      </c>
      <c r="G44" s="111">
        <f>F44*E44</f>
        <v>905.52259625834472</v>
      </c>
      <c r="H44" s="108">
        <f>'Aux Serv Guaíba'!I193</f>
        <v>865.32136549029826</v>
      </c>
      <c r="I44" s="108">
        <f>H44*E44</f>
        <v>865.32136549029826</v>
      </c>
      <c r="J44" s="110">
        <f>'Aux Serv Guaíba'!I196</f>
        <v>7179.477496134019</v>
      </c>
      <c r="K44" s="110">
        <f>E44*J44</f>
        <v>7179.477496134019</v>
      </c>
    </row>
    <row r="45" spans="1:11" x14ac:dyDescent="0.25">
      <c r="A45" s="74" t="s">
        <v>209</v>
      </c>
      <c r="B45" s="74" t="s">
        <v>239</v>
      </c>
      <c r="C45" s="75" t="s">
        <v>211</v>
      </c>
      <c r="D45" s="75" t="s">
        <v>212</v>
      </c>
      <c r="E45" s="76">
        <v>1</v>
      </c>
      <c r="F45" s="112">
        <f>'Aux Serv Lajeado'!I190</f>
        <v>905.52259625834472</v>
      </c>
      <c r="G45" s="111">
        <f>F45*E45</f>
        <v>905.52259625834472</v>
      </c>
      <c r="H45" s="108">
        <f>'Aux Serv Lajeado'!I193</f>
        <v>865.32136549029826</v>
      </c>
      <c r="I45" s="108">
        <f>H45*E45</f>
        <v>865.32136549029826</v>
      </c>
      <c r="J45" s="110">
        <f>'Aux Serv Lajeado'!I196</f>
        <v>7245.0836009279792</v>
      </c>
      <c r="K45" s="110">
        <f>E45*J45</f>
        <v>7245.0836009279792</v>
      </c>
    </row>
    <row r="46" spans="1:11" ht="6" customHeight="1" x14ac:dyDescent="0.25">
      <c r="A46" s="122"/>
      <c r="B46" s="123"/>
      <c r="C46" s="123"/>
      <c r="D46" s="123"/>
      <c r="E46" s="123"/>
      <c r="F46" s="123"/>
      <c r="G46" s="123"/>
      <c r="H46" s="123"/>
      <c r="I46" s="123"/>
      <c r="J46" s="123"/>
      <c r="K46" s="124"/>
    </row>
    <row r="47" spans="1:11" ht="87.75" customHeight="1" x14ac:dyDescent="0.25">
      <c r="A47" s="125" t="s">
        <v>194</v>
      </c>
      <c r="B47" s="126"/>
      <c r="C47" s="126"/>
      <c r="D47" s="127"/>
      <c r="E47" s="117">
        <f>SUM(E2:E45)</f>
        <v>45</v>
      </c>
      <c r="F47" s="113" t="s">
        <v>190</v>
      </c>
      <c r="G47" s="114">
        <f>SUM(G2:G45)</f>
        <v>21667.054439432224</v>
      </c>
      <c r="H47" s="113" t="s">
        <v>191</v>
      </c>
      <c r="I47" s="114">
        <f>SUM(I2:I45)</f>
        <v>20767.71277176715</v>
      </c>
      <c r="J47" s="115" t="s">
        <v>192</v>
      </c>
      <c r="K47" s="116">
        <f>I47/K49</f>
        <v>0.11938427113643738</v>
      </c>
    </row>
    <row r="48" spans="1:11" ht="6" customHeight="1" x14ac:dyDescent="0.25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1"/>
    </row>
    <row r="49" spans="1:11" ht="26.45" customHeight="1" x14ac:dyDescent="0.25">
      <c r="A49" s="128" t="s">
        <v>193</v>
      </c>
      <c r="B49" s="129"/>
      <c r="C49" s="129"/>
      <c r="D49" s="129"/>
      <c r="E49" s="129"/>
      <c r="F49" s="129"/>
      <c r="G49" s="129"/>
      <c r="H49" s="129"/>
      <c r="I49" s="129"/>
      <c r="J49" s="130"/>
      <c r="K49" s="90">
        <f>SUM(K2:K45)</f>
        <v>173956.85858845621</v>
      </c>
    </row>
    <row r="50" spans="1:11" ht="6" customHeight="1" x14ac:dyDescent="0.25">
      <c r="A50" s="122"/>
      <c r="B50" s="123"/>
      <c r="C50" s="123"/>
      <c r="D50" s="123"/>
      <c r="E50" s="123"/>
      <c r="F50" s="123"/>
      <c r="G50" s="123"/>
      <c r="H50" s="123"/>
      <c r="I50" s="123"/>
      <c r="J50" s="123"/>
      <c r="K50" s="124"/>
    </row>
  </sheetData>
  <mergeCells count="5">
    <mergeCell ref="A48:K48"/>
    <mergeCell ref="A46:K46"/>
    <mergeCell ref="A50:K50"/>
    <mergeCell ref="A47:D47"/>
    <mergeCell ref="A49:J49"/>
  </mergeCells>
  <pageMargins left="0.51180555555555596" right="0.51180555555555596" top="0.78749999999999998" bottom="0.78749999999999998" header="0.511811023622047" footer="0.511811023622047"/>
  <pageSetup paperSize="9" scale="4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44</vt:i4>
      </vt:variant>
    </vt:vector>
  </HeadingPairs>
  <TitlesOfParts>
    <vt:vector size="90" baseType="lpstr">
      <vt:lpstr>Limpeza Montenegro 44h</vt:lpstr>
      <vt:lpstr>Limpeza Montenegro 30h</vt:lpstr>
      <vt:lpstr>Limpeza Montenegro 20h</vt:lpstr>
      <vt:lpstr>Limpeza Charqueadas 44h</vt:lpstr>
      <vt:lpstr>Limpeza Guaíba 44h</vt:lpstr>
      <vt:lpstr>Limpeza Guaíba 40h</vt:lpstr>
      <vt:lpstr>Limpeza Lajeado 44h</vt:lpstr>
      <vt:lpstr>Limpeza Lajeado 30h</vt:lpstr>
      <vt:lpstr>Limpeza Bom Princípio 20h</vt:lpstr>
      <vt:lpstr>Limpeza Feliz 20h</vt:lpstr>
      <vt:lpstr>Limpeza SBC 20h</vt:lpstr>
      <vt:lpstr>Limpeza Triunfo 20h</vt:lpstr>
      <vt:lpstr>Limpeza Arroio dos Ratos 20h</vt:lpstr>
      <vt:lpstr>Limpeza Butiá 20h</vt:lpstr>
      <vt:lpstr>Limpeza BR 20h</vt:lpstr>
      <vt:lpstr>Limpeza ES 20h</vt:lpstr>
      <vt:lpstr>Limpeza SJ 20h</vt:lpstr>
      <vt:lpstr>Limpeza Lajeado 20h</vt:lpstr>
      <vt:lpstr>Limpeza Arroio do Meio 20h</vt:lpstr>
      <vt:lpstr>Limpeza BRS 20h</vt:lpstr>
      <vt:lpstr>Limpeza Encantado 20h</vt:lpstr>
      <vt:lpstr>Limpeza Estrela 20h</vt:lpstr>
      <vt:lpstr>Limpeza Taquari 20h</vt:lpstr>
      <vt:lpstr>Limpeza Teutônia 20h</vt:lpstr>
      <vt:lpstr>Limpeza Barão 12h</vt:lpstr>
      <vt:lpstr>Limpeza Brochier 12h</vt:lpstr>
      <vt:lpstr>Limpeza Pareci Novo 12h</vt:lpstr>
      <vt:lpstr>Limpeza Salvador do Sul 12h</vt:lpstr>
      <vt:lpstr>Limpeza SJH 12h</vt:lpstr>
      <vt:lpstr>Limpeza Vale Real 12h</vt:lpstr>
      <vt:lpstr>Limpeza Barão do Triunfo 12h</vt:lpstr>
      <vt:lpstr>Limpeza General Câmara 12h</vt:lpstr>
      <vt:lpstr>Limpeza Minas do Leão 12h</vt:lpstr>
      <vt:lpstr>Limpeza Cruzeiro do Sul 12h</vt:lpstr>
      <vt:lpstr>Limpeza FVN 12h</vt:lpstr>
      <vt:lpstr>Limpeza Muçum 12h</vt:lpstr>
      <vt:lpstr>Limpeza Paverama 12h</vt:lpstr>
      <vt:lpstr>Limpeza Pouso Novo 12h</vt:lpstr>
      <vt:lpstr>Limpeza Progresso 12h</vt:lpstr>
      <vt:lpstr>Limpeza Roca Sales 12h</vt:lpstr>
      <vt:lpstr>Limpeza Tabaí 12h</vt:lpstr>
      <vt:lpstr>Aux Serv Gerais Montenegro</vt:lpstr>
      <vt:lpstr>Aux Serv Guaíba</vt:lpstr>
      <vt:lpstr>Aux Serv Lajeado</vt:lpstr>
      <vt:lpstr>Materiais Equipamentos</vt:lpstr>
      <vt:lpstr>Resumo</vt:lpstr>
      <vt:lpstr>'Aux Serv Gerais Montenegro'!Area_de_impressao</vt:lpstr>
      <vt:lpstr>'Aux Serv Guaíba'!Area_de_impressao</vt:lpstr>
      <vt:lpstr>'Aux Serv Lajeado'!Area_de_impressao</vt:lpstr>
      <vt:lpstr>'Limpeza Arroio do Meio 20h'!Area_de_impressao</vt:lpstr>
      <vt:lpstr>'Limpeza Arroio dos Ratos 20h'!Area_de_impressao</vt:lpstr>
      <vt:lpstr>'Limpeza Barão 12h'!Area_de_impressao</vt:lpstr>
      <vt:lpstr>'Limpeza Barão do Triunfo 12h'!Area_de_impressao</vt:lpstr>
      <vt:lpstr>'Limpeza Bom Princípio 20h'!Area_de_impressao</vt:lpstr>
      <vt:lpstr>'Limpeza BR 20h'!Area_de_impressao</vt:lpstr>
      <vt:lpstr>'Limpeza Brochier 12h'!Area_de_impressao</vt:lpstr>
      <vt:lpstr>'Limpeza BRS 20h'!Area_de_impressao</vt:lpstr>
      <vt:lpstr>'Limpeza Butiá 20h'!Area_de_impressao</vt:lpstr>
      <vt:lpstr>'Limpeza Charqueadas 44h'!Area_de_impressao</vt:lpstr>
      <vt:lpstr>'Limpeza Cruzeiro do Sul 12h'!Area_de_impressao</vt:lpstr>
      <vt:lpstr>'Limpeza Encantado 20h'!Area_de_impressao</vt:lpstr>
      <vt:lpstr>'Limpeza ES 20h'!Area_de_impressao</vt:lpstr>
      <vt:lpstr>'Limpeza Estrela 20h'!Area_de_impressao</vt:lpstr>
      <vt:lpstr>'Limpeza Feliz 20h'!Area_de_impressao</vt:lpstr>
      <vt:lpstr>'Limpeza FVN 12h'!Area_de_impressao</vt:lpstr>
      <vt:lpstr>'Limpeza General Câmara 12h'!Area_de_impressao</vt:lpstr>
      <vt:lpstr>'Limpeza Guaíba 40h'!Area_de_impressao</vt:lpstr>
      <vt:lpstr>'Limpeza Guaíba 44h'!Area_de_impressao</vt:lpstr>
      <vt:lpstr>'Limpeza Lajeado 20h'!Area_de_impressao</vt:lpstr>
      <vt:lpstr>'Limpeza Lajeado 30h'!Area_de_impressao</vt:lpstr>
      <vt:lpstr>'Limpeza Lajeado 44h'!Area_de_impressao</vt:lpstr>
      <vt:lpstr>'Limpeza Minas do Leão 12h'!Area_de_impressao</vt:lpstr>
      <vt:lpstr>'Limpeza Montenegro 20h'!Area_de_impressao</vt:lpstr>
      <vt:lpstr>'Limpeza Montenegro 30h'!Area_de_impressao</vt:lpstr>
      <vt:lpstr>'Limpeza Montenegro 44h'!Area_de_impressao</vt:lpstr>
      <vt:lpstr>'Limpeza Muçum 12h'!Area_de_impressao</vt:lpstr>
      <vt:lpstr>'Limpeza Pareci Novo 12h'!Area_de_impressao</vt:lpstr>
      <vt:lpstr>'Limpeza Paverama 12h'!Area_de_impressao</vt:lpstr>
      <vt:lpstr>'Limpeza Pouso Novo 12h'!Area_de_impressao</vt:lpstr>
      <vt:lpstr>'Limpeza Progresso 12h'!Area_de_impressao</vt:lpstr>
      <vt:lpstr>'Limpeza Roca Sales 12h'!Area_de_impressao</vt:lpstr>
      <vt:lpstr>'Limpeza Salvador do Sul 12h'!Area_de_impressao</vt:lpstr>
      <vt:lpstr>'Limpeza SBC 20h'!Area_de_impressao</vt:lpstr>
      <vt:lpstr>'Limpeza SJ 20h'!Area_de_impressao</vt:lpstr>
      <vt:lpstr>'Limpeza SJH 12h'!Area_de_impressao</vt:lpstr>
      <vt:lpstr>'Limpeza Tabaí 12h'!Area_de_impressao</vt:lpstr>
      <vt:lpstr>'Limpeza Taquari 20h'!Area_de_impressao</vt:lpstr>
      <vt:lpstr>'Limpeza Teutônia 20h'!Area_de_impressao</vt:lpstr>
      <vt:lpstr>'Limpeza Triunfo 20h'!Area_de_impressao</vt:lpstr>
      <vt:lpstr>'Limpeza Vale Real 12h'!Area_de_impressao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2026-03-27T12:55:44Z</cp:lastPrinted>
  <dcterms:created xsi:type="dcterms:W3CDTF">2019-04-12T20:03:09Z</dcterms:created>
  <dcterms:modified xsi:type="dcterms:W3CDTF">2026-05-15T11:36:02Z</dcterms:modified>
  <dc:language>pt-BR</dc:language>
</cp:coreProperties>
</file>