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28800" windowHeight="12210" tabRatio="500" firstSheet="13" activeTab="17"/>
  </bookViews>
  <sheets>
    <sheet name="Osório" sheetId="30" r:id="rId1"/>
    <sheet name="Ijuí" sheetId="31" r:id="rId2"/>
    <sheet name="Lajeado" sheetId="29" r:id="rId3"/>
    <sheet name="Palmeira das Missões" sheetId="28" r:id="rId4"/>
    <sheet name="Santa Rosa" sheetId="27" r:id="rId5"/>
    <sheet name="Santa Cruz do Sul" sheetId="26" r:id="rId6"/>
    <sheet name="Santo Angelo" sheetId="25" r:id="rId7"/>
    <sheet name="Erechim" sheetId="24" r:id="rId8"/>
    <sheet name="Alegrete" sheetId="23" r:id="rId9"/>
    <sheet name="Cruz Alta" sheetId="22" r:id="rId10"/>
    <sheet name="Cachoeira do Sul" sheetId="21" r:id="rId11"/>
    <sheet name="Bagé" sheetId="20" r:id="rId12"/>
    <sheet name="Passo Fundo" sheetId="19" r:id="rId13"/>
    <sheet name="Caxias do Sul" sheetId="18" r:id="rId14"/>
    <sheet name="Santa Maria" sheetId="17" r:id="rId15"/>
    <sheet name="Pelotas" sheetId="16" r:id="rId16"/>
    <sheet name="F. Westphalen" sheetId="15" r:id="rId17"/>
    <sheet name="Assistente Adm POA" sheetId="14" r:id="rId18"/>
    <sheet name="Copeiro POA" sheetId="11" r:id="rId19"/>
    <sheet name="Resumo" sheetId="3" r:id="rId20"/>
  </sheets>
  <externalReferences>
    <externalReference r:id="rId21"/>
    <externalReference r:id="rId22"/>
  </externalReferences>
  <definedNames>
    <definedName name="_xlnm.Print_Area" localSheetId="8">Alegrete!$A$1:$I$196</definedName>
    <definedName name="_xlnm.Print_Area" localSheetId="17">'Assistente Adm POA'!$A$1:$I$196</definedName>
    <definedName name="_xlnm.Print_Area" localSheetId="11">Bagé!$A$1:$I$196</definedName>
    <definedName name="_xlnm.Print_Area" localSheetId="10">'Cachoeira do Sul'!$A$1:$I$196</definedName>
    <definedName name="_xlnm.Print_Area" localSheetId="13">'Caxias do Sul'!$A$1:$I$196</definedName>
    <definedName name="_xlnm.Print_Area" localSheetId="18">'Copeiro POA'!$A$1:$I$196</definedName>
    <definedName name="_xlnm.Print_Area" localSheetId="9">'Cruz Alta'!$A$1:$I$196</definedName>
    <definedName name="_xlnm.Print_Area" localSheetId="7">Erechim!$A$1:$I$196</definedName>
    <definedName name="_xlnm.Print_Area" localSheetId="16">'F. Westphalen'!$A$1:$I$196</definedName>
    <definedName name="_xlnm.Print_Area" localSheetId="1">Ijuí!$A$1:$I$196</definedName>
    <definedName name="_xlnm.Print_Area" localSheetId="2">Lajeado!$A$1:$I$196</definedName>
    <definedName name="_xlnm.Print_Area" localSheetId="0">Osório!$A$1:$I$196</definedName>
    <definedName name="_xlnm.Print_Area" localSheetId="3">'Palmeira das Missões'!$A$1:$I$196</definedName>
    <definedName name="_xlnm.Print_Area" localSheetId="12">'Passo Fundo'!$A$1:$I$196</definedName>
    <definedName name="_xlnm.Print_Area" localSheetId="15">Pelotas!$A$1:$I$196</definedName>
    <definedName name="_xlnm.Print_Area" localSheetId="5">'Santa Cruz do Sul'!$A$1:$I$196</definedName>
    <definedName name="_xlnm.Print_Area" localSheetId="14">'Santa Maria'!$A$1:$I$196</definedName>
    <definedName name="_xlnm.Print_Area" localSheetId="4">'Santa Rosa'!$A$1:$I$196</definedName>
    <definedName name="_xlnm.Print_Area" localSheetId="6">'Santo Angelo'!$A$1:$I$196</definedName>
    <definedName name="Auxiliar" localSheetId="8">#REF!</definedName>
    <definedName name="Auxiliar" localSheetId="17">#REF!</definedName>
    <definedName name="Auxiliar" localSheetId="11">#REF!</definedName>
    <definedName name="Auxiliar" localSheetId="10">#REF!</definedName>
    <definedName name="Auxiliar" localSheetId="13">#REF!</definedName>
    <definedName name="Auxiliar" localSheetId="18">#REF!</definedName>
    <definedName name="Auxiliar" localSheetId="9">#REF!</definedName>
    <definedName name="Auxiliar" localSheetId="7">#REF!</definedName>
    <definedName name="Auxiliar" localSheetId="16">#REF!</definedName>
    <definedName name="Auxiliar" localSheetId="1">#REF!</definedName>
    <definedName name="Auxiliar" localSheetId="2">#REF!</definedName>
    <definedName name="Auxiliar" localSheetId="0">#REF!</definedName>
    <definedName name="Auxiliar" localSheetId="3">#REF!</definedName>
    <definedName name="Auxiliar" localSheetId="12">#REF!</definedName>
    <definedName name="Auxiliar" localSheetId="15">#REF!</definedName>
    <definedName name="Auxiliar" localSheetId="5">#REF!</definedName>
    <definedName name="Auxiliar" localSheetId="14">#REF!</definedName>
    <definedName name="Auxiliar" localSheetId="4">#REF!</definedName>
    <definedName name="Auxiliar" localSheetId="6">#REF!</definedName>
    <definedName name="Auxiliar">#REF!</definedName>
    <definedName name="CUSTO_VALE_TRANSPORTE" localSheetId="8">#REF!</definedName>
    <definedName name="CUSTO_VALE_TRANSPORTE" localSheetId="17">#REF!</definedName>
    <definedName name="CUSTO_VALE_TRANSPORTE" localSheetId="11">#REF!</definedName>
    <definedName name="CUSTO_VALE_TRANSPORTE" localSheetId="10">#REF!</definedName>
    <definedName name="CUSTO_VALE_TRANSPORTE" localSheetId="13">#REF!</definedName>
    <definedName name="CUSTO_VALE_TRANSPORTE" localSheetId="18">#REF!</definedName>
    <definedName name="CUSTO_VALE_TRANSPORTE" localSheetId="9">#REF!</definedName>
    <definedName name="CUSTO_VALE_TRANSPORTE" localSheetId="7">#REF!</definedName>
    <definedName name="CUSTO_VALE_TRANSPORTE" localSheetId="16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 localSheetId="3">#REF!</definedName>
    <definedName name="CUSTO_VALE_TRANSPORTE" localSheetId="12">#REF!</definedName>
    <definedName name="CUSTO_VALE_TRANSPORTE" localSheetId="15">#REF!</definedName>
    <definedName name="CUSTO_VALE_TRANSPORTE" localSheetId="5">#REF!</definedName>
    <definedName name="CUSTO_VALE_TRANSPORTE" localSheetId="14">#REF!</definedName>
    <definedName name="CUSTO_VALE_TRANSPORTE" localSheetId="4">#REF!</definedName>
    <definedName name="CUSTO_VALE_TRANSPORTE" localSheetId="6">#REF!</definedName>
    <definedName name="CUSTO_VALE_TRANSPORTE">#REF!</definedName>
    <definedName name="ecwece4c" localSheetId="8">#REF!</definedName>
    <definedName name="ecwece4c" localSheetId="17">#REF!</definedName>
    <definedName name="ecwece4c" localSheetId="11">#REF!</definedName>
    <definedName name="ecwece4c" localSheetId="10">#REF!</definedName>
    <definedName name="ecwece4c" localSheetId="13">#REF!</definedName>
    <definedName name="ecwece4c" localSheetId="18">#REF!</definedName>
    <definedName name="ecwece4c" localSheetId="9">#REF!</definedName>
    <definedName name="ecwece4c" localSheetId="7">#REF!</definedName>
    <definedName name="ecwece4c" localSheetId="16">#REF!</definedName>
    <definedName name="ecwece4c" localSheetId="1">#REF!</definedName>
    <definedName name="ecwece4c" localSheetId="2">#REF!</definedName>
    <definedName name="ecwece4c" localSheetId="0">#REF!</definedName>
    <definedName name="ecwece4c" localSheetId="3">#REF!</definedName>
    <definedName name="ecwece4c" localSheetId="12">#REF!</definedName>
    <definedName name="ecwece4c" localSheetId="15">#REF!</definedName>
    <definedName name="ecwece4c" localSheetId="5">#REF!</definedName>
    <definedName name="ecwece4c" localSheetId="14">#REF!</definedName>
    <definedName name="ecwece4c" localSheetId="4">#REF!</definedName>
    <definedName name="ecwece4c" localSheetId="6">#REF!</definedName>
    <definedName name="ecwece4c">#REF!</definedName>
    <definedName name="MOMB4">'[1]SERVENTE MANUTENCAO'!$I$144</definedName>
    <definedName name="MONA1" localSheetId="8">#REF!</definedName>
    <definedName name="MONA1" localSheetId="17">#REF!</definedName>
    <definedName name="MONA1" localSheetId="11">#REF!</definedName>
    <definedName name="MONA1" localSheetId="10">#REF!</definedName>
    <definedName name="MONA1" localSheetId="13">#REF!</definedName>
    <definedName name="MONA1" localSheetId="18">#REF!</definedName>
    <definedName name="MONA1" localSheetId="9">#REF!</definedName>
    <definedName name="MONA1" localSheetId="7">#REF!</definedName>
    <definedName name="MONA1" localSheetId="16">#REF!</definedName>
    <definedName name="MONA1" localSheetId="1">#REF!</definedName>
    <definedName name="MONA1" localSheetId="2">#REF!</definedName>
    <definedName name="MONA1" localSheetId="0">#REF!</definedName>
    <definedName name="MONA1" localSheetId="3">#REF!</definedName>
    <definedName name="MONA1" localSheetId="12">#REF!</definedName>
    <definedName name="MONA1" localSheetId="15">#REF!</definedName>
    <definedName name="MONA1" localSheetId="5">#REF!</definedName>
    <definedName name="MONA1" localSheetId="14">#REF!</definedName>
    <definedName name="MONA1" localSheetId="4">#REF!</definedName>
    <definedName name="MONA1" localSheetId="6">#REF!</definedName>
    <definedName name="MONA1">#REF!</definedName>
    <definedName name="MONA2" localSheetId="8">#REF!</definedName>
    <definedName name="MONA2" localSheetId="17">#REF!</definedName>
    <definedName name="MONA2" localSheetId="11">#REF!</definedName>
    <definedName name="MONA2" localSheetId="10">#REF!</definedName>
    <definedName name="MONA2" localSheetId="13">#REF!</definedName>
    <definedName name="MONA2" localSheetId="18">#REF!</definedName>
    <definedName name="MONA2" localSheetId="9">#REF!</definedName>
    <definedName name="MONA2" localSheetId="7">#REF!</definedName>
    <definedName name="MONA2" localSheetId="16">#REF!</definedName>
    <definedName name="MONA2" localSheetId="1">#REF!</definedName>
    <definedName name="MONA2" localSheetId="2">#REF!</definedName>
    <definedName name="MONA2" localSheetId="0">#REF!</definedName>
    <definedName name="MONA2" localSheetId="3">#REF!</definedName>
    <definedName name="MONA2" localSheetId="12">#REF!</definedName>
    <definedName name="MONA2" localSheetId="15">#REF!</definedName>
    <definedName name="MONA2" localSheetId="5">#REF!</definedName>
    <definedName name="MONA2" localSheetId="14">#REF!</definedName>
    <definedName name="MONA2" localSheetId="4">#REF!</definedName>
    <definedName name="MONA2" localSheetId="6">#REF!</definedName>
    <definedName name="MONA2">#REF!</definedName>
    <definedName name="MONA3">[2]HIDRAULICO!$I$138</definedName>
    <definedName name="MONA4">'[2]SERVENTE (AUX PRODUCAO)'!$I$138</definedName>
    <definedName name="MONA5" localSheetId="8">#REF!</definedName>
    <definedName name="MONA5" localSheetId="17">#REF!</definedName>
    <definedName name="MONA5" localSheetId="11">#REF!</definedName>
    <definedName name="MONA5" localSheetId="10">#REF!</definedName>
    <definedName name="MONA5" localSheetId="13">#REF!</definedName>
    <definedName name="MONA5" localSheetId="18">#REF!</definedName>
    <definedName name="MONA5" localSheetId="9">#REF!</definedName>
    <definedName name="MONA5" localSheetId="7">#REF!</definedName>
    <definedName name="MONA5" localSheetId="16">#REF!</definedName>
    <definedName name="MONA5" localSheetId="1">#REF!</definedName>
    <definedName name="MONA5" localSheetId="2">#REF!</definedName>
    <definedName name="MONA5" localSheetId="0">#REF!</definedName>
    <definedName name="MONA5" localSheetId="3">#REF!</definedName>
    <definedName name="MONA5" localSheetId="12">#REF!</definedName>
    <definedName name="MONA5" localSheetId="15">#REF!</definedName>
    <definedName name="MONA5" localSheetId="5">#REF!</definedName>
    <definedName name="MONA5" localSheetId="14">#REF!</definedName>
    <definedName name="MONA5" localSheetId="4">#REF!</definedName>
    <definedName name="MONA5" localSheetId="6">#REF!</definedName>
    <definedName name="MONA5">#REF!</definedName>
    <definedName name="MONA6" localSheetId="8">#REF!</definedName>
    <definedName name="MONA6" localSheetId="17">#REF!</definedName>
    <definedName name="MONA6" localSheetId="11">#REF!</definedName>
    <definedName name="MONA6" localSheetId="10">#REF!</definedName>
    <definedName name="MONA6" localSheetId="13">#REF!</definedName>
    <definedName name="MONA6" localSheetId="18">#REF!</definedName>
    <definedName name="MONA6" localSheetId="9">#REF!</definedName>
    <definedName name="MONA6" localSheetId="7">#REF!</definedName>
    <definedName name="MONA6" localSheetId="16">#REF!</definedName>
    <definedName name="MONA6" localSheetId="1">#REF!</definedName>
    <definedName name="MONA6" localSheetId="2">#REF!</definedName>
    <definedName name="MONA6" localSheetId="0">#REF!</definedName>
    <definedName name="MONA6" localSheetId="3">#REF!</definedName>
    <definedName name="MONA6" localSheetId="12">#REF!</definedName>
    <definedName name="MONA6" localSheetId="15">#REF!</definedName>
    <definedName name="MONA6" localSheetId="5">#REF!</definedName>
    <definedName name="MONA6" localSheetId="14">#REF!</definedName>
    <definedName name="MONA6" localSheetId="4">#REF!</definedName>
    <definedName name="MONA6" localSheetId="6">#REF!</definedName>
    <definedName name="MONA6">#REF!</definedName>
    <definedName name="MONA7" localSheetId="8">#REF!</definedName>
    <definedName name="MONA7" localSheetId="17">#REF!</definedName>
    <definedName name="MONA7" localSheetId="11">#REF!</definedName>
    <definedName name="MONA7" localSheetId="10">#REF!</definedName>
    <definedName name="MONA7" localSheetId="13">#REF!</definedName>
    <definedName name="MONA7" localSheetId="18">#REF!</definedName>
    <definedName name="MONA7" localSheetId="9">#REF!</definedName>
    <definedName name="MONA7" localSheetId="7">#REF!</definedName>
    <definedName name="MONA7" localSheetId="16">#REF!</definedName>
    <definedName name="MONA7" localSheetId="1">#REF!</definedName>
    <definedName name="MONA7" localSheetId="2">#REF!</definedName>
    <definedName name="MONA7" localSheetId="0">#REF!</definedName>
    <definedName name="MONA7" localSheetId="3">#REF!</definedName>
    <definedName name="MONA7" localSheetId="12">#REF!</definedName>
    <definedName name="MONA7" localSheetId="15">#REF!</definedName>
    <definedName name="MONA7" localSheetId="5">#REF!</definedName>
    <definedName name="MONA7" localSheetId="14">#REF!</definedName>
    <definedName name="MONA7" localSheetId="4">#REF!</definedName>
    <definedName name="MONA7" localSheetId="6">#REF!</definedName>
    <definedName name="MONA7">#REF!</definedName>
    <definedName name="MONA8">[2]MECANICO_REFRIGERACAO!$I$138</definedName>
    <definedName name="MONB1" localSheetId="8">#REF!</definedName>
    <definedName name="MONB1" localSheetId="17">#REF!</definedName>
    <definedName name="MONB1" localSheetId="11">#REF!</definedName>
    <definedName name="MONB1" localSheetId="10">#REF!</definedName>
    <definedName name="MONB1" localSheetId="13">#REF!</definedName>
    <definedName name="MONB1" localSheetId="18">#REF!</definedName>
    <definedName name="MONB1" localSheetId="9">#REF!</definedName>
    <definedName name="MONB1" localSheetId="7">#REF!</definedName>
    <definedName name="MONB1" localSheetId="16">#REF!</definedName>
    <definedName name="MONB1" localSheetId="1">#REF!</definedName>
    <definedName name="MONB1" localSheetId="2">#REF!</definedName>
    <definedName name="MONB1" localSheetId="0">#REF!</definedName>
    <definedName name="MONB1" localSheetId="3">#REF!</definedName>
    <definedName name="MONB1" localSheetId="12">#REF!</definedName>
    <definedName name="MONB1" localSheetId="15">#REF!</definedName>
    <definedName name="MONB1" localSheetId="5">#REF!</definedName>
    <definedName name="MONB1" localSheetId="14">#REF!</definedName>
    <definedName name="MONB1" localSheetId="4">#REF!</definedName>
    <definedName name="MONB1" localSheetId="6">#REF!</definedName>
    <definedName name="MONB1">#REF!</definedName>
    <definedName name="MONB2" localSheetId="8">#REF!</definedName>
    <definedName name="MONB2" localSheetId="17">#REF!</definedName>
    <definedName name="MONB2" localSheetId="11">#REF!</definedName>
    <definedName name="MONB2" localSheetId="10">#REF!</definedName>
    <definedName name="MONB2" localSheetId="13">#REF!</definedName>
    <definedName name="MONB2" localSheetId="18">#REF!</definedName>
    <definedName name="MONB2" localSheetId="9">#REF!</definedName>
    <definedName name="MONB2" localSheetId="7">#REF!</definedName>
    <definedName name="MONB2" localSheetId="16">#REF!</definedName>
    <definedName name="MONB2" localSheetId="1">#REF!</definedName>
    <definedName name="MONB2" localSheetId="2">#REF!</definedName>
    <definedName name="MONB2" localSheetId="0">#REF!</definedName>
    <definedName name="MONB2" localSheetId="3">#REF!</definedName>
    <definedName name="MONB2" localSheetId="12">#REF!</definedName>
    <definedName name="MONB2" localSheetId="15">#REF!</definedName>
    <definedName name="MONB2" localSheetId="5">#REF!</definedName>
    <definedName name="MONB2" localSheetId="14">#REF!</definedName>
    <definedName name="MONB2" localSheetId="4">#REF!</definedName>
    <definedName name="MONB2" localSheetId="6">#REF!</definedName>
    <definedName name="MONB2">#REF!</definedName>
    <definedName name="MONB3">[2]HIDRAULICO!$I$144</definedName>
    <definedName name="MONB4">'[2]SERVENTE (AUX PRODUCAO)'!$I$144</definedName>
    <definedName name="MONB5" localSheetId="8">#REF!</definedName>
    <definedName name="MONB5" localSheetId="17">#REF!</definedName>
    <definedName name="MONB5" localSheetId="11">#REF!</definedName>
    <definedName name="MONB5" localSheetId="10">#REF!</definedName>
    <definedName name="MONB5" localSheetId="13">#REF!</definedName>
    <definedName name="MONB5" localSheetId="18">#REF!</definedName>
    <definedName name="MONB5" localSheetId="9">#REF!</definedName>
    <definedName name="MONB5" localSheetId="7">#REF!</definedName>
    <definedName name="MONB5" localSheetId="16">#REF!</definedName>
    <definedName name="MONB5" localSheetId="1">#REF!</definedName>
    <definedName name="MONB5" localSheetId="2">#REF!</definedName>
    <definedName name="MONB5" localSheetId="0">#REF!</definedName>
    <definedName name="MONB5" localSheetId="3">#REF!</definedName>
    <definedName name="MONB5" localSheetId="12">#REF!</definedName>
    <definedName name="MONB5" localSheetId="15">#REF!</definedName>
    <definedName name="MONB5" localSheetId="5">#REF!</definedName>
    <definedName name="MONB5" localSheetId="14">#REF!</definedName>
    <definedName name="MONB5" localSheetId="4">#REF!</definedName>
    <definedName name="MONB5" localSheetId="6">#REF!</definedName>
    <definedName name="MONB5">#REF!</definedName>
    <definedName name="MONB6" localSheetId="8">#REF!</definedName>
    <definedName name="MONB6" localSheetId="17">#REF!</definedName>
    <definedName name="MONB6" localSheetId="11">#REF!</definedName>
    <definedName name="MONB6" localSheetId="10">#REF!</definedName>
    <definedName name="MONB6" localSheetId="13">#REF!</definedName>
    <definedName name="MONB6" localSheetId="18">#REF!</definedName>
    <definedName name="MONB6" localSheetId="9">#REF!</definedName>
    <definedName name="MONB6" localSheetId="7">#REF!</definedName>
    <definedName name="MONB6" localSheetId="16">#REF!</definedName>
    <definedName name="MONB6" localSheetId="1">#REF!</definedName>
    <definedName name="MONB6" localSheetId="2">#REF!</definedName>
    <definedName name="MONB6" localSheetId="0">#REF!</definedName>
    <definedName name="MONB6" localSheetId="3">#REF!</definedName>
    <definedName name="MONB6" localSheetId="12">#REF!</definedName>
    <definedName name="MONB6" localSheetId="15">#REF!</definedName>
    <definedName name="MONB6" localSheetId="5">#REF!</definedName>
    <definedName name="MONB6" localSheetId="14">#REF!</definedName>
    <definedName name="MONB6" localSheetId="4">#REF!</definedName>
    <definedName name="MONB6" localSheetId="6">#REF!</definedName>
    <definedName name="MONB6">#REF!</definedName>
    <definedName name="MONB7" localSheetId="8">#REF!</definedName>
    <definedName name="MONB7" localSheetId="17">#REF!</definedName>
    <definedName name="MONB7" localSheetId="11">#REF!</definedName>
    <definedName name="MONB7" localSheetId="10">#REF!</definedName>
    <definedName name="MONB7" localSheetId="13">#REF!</definedName>
    <definedName name="MONB7" localSheetId="18">#REF!</definedName>
    <definedName name="MONB7" localSheetId="9">#REF!</definedName>
    <definedName name="MONB7" localSheetId="7">#REF!</definedName>
    <definedName name="MONB7" localSheetId="16">#REF!</definedName>
    <definedName name="MONB7" localSheetId="1">#REF!</definedName>
    <definedName name="MONB7" localSheetId="2">#REF!</definedName>
    <definedName name="MONB7" localSheetId="0">#REF!</definedName>
    <definedName name="MONB7" localSheetId="3">#REF!</definedName>
    <definedName name="MONB7" localSheetId="12">#REF!</definedName>
    <definedName name="MONB7" localSheetId="15">#REF!</definedName>
    <definedName name="MONB7" localSheetId="5">#REF!</definedName>
    <definedName name="MONB7" localSheetId="14">#REF!</definedName>
    <definedName name="MONB7" localSheetId="4">#REF!</definedName>
    <definedName name="MONB7" localSheetId="6">#REF!</definedName>
    <definedName name="MONB7">#REF!</definedName>
    <definedName name="MONB8">[2]MECANICO_REFRIGERACAO!$I$144</definedName>
    <definedName name="MONC1" localSheetId="8">#REF!</definedName>
    <definedName name="MONC1" localSheetId="17">#REF!</definedName>
    <definedName name="MONC1" localSheetId="11">#REF!</definedName>
    <definedName name="MONC1" localSheetId="10">#REF!</definedName>
    <definedName name="MONC1" localSheetId="13">#REF!</definedName>
    <definedName name="MONC1" localSheetId="18">#REF!</definedName>
    <definedName name="MONC1" localSheetId="9">#REF!</definedName>
    <definedName name="MONC1" localSheetId="7">#REF!</definedName>
    <definedName name="MONC1" localSheetId="16">#REF!</definedName>
    <definedName name="MONC1" localSheetId="1">#REF!</definedName>
    <definedName name="MONC1" localSheetId="2">#REF!</definedName>
    <definedName name="MONC1" localSheetId="0">#REF!</definedName>
    <definedName name="MONC1" localSheetId="3">#REF!</definedName>
    <definedName name="MONC1" localSheetId="12">#REF!</definedName>
    <definedName name="MONC1" localSheetId="15">#REF!</definedName>
    <definedName name="MONC1" localSheetId="5">#REF!</definedName>
    <definedName name="MONC1" localSheetId="14">#REF!</definedName>
    <definedName name="MONC1" localSheetId="4">#REF!</definedName>
    <definedName name="MONC1" localSheetId="6">#REF!</definedName>
    <definedName name="MONC1">#REF!</definedName>
    <definedName name="MONC2" localSheetId="8">#REF!</definedName>
    <definedName name="MONC2" localSheetId="17">#REF!</definedName>
    <definedName name="MONC2" localSheetId="11">#REF!</definedName>
    <definedName name="MONC2" localSheetId="10">#REF!</definedName>
    <definedName name="MONC2" localSheetId="13">#REF!</definedName>
    <definedName name="MONC2" localSheetId="18">#REF!</definedName>
    <definedName name="MONC2" localSheetId="9">#REF!</definedName>
    <definedName name="MONC2" localSheetId="7">#REF!</definedName>
    <definedName name="MONC2" localSheetId="16">#REF!</definedName>
    <definedName name="MONC2" localSheetId="1">#REF!</definedName>
    <definedName name="MONC2" localSheetId="2">#REF!</definedName>
    <definedName name="MONC2" localSheetId="0">#REF!</definedName>
    <definedName name="MONC2" localSheetId="3">#REF!</definedName>
    <definedName name="MONC2" localSheetId="12">#REF!</definedName>
    <definedName name="MONC2" localSheetId="15">#REF!</definedName>
    <definedName name="MONC2" localSheetId="5">#REF!</definedName>
    <definedName name="MONC2" localSheetId="14">#REF!</definedName>
    <definedName name="MONC2" localSheetId="4">#REF!</definedName>
    <definedName name="MONC2" localSheetId="6">#REF!</definedName>
    <definedName name="MONC2">#REF!</definedName>
    <definedName name="MONC3">[2]HIDRAULICO!$I$148</definedName>
    <definedName name="MONC4">'[2]SERVENTE (AUX PRODUCAO)'!$I$148</definedName>
    <definedName name="MONC5" localSheetId="8">#REF!</definedName>
    <definedName name="MONC5" localSheetId="17">#REF!</definedName>
    <definedName name="MONC5" localSheetId="11">#REF!</definedName>
    <definedName name="MONC5" localSheetId="10">#REF!</definedName>
    <definedName name="MONC5" localSheetId="13">#REF!</definedName>
    <definedName name="MONC5" localSheetId="18">#REF!</definedName>
    <definedName name="MONC5" localSheetId="9">#REF!</definedName>
    <definedName name="MONC5" localSheetId="7">#REF!</definedName>
    <definedName name="MONC5" localSheetId="16">#REF!</definedName>
    <definedName name="MONC5" localSheetId="1">#REF!</definedName>
    <definedName name="MONC5" localSheetId="2">#REF!</definedName>
    <definedName name="MONC5" localSheetId="0">#REF!</definedName>
    <definedName name="MONC5" localSheetId="3">#REF!</definedName>
    <definedName name="MONC5" localSheetId="12">#REF!</definedName>
    <definedName name="MONC5" localSheetId="15">#REF!</definedName>
    <definedName name="MONC5" localSheetId="5">#REF!</definedName>
    <definedName name="MONC5" localSheetId="14">#REF!</definedName>
    <definedName name="MONC5" localSheetId="4">#REF!</definedName>
    <definedName name="MONC5" localSheetId="6">#REF!</definedName>
    <definedName name="MONC5">#REF!</definedName>
    <definedName name="MONC6" localSheetId="8">#REF!</definedName>
    <definedName name="MONC6" localSheetId="17">#REF!</definedName>
    <definedName name="MONC6" localSheetId="11">#REF!</definedName>
    <definedName name="MONC6" localSheetId="10">#REF!</definedName>
    <definedName name="MONC6" localSheetId="13">#REF!</definedName>
    <definedName name="MONC6" localSheetId="18">#REF!</definedName>
    <definedName name="MONC6" localSheetId="9">#REF!</definedName>
    <definedName name="MONC6" localSheetId="7">#REF!</definedName>
    <definedName name="MONC6" localSheetId="16">#REF!</definedName>
    <definedName name="MONC6" localSheetId="1">#REF!</definedName>
    <definedName name="MONC6" localSheetId="2">#REF!</definedName>
    <definedName name="MONC6" localSheetId="0">#REF!</definedName>
    <definedName name="MONC6" localSheetId="3">#REF!</definedName>
    <definedName name="MONC6" localSheetId="12">#REF!</definedName>
    <definedName name="MONC6" localSheetId="15">#REF!</definedName>
    <definedName name="MONC6" localSheetId="5">#REF!</definedName>
    <definedName name="MONC6" localSheetId="14">#REF!</definedName>
    <definedName name="MONC6" localSheetId="4">#REF!</definedName>
    <definedName name="MONC6" localSheetId="6">#REF!</definedName>
    <definedName name="MONC6">#REF!</definedName>
    <definedName name="MONC7" localSheetId="8">#REF!</definedName>
    <definedName name="MONC7" localSheetId="17">#REF!</definedName>
    <definedName name="MONC7" localSheetId="11">#REF!</definedName>
    <definedName name="MONC7" localSheetId="10">#REF!</definedName>
    <definedName name="MONC7" localSheetId="13">#REF!</definedName>
    <definedName name="MONC7" localSheetId="18">#REF!</definedName>
    <definedName name="MONC7" localSheetId="9">#REF!</definedName>
    <definedName name="MONC7" localSheetId="7">#REF!</definedName>
    <definedName name="MONC7" localSheetId="16">#REF!</definedName>
    <definedName name="MONC7" localSheetId="1">#REF!</definedName>
    <definedName name="MONC7" localSheetId="2">#REF!</definedName>
    <definedName name="MONC7" localSheetId="0">#REF!</definedName>
    <definedName name="MONC7" localSheetId="3">#REF!</definedName>
    <definedName name="MONC7" localSheetId="12">#REF!</definedName>
    <definedName name="MONC7" localSheetId="15">#REF!</definedName>
    <definedName name="MONC7" localSheetId="5">#REF!</definedName>
    <definedName name="MONC7" localSheetId="14">#REF!</definedName>
    <definedName name="MONC7" localSheetId="4">#REF!</definedName>
    <definedName name="MONC7" localSheetId="6">#REF!</definedName>
    <definedName name="MONC7">#REF!</definedName>
    <definedName name="MONC8">[2]MECANICO_REFRIGERACAO!$I$148</definedName>
    <definedName name="mont" localSheetId="8">#REF!</definedName>
    <definedName name="mont" localSheetId="17">#REF!</definedName>
    <definedName name="mont" localSheetId="11">#REF!</definedName>
    <definedName name="mont" localSheetId="10">#REF!</definedName>
    <definedName name="mont" localSheetId="13">#REF!</definedName>
    <definedName name="mont" localSheetId="18">#REF!</definedName>
    <definedName name="mont" localSheetId="9">#REF!</definedName>
    <definedName name="mont" localSheetId="7">#REF!</definedName>
    <definedName name="mont" localSheetId="16">#REF!</definedName>
    <definedName name="mont" localSheetId="1">#REF!</definedName>
    <definedName name="mont" localSheetId="2">#REF!</definedName>
    <definedName name="mont" localSheetId="0">#REF!</definedName>
    <definedName name="mont" localSheetId="3">#REF!</definedName>
    <definedName name="mont" localSheetId="12">#REF!</definedName>
    <definedName name="mont" localSheetId="15">#REF!</definedName>
    <definedName name="mont" localSheetId="5">#REF!</definedName>
    <definedName name="mont" localSheetId="14">#REF!</definedName>
    <definedName name="mont" localSheetId="4">#REF!</definedName>
    <definedName name="mont" localSheetId="6">#REF!</definedName>
    <definedName name="mont">#REF!</definedName>
    <definedName name="MONTANTEA" localSheetId="8">#REF!</definedName>
    <definedName name="MONTANTEA" localSheetId="17">#REF!</definedName>
    <definedName name="MONTANTEA" localSheetId="11">#REF!</definedName>
    <definedName name="MONTANTEA" localSheetId="10">#REF!</definedName>
    <definedName name="MONTANTEA" localSheetId="13">#REF!</definedName>
    <definedName name="MONTANTEA" localSheetId="18">#REF!</definedName>
    <definedName name="MONTANTEA" localSheetId="9">#REF!</definedName>
    <definedName name="MONTANTEA" localSheetId="7">#REF!</definedName>
    <definedName name="MONTANTEA" localSheetId="16">#REF!</definedName>
    <definedName name="MONTANTEA" localSheetId="1">#REF!</definedName>
    <definedName name="MONTANTEA" localSheetId="2">#REF!</definedName>
    <definedName name="MONTANTEA" localSheetId="0">#REF!</definedName>
    <definedName name="MONTANTEA" localSheetId="3">#REF!</definedName>
    <definedName name="MONTANTEA" localSheetId="12">#REF!</definedName>
    <definedName name="MONTANTEA" localSheetId="15">#REF!</definedName>
    <definedName name="MONTANTEA" localSheetId="5">#REF!</definedName>
    <definedName name="MONTANTEA" localSheetId="14">#REF!</definedName>
    <definedName name="MONTANTEA" localSheetId="4">#REF!</definedName>
    <definedName name="MONTANTEA" localSheetId="6">#REF!</definedName>
    <definedName name="MONTANTEA">#REF!</definedName>
    <definedName name="MONTANTEA1" localSheetId="8">#REF!</definedName>
    <definedName name="MONTANTEA1" localSheetId="17">#REF!</definedName>
    <definedName name="MONTANTEA1" localSheetId="11">#REF!</definedName>
    <definedName name="MONTANTEA1" localSheetId="10">#REF!</definedName>
    <definedName name="MONTANTEA1" localSheetId="13">#REF!</definedName>
    <definedName name="MONTANTEA1" localSheetId="18">#REF!</definedName>
    <definedName name="MONTANTEA1" localSheetId="9">#REF!</definedName>
    <definedName name="MONTANTEA1" localSheetId="7">#REF!</definedName>
    <definedName name="MONTANTEA1" localSheetId="16">#REF!</definedName>
    <definedName name="MONTANTEA1" localSheetId="1">#REF!</definedName>
    <definedName name="MONTANTEA1" localSheetId="2">#REF!</definedName>
    <definedName name="MONTANTEA1" localSheetId="0">#REF!</definedName>
    <definedName name="MONTANTEA1" localSheetId="3">#REF!</definedName>
    <definedName name="MONTANTEA1" localSheetId="12">#REF!</definedName>
    <definedName name="MONTANTEA1" localSheetId="15">#REF!</definedName>
    <definedName name="MONTANTEA1" localSheetId="5">#REF!</definedName>
    <definedName name="MONTANTEA1" localSheetId="14">#REF!</definedName>
    <definedName name="MONTANTEA1" localSheetId="4">#REF!</definedName>
    <definedName name="MONTANTEA1" localSheetId="6">#REF!</definedName>
    <definedName name="MONTANTEA1">#REF!</definedName>
    <definedName name="MONTANTEA2" localSheetId="8">#REF!</definedName>
    <definedName name="MONTANTEA2" localSheetId="17">#REF!</definedName>
    <definedName name="MONTANTEA2" localSheetId="11">#REF!</definedName>
    <definedName name="MONTANTEA2" localSheetId="10">#REF!</definedName>
    <definedName name="MONTANTEA2" localSheetId="13">#REF!</definedName>
    <definedName name="MONTANTEA2" localSheetId="18">#REF!</definedName>
    <definedName name="MONTANTEA2" localSheetId="9">#REF!</definedName>
    <definedName name="MONTANTEA2" localSheetId="7">#REF!</definedName>
    <definedName name="MONTANTEA2" localSheetId="16">#REF!</definedName>
    <definedName name="MONTANTEA2" localSheetId="1">#REF!</definedName>
    <definedName name="MONTANTEA2" localSheetId="2">#REF!</definedName>
    <definedName name="MONTANTEA2" localSheetId="0">#REF!</definedName>
    <definedName name="MONTANTEA2" localSheetId="3">#REF!</definedName>
    <definedName name="MONTANTEA2" localSheetId="12">#REF!</definedName>
    <definedName name="MONTANTEA2" localSheetId="15">#REF!</definedName>
    <definedName name="MONTANTEA2" localSheetId="5">#REF!</definedName>
    <definedName name="MONTANTEA2" localSheetId="14">#REF!</definedName>
    <definedName name="MONTANTEA2" localSheetId="4">#REF!</definedName>
    <definedName name="MONTANTEA2" localSheetId="6">#REF!</definedName>
    <definedName name="MONTANTEA2">#REF!</definedName>
    <definedName name="MONTANTEB" localSheetId="8">#REF!</definedName>
    <definedName name="MONTANTEB" localSheetId="17">#REF!</definedName>
    <definedName name="MONTANTEB" localSheetId="11">#REF!</definedName>
    <definedName name="MONTANTEB" localSheetId="10">#REF!</definedName>
    <definedName name="MONTANTEB" localSheetId="13">#REF!</definedName>
    <definedName name="MONTANTEB" localSheetId="18">#REF!</definedName>
    <definedName name="MONTANTEB" localSheetId="9">#REF!</definedName>
    <definedName name="MONTANTEB" localSheetId="7">#REF!</definedName>
    <definedName name="MONTANTEB" localSheetId="16">#REF!</definedName>
    <definedName name="MONTANTEB" localSheetId="1">#REF!</definedName>
    <definedName name="MONTANTEB" localSheetId="2">#REF!</definedName>
    <definedName name="MONTANTEB" localSheetId="0">#REF!</definedName>
    <definedName name="MONTANTEB" localSheetId="3">#REF!</definedName>
    <definedName name="MONTANTEB" localSheetId="12">#REF!</definedName>
    <definedName name="MONTANTEB" localSheetId="15">#REF!</definedName>
    <definedName name="MONTANTEB" localSheetId="5">#REF!</definedName>
    <definedName name="MONTANTEB" localSheetId="14">#REF!</definedName>
    <definedName name="MONTANTEB" localSheetId="4">#REF!</definedName>
    <definedName name="MONTANTEB" localSheetId="6">#REF!</definedName>
    <definedName name="MONTANTEB">#REF!</definedName>
    <definedName name="MONTANTEB1" localSheetId="8">#REF!</definedName>
    <definedName name="MONTANTEB1" localSheetId="17">#REF!</definedName>
    <definedName name="MONTANTEB1" localSheetId="11">#REF!</definedName>
    <definedName name="MONTANTEB1" localSheetId="10">#REF!</definedName>
    <definedName name="MONTANTEB1" localSheetId="13">#REF!</definedName>
    <definedName name="MONTANTEB1" localSheetId="18">#REF!</definedName>
    <definedName name="MONTANTEB1" localSheetId="9">#REF!</definedName>
    <definedName name="MONTANTEB1" localSheetId="7">#REF!</definedName>
    <definedName name="MONTANTEB1" localSheetId="16">#REF!</definedName>
    <definedName name="MONTANTEB1" localSheetId="1">#REF!</definedName>
    <definedName name="MONTANTEB1" localSheetId="2">#REF!</definedName>
    <definedName name="MONTANTEB1" localSheetId="0">#REF!</definedName>
    <definedName name="MONTANTEB1" localSheetId="3">#REF!</definedName>
    <definedName name="MONTANTEB1" localSheetId="12">#REF!</definedName>
    <definedName name="MONTANTEB1" localSheetId="15">#REF!</definedName>
    <definedName name="MONTANTEB1" localSheetId="5">#REF!</definedName>
    <definedName name="MONTANTEB1" localSheetId="14">#REF!</definedName>
    <definedName name="MONTANTEB1" localSheetId="4">#REF!</definedName>
    <definedName name="MONTANTEB1" localSheetId="6">#REF!</definedName>
    <definedName name="MONTANTEB1">#REF!</definedName>
    <definedName name="MONTANTEB2" localSheetId="8">#REF!</definedName>
    <definedName name="MONTANTEB2" localSheetId="17">#REF!</definedName>
    <definedName name="MONTANTEB2" localSheetId="11">#REF!</definedName>
    <definedName name="MONTANTEB2" localSheetId="10">#REF!</definedName>
    <definedName name="MONTANTEB2" localSheetId="13">#REF!</definedName>
    <definedName name="MONTANTEB2" localSheetId="18">#REF!</definedName>
    <definedName name="MONTANTEB2" localSheetId="9">#REF!</definedName>
    <definedName name="MONTANTEB2" localSheetId="7">#REF!</definedName>
    <definedName name="MONTANTEB2" localSheetId="16">#REF!</definedName>
    <definedName name="MONTANTEB2" localSheetId="1">#REF!</definedName>
    <definedName name="MONTANTEB2" localSheetId="2">#REF!</definedName>
    <definedName name="MONTANTEB2" localSheetId="0">#REF!</definedName>
    <definedName name="MONTANTEB2" localSheetId="3">#REF!</definedName>
    <definedName name="MONTANTEB2" localSheetId="12">#REF!</definedName>
    <definedName name="MONTANTEB2" localSheetId="15">#REF!</definedName>
    <definedName name="MONTANTEB2" localSheetId="5">#REF!</definedName>
    <definedName name="MONTANTEB2" localSheetId="14">#REF!</definedName>
    <definedName name="MONTANTEB2" localSheetId="4">#REF!</definedName>
    <definedName name="MONTANTEB2" localSheetId="6">#REF!</definedName>
    <definedName name="MONTANTEB2">#REF!</definedName>
    <definedName name="MONTANTEC" localSheetId="8">#REF!</definedName>
    <definedName name="MONTANTEC" localSheetId="17">#REF!</definedName>
    <definedName name="MONTANTEC" localSheetId="11">#REF!</definedName>
    <definedName name="MONTANTEC" localSheetId="10">#REF!</definedName>
    <definedName name="MONTANTEC" localSheetId="13">#REF!</definedName>
    <definedName name="MONTANTEC" localSheetId="18">#REF!</definedName>
    <definedName name="MONTANTEC" localSheetId="9">#REF!</definedName>
    <definedName name="MONTANTEC" localSheetId="7">#REF!</definedName>
    <definedName name="MONTANTEC" localSheetId="16">#REF!</definedName>
    <definedName name="MONTANTEC" localSheetId="1">#REF!</definedName>
    <definedName name="MONTANTEC" localSheetId="2">#REF!</definedName>
    <definedName name="MONTANTEC" localSheetId="0">#REF!</definedName>
    <definedName name="MONTANTEC" localSheetId="3">#REF!</definedName>
    <definedName name="MONTANTEC" localSheetId="12">#REF!</definedName>
    <definedName name="MONTANTEC" localSheetId="15">#REF!</definedName>
    <definedName name="MONTANTEC" localSheetId="5">#REF!</definedName>
    <definedName name="MONTANTEC" localSheetId="14">#REF!</definedName>
    <definedName name="MONTANTEC" localSheetId="4">#REF!</definedName>
    <definedName name="MONTANTEC" localSheetId="6">#REF!</definedName>
    <definedName name="MONTANTEC">#REF!</definedName>
    <definedName name="MONTANTEC1" localSheetId="8">#REF!</definedName>
    <definedName name="MONTANTEC1" localSheetId="17">#REF!</definedName>
    <definedName name="MONTANTEC1" localSheetId="11">#REF!</definedName>
    <definedName name="MONTANTEC1" localSheetId="10">#REF!</definedName>
    <definedName name="MONTANTEC1" localSheetId="13">#REF!</definedName>
    <definedName name="MONTANTEC1" localSheetId="18">#REF!</definedName>
    <definedName name="MONTANTEC1" localSheetId="9">#REF!</definedName>
    <definedName name="MONTANTEC1" localSheetId="7">#REF!</definedName>
    <definedName name="MONTANTEC1" localSheetId="16">#REF!</definedName>
    <definedName name="MONTANTEC1" localSheetId="1">#REF!</definedName>
    <definedName name="MONTANTEC1" localSheetId="2">#REF!</definedName>
    <definedName name="MONTANTEC1" localSheetId="0">#REF!</definedName>
    <definedName name="MONTANTEC1" localSheetId="3">#REF!</definedName>
    <definedName name="MONTANTEC1" localSheetId="12">#REF!</definedName>
    <definedName name="MONTANTEC1" localSheetId="15">#REF!</definedName>
    <definedName name="MONTANTEC1" localSheetId="5">#REF!</definedName>
    <definedName name="MONTANTEC1" localSheetId="14">#REF!</definedName>
    <definedName name="MONTANTEC1" localSheetId="4">#REF!</definedName>
    <definedName name="MONTANTEC1" localSheetId="6">#REF!</definedName>
    <definedName name="MONTANTEC1">#REF!</definedName>
    <definedName name="MONTANTEC2" localSheetId="8">#REF!</definedName>
    <definedName name="MONTANTEC2" localSheetId="17">#REF!</definedName>
    <definedName name="MONTANTEC2" localSheetId="11">#REF!</definedName>
    <definedName name="MONTANTEC2" localSheetId="10">#REF!</definedName>
    <definedName name="MONTANTEC2" localSheetId="13">#REF!</definedName>
    <definedName name="MONTANTEC2" localSheetId="18">#REF!</definedName>
    <definedName name="MONTANTEC2" localSheetId="9">#REF!</definedName>
    <definedName name="MONTANTEC2" localSheetId="7">#REF!</definedName>
    <definedName name="MONTANTEC2" localSheetId="16">#REF!</definedName>
    <definedName name="MONTANTEC2" localSheetId="1">#REF!</definedName>
    <definedName name="MONTANTEC2" localSheetId="2">#REF!</definedName>
    <definedName name="MONTANTEC2" localSheetId="0">#REF!</definedName>
    <definedName name="MONTANTEC2" localSheetId="3">#REF!</definedName>
    <definedName name="MONTANTEC2" localSheetId="12">#REF!</definedName>
    <definedName name="MONTANTEC2" localSheetId="15">#REF!</definedName>
    <definedName name="MONTANTEC2" localSheetId="5">#REF!</definedName>
    <definedName name="MONTANTEC2" localSheetId="14">#REF!</definedName>
    <definedName name="MONTANTEC2" localSheetId="4">#REF!</definedName>
    <definedName name="MONTANTEC2" localSheetId="6">#REF!</definedName>
    <definedName name="MONTANTEC2">#REF!</definedName>
    <definedName name="ok" localSheetId="8">#REF!</definedName>
    <definedName name="ok" localSheetId="17">#REF!</definedName>
    <definedName name="ok" localSheetId="11">#REF!</definedName>
    <definedName name="ok" localSheetId="10">#REF!</definedName>
    <definedName name="ok" localSheetId="13">#REF!</definedName>
    <definedName name="ok" localSheetId="18">#REF!</definedName>
    <definedName name="ok" localSheetId="9">#REF!</definedName>
    <definedName name="ok" localSheetId="7">#REF!</definedName>
    <definedName name="ok" localSheetId="16">#REF!</definedName>
    <definedName name="ok" localSheetId="1">#REF!</definedName>
    <definedName name="ok" localSheetId="2">#REF!</definedName>
    <definedName name="ok" localSheetId="0">#REF!</definedName>
    <definedName name="ok" localSheetId="3">#REF!</definedName>
    <definedName name="ok" localSheetId="12">#REF!</definedName>
    <definedName name="ok" localSheetId="15">#REF!</definedName>
    <definedName name="ok" localSheetId="5">#REF!</definedName>
    <definedName name="ok" localSheetId="14">#REF!</definedName>
    <definedName name="ok" localSheetId="4">#REF!</definedName>
    <definedName name="ok" localSheetId="6">#REF!</definedName>
    <definedName name="ok">#REF!</definedName>
    <definedName name="REMUNERACAO1" localSheetId="8">#REF!</definedName>
    <definedName name="REMUNERACAO1" localSheetId="17">#REF!</definedName>
    <definedName name="REMUNERACAO1" localSheetId="11">#REF!</definedName>
    <definedName name="REMUNERACAO1" localSheetId="10">#REF!</definedName>
    <definedName name="REMUNERACAO1" localSheetId="13">#REF!</definedName>
    <definedName name="REMUNERACAO1" localSheetId="18">#REF!</definedName>
    <definedName name="REMUNERACAO1" localSheetId="9">#REF!</definedName>
    <definedName name="REMUNERACAO1" localSheetId="7">#REF!</definedName>
    <definedName name="REMUNERACAO1" localSheetId="16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 localSheetId="3">#REF!</definedName>
    <definedName name="REMUNERACAO1" localSheetId="12">#REF!</definedName>
    <definedName name="REMUNERACAO1" localSheetId="15">#REF!</definedName>
    <definedName name="REMUNERACAO1" localSheetId="5">#REF!</definedName>
    <definedName name="REMUNERACAO1" localSheetId="14">#REF!</definedName>
    <definedName name="REMUNERACAO1" localSheetId="4">#REF!</definedName>
    <definedName name="REMUNERACAO1" localSheetId="6">#REF!</definedName>
    <definedName name="REMUNERACAO1">#REF!</definedName>
    <definedName name="REMUNERACAO2" localSheetId="8">#REF!</definedName>
    <definedName name="REMUNERACAO2" localSheetId="17">#REF!</definedName>
    <definedName name="REMUNERACAO2" localSheetId="11">#REF!</definedName>
    <definedName name="REMUNERACAO2" localSheetId="10">#REF!</definedName>
    <definedName name="REMUNERACAO2" localSheetId="13">#REF!</definedName>
    <definedName name="REMUNERACAO2" localSheetId="18">#REF!</definedName>
    <definedName name="REMUNERACAO2" localSheetId="9">#REF!</definedName>
    <definedName name="REMUNERACAO2" localSheetId="7">#REF!</definedName>
    <definedName name="REMUNERACAO2" localSheetId="16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 localSheetId="3">#REF!</definedName>
    <definedName name="REMUNERACAO2" localSheetId="12">#REF!</definedName>
    <definedName name="REMUNERACAO2" localSheetId="15">#REF!</definedName>
    <definedName name="REMUNERACAO2" localSheetId="5">#REF!</definedName>
    <definedName name="REMUNERACAO2" localSheetId="14">#REF!</definedName>
    <definedName name="REMUNERACAO2" localSheetId="4">#REF!</definedName>
    <definedName name="REMUNERACAO2" localSheetId="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8">#REF!</definedName>
    <definedName name="REMUNERACAO5" localSheetId="17">#REF!</definedName>
    <definedName name="REMUNERACAO5" localSheetId="11">#REF!</definedName>
    <definedName name="REMUNERACAO5" localSheetId="10">#REF!</definedName>
    <definedName name="REMUNERACAO5" localSheetId="13">#REF!</definedName>
    <definedName name="REMUNERACAO5" localSheetId="18">#REF!</definedName>
    <definedName name="REMUNERACAO5" localSheetId="9">#REF!</definedName>
    <definedName name="REMUNERACAO5" localSheetId="7">#REF!</definedName>
    <definedName name="REMUNERACAO5" localSheetId="16">#REF!</definedName>
    <definedName name="REMUNERACAO5" localSheetId="1">#REF!</definedName>
    <definedName name="REMUNERACAO5" localSheetId="2">#REF!</definedName>
    <definedName name="REMUNERACAO5" localSheetId="0">#REF!</definedName>
    <definedName name="REMUNERACAO5" localSheetId="3">#REF!</definedName>
    <definedName name="REMUNERACAO5" localSheetId="12">#REF!</definedName>
    <definedName name="REMUNERACAO5" localSheetId="15">#REF!</definedName>
    <definedName name="REMUNERACAO5" localSheetId="5">#REF!</definedName>
    <definedName name="REMUNERACAO5" localSheetId="14">#REF!</definedName>
    <definedName name="REMUNERACAO5" localSheetId="4">#REF!</definedName>
    <definedName name="REMUNERACAO5" localSheetId="6">#REF!</definedName>
    <definedName name="REMUNERACAO5">#REF!</definedName>
    <definedName name="REMUNERACAO6" localSheetId="8">#REF!</definedName>
    <definedName name="REMUNERACAO6" localSheetId="17">#REF!</definedName>
    <definedName name="REMUNERACAO6" localSheetId="11">#REF!</definedName>
    <definedName name="REMUNERACAO6" localSheetId="10">#REF!</definedName>
    <definedName name="REMUNERACAO6" localSheetId="13">#REF!</definedName>
    <definedName name="REMUNERACAO6" localSheetId="18">#REF!</definedName>
    <definedName name="REMUNERACAO6" localSheetId="9">#REF!</definedName>
    <definedName name="REMUNERACAO6" localSheetId="7">#REF!</definedName>
    <definedName name="REMUNERACAO6" localSheetId="16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 localSheetId="3">#REF!</definedName>
    <definedName name="REMUNERACAO6" localSheetId="12">#REF!</definedName>
    <definedName name="REMUNERACAO6" localSheetId="15">#REF!</definedName>
    <definedName name="REMUNERACAO6" localSheetId="5">#REF!</definedName>
    <definedName name="REMUNERACAO6" localSheetId="14">#REF!</definedName>
    <definedName name="REMUNERACAO6" localSheetId="4">#REF!</definedName>
    <definedName name="REMUNERACAO6" localSheetId="6">#REF!</definedName>
    <definedName name="REMUNERACAO6">#REF!</definedName>
    <definedName name="REMUNERACAO7" localSheetId="8">#REF!</definedName>
    <definedName name="REMUNERACAO7" localSheetId="17">#REF!</definedName>
    <definedName name="REMUNERACAO7" localSheetId="11">#REF!</definedName>
    <definedName name="REMUNERACAO7" localSheetId="10">#REF!</definedName>
    <definedName name="REMUNERACAO7" localSheetId="13">#REF!</definedName>
    <definedName name="REMUNERACAO7" localSheetId="18">#REF!</definedName>
    <definedName name="REMUNERACAO7" localSheetId="9">#REF!</definedName>
    <definedName name="REMUNERACAO7" localSheetId="7">#REF!</definedName>
    <definedName name="REMUNERACAO7" localSheetId="16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 localSheetId="3">#REF!</definedName>
    <definedName name="REMUNERACAO7" localSheetId="12">#REF!</definedName>
    <definedName name="REMUNERACAO7" localSheetId="15">#REF!</definedName>
    <definedName name="REMUNERACAO7" localSheetId="5">#REF!</definedName>
    <definedName name="REMUNERACAO7" localSheetId="14">#REF!</definedName>
    <definedName name="REMUNERACAO7" localSheetId="4">#REF!</definedName>
    <definedName name="REMUNERACAO7" localSheetId="6">#REF!</definedName>
    <definedName name="REMUNERACAO7">#REF!</definedName>
    <definedName name="REMUNERACAO8">[2]MECANICO_REFRIGERACAO!$I$30</definedName>
    <definedName name="TOTAL_MONT_A" localSheetId="8">#REF!</definedName>
    <definedName name="TOTAL_MONT_A" localSheetId="17">#REF!</definedName>
    <definedName name="TOTAL_MONT_A" localSheetId="11">#REF!</definedName>
    <definedName name="TOTAL_MONT_A" localSheetId="10">#REF!</definedName>
    <definedName name="TOTAL_MONT_A" localSheetId="13">#REF!</definedName>
    <definedName name="TOTAL_MONT_A" localSheetId="18">#REF!</definedName>
    <definedName name="TOTAL_MONT_A" localSheetId="9">#REF!</definedName>
    <definedName name="TOTAL_MONT_A" localSheetId="7">#REF!</definedName>
    <definedName name="TOTAL_MONT_A" localSheetId="16">#REF!</definedName>
    <definedName name="TOTAL_MONT_A" localSheetId="1">#REF!</definedName>
    <definedName name="TOTAL_MONT_A" localSheetId="2">#REF!</definedName>
    <definedName name="TOTAL_MONT_A" localSheetId="0">#REF!</definedName>
    <definedName name="TOTAL_MONT_A" localSheetId="3">#REF!</definedName>
    <definedName name="TOTAL_MONT_A" localSheetId="12">#REF!</definedName>
    <definedName name="TOTAL_MONT_A" localSheetId="15">#REF!</definedName>
    <definedName name="TOTAL_MONT_A" localSheetId="5">#REF!</definedName>
    <definedName name="TOTAL_MONT_A" localSheetId="14">#REF!</definedName>
    <definedName name="TOTAL_MONT_A" localSheetId="4">#REF!</definedName>
    <definedName name="TOTAL_MONT_A" localSheetId="6">#REF!</definedName>
    <definedName name="TOTAL_MONT_A">#REF!</definedName>
    <definedName name="TOTAL1" localSheetId="8">#REF!</definedName>
    <definedName name="TOTAL1" localSheetId="17">#REF!</definedName>
    <definedName name="TOTAL1" localSheetId="11">#REF!</definedName>
    <definedName name="TOTAL1" localSheetId="10">#REF!</definedName>
    <definedName name="TOTAL1" localSheetId="13">#REF!</definedName>
    <definedName name="TOTAL1" localSheetId="18">#REF!</definedName>
    <definedName name="TOTAL1" localSheetId="9">#REF!</definedName>
    <definedName name="TOTAL1" localSheetId="7">#REF!</definedName>
    <definedName name="TOTAL1" localSheetId="16">#REF!</definedName>
    <definedName name="TOTAL1" localSheetId="1">#REF!</definedName>
    <definedName name="TOTAL1" localSheetId="2">#REF!</definedName>
    <definedName name="TOTAL1" localSheetId="0">#REF!</definedName>
    <definedName name="TOTAL1" localSheetId="3">#REF!</definedName>
    <definedName name="TOTAL1" localSheetId="12">#REF!</definedName>
    <definedName name="TOTAL1" localSheetId="15">#REF!</definedName>
    <definedName name="TOTAL1" localSheetId="5">#REF!</definedName>
    <definedName name="TOTAL1" localSheetId="14">#REF!</definedName>
    <definedName name="TOTAL1" localSheetId="4">#REF!</definedName>
    <definedName name="TOTAL1" localSheetId="6">#REF!</definedName>
    <definedName name="TOTAL1">#REF!</definedName>
    <definedName name="TOTAL2" localSheetId="8">#REF!</definedName>
    <definedName name="TOTAL2" localSheetId="17">#REF!</definedName>
    <definedName name="TOTAL2" localSheetId="11">#REF!</definedName>
    <definedName name="TOTAL2" localSheetId="10">#REF!</definedName>
    <definedName name="TOTAL2" localSheetId="13">#REF!</definedName>
    <definedName name="TOTAL2" localSheetId="18">#REF!</definedName>
    <definedName name="TOTAL2" localSheetId="9">#REF!</definedName>
    <definedName name="TOTAL2" localSheetId="7">#REF!</definedName>
    <definedName name="TOTAL2" localSheetId="16">#REF!</definedName>
    <definedName name="TOTAL2" localSheetId="1">#REF!</definedName>
    <definedName name="TOTAL2" localSheetId="2">#REF!</definedName>
    <definedName name="TOTAL2" localSheetId="0">#REF!</definedName>
    <definedName name="TOTAL2" localSheetId="3">#REF!</definedName>
    <definedName name="TOTAL2" localSheetId="12">#REF!</definedName>
    <definedName name="TOTAL2" localSheetId="15">#REF!</definedName>
    <definedName name="TOTAL2" localSheetId="5">#REF!</definedName>
    <definedName name="TOTAL2" localSheetId="14">#REF!</definedName>
    <definedName name="TOTAL2" localSheetId="4">#REF!</definedName>
    <definedName name="TOTAL2" localSheetId="6">#REF!</definedName>
    <definedName name="TOTAL2">#REF!</definedName>
    <definedName name="VALE_TRANSPORTE" localSheetId="8">#REF!</definedName>
    <definedName name="VALE_TRANSPORTE" localSheetId="17">#REF!</definedName>
    <definedName name="VALE_TRANSPORTE" localSheetId="11">#REF!</definedName>
    <definedName name="VALE_TRANSPORTE" localSheetId="10">#REF!</definedName>
    <definedName name="VALE_TRANSPORTE" localSheetId="13">#REF!</definedName>
    <definedName name="VALE_TRANSPORTE" localSheetId="18">#REF!</definedName>
    <definedName name="VALE_TRANSPORTE" localSheetId="9">#REF!</definedName>
    <definedName name="VALE_TRANSPORTE" localSheetId="7">#REF!</definedName>
    <definedName name="VALE_TRANSPORTE" localSheetId="16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 localSheetId="3">#REF!</definedName>
    <definedName name="VALE_TRANSPORTE" localSheetId="12">#REF!</definedName>
    <definedName name="VALE_TRANSPORTE" localSheetId="15">#REF!</definedName>
    <definedName name="VALE_TRANSPORTE" localSheetId="5">#REF!</definedName>
    <definedName name="VALE_TRANSPORTE" localSheetId="14">#REF!</definedName>
    <definedName name="VALE_TRANSPORTE" localSheetId="4">#REF!</definedName>
    <definedName name="VALE_TRANSPORTE" localSheetId="6">#REF!</definedName>
    <definedName name="VALE_TRANSPORTE">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31" l="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3" i="31"/>
  <c r="I190" i="31" s="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2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H196" i="30"/>
  <c r="E164" i="30"/>
  <c r="H163" i="30"/>
  <c r="H166" i="30" s="1"/>
  <c r="D163" i="30" s="1"/>
  <c r="E163" i="30" s="1"/>
  <c r="G163" i="30"/>
  <c r="G166" i="30" s="1"/>
  <c r="D162" i="30" s="1"/>
  <c r="E162" i="30" s="1"/>
  <c r="F163" i="30"/>
  <c r="F162" i="30"/>
  <c r="F161" i="30"/>
  <c r="I137" i="30"/>
  <c r="I180" i="30" s="1"/>
  <c r="F130" i="30"/>
  <c r="I123" i="30"/>
  <c r="I190" i="30" s="1"/>
  <c r="G114" i="30"/>
  <c r="C114" i="30"/>
  <c r="A114" i="30"/>
  <c r="E114" i="30" s="1"/>
  <c r="H113" i="30"/>
  <c r="F112" i="30"/>
  <c r="G110" i="30"/>
  <c r="E110" i="30"/>
  <c r="F110" i="30" s="1"/>
  <c r="H110" i="30" s="1"/>
  <c r="I110" i="30" s="1"/>
  <c r="I95" i="30" s="1"/>
  <c r="C110" i="30"/>
  <c r="A110" i="30"/>
  <c r="G106" i="30"/>
  <c r="C106" i="30"/>
  <c r="A106" i="30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2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196" i="29"/>
  <c r="E164" i="29"/>
  <c r="H163" i="29"/>
  <c r="H166" i="29" s="1"/>
  <c r="D163" i="29" s="1"/>
  <c r="E163" i="29" s="1"/>
  <c r="G163" i="29"/>
  <c r="G166" i="29" s="1"/>
  <c r="D162" i="29" s="1"/>
  <c r="E162" i="29" s="1"/>
  <c r="F163" i="29"/>
  <c r="F162" i="29"/>
  <c r="F161" i="29"/>
  <c r="I137" i="29"/>
  <c r="I180" i="29" s="1"/>
  <c r="F130" i="29"/>
  <c r="I123" i="29"/>
  <c r="I190" i="29" s="1"/>
  <c r="G114" i="29"/>
  <c r="C114" i="29"/>
  <c r="A114" i="29"/>
  <c r="E114" i="29" s="1"/>
  <c r="H113" i="29"/>
  <c r="F112" i="29"/>
  <c r="G110" i="29"/>
  <c r="C110" i="29"/>
  <c r="A110" i="29"/>
  <c r="E110" i="29" s="1"/>
  <c r="G106" i="29"/>
  <c r="C106" i="29"/>
  <c r="A106" i="29"/>
  <c r="I101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4" i="29"/>
  <c r="I43" i="29"/>
  <c r="I42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H196" i="28"/>
  <c r="E164" i="28"/>
  <c r="H163" i="28"/>
  <c r="H166" i="28" s="1"/>
  <c r="G163" i="28"/>
  <c r="G166" i="28" s="1"/>
  <c r="D162" i="28" s="1"/>
  <c r="E162" i="28" s="1"/>
  <c r="F163" i="28"/>
  <c r="D163" i="28"/>
  <c r="E163" i="28" s="1"/>
  <c r="F162" i="28"/>
  <c r="F161" i="28"/>
  <c r="I137" i="28"/>
  <c r="I180" i="28" s="1"/>
  <c r="F130" i="28"/>
  <c r="I123" i="28"/>
  <c r="I190" i="28" s="1"/>
  <c r="G114" i="28"/>
  <c r="C114" i="28"/>
  <c r="A114" i="28"/>
  <c r="E114" i="28" s="1"/>
  <c r="H113" i="28"/>
  <c r="F112" i="28"/>
  <c r="I110" i="28"/>
  <c r="I95" i="28" s="1"/>
  <c r="G110" i="28"/>
  <c r="C110" i="28"/>
  <c r="A110" i="28"/>
  <c r="E110" i="28" s="1"/>
  <c r="F110" i="28" s="1"/>
  <c r="H110" i="28" s="1"/>
  <c r="G106" i="28"/>
  <c r="C106" i="28"/>
  <c r="A106" i="28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2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I123" i="27"/>
  <c r="I190" i="27" s="1"/>
  <c r="G114" i="27"/>
  <c r="C114" i="27"/>
  <c r="A114" i="27"/>
  <c r="E114" i="27" s="1"/>
  <c r="H113" i="27"/>
  <c r="F112" i="27"/>
  <c r="G110" i="27"/>
  <c r="C110" i="27"/>
  <c r="A110" i="27"/>
  <c r="E110" i="27" s="1"/>
  <c r="F110" i="27" s="1"/>
  <c r="H110" i="27" s="1"/>
  <c r="G106" i="27"/>
  <c r="C106" i="27"/>
  <c r="A106" i="27"/>
  <c r="E106" i="27" s="1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2" i="27"/>
  <c r="A41" i="27"/>
  <c r="A42" i="27" s="1"/>
  <c r="A43" i="27" s="1"/>
  <c r="A44" i="27" s="1"/>
  <c r="A45" i="27" s="1"/>
  <c r="I40" i="27"/>
  <c r="A40" i="27"/>
  <c r="I39" i="27"/>
  <c r="A39" i="27"/>
  <c r="G11" i="27"/>
  <c r="A6" i="27"/>
  <c r="I5" i="27"/>
  <c r="I38" i="27" s="1"/>
  <c r="G5" i="27"/>
  <c r="H196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I180" i="26" s="1"/>
  <c r="F130" i="26"/>
  <c r="I123" i="26"/>
  <c r="I190" i="26" s="1"/>
  <c r="G114" i="26"/>
  <c r="C114" i="26"/>
  <c r="A114" i="26"/>
  <c r="E114" i="26" s="1"/>
  <c r="H113" i="26"/>
  <c r="F112" i="26"/>
  <c r="G110" i="26"/>
  <c r="C110" i="26"/>
  <c r="A110" i="26"/>
  <c r="E110" i="26" s="1"/>
  <c r="F110" i="26" s="1"/>
  <c r="H110" i="26" s="1"/>
  <c r="G106" i="26"/>
  <c r="C106" i="26"/>
  <c r="A106" i="26"/>
  <c r="I101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4" i="26"/>
  <c r="I43" i="26"/>
  <c r="I42" i="26"/>
  <c r="A41" i="26"/>
  <c r="A42" i="26" s="1"/>
  <c r="A43" i="26" s="1"/>
  <c r="A44" i="26" s="1"/>
  <c r="A45" i="26" s="1"/>
  <c r="I40" i="26"/>
  <c r="A40" i="26"/>
  <c r="I39" i="26"/>
  <c r="A39" i="26"/>
  <c r="G11" i="26"/>
  <c r="A6" i="26"/>
  <c r="I5" i="26"/>
  <c r="I38" i="26" s="1"/>
  <c r="G5" i="26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3" i="25"/>
  <c r="I190" i="25" s="1"/>
  <c r="G114" i="25"/>
  <c r="C114" i="25"/>
  <c r="A114" i="25"/>
  <c r="E114" i="25" s="1"/>
  <c r="H113" i="25"/>
  <c r="F112" i="25"/>
  <c r="G110" i="25"/>
  <c r="E110" i="25"/>
  <c r="F110" i="25" s="1"/>
  <c r="H110" i="25" s="1"/>
  <c r="I110" i="25" s="1"/>
  <c r="I95" i="25" s="1"/>
  <c r="C110" i="25"/>
  <c r="A110" i="25"/>
  <c r="G106" i="25"/>
  <c r="C106" i="25"/>
  <c r="A106" i="25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2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196" i="24"/>
  <c r="E164" i="24"/>
  <c r="H163" i="24"/>
  <c r="H166" i="24" s="1"/>
  <c r="D163" i="24" s="1"/>
  <c r="E163" i="24" s="1"/>
  <c r="G163" i="24"/>
  <c r="G166" i="24" s="1"/>
  <c r="D162" i="24" s="1"/>
  <c r="E162" i="24" s="1"/>
  <c r="F163" i="24"/>
  <c r="F162" i="24"/>
  <c r="F161" i="24"/>
  <c r="I137" i="24"/>
  <c r="I180" i="24" s="1"/>
  <c r="F130" i="24"/>
  <c r="I123" i="24"/>
  <c r="I190" i="24" s="1"/>
  <c r="G114" i="24"/>
  <c r="C114" i="24"/>
  <c r="A114" i="24"/>
  <c r="E114" i="24" s="1"/>
  <c r="H113" i="24"/>
  <c r="F112" i="24"/>
  <c r="I110" i="24"/>
  <c r="I95" i="24" s="1"/>
  <c r="G110" i="24"/>
  <c r="E110" i="24"/>
  <c r="F110" i="24" s="1"/>
  <c r="H110" i="24" s="1"/>
  <c r="C110" i="24"/>
  <c r="A110" i="24"/>
  <c r="G106" i="24"/>
  <c r="C106" i="24"/>
  <c r="E106" i="24" s="1"/>
  <c r="A106" i="24"/>
  <c r="I101" i="24"/>
  <c r="I100" i="24"/>
  <c r="I99" i="24"/>
  <c r="I98" i="24"/>
  <c r="A95" i="24"/>
  <c r="A96" i="24" s="1"/>
  <c r="A97" i="24" s="1"/>
  <c r="A98" i="24" s="1"/>
  <c r="H85" i="24"/>
  <c r="H78" i="24"/>
  <c r="H88" i="24" s="1"/>
  <c r="H89" i="24" s="1"/>
  <c r="H91" i="24" s="1"/>
  <c r="H66" i="24"/>
  <c r="I45" i="24"/>
  <c r="I44" i="24"/>
  <c r="I43" i="24"/>
  <c r="I42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3" i="23"/>
  <c r="I190" i="23" s="1"/>
  <c r="G114" i="23"/>
  <c r="C114" i="23"/>
  <c r="A114" i="23"/>
  <c r="E114" i="23" s="1"/>
  <c r="H113" i="23"/>
  <c r="F112" i="23"/>
  <c r="G110" i="23"/>
  <c r="E110" i="23"/>
  <c r="F110" i="23" s="1"/>
  <c r="H110" i="23" s="1"/>
  <c r="I110" i="23" s="1"/>
  <c r="I95" i="23" s="1"/>
  <c r="C110" i="23"/>
  <c r="A110" i="23"/>
  <c r="G106" i="23"/>
  <c r="C106" i="23"/>
  <c r="A106" i="23"/>
  <c r="I101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4" i="23"/>
  <c r="I43" i="23"/>
  <c r="I42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6" i="22"/>
  <c r="H166" i="22"/>
  <c r="D163" i="22" s="1"/>
  <c r="E163" i="22" s="1"/>
  <c r="E164" i="22"/>
  <c r="H163" i="22"/>
  <c r="G163" i="22"/>
  <c r="G166" i="22" s="1"/>
  <c r="D162" i="22" s="1"/>
  <c r="E162" i="22" s="1"/>
  <c r="F163" i="22"/>
  <c r="F162" i="22"/>
  <c r="F161" i="22"/>
  <c r="I137" i="22"/>
  <c r="I180" i="22" s="1"/>
  <c r="F130" i="22"/>
  <c r="I123" i="22"/>
  <c r="I190" i="22" s="1"/>
  <c r="G114" i="22"/>
  <c r="C114" i="22"/>
  <c r="A114" i="22"/>
  <c r="E114" i="22" s="1"/>
  <c r="H113" i="22"/>
  <c r="F112" i="22"/>
  <c r="G110" i="22"/>
  <c r="E110" i="22"/>
  <c r="F110" i="22" s="1"/>
  <c r="H110" i="22" s="1"/>
  <c r="I110" i="22" s="1"/>
  <c r="I95" i="22" s="1"/>
  <c r="C110" i="22"/>
  <c r="A110" i="22"/>
  <c r="G106" i="22"/>
  <c r="C106" i="22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2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196" i="21"/>
  <c r="E164" i="21"/>
  <c r="H163" i="21"/>
  <c r="H166" i="21" s="1"/>
  <c r="D163" i="21" s="1"/>
  <c r="E163" i="21" s="1"/>
  <c r="G163" i="21"/>
  <c r="G166" i="21" s="1"/>
  <c r="D162" i="21" s="1"/>
  <c r="E162" i="21" s="1"/>
  <c r="F163" i="21"/>
  <c r="F162" i="21"/>
  <c r="F161" i="21"/>
  <c r="I137" i="21"/>
  <c r="I180" i="21" s="1"/>
  <c r="F130" i="21"/>
  <c r="I123" i="21"/>
  <c r="I190" i="21" s="1"/>
  <c r="G114" i="21"/>
  <c r="C114" i="21"/>
  <c r="A114" i="21"/>
  <c r="E114" i="21" s="1"/>
  <c r="H113" i="21"/>
  <c r="F112" i="21"/>
  <c r="G110" i="21"/>
  <c r="E110" i="21"/>
  <c r="F110" i="21" s="1"/>
  <c r="H110" i="21" s="1"/>
  <c r="I110" i="21" s="1"/>
  <c r="I95" i="21" s="1"/>
  <c r="C110" i="21"/>
  <c r="A110" i="21"/>
  <c r="G106" i="21"/>
  <c r="C106" i="21"/>
  <c r="A106" i="21"/>
  <c r="I101" i="21"/>
  <c r="I100" i="21"/>
  <c r="I99" i="21"/>
  <c r="I98" i="21"/>
  <c r="A95" i="21"/>
  <c r="A96" i="21" s="1"/>
  <c r="A97" i="21" s="1"/>
  <c r="A98" i="21" s="1"/>
  <c r="H85" i="21"/>
  <c r="H78" i="21"/>
  <c r="H66" i="21"/>
  <c r="H88" i="21" s="1"/>
  <c r="H89" i="21" s="1"/>
  <c r="H91" i="21" s="1"/>
  <c r="I45" i="21"/>
  <c r="I44" i="21"/>
  <c r="I43" i="21"/>
  <c r="I42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196" i="20"/>
  <c r="E164" i="20"/>
  <c r="H163" i="20"/>
  <c r="H166" i="20" s="1"/>
  <c r="G163" i="20"/>
  <c r="G166" i="20" s="1"/>
  <c r="D162" i="20" s="1"/>
  <c r="E162" i="20" s="1"/>
  <c r="F163" i="20"/>
  <c r="D163" i="20"/>
  <c r="E163" i="20" s="1"/>
  <c r="F162" i="20"/>
  <c r="F161" i="20"/>
  <c r="I137" i="20"/>
  <c r="I180" i="20" s="1"/>
  <c r="F130" i="20"/>
  <c r="I123" i="20"/>
  <c r="I190" i="20" s="1"/>
  <c r="G114" i="20"/>
  <c r="C114" i="20"/>
  <c r="A114" i="20"/>
  <c r="E114" i="20" s="1"/>
  <c r="H113" i="20"/>
  <c r="F112" i="20"/>
  <c r="G110" i="20"/>
  <c r="C110" i="20"/>
  <c r="A110" i="20"/>
  <c r="E110" i="20" s="1"/>
  <c r="F110" i="20" s="1"/>
  <c r="H110" i="20" s="1"/>
  <c r="G106" i="20"/>
  <c r="C106" i="20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A45" i="20"/>
  <c r="I44" i="20"/>
  <c r="I43" i="20"/>
  <c r="I42" i="20"/>
  <c r="A41" i="20"/>
  <c r="A42" i="20" s="1"/>
  <c r="A43" i="20" s="1"/>
  <c r="A44" i="20" s="1"/>
  <c r="I40" i="20"/>
  <c r="A40" i="20"/>
  <c r="I39" i="20"/>
  <c r="A39" i="20"/>
  <c r="G11" i="20"/>
  <c r="A6" i="20"/>
  <c r="I5" i="20"/>
  <c r="I38" i="20" s="1"/>
  <c r="G5" i="20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3" i="19" s="1"/>
  <c r="G114" i="19"/>
  <c r="C114" i="19"/>
  <c r="A114" i="19"/>
  <c r="E114" i="19" s="1"/>
  <c r="H113" i="19"/>
  <c r="F112" i="19"/>
  <c r="G110" i="19"/>
  <c r="E110" i="19"/>
  <c r="F110" i="19" s="1"/>
  <c r="H110" i="19" s="1"/>
  <c r="I110" i="19" s="1"/>
  <c r="I95" i="19" s="1"/>
  <c r="C110" i="19"/>
  <c r="A110" i="19"/>
  <c r="G106" i="19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I38" i="19" s="1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3" i="18"/>
  <c r="I190" i="18" s="1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2" i="18"/>
  <c r="A41" i="18"/>
  <c r="A42" i="18" s="1"/>
  <c r="A43" i="18" s="1"/>
  <c r="A44" i="18" s="1"/>
  <c r="A45" i="18" s="1"/>
  <c r="I40" i="18"/>
  <c r="A40" i="18"/>
  <c r="I39" i="18"/>
  <c r="A39" i="18"/>
  <c r="G11" i="18"/>
  <c r="A6" i="18"/>
  <c r="I5" i="18"/>
  <c r="I38" i="18" s="1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3" i="17"/>
  <c r="I190" i="17" s="1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2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/>
  <c r="I190" i="16" s="1"/>
  <c r="G114" i="16"/>
  <c r="C114" i="16"/>
  <c r="A114" i="16"/>
  <c r="E114" i="16" s="1"/>
  <c r="H113" i="16"/>
  <c r="F112" i="16"/>
  <c r="G110" i="16"/>
  <c r="C110" i="16"/>
  <c r="A110" i="16"/>
  <c r="E110" i="16" s="1"/>
  <c r="F110" i="16" s="1"/>
  <c r="H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A45" i="16"/>
  <c r="I44" i="16"/>
  <c r="I43" i="16"/>
  <c r="I42" i="16"/>
  <c r="A41" i="16"/>
  <c r="A42" i="16" s="1"/>
  <c r="A43" i="16" s="1"/>
  <c r="A44" i="16" s="1"/>
  <c r="I40" i="16"/>
  <c r="A40" i="16"/>
  <c r="I39" i="16"/>
  <c r="A39" i="16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E106" i="15" s="1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0" i="15"/>
  <c r="A40" i="15"/>
  <c r="A41" i="15" s="1"/>
  <c r="A42" i="15" s="1"/>
  <c r="A43" i="15" s="1"/>
  <c r="A44" i="15" s="1"/>
  <c r="A45" i="15" s="1"/>
  <c r="I39" i="15"/>
  <c r="A39" i="15"/>
  <c r="G11" i="15"/>
  <c r="A6" i="15"/>
  <c r="I5" i="15"/>
  <c r="I38" i="15" s="1"/>
  <c r="G5" i="15"/>
  <c r="H196" i="14"/>
  <c r="H166" i="14"/>
  <c r="E164" i="14"/>
  <c r="H163" i="14"/>
  <c r="G163" i="14"/>
  <c r="G166" i="14" s="1"/>
  <c r="D162" i="14" s="1"/>
  <c r="E162" i="14" s="1"/>
  <c r="F163" i="14"/>
  <c r="D163" i="14"/>
  <c r="E163" i="14" s="1"/>
  <c r="F162" i="14"/>
  <c r="F161" i="14"/>
  <c r="I137" i="14"/>
  <c r="I180" i="14" s="1"/>
  <c r="F130" i="14"/>
  <c r="I123" i="14"/>
  <c r="I190" i="14" s="1"/>
  <c r="G114" i="14"/>
  <c r="C114" i="14"/>
  <c r="A114" i="14"/>
  <c r="E114" i="14" s="1"/>
  <c r="H113" i="14"/>
  <c r="F112" i="14"/>
  <c r="G110" i="14"/>
  <c r="E110" i="14"/>
  <c r="F110" i="14" s="1"/>
  <c r="H110" i="14" s="1"/>
  <c r="I110" i="14" s="1"/>
  <c r="I95" i="14" s="1"/>
  <c r="C110" i="14"/>
  <c r="A110" i="14"/>
  <c r="G106" i="14"/>
  <c r="C106" i="14"/>
  <c r="E106" i="14" s="1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3" i="14"/>
  <c r="I42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E106" i="30" l="1"/>
  <c r="I106" i="30" s="1"/>
  <c r="I97" i="30" s="1"/>
  <c r="E106" i="31"/>
  <c r="E106" i="29"/>
  <c r="I106" i="29" s="1"/>
  <c r="I97" i="29" s="1"/>
  <c r="E106" i="28"/>
  <c r="E106" i="26"/>
  <c r="I106" i="26" s="1"/>
  <c r="I97" i="26" s="1"/>
  <c r="E106" i="25"/>
  <c r="I106" i="25" s="1"/>
  <c r="I97" i="25" s="1"/>
  <c r="E106" i="23"/>
  <c r="I106" i="23" s="1"/>
  <c r="I97" i="23" s="1"/>
  <c r="E106" i="22"/>
  <c r="I106" i="22" s="1"/>
  <c r="I97" i="22" s="1"/>
  <c r="E106" i="21"/>
  <c r="E106" i="20"/>
  <c r="E106" i="19"/>
  <c r="E106" i="18"/>
  <c r="E106" i="17"/>
  <c r="E106" i="16"/>
  <c r="I110" i="31"/>
  <c r="I95" i="31" s="1"/>
  <c r="F110" i="31"/>
  <c r="H110" i="31" s="1"/>
  <c r="F106" i="31"/>
  <c r="H106" i="31" s="1"/>
  <c r="I106" i="31" s="1"/>
  <c r="I97" i="31" s="1"/>
  <c r="I25" i="31"/>
  <c r="I41" i="31" s="1"/>
  <c r="I114" i="31"/>
  <c r="I94" i="31" s="1"/>
  <c r="F114" i="31"/>
  <c r="H114" i="31" s="1"/>
  <c r="H88" i="31"/>
  <c r="H89" i="31" s="1"/>
  <c r="H91" i="31" s="1"/>
  <c r="I25" i="30"/>
  <c r="I41" i="30" s="1"/>
  <c r="F106" i="30"/>
  <c r="H106" i="30" s="1"/>
  <c r="F114" i="30"/>
  <c r="H114" i="30" s="1"/>
  <c r="I114" i="30" s="1"/>
  <c r="I94" i="30" s="1"/>
  <c r="H88" i="30"/>
  <c r="H89" i="30" s="1"/>
  <c r="H91" i="30" s="1"/>
  <c r="F110" i="29"/>
  <c r="H110" i="29" s="1"/>
  <c r="I110" i="29"/>
  <c r="I95" i="29" s="1"/>
  <c r="I25" i="29"/>
  <c r="I41" i="29" s="1"/>
  <c r="I46" i="29"/>
  <c r="I193" i="29" s="1"/>
  <c r="F106" i="29"/>
  <c r="H106" i="29" s="1"/>
  <c r="F114" i="29"/>
  <c r="H114" i="29" s="1"/>
  <c r="I114" i="29" s="1"/>
  <c r="I94" i="29" s="1"/>
  <c r="H88" i="29"/>
  <c r="H89" i="29" s="1"/>
  <c r="H91" i="29" s="1"/>
  <c r="I46" i="28"/>
  <c r="H38" i="28"/>
  <c r="I25" i="28"/>
  <c r="I41" i="28" s="1"/>
  <c r="F106" i="28"/>
  <c r="H106" i="28" s="1"/>
  <c r="I106" i="28"/>
  <c r="I97" i="28" s="1"/>
  <c r="F114" i="28"/>
  <c r="H114" i="28" s="1"/>
  <c r="I114" i="28" s="1"/>
  <c r="I94" i="28" s="1"/>
  <c r="H88" i="28"/>
  <c r="H89" i="28" s="1"/>
  <c r="H91" i="28" s="1"/>
  <c r="I106" i="27"/>
  <c r="I97" i="27" s="1"/>
  <c r="F106" i="27"/>
  <c r="H106" i="27" s="1"/>
  <c r="I25" i="27"/>
  <c r="I41" i="27" s="1"/>
  <c r="I110" i="27"/>
  <c r="I95" i="27" s="1"/>
  <c r="F114" i="27"/>
  <c r="H114" i="27" s="1"/>
  <c r="I114" i="27" s="1"/>
  <c r="I94" i="27" s="1"/>
  <c r="H88" i="27"/>
  <c r="H89" i="27" s="1"/>
  <c r="H91" i="27" s="1"/>
  <c r="F114" i="26"/>
  <c r="H114" i="26" s="1"/>
  <c r="I114" i="26" s="1"/>
  <c r="I94" i="26" s="1"/>
  <c r="I25" i="26"/>
  <c r="I41" i="26" s="1"/>
  <c r="F106" i="26"/>
  <c r="H106" i="26" s="1"/>
  <c r="I110" i="26"/>
  <c r="I95" i="26" s="1"/>
  <c r="H88" i="26"/>
  <c r="H89" i="26" s="1"/>
  <c r="H91" i="26" s="1"/>
  <c r="F106" i="25"/>
  <c r="H106" i="25" s="1"/>
  <c r="I25" i="25"/>
  <c r="I41" i="25" s="1"/>
  <c r="F114" i="25"/>
  <c r="H114" i="25" s="1"/>
  <c r="I114" i="25" s="1"/>
  <c r="I94" i="25" s="1"/>
  <c r="H88" i="25"/>
  <c r="H89" i="25" s="1"/>
  <c r="H91" i="25" s="1"/>
  <c r="F114" i="24"/>
  <c r="H114" i="24" s="1"/>
  <c r="I114" i="24" s="1"/>
  <c r="I94" i="24" s="1"/>
  <c r="I25" i="24"/>
  <c r="I41" i="24" s="1"/>
  <c r="F106" i="24"/>
  <c r="H106" i="24" s="1"/>
  <c r="I106" i="24"/>
  <c r="I97" i="24" s="1"/>
  <c r="F106" i="23"/>
  <c r="H106" i="23" s="1"/>
  <c r="I25" i="23"/>
  <c r="I41" i="23" s="1"/>
  <c r="F114" i="23"/>
  <c r="H114" i="23" s="1"/>
  <c r="I114" i="23" s="1"/>
  <c r="I94" i="23" s="1"/>
  <c r="H88" i="23"/>
  <c r="H89" i="23" s="1"/>
  <c r="H91" i="23" s="1"/>
  <c r="I25" i="22"/>
  <c r="I41" i="22" s="1"/>
  <c r="I46" i="22" s="1"/>
  <c r="F106" i="22"/>
  <c r="H106" i="22" s="1"/>
  <c r="F114" i="22"/>
  <c r="H114" i="22" s="1"/>
  <c r="I114" i="22" s="1"/>
  <c r="I94" i="22" s="1"/>
  <c r="H88" i="22"/>
  <c r="H89" i="22" s="1"/>
  <c r="H91" i="22" s="1"/>
  <c r="F106" i="21"/>
  <c r="H106" i="21" s="1"/>
  <c r="I25" i="21"/>
  <c r="I41" i="21" s="1"/>
  <c r="F114" i="21"/>
  <c r="H114" i="21" s="1"/>
  <c r="I114" i="21" s="1"/>
  <c r="I94" i="21" s="1"/>
  <c r="I25" i="20"/>
  <c r="I41" i="20" s="1"/>
  <c r="F106" i="20"/>
  <c r="H106" i="20" s="1"/>
  <c r="I110" i="20"/>
  <c r="I95" i="20" s="1"/>
  <c r="F114" i="20"/>
  <c r="H114" i="20" s="1"/>
  <c r="I114" i="20" s="1"/>
  <c r="I94" i="20" s="1"/>
  <c r="H88" i="20"/>
  <c r="H89" i="20" s="1"/>
  <c r="H91" i="20" s="1"/>
  <c r="I190" i="19"/>
  <c r="I25" i="19"/>
  <c r="I41" i="19" s="1"/>
  <c r="F106" i="19"/>
  <c r="H106" i="19" s="1"/>
  <c r="F114" i="19"/>
  <c r="H114" i="19" s="1"/>
  <c r="I114" i="19" s="1"/>
  <c r="I94" i="19" s="1"/>
  <c r="H88" i="19"/>
  <c r="H89" i="19" s="1"/>
  <c r="H91" i="19" s="1"/>
  <c r="F106" i="18"/>
  <c r="H106" i="18" s="1"/>
  <c r="I25" i="18"/>
  <c r="I41" i="18" s="1"/>
  <c r="F110" i="18"/>
  <c r="H110" i="18" s="1"/>
  <c r="I110" i="18" s="1"/>
  <c r="I95" i="18" s="1"/>
  <c r="F114" i="18"/>
  <c r="H114" i="18" s="1"/>
  <c r="I114" i="18" s="1"/>
  <c r="I94" i="18" s="1"/>
  <c r="H88" i="18"/>
  <c r="H89" i="18" s="1"/>
  <c r="H91" i="18" s="1"/>
  <c r="F110" i="17"/>
  <c r="H110" i="17" s="1"/>
  <c r="I110" i="17" s="1"/>
  <c r="I95" i="17" s="1"/>
  <c r="F106" i="17"/>
  <c r="H106" i="17" s="1"/>
  <c r="I25" i="17"/>
  <c r="I41" i="17" s="1"/>
  <c r="I46" i="17" s="1"/>
  <c r="F114" i="17"/>
  <c r="H114" i="17" s="1"/>
  <c r="I114" i="17" s="1"/>
  <c r="I94" i="17" s="1"/>
  <c r="H88" i="17"/>
  <c r="H89" i="17" s="1"/>
  <c r="H91" i="17" s="1"/>
  <c r="I25" i="16"/>
  <c r="I41" i="16" s="1"/>
  <c r="F114" i="16"/>
  <c r="H114" i="16" s="1"/>
  <c r="I114" i="16" s="1"/>
  <c r="I94" i="16" s="1"/>
  <c r="H88" i="16"/>
  <c r="H89" i="16" s="1"/>
  <c r="H91" i="16" s="1"/>
  <c r="F106" i="16"/>
  <c r="H106" i="16" s="1"/>
  <c r="I106" i="16" s="1"/>
  <c r="I97" i="16" s="1"/>
  <c r="I110" i="16"/>
  <c r="I95" i="16" s="1"/>
  <c r="I114" i="15"/>
  <c r="I94" i="15" s="1"/>
  <c r="F114" i="15"/>
  <c r="H114" i="15" s="1"/>
  <c r="I25" i="15"/>
  <c r="I41" i="15" s="1"/>
  <c r="F106" i="15"/>
  <c r="H106" i="15" s="1"/>
  <c r="I106" i="15" s="1"/>
  <c r="I97" i="15" s="1"/>
  <c r="F110" i="15"/>
  <c r="H110" i="15" s="1"/>
  <c r="I110" i="15"/>
  <c r="I95" i="15" s="1"/>
  <c r="I123" i="15"/>
  <c r="H88" i="15"/>
  <c r="H89" i="15" s="1"/>
  <c r="H91" i="15" s="1"/>
  <c r="I106" i="14"/>
  <c r="I97" i="14" s="1"/>
  <c r="I25" i="14"/>
  <c r="I41" i="14" s="1"/>
  <c r="F106" i="14"/>
  <c r="H106" i="14" s="1"/>
  <c r="F114" i="14"/>
  <c r="H114" i="14" s="1"/>
  <c r="I114" i="14" s="1"/>
  <c r="I94" i="14" s="1"/>
  <c r="H88" i="14"/>
  <c r="H89" i="14" s="1"/>
  <c r="H91" i="14" s="1"/>
  <c r="H101" i="29" l="1"/>
  <c r="H39" i="29"/>
  <c r="I106" i="21"/>
  <c r="I97" i="21" s="1"/>
  <c r="I102" i="21" s="1"/>
  <c r="I106" i="20"/>
  <c r="I97" i="20" s="1"/>
  <c r="I102" i="20" s="1"/>
  <c r="I106" i="19"/>
  <c r="I97" i="19" s="1"/>
  <c r="I102" i="19" s="1"/>
  <c r="I106" i="18"/>
  <c r="I97" i="18" s="1"/>
  <c r="I106" i="17"/>
  <c r="I97" i="17" s="1"/>
  <c r="H97" i="17" s="1"/>
  <c r="I130" i="31"/>
  <c r="I143" i="31"/>
  <c r="I46" i="31"/>
  <c r="H95" i="31" s="1"/>
  <c r="I102" i="31"/>
  <c r="H94" i="31"/>
  <c r="I102" i="30"/>
  <c r="I143" i="30"/>
  <c r="I130" i="30"/>
  <c r="I46" i="30"/>
  <c r="H94" i="30" s="1"/>
  <c r="I102" i="29"/>
  <c r="H94" i="29"/>
  <c r="H97" i="29"/>
  <c r="I143" i="29"/>
  <c r="I130" i="29"/>
  <c r="I76" i="29"/>
  <c r="I62" i="29"/>
  <c r="H45" i="29"/>
  <c r="I173" i="29"/>
  <c r="I77" i="29"/>
  <c r="I75" i="29"/>
  <c r="I61" i="29"/>
  <c r="I82" i="29"/>
  <c r="I65" i="29"/>
  <c r="I88" i="29"/>
  <c r="I89" i="29" s="1"/>
  <c r="I74" i="29"/>
  <c r="I60" i="29"/>
  <c r="H43" i="29"/>
  <c r="A145" i="29"/>
  <c r="H96" i="29"/>
  <c r="I73" i="29"/>
  <c r="I59" i="29"/>
  <c r="H44" i="29"/>
  <c r="I72" i="29"/>
  <c r="I58" i="29"/>
  <c r="I71" i="29"/>
  <c r="H42" i="29"/>
  <c r="H100" i="29"/>
  <c r="I84" i="29"/>
  <c r="I70" i="29"/>
  <c r="I83" i="29"/>
  <c r="H99" i="29"/>
  <c r="A132" i="29"/>
  <c r="H98" i="29"/>
  <c r="I64" i="29"/>
  <c r="I63" i="29"/>
  <c r="H40" i="29"/>
  <c r="H38" i="29"/>
  <c r="H41" i="29"/>
  <c r="H95" i="29"/>
  <c r="I102" i="28"/>
  <c r="H94" i="28"/>
  <c r="H46" i="28"/>
  <c r="I76" i="28"/>
  <c r="I62" i="28"/>
  <c r="I75" i="28"/>
  <c r="I61" i="28"/>
  <c r="I88" i="28"/>
  <c r="I89" i="28" s="1"/>
  <c r="I74" i="28"/>
  <c r="I60" i="28"/>
  <c r="A145" i="28"/>
  <c r="H96" i="28"/>
  <c r="I73" i="28"/>
  <c r="I59" i="28"/>
  <c r="I72" i="28"/>
  <c r="I58" i="28"/>
  <c r="I66" i="28" s="1"/>
  <c r="I71" i="28"/>
  <c r="H42" i="28"/>
  <c r="H100" i="28"/>
  <c r="I84" i="28"/>
  <c r="I70" i="28"/>
  <c r="I83" i="28"/>
  <c r="H99" i="28"/>
  <c r="I82" i="28"/>
  <c r="I85" i="28" s="1"/>
  <c r="H45" i="28"/>
  <c r="A132" i="28"/>
  <c r="I65" i="28"/>
  <c r="I173" i="28"/>
  <c r="I77" i="28"/>
  <c r="I64" i="28"/>
  <c r="I63" i="28"/>
  <c r="H98" i="28"/>
  <c r="H44" i="28"/>
  <c r="H95" i="28"/>
  <c r="H43" i="28"/>
  <c r="H40" i="28"/>
  <c r="H39" i="28"/>
  <c r="H97" i="28"/>
  <c r="I143" i="28"/>
  <c r="I130" i="28"/>
  <c r="I193" i="28"/>
  <c r="H101" i="28"/>
  <c r="H41" i="28"/>
  <c r="I102" i="27"/>
  <c r="I46" i="27"/>
  <c r="H95" i="27"/>
  <c r="H97" i="27"/>
  <c r="I143" i="27"/>
  <c r="I130" i="27"/>
  <c r="I102" i="26"/>
  <c r="I143" i="26"/>
  <c r="I130" i="26"/>
  <c r="I46" i="26"/>
  <c r="I102" i="25"/>
  <c r="I143" i="25"/>
  <c r="I130" i="25"/>
  <c r="I46" i="25"/>
  <c r="I102" i="24"/>
  <c r="I143" i="24"/>
  <c r="I130" i="24"/>
  <c r="I46" i="24"/>
  <c r="I102" i="23"/>
  <c r="I46" i="23"/>
  <c r="H97" i="23"/>
  <c r="I143" i="23"/>
  <c r="I130" i="23"/>
  <c r="I102" i="22"/>
  <c r="H94" i="22"/>
  <c r="I76" i="22"/>
  <c r="I62" i="22"/>
  <c r="I88" i="22"/>
  <c r="I89" i="22" s="1"/>
  <c r="I74" i="22"/>
  <c r="I60" i="22"/>
  <c r="H43" i="22"/>
  <c r="H39" i="22"/>
  <c r="H96" i="22"/>
  <c r="I73" i="22"/>
  <c r="I59" i="22"/>
  <c r="H45" i="22"/>
  <c r="H98" i="22"/>
  <c r="I64" i="22"/>
  <c r="I173" i="22"/>
  <c r="I77" i="22"/>
  <c r="I75" i="22"/>
  <c r="I61" i="22"/>
  <c r="A145" i="22"/>
  <c r="I72" i="22"/>
  <c r="I58" i="22"/>
  <c r="I66" i="22" s="1"/>
  <c r="I71" i="22"/>
  <c r="H42" i="22"/>
  <c r="H100" i="22"/>
  <c r="I84" i="22"/>
  <c r="I70" i="22"/>
  <c r="I83" i="22"/>
  <c r="H99" i="22"/>
  <c r="I82" i="22"/>
  <c r="I85" i="22" s="1"/>
  <c r="A132" i="22"/>
  <c r="I65" i="22"/>
  <c r="I63" i="22"/>
  <c r="H40" i="22"/>
  <c r="H44" i="22"/>
  <c r="H38" i="22"/>
  <c r="I193" i="22"/>
  <c r="H101" i="22"/>
  <c r="H95" i="22"/>
  <c r="I130" i="22"/>
  <c r="H97" i="22"/>
  <c r="I143" i="22"/>
  <c r="H41" i="22"/>
  <c r="H94" i="21"/>
  <c r="I143" i="21"/>
  <c r="I130" i="21"/>
  <c r="I46" i="21"/>
  <c r="I46" i="20"/>
  <c r="I46" i="19"/>
  <c r="H94" i="19" s="1"/>
  <c r="I130" i="18"/>
  <c r="I143" i="18"/>
  <c r="I102" i="18"/>
  <c r="I46" i="18"/>
  <c r="H97" i="18" s="1"/>
  <c r="I102" i="17"/>
  <c r="H94" i="17"/>
  <c r="I76" i="17"/>
  <c r="I62" i="17"/>
  <c r="I88" i="17"/>
  <c r="I89" i="17" s="1"/>
  <c r="I74" i="17"/>
  <c r="I60" i="17"/>
  <c r="H39" i="17"/>
  <c r="H42" i="17"/>
  <c r="H100" i="17"/>
  <c r="H98" i="17"/>
  <c r="I173" i="17"/>
  <c r="H40" i="17"/>
  <c r="I75" i="17"/>
  <c r="I61" i="17"/>
  <c r="H43" i="17"/>
  <c r="I83" i="17"/>
  <c r="I64" i="17"/>
  <c r="I63" i="17"/>
  <c r="A145" i="17"/>
  <c r="H96" i="17"/>
  <c r="I73" i="17"/>
  <c r="I59" i="17"/>
  <c r="I71" i="17"/>
  <c r="H99" i="17"/>
  <c r="I82" i="17"/>
  <c r="H45" i="17"/>
  <c r="H101" i="17"/>
  <c r="I72" i="17"/>
  <c r="I58" i="17"/>
  <c r="I84" i="17"/>
  <c r="I70" i="17"/>
  <c r="A132" i="17"/>
  <c r="I65" i="17"/>
  <c r="I77" i="17"/>
  <c r="H44" i="17"/>
  <c r="H38" i="17"/>
  <c r="I193" i="17"/>
  <c r="I130" i="17"/>
  <c r="H95" i="17"/>
  <c r="H41" i="17"/>
  <c r="I143" i="16"/>
  <c r="I130" i="16"/>
  <c r="I102" i="16"/>
  <c r="I46" i="16"/>
  <c r="H94" i="16" s="1"/>
  <c r="H95" i="16"/>
  <c r="H97" i="15"/>
  <c r="I143" i="15"/>
  <c r="I130" i="15"/>
  <c r="I190" i="15"/>
  <c r="I102" i="15"/>
  <c r="I46" i="15"/>
  <c r="I102" i="14"/>
  <c r="I130" i="14"/>
  <c r="I143" i="14"/>
  <c r="I46" i="14"/>
  <c r="E22" i="3"/>
  <c r="H97" i="21" l="1"/>
  <c r="I130" i="20"/>
  <c r="I143" i="20"/>
  <c r="I143" i="19"/>
  <c r="I130" i="19"/>
  <c r="I143" i="17"/>
  <c r="G132" i="31"/>
  <c r="I175" i="31"/>
  <c r="G145" i="31"/>
  <c r="I76" i="31"/>
  <c r="I62" i="31"/>
  <c r="I75" i="31"/>
  <c r="I61" i="31"/>
  <c r="H99" i="31"/>
  <c r="I82" i="31"/>
  <c r="H45" i="31"/>
  <c r="I173" i="31"/>
  <c r="H44" i="31"/>
  <c r="H98" i="31"/>
  <c r="I88" i="31"/>
  <c r="I89" i="31" s="1"/>
  <c r="I74" i="31"/>
  <c r="I60" i="31"/>
  <c r="A145" i="31"/>
  <c r="H96" i="31"/>
  <c r="H102" i="31" s="1"/>
  <c r="I73" i="31"/>
  <c r="I59" i="31"/>
  <c r="H100" i="31"/>
  <c r="I84" i="31"/>
  <c r="I77" i="31"/>
  <c r="H101" i="31"/>
  <c r="I72" i="31"/>
  <c r="I58" i="31"/>
  <c r="I71" i="31"/>
  <c r="H42" i="31"/>
  <c r="I70" i="31"/>
  <c r="I83" i="31"/>
  <c r="A132" i="31"/>
  <c r="I65" i="31"/>
  <c r="I64" i="31"/>
  <c r="I63" i="31"/>
  <c r="H40" i="31"/>
  <c r="H39" i="31"/>
  <c r="H38" i="31"/>
  <c r="H43" i="31"/>
  <c r="I193" i="31"/>
  <c r="H41" i="31"/>
  <c r="H97" i="31"/>
  <c r="I76" i="30"/>
  <c r="I62" i="30"/>
  <c r="I88" i="30"/>
  <c r="I89" i="30" s="1"/>
  <c r="I74" i="30"/>
  <c r="I60" i="30"/>
  <c r="H43" i="30"/>
  <c r="H39" i="30"/>
  <c r="A145" i="30"/>
  <c r="H96" i="30"/>
  <c r="I73" i="30"/>
  <c r="I59" i="30"/>
  <c r="H99" i="30"/>
  <c r="I75" i="30"/>
  <c r="I61" i="30"/>
  <c r="I72" i="30"/>
  <c r="I58" i="30"/>
  <c r="I71" i="30"/>
  <c r="H42" i="30"/>
  <c r="H100" i="30"/>
  <c r="I84" i="30"/>
  <c r="I70" i="30"/>
  <c r="I83" i="30"/>
  <c r="I82" i="30"/>
  <c r="I85" i="30" s="1"/>
  <c r="H45" i="30"/>
  <c r="A132" i="30"/>
  <c r="I65" i="30"/>
  <c r="H98" i="30"/>
  <c r="I64" i="30"/>
  <c r="I173" i="30"/>
  <c r="H40" i="30"/>
  <c r="I77" i="30"/>
  <c r="I63" i="30"/>
  <c r="H44" i="30"/>
  <c r="H95" i="30"/>
  <c r="H38" i="30"/>
  <c r="I193" i="30"/>
  <c r="H101" i="30"/>
  <c r="H41" i="30"/>
  <c r="H97" i="30"/>
  <c r="G132" i="30"/>
  <c r="I175" i="30"/>
  <c r="G145" i="30"/>
  <c r="I78" i="29"/>
  <c r="I66" i="29"/>
  <c r="I85" i="29"/>
  <c r="H102" i="29"/>
  <c r="F132" i="29"/>
  <c r="F145" i="29"/>
  <c r="H46" i="29"/>
  <c r="H116" i="29" s="1"/>
  <c r="I175" i="29"/>
  <c r="G132" i="29"/>
  <c r="G145" i="29"/>
  <c r="C145" i="28"/>
  <c r="C132" i="28"/>
  <c r="I91" i="28"/>
  <c r="I116" i="28" s="1"/>
  <c r="A161" i="28" s="1"/>
  <c r="H102" i="28"/>
  <c r="H116" i="28" s="1"/>
  <c r="E145" i="28"/>
  <c r="E132" i="28"/>
  <c r="G132" i="28"/>
  <c r="I175" i="28"/>
  <c r="G145" i="28"/>
  <c r="I78" i="28"/>
  <c r="F132" i="28"/>
  <c r="F145" i="28"/>
  <c r="I76" i="27"/>
  <c r="I62" i="27"/>
  <c r="I61" i="27"/>
  <c r="I88" i="27"/>
  <c r="I89" i="27" s="1"/>
  <c r="I74" i="27"/>
  <c r="I60" i="27"/>
  <c r="H43" i="27"/>
  <c r="H39" i="27"/>
  <c r="H45" i="27"/>
  <c r="I65" i="27"/>
  <c r="I75" i="27"/>
  <c r="A145" i="27"/>
  <c r="H96" i="27"/>
  <c r="I73" i="27"/>
  <c r="I59" i="27"/>
  <c r="H101" i="27"/>
  <c r="I72" i="27"/>
  <c r="I58" i="27"/>
  <c r="I71" i="27"/>
  <c r="H42" i="27"/>
  <c r="H100" i="27"/>
  <c r="I84" i="27"/>
  <c r="I70" i="27"/>
  <c r="I83" i="27"/>
  <c r="H99" i="27"/>
  <c r="I82" i="27"/>
  <c r="A132" i="27"/>
  <c r="I77" i="27"/>
  <c r="I64" i="27"/>
  <c r="I173" i="27"/>
  <c r="I63" i="27"/>
  <c r="H98" i="27"/>
  <c r="H44" i="27"/>
  <c r="H40" i="27"/>
  <c r="I193" i="27"/>
  <c r="H38" i="27"/>
  <c r="H41" i="27"/>
  <c r="G132" i="27"/>
  <c r="I175" i="27"/>
  <c r="G145" i="27"/>
  <c r="H94" i="27"/>
  <c r="I76" i="26"/>
  <c r="I62" i="26"/>
  <c r="H43" i="26"/>
  <c r="I84" i="26"/>
  <c r="I83" i="26"/>
  <c r="H45" i="26"/>
  <c r="I75" i="26"/>
  <c r="I61" i="26"/>
  <c r="I88" i="26"/>
  <c r="I89" i="26" s="1"/>
  <c r="I74" i="26"/>
  <c r="I60" i="26"/>
  <c r="H39" i="26"/>
  <c r="H42" i="26"/>
  <c r="H99" i="26"/>
  <c r="I82" i="26"/>
  <c r="A145" i="26"/>
  <c r="H96" i="26"/>
  <c r="I73" i="26"/>
  <c r="I59" i="26"/>
  <c r="H101" i="26"/>
  <c r="I72" i="26"/>
  <c r="I58" i="26"/>
  <c r="I71" i="26"/>
  <c r="H100" i="26"/>
  <c r="I70" i="26"/>
  <c r="A132" i="26"/>
  <c r="I65" i="26"/>
  <c r="H98" i="26"/>
  <c r="I64" i="26"/>
  <c r="I77" i="26"/>
  <c r="I173" i="26"/>
  <c r="I63" i="26"/>
  <c r="H44" i="26"/>
  <c r="H40" i="26"/>
  <c r="I193" i="26"/>
  <c r="H38" i="26"/>
  <c r="H41" i="26"/>
  <c r="H97" i="26"/>
  <c r="H94" i="26"/>
  <c r="H95" i="26"/>
  <c r="I175" i="26"/>
  <c r="G132" i="26"/>
  <c r="G145" i="26"/>
  <c r="I76" i="25"/>
  <c r="I62" i="25"/>
  <c r="H39" i="25"/>
  <c r="H96" i="25"/>
  <c r="I73" i="25"/>
  <c r="I75" i="25"/>
  <c r="I61" i="25"/>
  <c r="I88" i="25"/>
  <c r="I89" i="25" s="1"/>
  <c r="I74" i="25"/>
  <c r="I60" i="25"/>
  <c r="H43" i="25"/>
  <c r="A145" i="25"/>
  <c r="I59" i="25"/>
  <c r="H98" i="25"/>
  <c r="I173" i="25"/>
  <c r="I72" i="25"/>
  <c r="I58" i="25"/>
  <c r="I71" i="25"/>
  <c r="H42" i="25"/>
  <c r="H100" i="25"/>
  <c r="I84" i="25"/>
  <c r="I70" i="25"/>
  <c r="I83" i="25"/>
  <c r="H99" i="25"/>
  <c r="I82" i="25"/>
  <c r="H45" i="25"/>
  <c r="A132" i="25"/>
  <c r="I65" i="25"/>
  <c r="I64" i="25"/>
  <c r="H44" i="25"/>
  <c r="H40" i="25"/>
  <c r="I77" i="25"/>
  <c r="I63" i="25"/>
  <c r="H38" i="25"/>
  <c r="H95" i="25"/>
  <c r="I193" i="25"/>
  <c r="H101" i="25"/>
  <c r="H97" i="25"/>
  <c r="H41" i="25"/>
  <c r="H94" i="25"/>
  <c r="G132" i="25"/>
  <c r="I175" i="25"/>
  <c r="G145" i="25"/>
  <c r="I76" i="24"/>
  <c r="I62" i="24"/>
  <c r="H96" i="24"/>
  <c r="I59" i="24"/>
  <c r="I75" i="24"/>
  <c r="I61" i="24"/>
  <c r="I88" i="24"/>
  <c r="I89" i="24" s="1"/>
  <c r="I74" i="24"/>
  <c r="I60" i="24"/>
  <c r="H43" i="24"/>
  <c r="H39" i="24"/>
  <c r="I193" i="24"/>
  <c r="A145" i="24"/>
  <c r="I73" i="24"/>
  <c r="H98" i="24"/>
  <c r="I64" i="24"/>
  <c r="I72" i="24"/>
  <c r="I58" i="24"/>
  <c r="I71" i="24"/>
  <c r="H42" i="24"/>
  <c r="H100" i="24"/>
  <c r="I84" i="24"/>
  <c r="I70" i="24"/>
  <c r="I83" i="24"/>
  <c r="H99" i="24"/>
  <c r="I82" i="24"/>
  <c r="H45" i="24"/>
  <c r="A132" i="24"/>
  <c r="I65" i="24"/>
  <c r="H40" i="24"/>
  <c r="I173" i="24"/>
  <c r="I77" i="24"/>
  <c r="H44" i="24"/>
  <c r="I63" i="24"/>
  <c r="H95" i="24"/>
  <c r="H101" i="24"/>
  <c r="H38" i="24"/>
  <c r="H41" i="24"/>
  <c r="H94" i="24"/>
  <c r="H97" i="24"/>
  <c r="G132" i="24"/>
  <c r="I175" i="24"/>
  <c r="G145" i="24"/>
  <c r="G132" i="23"/>
  <c r="I175" i="23"/>
  <c r="G145" i="23"/>
  <c r="I76" i="23"/>
  <c r="I62" i="23"/>
  <c r="I75" i="23"/>
  <c r="I61" i="23"/>
  <c r="H98" i="23"/>
  <c r="I88" i="23"/>
  <c r="I89" i="23" s="1"/>
  <c r="I74" i="23"/>
  <c r="I60" i="23"/>
  <c r="A145" i="23"/>
  <c r="H96" i="23"/>
  <c r="I73" i="23"/>
  <c r="I59" i="23"/>
  <c r="A132" i="23"/>
  <c r="I64" i="23"/>
  <c r="I173" i="23"/>
  <c r="I72" i="23"/>
  <c r="I58" i="23"/>
  <c r="I71" i="23"/>
  <c r="H42" i="23"/>
  <c r="H100" i="23"/>
  <c r="I84" i="23"/>
  <c r="I70" i="23"/>
  <c r="I83" i="23"/>
  <c r="H99" i="23"/>
  <c r="I82" i="23"/>
  <c r="H45" i="23"/>
  <c r="I65" i="23"/>
  <c r="I77" i="23"/>
  <c r="H40" i="23"/>
  <c r="I63" i="23"/>
  <c r="H44" i="23"/>
  <c r="H101" i="23"/>
  <c r="H38" i="23"/>
  <c r="I193" i="23"/>
  <c r="H39" i="23"/>
  <c r="H95" i="23"/>
  <c r="H43" i="23"/>
  <c r="H41" i="23"/>
  <c r="H94" i="23"/>
  <c r="E145" i="22"/>
  <c r="E132" i="22"/>
  <c r="F132" i="22"/>
  <c r="F145" i="22"/>
  <c r="C145" i="22"/>
  <c r="C132" i="22"/>
  <c r="H102" i="22"/>
  <c r="I78" i="22"/>
  <c r="I91" i="22" s="1"/>
  <c r="I116" i="22" s="1"/>
  <c r="A161" i="22" s="1"/>
  <c r="H46" i="22"/>
  <c r="H116" i="22" s="1"/>
  <c r="G132" i="22"/>
  <c r="I175" i="22"/>
  <c r="G145" i="22"/>
  <c r="G132" i="21"/>
  <c r="I175" i="21"/>
  <c r="G145" i="21"/>
  <c r="I76" i="21"/>
  <c r="I62" i="21"/>
  <c r="A145" i="21"/>
  <c r="H96" i="21"/>
  <c r="I73" i="21"/>
  <c r="I59" i="21"/>
  <c r="A132" i="21"/>
  <c r="I173" i="21"/>
  <c r="I75" i="21"/>
  <c r="I61" i="21"/>
  <c r="I64" i="21"/>
  <c r="I88" i="21"/>
  <c r="I89" i="21" s="1"/>
  <c r="I74" i="21"/>
  <c r="I60" i="21"/>
  <c r="H43" i="21"/>
  <c r="H39" i="21"/>
  <c r="H45" i="21"/>
  <c r="H98" i="21"/>
  <c r="I72" i="21"/>
  <c r="I58" i="21"/>
  <c r="I71" i="21"/>
  <c r="H42" i="21"/>
  <c r="H100" i="21"/>
  <c r="I84" i="21"/>
  <c r="I70" i="21"/>
  <c r="I83" i="21"/>
  <c r="H99" i="21"/>
  <c r="I82" i="21"/>
  <c r="I85" i="21" s="1"/>
  <c r="I65" i="21"/>
  <c r="I77" i="21"/>
  <c r="I63" i="21"/>
  <c r="H44" i="21"/>
  <c r="H40" i="21"/>
  <c r="H38" i="21"/>
  <c r="H101" i="21"/>
  <c r="I193" i="21"/>
  <c r="H95" i="21"/>
  <c r="H41" i="21"/>
  <c r="I76" i="20"/>
  <c r="I62" i="20"/>
  <c r="I88" i="20"/>
  <c r="I89" i="20" s="1"/>
  <c r="I74" i="20"/>
  <c r="I60" i="20"/>
  <c r="A145" i="20"/>
  <c r="H96" i="20"/>
  <c r="I73" i="20"/>
  <c r="I59" i="20"/>
  <c r="H101" i="20"/>
  <c r="I72" i="20"/>
  <c r="I58" i="20"/>
  <c r="I71" i="20"/>
  <c r="H42" i="20"/>
  <c r="H100" i="20"/>
  <c r="I84" i="20"/>
  <c r="I70" i="20"/>
  <c r="I83" i="20"/>
  <c r="H99" i="20"/>
  <c r="I82" i="20"/>
  <c r="H45" i="20"/>
  <c r="A132" i="20"/>
  <c r="I77" i="20"/>
  <c r="H40" i="20"/>
  <c r="H98" i="20"/>
  <c r="I64" i="20"/>
  <c r="I75" i="20"/>
  <c r="I63" i="20"/>
  <c r="I61" i="20"/>
  <c r="I173" i="20"/>
  <c r="I65" i="20"/>
  <c r="H44" i="20"/>
  <c r="H43" i="20"/>
  <c r="H38" i="20"/>
  <c r="H39" i="20"/>
  <c r="I193" i="20"/>
  <c r="H41" i="20"/>
  <c r="H95" i="20"/>
  <c r="H97" i="20"/>
  <c r="H94" i="20"/>
  <c r="G132" i="20"/>
  <c r="I175" i="20"/>
  <c r="G145" i="20"/>
  <c r="G145" i="19"/>
  <c r="G132" i="19"/>
  <c r="I175" i="19"/>
  <c r="I76" i="19"/>
  <c r="I62" i="19"/>
  <c r="I75" i="19"/>
  <c r="I61" i="19"/>
  <c r="I77" i="19"/>
  <c r="H44" i="19"/>
  <c r="H98" i="19"/>
  <c r="I88" i="19"/>
  <c r="I89" i="19" s="1"/>
  <c r="I74" i="19"/>
  <c r="I60" i="19"/>
  <c r="A145" i="19"/>
  <c r="H96" i="19"/>
  <c r="I73" i="19"/>
  <c r="I59" i="19"/>
  <c r="I173" i="19"/>
  <c r="I72" i="19"/>
  <c r="I58" i="19"/>
  <c r="I71" i="19"/>
  <c r="H42" i="19"/>
  <c r="H100" i="19"/>
  <c r="I84" i="19"/>
  <c r="I70" i="19"/>
  <c r="I83" i="19"/>
  <c r="H99" i="19"/>
  <c r="I82" i="19"/>
  <c r="I85" i="19" s="1"/>
  <c r="H45" i="19"/>
  <c r="A132" i="19"/>
  <c r="I65" i="19"/>
  <c r="I64" i="19"/>
  <c r="I63" i="19"/>
  <c r="H40" i="19"/>
  <c r="H38" i="19"/>
  <c r="H43" i="19"/>
  <c r="H39" i="19"/>
  <c r="I193" i="19"/>
  <c r="H95" i="19"/>
  <c r="H101" i="19"/>
  <c r="H41" i="19"/>
  <c r="H97" i="19"/>
  <c r="G132" i="18"/>
  <c r="I175" i="18"/>
  <c r="G145" i="18"/>
  <c r="I76" i="18"/>
  <c r="I62" i="18"/>
  <c r="I173" i="18"/>
  <c r="I75" i="18"/>
  <c r="I61" i="18"/>
  <c r="A132" i="18"/>
  <c r="H98" i="18"/>
  <c r="I64" i="18"/>
  <c r="I88" i="18"/>
  <c r="I89" i="18" s="1"/>
  <c r="I74" i="18"/>
  <c r="I60" i="18"/>
  <c r="A145" i="18"/>
  <c r="H96" i="18"/>
  <c r="I73" i="18"/>
  <c r="I59" i="18"/>
  <c r="H101" i="18"/>
  <c r="I72" i="18"/>
  <c r="I58" i="18"/>
  <c r="I71" i="18"/>
  <c r="H42" i="18"/>
  <c r="H100" i="18"/>
  <c r="I84" i="18"/>
  <c r="I70" i="18"/>
  <c r="I83" i="18"/>
  <c r="H99" i="18"/>
  <c r="I82" i="18"/>
  <c r="I85" i="18" s="1"/>
  <c r="H45" i="18"/>
  <c r="I65" i="18"/>
  <c r="I63" i="18"/>
  <c r="H44" i="18"/>
  <c r="H40" i="18"/>
  <c r="I77" i="18"/>
  <c r="I193" i="18"/>
  <c r="H39" i="18"/>
  <c r="H38" i="18"/>
  <c r="H43" i="18"/>
  <c r="H41" i="18"/>
  <c r="H95" i="18"/>
  <c r="H94" i="18"/>
  <c r="I66" i="17"/>
  <c r="F145" i="17"/>
  <c r="F132" i="17"/>
  <c r="I85" i="17"/>
  <c r="H102" i="17"/>
  <c r="I78" i="17"/>
  <c r="H46" i="17"/>
  <c r="I175" i="17"/>
  <c r="G132" i="17"/>
  <c r="G145" i="17"/>
  <c r="I76" i="16"/>
  <c r="I62" i="16"/>
  <c r="I75" i="16"/>
  <c r="I61" i="16"/>
  <c r="I88" i="16"/>
  <c r="I89" i="16" s="1"/>
  <c r="I74" i="16"/>
  <c r="I60" i="16"/>
  <c r="A145" i="16"/>
  <c r="H96" i="16"/>
  <c r="I73" i="16"/>
  <c r="I59" i="16"/>
  <c r="H101" i="16"/>
  <c r="I72" i="16"/>
  <c r="I58" i="16"/>
  <c r="I71" i="16"/>
  <c r="H42" i="16"/>
  <c r="H100" i="16"/>
  <c r="I84" i="16"/>
  <c r="I70" i="16"/>
  <c r="I83" i="16"/>
  <c r="H99" i="16"/>
  <c r="A132" i="16"/>
  <c r="I77" i="16"/>
  <c r="H45" i="16"/>
  <c r="I65" i="16"/>
  <c r="I64" i="16"/>
  <c r="H40" i="16"/>
  <c r="I63" i="16"/>
  <c r="I173" i="16"/>
  <c r="I82" i="16"/>
  <c r="H44" i="16"/>
  <c r="H98" i="16"/>
  <c r="H39" i="16"/>
  <c r="H43" i="16"/>
  <c r="H38" i="16"/>
  <c r="I193" i="16"/>
  <c r="H41" i="16"/>
  <c r="G132" i="16"/>
  <c r="I175" i="16"/>
  <c r="G145" i="16"/>
  <c r="H97" i="16"/>
  <c r="I75" i="15"/>
  <c r="I61" i="15"/>
  <c r="I88" i="15"/>
  <c r="I89" i="15" s="1"/>
  <c r="I74" i="15"/>
  <c r="I60" i="15"/>
  <c r="H43" i="15"/>
  <c r="H39" i="15"/>
  <c r="A145" i="15"/>
  <c r="H96" i="15"/>
  <c r="I73" i="15"/>
  <c r="I59" i="15"/>
  <c r="I82" i="15"/>
  <c r="A132" i="15"/>
  <c r="I77" i="15"/>
  <c r="H44" i="15"/>
  <c r="H101" i="15"/>
  <c r="I72" i="15"/>
  <c r="I58" i="15"/>
  <c r="I71" i="15"/>
  <c r="H42" i="15"/>
  <c r="H100" i="15"/>
  <c r="I84" i="15"/>
  <c r="I70" i="15"/>
  <c r="I83" i="15"/>
  <c r="H99" i="15"/>
  <c r="H45" i="15"/>
  <c r="I65" i="15"/>
  <c r="H98" i="15"/>
  <c r="I64" i="15"/>
  <c r="I173" i="15"/>
  <c r="I63" i="15"/>
  <c r="H40" i="15"/>
  <c r="I76" i="15"/>
  <c r="I62" i="15"/>
  <c r="H38" i="15"/>
  <c r="I193" i="15"/>
  <c r="H41" i="15"/>
  <c r="H95" i="15"/>
  <c r="H94" i="15"/>
  <c r="G145" i="15"/>
  <c r="G132" i="15"/>
  <c r="I175" i="15"/>
  <c r="I76" i="14"/>
  <c r="I62" i="14"/>
  <c r="A145" i="14"/>
  <c r="I63" i="14"/>
  <c r="I75" i="14"/>
  <c r="I61" i="14"/>
  <c r="I88" i="14"/>
  <c r="I89" i="14" s="1"/>
  <c r="I74" i="14"/>
  <c r="I60" i="14"/>
  <c r="H43" i="14"/>
  <c r="H39" i="14"/>
  <c r="I73" i="14"/>
  <c r="I59" i="14"/>
  <c r="I83" i="14"/>
  <c r="H99" i="14"/>
  <c r="I82" i="14"/>
  <c r="I173" i="14"/>
  <c r="H96" i="14"/>
  <c r="H40" i="14"/>
  <c r="I72" i="14"/>
  <c r="I58" i="14"/>
  <c r="I71" i="14"/>
  <c r="H42" i="14"/>
  <c r="H100" i="14"/>
  <c r="I84" i="14"/>
  <c r="I70" i="14"/>
  <c r="H45" i="14"/>
  <c r="A132" i="14"/>
  <c r="I65" i="14"/>
  <c r="H98" i="14"/>
  <c r="I64" i="14"/>
  <c r="I77" i="14"/>
  <c r="H44" i="14"/>
  <c r="I193" i="14"/>
  <c r="H95" i="14"/>
  <c r="H38" i="14"/>
  <c r="H101" i="14"/>
  <c r="H41" i="14"/>
  <c r="H97" i="14"/>
  <c r="H94" i="14"/>
  <c r="G145" i="14"/>
  <c r="G132" i="14"/>
  <c r="I175" i="14"/>
  <c r="I100" i="11"/>
  <c r="I99" i="11"/>
  <c r="H14" i="3"/>
  <c r="F5" i="3"/>
  <c r="F19" i="3"/>
  <c r="H7" i="3"/>
  <c r="F10" i="3"/>
  <c r="H2" i="3"/>
  <c r="F11" i="3"/>
  <c r="F6" i="3"/>
  <c r="F4" i="3"/>
  <c r="F13" i="3"/>
  <c r="F12" i="3"/>
  <c r="H3" i="3"/>
  <c r="F3" i="3"/>
  <c r="H16" i="3"/>
  <c r="F7" i="3"/>
  <c r="F14" i="3"/>
  <c r="H10" i="3"/>
  <c r="H19" i="3"/>
  <c r="F18" i="3"/>
  <c r="H4" i="3"/>
  <c r="H11" i="3"/>
  <c r="F20" i="3"/>
  <c r="H20" i="3"/>
  <c r="H13" i="3"/>
  <c r="F8" i="3"/>
  <c r="H5" i="3"/>
  <c r="H6" i="3"/>
  <c r="F15" i="3"/>
  <c r="H18" i="3"/>
  <c r="H9" i="3"/>
  <c r="F9" i="3"/>
  <c r="F17" i="3"/>
  <c r="H17" i="3"/>
  <c r="H12" i="3"/>
  <c r="F2" i="3"/>
  <c r="F16" i="3"/>
  <c r="H8" i="3"/>
  <c r="H15" i="3"/>
  <c r="H46" i="30" l="1"/>
  <c r="H102" i="30"/>
  <c r="I78" i="27"/>
  <c r="I78" i="25"/>
  <c r="I78" i="24"/>
  <c r="H46" i="23"/>
  <c r="I174" i="22"/>
  <c r="H46" i="21"/>
  <c r="H102" i="21"/>
  <c r="I85" i="20"/>
  <c r="H102" i="19"/>
  <c r="H46" i="15"/>
  <c r="I78" i="15"/>
  <c r="D132" i="15" s="1"/>
  <c r="I66" i="14"/>
  <c r="I85" i="14"/>
  <c r="H116" i="17"/>
  <c r="H102" i="16"/>
  <c r="I85" i="31"/>
  <c r="I78" i="31"/>
  <c r="I66" i="31"/>
  <c r="F145" i="31"/>
  <c r="F132" i="31"/>
  <c r="H46" i="31"/>
  <c r="H116" i="31" s="1"/>
  <c r="H116" i="30"/>
  <c r="I78" i="30"/>
  <c r="I66" i="30"/>
  <c r="F132" i="30"/>
  <c r="F145" i="30"/>
  <c r="E145" i="30"/>
  <c r="E132" i="30"/>
  <c r="D145" i="29"/>
  <c r="D132" i="29"/>
  <c r="E145" i="29"/>
  <c r="E132" i="29"/>
  <c r="C145" i="29"/>
  <c r="H145" i="29" s="1"/>
  <c r="I145" i="29" s="1"/>
  <c r="I174" i="29"/>
  <c r="C132" i="29"/>
  <c r="H132" i="29" s="1"/>
  <c r="I132" i="29" s="1"/>
  <c r="I91" i="29"/>
  <c r="I116" i="29" s="1"/>
  <c r="A161" i="29" s="1"/>
  <c r="D145" i="28"/>
  <c r="H145" i="28" s="1"/>
  <c r="I145" i="28" s="1"/>
  <c r="D132" i="28"/>
  <c r="H132" i="28" s="1"/>
  <c r="I132" i="28" s="1"/>
  <c r="I174" i="28"/>
  <c r="F132" i="27"/>
  <c r="F145" i="27"/>
  <c r="D145" i="27"/>
  <c r="D132" i="27"/>
  <c r="H102" i="27"/>
  <c r="I85" i="27"/>
  <c r="I66" i="27"/>
  <c r="H46" i="27"/>
  <c r="H116" i="27" s="1"/>
  <c r="F132" i="26"/>
  <c r="F145" i="26"/>
  <c r="H102" i="26"/>
  <c r="I85" i="26"/>
  <c r="I66" i="26"/>
  <c r="I78" i="26"/>
  <c r="H46" i="26"/>
  <c r="H46" i="25"/>
  <c r="F132" i="25"/>
  <c r="F145" i="25"/>
  <c r="D145" i="25"/>
  <c r="D132" i="25"/>
  <c r="I66" i="25"/>
  <c r="H102" i="25"/>
  <c r="I85" i="25"/>
  <c r="D145" i="24"/>
  <c r="D132" i="24"/>
  <c r="F132" i="24"/>
  <c r="F145" i="24"/>
  <c r="I66" i="24"/>
  <c r="H46" i="24"/>
  <c r="H102" i="24"/>
  <c r="I85" i="24"/>
  <c r="F132" i="23"/>
  <c r="F145" i="23"/>
  <c r="I66" i="23"/>
  <c r="I85" i="23"/>
  <c r="H102" i="23"/>
  <c r="H116" i="23" s="1"/>
  <c r="I78" i="23"/>
  <c r="I176" i="22"/>
  <c r="D145" i="22"/>
  <c r="H145" i="22" s="1"/>
  <c r="I145" i="22" s="1"/>
  <c r="D132" i="22"/>
  <c r="H132" i="22" s="1"/>
  <c r="I132" i="22" s="1"/>
  <c r="H116" i="21"/>
  <c r="I66" i="21"/>
  <c r="E145" i="21"/>
  <c r="E132" i="21"/>
  <c r="I78" i="21"/>
  <c r="F132" i="21"/>
  <c r="F145" i="21"/>
  <c r="I78" i="20"/>
  <c r="H102" i="20"/>
  <c r="F132" i="20"/>
  <c r="F145" i="20"/>
  <c r="H46" i="20"/>
  <c r="E145" i="20"/>
  <c r="E132" i="20"/>
  <c r="I66" i="20"/>
  <c r="E145" i="19"/>
  <c r="E132" i="19"/>
  <c r="I66" i="19"/>
  <c r="I78" i="19"/>
  <c r="H46" i="19"/>
  <c r="H116" i="19" s="1"/>
  <c r="F132" i="19"/>
  <c r="F145" i="19"/>
  <c r="I66" i="18"/>
  <c r="E145" i="18"/>
  <c r="E132" i="18"/>
  <c r="H46" i="18"/>
  <c r="I78" i="18"/>
  <c r="H102" i="18"/>
  <c r="F132" i="18"/>
  <c r="F145" i="18"/>
  <c r="D145" i="17"/>
  <c r="D132" i="17"/>
  <c r="E145" i="17"/>
  <c r="E132" i="17"/>
  <c r="C145" i="17"/>
  <c r="H145" i="17" s="1"/>
  <c r="I145" i="17" s="1"/>
  <c r="C132" i="17"/>
  <c r="H132" i="17" s="1"/>
  <c r="I132" i="17" s="1"/>
  <c r="I174" i="17"/>
  <c r="I91" i="17"/>
  <c r="I116" i="17" s="1"/>
  <c r="A161" i="17" s="1"/>
  <c r="I78" i="16"/>
  <c r="I85" i="16"/>
  <c r="F132" i="16"/>
  <c r="F145" i="16"/>
  <c r="I66" i="16"/>
  <c r="H46" i="16"/>
  <c r="I85" i="15"/>
  <c r="H102" i="15"/>
  <c r="H116" i="15" s="1"/>
  <c r="F132" i="15"/>
  <c r="F145" i="15"/>
  <c r="D145" i="15"/>
  <c r="I66" i="15"/>
  <c r="C132" i="14"/>
  <c r="C145" i="14"/>
  <c r="F132" i="14"/>
  <c r="F145" i="14"/>
  <c r="H102" i="14"/>
  <c r="E145" i="14"/>
  <c r="E132" i="14"/>
  <c r="I78" i="14"/>
  <c r="I91" i="14" s="1"/>
  <c r="I116" i="14" s="1"/>
  <c r="A161" i="14" s="1"/>
  <c r="H46" i="14"/>
  <c r="G2" i="3"/>
  <c r="H116" i="20" l="1"/>
  <c r="H116" i="26"/>
  <c r="H116" i="25"/>
  <c r="H116" i="16"/>
  <c r="C132" i="31"/>
  <c r="I91" i="31"/>
  <c r="I116" i="31" s="1"/>
  <c r="A161" i="31" s="1"/>
  <c r="C145" i="31"/>
  <c r="I174" i="31"/>
  <c r="D145" i="31"/>
  <c r="D132" i="31"/>
  <c r="E145" i="31"/>
  <c r="E132" i="31"/>
  <c r="D145" i="30"/>
  <c r="D132" i="30"/>
  <c r="C145" i="30"/>
  <c r="I174" i="30"/>
  <c r="C132" i="30"/>
  <c r="I91" i="30"/>
  <c r="I116" i="30" s="1"/>
  <c r="A161" i="30" s="1"/>
  <c r="I176" i="29"/>
  <c r="H126" i="29"/>
  <c r="H125" i="29"/>
  <c r="H124" i="29"/>
  <c r="H123" i="29"/>
  <c r="H122" i="29"/>
  <c r="G130" i="29"/>
  <c r="H120" i="29"/>
  <c r="H136" i="29"/>
  <c r="H135" i="29"/>
  <c r="H137" i="29" s="1"/>
  <c r="G143" i="29"/>
  <c r="I176" i="28"/>
  <c r="H126" i="28"/>
  <c r="H125" i="28"/>
  <c r="H124" i="28"/>
  <c r="H123" i="28"/>
  <c r="H122" i="28"/>
  <c r="G130" i="28"/>
  <c r="H120" i="28"/>
  <c r="H136" i="28"/>
  <c r="H135" i="28"/>
  <c r="G143" i="28"/>
  <c r="C145" i="27"/>
  <c r="C132" i="27"/>
  <c r="I174" i="27"/>
  <c r="I91" i="27"/>
  <c r="I116" i="27" s="1"/>
  <c r="A161" i="27" s="1"/>
  <c r="E145" i="27"/>
  <c r="E132" i="27"/>
  <c r="I174" i="26"/>
  <c r="I91" i="26"/>
  <c r="I116" i="26" s="1"/>
  <c r="A161" i="26" s="1"/>
  <c r="C145" i="26"/>
  <c r="C132" i="26"/>
  <c r="D145" i="26"/>
  <c r="D132" i="26"/>
  <c r="E145" i="26"/>
  <c r="E132" i="26"/>
  <c r="E145" i="25"/>
  <c r="E132" i="25"/>
  <c r="C145" i="25"/>
  <c r="H145" i="25" s="1"/>
  <c r="I145" i="25" s="1"/>
  <c r="I174" i="25"/>
  <c r="C132" i="25"/>
  <c r="H132" i="25" s="1"/>
  <c r="I132" i="25" s="1"/>
  <c r="I91" i="25"/>
  <c r="I116" i="25" s="1"/>
  <c r="A161" i="25" s="1"/>
  <c r="E145" i="24"/>
  <c r="E132" i="24"/>
  <c r="C145" i="24"/>
  <c r="H145" i="24" s="1"/>
  <c r="I145" i="24" s="1"/>
  <c r="I91" i="24"/>
  <c r="I116" i="24" s="1"/>
  <c r="A161" i="24" s="1"/>
  <c r="C132" i="24"/>
  <c r="I174" i="24"/>
  <c r="H116" i="24"/>
  <c r="D145" i="23"/>
  <c r="D132" i="23"/>
  <c r="C145" i="23"/>
  <c r="I174" i="23"/>
  <c r="I91" i="23"/>
  <c r="I116" i="23" s="1"/>
  <c r="A161" i="23" s="1"/>
  <c r="C132" i="23"/>
  <c r="E145" i="23"/>
  <c r="E132" i="23"/>
  <c r="H122" i="22"/>
  <c r="G130" i="22"/>
  <c r="H126" i="22"/>
  <c r="H125" i="22"/>
  <c r="H124" i="22"/>
  <c r="H123" i="22"/>
  <c r="H120" i="22"/>
  <c r="H136" i="22"/>
  <c r="H135" i="22"/>
  <c r="H137" i="22" s="1"/>
  <c r="G143" i="22"/>
  <c r="D145" i="21"/>
  <c r="D132" i="21"/>
  <c r="C145" i="21"/>
  <c r="H145" i="21" s="1"/>
  <c r="I145" i="21" s="1"/>
  <c r="I174" i="21"/>
  <c r="C132" i="21"/>
  <c r="H132" i="21" s="1"/>
  <c r="I132" i="21" s="1"/>
  <c r="I91" i="21"/>
  <c r="I116" i="21" s="1"/>
  <c r="A161" i="21" s="1"/>
  <c r="C145" i="20"/>
  <c r="I174" i="20"/>
  <c r="C132" i="20"/>
  <c r="H132" i="20" s="1"/>
  <c r="I132" i="20" s="1"/>
  <c r="I91" i="20"/>
  <c r="I116" i="20" s="1"/>
  <c r="A161" i="20" s="1"/>
  <c r="D145" i="20"/>
  <c r="D132" i="20"/>
  <c r="D145" i="19"/>
  <c r="D132" i="19"/>
  <c r="I91" i="19"/>
  <c r="I116" i="19" s="1"/>
  <c r="A161" i="19" s="1"/>
  <c r="C145" i="19"/>
  <c r="H145" i="19" s="1"/>
  <c r="I145" i="19" s="1"/>
  <c r="I174" i="19"/>
  <c r="C132" i="19"/>
  <c r="H132" i="19" s="1"/>
  <c r="I132" i="19" s="1"/>
  <c r="D145" i="18"/>
  <c r="D132" i="18"/>
  <c r="H116" i="18"/>
  <c r="I174" i="18"/>
  <c r="C145" i="18"/>
  <c r="H145" i="18" s="1"/>
  <c r="I145" i="18" s="1"/>
  <c r="I91" i="18"/>
  <c r="I116" i="18" s="1"/>
  <c r="A161" i="18" s="1"/>
  <c r="C132" i="18"/>
  <c r="I176" i="17"/>
  <c r="G130" i="17"/>
  <c r="H123" i="17"/>
  <c r="H126" i="17"/>
  <c r="H124" i="17"/>
  <c r="H122" i="17"/>
  <c r="H125" i="17"/>
  <c r="H120" i="17"/>
  <c r="H136" i="17"/>
  <c r="H135" i="17"/>
  <c r="G143" i="17"/>
  <c r="C132" i="16"/>
  <c r="C145" i="16"/>
  <c r="I174" i="16"/>
  <c r="I91" i="16"/>
  <c r="I116" i="16" s="1"/>
  <c r="A161" i="16" s="1"/>
  <c r="E145" i="16"/>
  <c r="E132" i="16"/>
  <c r="D145" i="16"/>
  <c r="D132" i="16"/>
  <c r="C145" i="15"/>
  <c r="H145" i="15" s="1"/>
  <c r="I145" i="15" s="1"/>
  <c r="C132" i="15"/>
  <c r="I174" i="15"/>
  <c r="I91" i="15"/>
  <c r="I116" i="15" s="1"/>
  <c r="A161" i="15" s="1"/>
  <c r="E132" i="15"/>
  <c r="E145" i="15"/>
  <c r="H116" i="14"/>
  <c r="D145" i="14"/>
  <c r="H145" i="14" s="1"/>
  <c r="I145" i="14" s="1"/>
  <c r="D132" i="14"/>
  <c r="H132" i="14" s="1"/>
  <c r="I132" i="14" s="1"/>
  <c r="I174" i="14"/>
  <c r="G15" i="3"/>
  <c r="G14" i="3"/>
  <c r="G13" i="3"/>
  <c r="G12" i="3"/>
  <c r="G11" i="3"/>
  <c r="G10" i="3"/>
  <c r="G9" i="3"/>
  <c r="G8" i="3"/>
  <c r="G7" i="3"/>
  <c r="G6" i="3"/>
  <c r="G5" i="3"/>
  <c r="G4" i="3"/>
  <c r="G20" i="3"/>
  <c r="G19" i="3"/>
  <c r="G18" i="3"/>
  <c r="G17" i="3"/>
  <c r="G16" i="3"/>
  <c r="G3" i="3"/>
  <c r="I2" i="3"/>
  <c r="H145" i="27" l="1"/>
  <c r="I145" i="27" s="1"/>
  <c r="H132" i="18"/>
  <c r="I132" i="18" s="1"/>
  <c r="G22" i="3"/>
  <c r="H137" i="28"/>
  <c r="H137" i="17"/>
  <c r="I176" i="31"/>
  <c r="H145" i="31"/>
  <c r="I145" i="31" s="1"/>
  <c r="H132" i="31"/>
  <c r="I132" i="31" s="1"/>
  <c r="H132" i="30"/>
  <c r="I132" i="30" s="1"/>
  <c r="I176" i="30"/>
  <c r="H145" i="30"/>
  <c r="I145" i="30" s="1"/>
  <c r="I127" i="29"/>
  <c r="H121" i="29"/>
  <c r="H127" i="29" s="1"/>
  <c r="I141" i="29"/>
  <c r="I181" i="29" s="1"/>
  <c r="H140" i="29"/>
  <c r="H141" i="29" s="1"/>
  <c r="I141" i="28"/>
  <c r="I181" i="28" s="1"/>
  <c r="H140" i="28"/>
  <c r="H141" i="28" s="1"/>
  <c r="I127" i="28"/>
  <c r="H121" i="28"/>
  <c r="H127" i="28" s="1"/>
  <c r="H136" i="27"/>
  <c r="H135" i="27"/>
  <c r="G143" i="27"/>
  <c r="I176" i="27"/>
  <c r="H132" i="27"/>
  <c r="I132" i="27" s="1"/>
  <c r="H145" i="26"/>
  <c r="I145" i="26" s="1"/>
  <c r="H132" i="26"/>
  <c r="I132" i="26" s="1"/>
  <c r="I176" i="26"/>
  <c r="H126" i="25"/>
  <c r="H120" i="25"/>
  <c r="H125" i="25"/>
  <c r="H124" i="25"/>
  <c r="H123" i="25"/>
  <c r="H122" i="25"/>
  <c r="G130" i="25"/>
  <c r="I176" i="25"/>
  <c r="H136" i="25"/>
  <c r="H135" i="25"/>
  <c r="G143" i="25"/>
  <c r="I176" i="24"/>
  <c r="H132" i="24"/>
  <c r="I132" i="24" s="1"/>
  <c r="H136" i="24"/>
  <c r="H135" i="24"/>
  <c r="G143" i="24"/>
  <c r="I176" i="23"/>
  <c r="H145" i="23"/>
  <c r="I145" i="23" s="1"/>
  <c r="H132" i="23"/>
  <c r="I132" i="23" s="1"/>
  <c r="I141" i="22"/>
  <c r="I181" i="22" s="1"/>
  <c r="H140" i="22"/>
  <c r="H141" i="22" s="1"/>
  <c r="I127" i="22"/>
  <c r="H121" i="22"/>
  <c r="H127" i="22"/>
  <c r="H136" i="21"/>
  <c r="H135" i="21"/>
  <c r="H137" i="21" s="1"/>
  <c r="G143" i="21"/>
  <c r="H126" i="21"/>
  <c r="H120" i="21"/>
  <c r="H122" i="21"/>
  <c r="H125" i="21"/>
  <c r="H124" i="21"/>
  <c r="H123" i="21"/>
  <c r="G130" i="21"/>
  <c r="I176" i="21"/>
  <c r="H126" i="20"/>
  <c r="H125" i="20"/>
  <c r="H124" i="20"/>
  <c r="H123" i="20"/>
  <c r="H122" i="20"/>
  <c r="G130" i="20"/>
  <c r="H120" i="20"/>
  <c r="I176" i="20"/>
  <c r="H145" i="20"/>
  <c r="I145" i="20" s="1"/>
  <c r="I176" i="19"/>
  <c r="H136" i="19"/>
  <c r="H135" i="19"/>
  <c r="G143" i="19"/>
  <c r="H120" i="19"/>
  <c r="H126" i="19"/>
  <c r="H125" i="19"/>
  <c r="H124" i="19"/>
  <c r="H122" i="19"/>
  <c r="G130" i="19"/>
  <c r="H123" i="19"/>
  <c r="I176" i="18"/>
  <c r="H122" i="18"/>
  <c r="G130" i="18"/>
  <c r="H126" i="18"/>
  <c r="H125" i="18"/>
  <c r="H124" i="18"/>
  <c r="H123" i="18"/>
  <c r="H120" i="18"/>
  <c r="H136" i="18"/>
  <c r="H135" i="18"/>
  <c r="G143" i="18"/>
  <c r="I127" i="17"/>
  <c r="H121" i="17"/>
  <c r="H127" i="17" s="1"/>
  <c r="H140" i="17"/>
  <c r="H141" i="17" s="1"/>
  <c r="I141" i="17"/>
  <c r="I181" i="17" s="1"/>
  <c r="H145" i="16"/>
  <c r="I145" i="16" s="1"/>
  <c r="I176" i="16"/>
  <c r="H132" i="16"/>
  <c r="I132" i="16" s="1"/>
  <c r="I176" i="15"/>
  <c r="H132" i="15"/>
  <c r="I132" i="15" s="1"/>
  <c r="H135" i="15"/>
  <c r="G143" i="15"/>
  <c r="H136" i="15"/>
  <c r="H126" i="14"/>
  <c r="H122" i="14"/>
  <c r="G130" i="14"/>
  <c r="H125" i="14"/>
  <c r="H124" i="14"/>
  <c r="H123" i="14"/>
  <c r="H120" i="14"/>
  <c r="I176" i="14"/>
  <c r="H136" i="14"/>
  <c r="H135" i="14"/>
  <c r="G143" i="14"/>
  <c r="H137" i="14" l="1"/>
  <c r="H137" i="18"/>
  <c r="H137" i="24"/>
  <c r="H137" i="25"/>
  <c r="H147" i="22"/>
  <c r="H137" i="19"/>
  <c r="H147" i="29"/>
  <c r="H147" i="28"/>
  <c r="H147" i="17"/>
  <c r="H123" i="31"/>
  <c r="G130" i="31"/>
  <c r="H126" i="31"/>
  <c r="H125" i="31"/>
  <c r="H124" i="31"/>
  <c r="H122" i="31"/>
  <c r="H120" i="31"/>
  <c r="H136" i="31"/>
  <c r="H135" i="31"/>
  <c r="H137" i="31" s="1"/>
  <c r="G143" i="31"/>
  <c r="H136" i="30"/>
  <c r="H135" i="30"/>
  <c r="H137" i="30" s="1"/>
  <c r="G143" i="30"/>
  <c r="H126" i="30"/>
  <c r="H125" i="30"/>
  <c r="H124" i="30"/>
  <c r="H123" i="30"/>
  <c r="H122" i="30"/>
  <c r="G130" i="30"/>
  <c r="H120" i="30"/>
  <c r="I147" i="29"/>
  <c r="C161" i="29" s="1"/>
  <c r="D161" i="29" s="1"/>
  <c r="I179" i="29"/>
  <c r="I179" i="28"/>
  <c r="I147" i="28"/>
  <c r="C161" i="28" s="1"/>
  <c r="D161" i="28" s="1"/>
  <c r="I141" i="27"/>
  <c r="I181" i="27" s="1"/>
  <c r="H140" i="27"/>
  <c r="H141" i="27" s="1"/>
  <c r="H126" i="27"/>
  <c r="H125" i="27"/>
  <c r="H124" i="27"/>
  <c r="H123" i="27"/>
  <c r="H122" i="27"/>
  <c r="H120" i="27"/>
  <c r="G130" i="27"/>
  <c r="H137" i="27"/>
  <c r="H122" i="26"/>
  <c r="H126" i="26"/>
  <c r="H125" i="26"/>
  <c r="H124" i="26"/>
  <c r="H123" i="26"/>
  <c r="H120" i="26"/>
  <c r="G130" i="26"/>
  <c r="H136" i="26"/>
  <c r="H135" i="26"/>
  <c r="G143" i="26"/>
  <c r="I127" i="25"/>
  <c r="H121" i="25"/>
  <c r="H127" i="25" s="1"/>
  <c r="I141" i="25"/>
  <c r="I181" i="25" s="1"/>
  <c r="H140" i="25"/>
  <c r="H141" i="25" s="1"/>
  <c r="I141" i="24"/>
  <c r="I181" i="24" s="1"/>
  <c r="H140" i="24"/>
  <c r="H141" i="24" s="1"/>
  <c r="H126" i="24"/>
  <c r="H125" i="24"/>
  <c r="H124" i="24"/>
  <c r="H123" i="24"/>
  <c r="H122" i="24"/>
  <c r="G130" i="24"/>
  <c r="H120" i="24"/>
  <c r="H126" i="23"/>
  <c r="H125" i="23"/>
  <c r="H124" i="23"/>
  <c r="H123" i="23"/>
  <c r="H122" i="23"/>
  <c r="G130" i="23"/>
  <c r="H120" i="23"/>
  <c r="H136" i="23"/>
  <c r="H135" i="23"/>
  <c r="G143" i="23"/>
  <c r="I179" i="22"/>
  <c r="I147" i="22"/>
  <c r="C161" i="22" s="1"/>
  <c r="D161" i="22" s="1"/>
  <c r="I127" i="21"/>
  <c r="H121" i="21"/>
  <c r="H127" i="21" s="1"/>
  <c r="I141" i="21"/>
  <c r="I181" i="21" s="1"/>
  <c r="H140" i="21"/>
  <c r="H141" i="21" s="1"/>
  <c r="H136" i="20"/>
  <c r="H135" i="20"/>
  <c r="G143" i="20"/>
  <c r="I127" i="20"/>
  <c r="H121" i="20"/>
  <c r="H127" i="20" s="1"/>
  <c r="I141" i="19"/>
  <c r="I181" i="19" s="1"/>
  <c r="H140" i="19"/>
  <c r="H141" i="19" s="1"/>
  <c r="I127" i="19"/>
  <c r="H121" i="19"/>
  <c r="H127" i="19" s="1"/>
  <c r="H121" i="18"/>
  <c r="H127" i="18" s="1"/>
  <c r="I127" i="18"/>
  <c r="H140" i="18"/>
  <c r="H141" i="18" s="1"/>
  <c r="I141" i="18"/>
  <c r="I181" i="18" s="1"/>
  <c r="I179" i="17"/>
  <c r="I147" i="17"/>
  <c r="C161" i="17" s="1"/>
  <c r="D161" i="17" s="1"/>
  <c r="H122" i="16"/>
  <c r="H126" i="16"/>
  <c r="H125" i="16"/>
  <c r="H124" i="16"/>
  <c r="H123" i="16"/>
  <c r="H120" i="16"/>
  <c r="G130" i="16"/>
  <c r="H136" i="16"/>
  <c r="H135" i="16"/>
  <c r="G143" i="16"/>
  <c r="H126" i="15"/>
  <c r="H122" i="15"/>
  <c r="H125" i="15"/>
  <c r="H124" i="15"/>
  <c r="G130" i="15"/>
  <c r="H120" i="15"/>
  <c r="H123" i="15"/>
  <c r="H137" i="15"/>
  <c r="H140" i="15"/>
  <c r="H141" i="15" s="1"/>
  <c r="I141" i="15"/>
  <c r="I181" i="15" s="1"/>
  <c r="H140" i="14"/>
  <c r="H141" i="14" s="1"/>
  <c r="I141" i="14"/>
  <c r="I181" i="14" s="1"/>
  <c r="I127" i="14"/>
  <c r="H121" i="14"/>
  <c r="H127" i="14" s="1"/>
  <c r="I9" i="3"/>
  <c r="I10" i="3"/>
  <c r="I11" i="3"/>
  <c r="I12" i="3"/>
  <c r="I13" i="3"/>
  <c r="I14" i="3"/>
  <c r="I15" i="3"/>
  <c r="I16" i="3"/>
  <c r="I17" i="3"/>
  <c r="I18" i="3"/>
  <c r="I19" i="3"/>
  <c r="I20" i="3"/>
  <c r="I8" i="3"/>
  <c r="I7" i="3"/>
  <c r="I6" i="3"/>
  <c r="I5" i="3"/>
  <c r="I4" i="3"/>
  <c r="I3" i="3"/>
  <c r="H137" i="20" l="1"/>
  <c r="H137" i="23"/>
  <c r="H137" i="26"/>
  <c r="H147" i="21"/>
  <c r="H147" i="19"/>
  <c r="H147" i="18"/>
  <c r="H147" i="14"/>
  <c r="I22" i="3"/>
  <c r="H147" i="25"/>
  <c r="H137" i="16"/>
  <c r="I141" i="31"/>
  <c r="I181" i="31" s="1"/>
  <c r="H140" i="31"/>
  <c r="H141" i="31" s="1"/>
  <c r="I127" i="31"/>
  <c r="H121" i="31"/>
  <c r="H127" i="31" s="1"/>
  <c r="I127" i="30"/>
  <c r="H121" i="30"/>
  <c r="H127" i="30" s="1"/>
  <c r="I141" i="30"/>
  <c r="I181" i="30" s="1"/>
  <c r="H140" i="30"/>
  <c r="H141" i="30" s="1"/>
  <c r="I182" i="29"/>
  <c r="I153" i="29"/>
  <c r="H153" i="29" s="1"/>
  <c r="I154" i="29"/>
  <c r="H154" i="29" s="1"/>
  <c r="I152" i="29"/>
  <c r="H152" i="29" s="1"/>
  <c r="I155" i="29"/>
  <c r="H155" i="29" s="1"/>
  <c r="I151" i="29"/>
  <c r="I153" i="28"/>
  <c r="H153" i="28" s="1"/>
  <c r="I152" i="28"/>
  <c r="H152" i="28" s="1"/>
  <c r="I151" i="28"/>
  <c r="I155" i="28"/>
  <c r="H155" i="28" s="1"/>
  <c r="I154" i="28"/>
  <c r="H154" i="28" s="1"/>
  <c r="I182" i="28"/>
  <c r="I127" i="27"/>
  <c r="H121" i="27"/>
  <c r="H127" i="27"/>
  <c r="H147" i="27" s="1"/>
  <c r="I141" i="26"/>
  <c r="I181" i="26" s="1"/>
  <c r="H140" i="26"/>
  <c r="H141" i="26" s="1"/>
  <c r="I127" i="26"/>
  <c r="H121" i="26"/>
  <c r="H127" i="26" s="1"/>
  <c r="I179" i="25"/>
  <c r="I147" i="25"/>
  <c r="C161" i="25" s="1"/>
  <c r="D161" i="25" s="1"/>
  <c r="I127" i="24"/>
  <c r="H121" i="24"/>
  <c r="H127" i="24" s="1"/>
  <c r="H147" i="24" s="1"/>
  <c r="I141" i="23"/>
  <c r="I181" i="23" s="1"/>
  <c r="H140" i="23"/>
  <c r="H141" i="23" s="1"/>
  <c r="I127" i="23"/>
  <c r="H121" i="23"/>
  <c r="H127" i="23" s="1"/>
  <c r="I153" i="22"/>
  <c r="H153" i="22" s="1"/>
  <c r="I152" i="22"/>
  <c r="H152" i="22" s="1"/>
  <c r="I151" i="22"/>
  <c r="I155" i="22"/>
  <c r="H155" i="22" s="1"/>
  <c r="I154" i="22"/>
  <c r="H154" i="22" s="1"/>
  <c r="I182" i="22"/>
  <c r="I179" i="21"/>
  <c r="I147" i="21"/>
  <c r="C161" i="21" s="1"/>
  <c r="D161" i="21" s="1"/>
  <c r="I179" i="20"/>
  <c r="I141" i="20"/>
  <c r="I181" i="20" s="1"/>
  <c r="H140" i="20"/>
  <c r="H141" i="20" s="1"/>
  <c r="H147" i="20" s="1"/>
  <c r="I179" i="19"/>
  <c r="I147" i="19"/>
  <c r="C161" i="19" s="1"/>
  <c r="D161" i="19" s="1"/>
  <c r="I179" i="18"/>
  <c r="I147" i="18"/>
  <c r="C161" i="18" s="1"/>
  <c r="D161" i="18" s="1"/>
  <c r="I153" i="17"/>
  <c r="H153" i="17" s="1"/>
  <c r="I152" i="17"/>
  <c r="H152" i="17" s="1"/>
  <c r="I155" i="17"/>
  <c r="H155" i="17" s="1"/>
  <c r="I154" i="17"/>
  <c r="H154" i="17" s="1"/>
  <c r="I151" i="17"/>
  <c r="I182" i="17"/>
  <c r="I141" i="16"/>
  <c r="I181" i="16" s="1"/>
  <c r="H140" i="16"/>
  <c r="H141" i="16" s="1"/>
  <c r="I127" i="16"/>
  <c r="H121" i="16"/>
  <c r="H127" i="16" s="1"/>
  <c r="I127" i="15"/>
  <c r="H121" i="15"/>
  <c r="H127" i="15" s="1"/>
  <c r="H147" i="15" s="1"/>
  <c r="I179" i="14"/>
  <c r="I147" i="14"/>
  <c r="C161" i="14" s="1"/>
  <c r="D161" i="14" s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H147" i="16" l="1"/>
  <c r="I147" i="20"/>
  <c r="C161" i="20" s="1"/>
  <c r="D161" i="20" s="1"/>
  <c r="H147" i="31"/>
  <c r="H147" i="26"/>
  <c r="H147" i="23"/>
  <c r="I179" i="31"/>
  <c r="I147" i="31"/>
  <c r="C161" i="31" s="1"/>
  <c r="D161" i="31" s="1"/>
  <c r="H147" i="30"/>
  <c r="I179" i="30"/>
  <c r="I147" i="30"/>
  <c r="C161" i="30" s="1"/>
  <c r="D161" i="30" s="1"/>
  <c r="H151" i="29"/>
  <c r="H156" i="29" s="1"/>
  <c r="H169" i="29" s="1"/>
  <c r="I156" i="29"/>
  <c r="H151" i="28"/>
  <c r="H156" i="28" s="1"/>
  <c r="H169" i="28" s="1"/>
  <c r="I156" i="28"/>
  <c r="I179" i="27"/>
  <c r="I147" i="27"/>
  <c r="C161" i="27" s="1"/>
  <c r="D161" i="27" s="1"/>
  <c r="I179" i="26"/>
  <c r="I147" i="26"/>
  <c r="C161" i="26" s="1"/>
  <c r="D161" i="26" s="1"/>
  <c r="I153" i="25"/>
  <c r="H153" i="25" s="1"/>
  <c r="I152" i="25"/>
  <c r="H152" i="25" s="1"/>
  <c r="I151" i="25"/>
  <c r="I155" i="25"/>
  <c r="H155" i="25" s="1"/>
  <c r="I154" i="25"/>
  <c r="H154" i="25" s="1"/>
  <c r="I182" i="25"/>
  <c r="I179" i="24"/>
  <c r="I147" i="24"/>
  <c r="C161" i="24" s="1"/>
  <c r="D161" i="24" s="1"/>
  <c r="I179" i="23"/>
  <c r="I147" i="23"/>
  <c r="C161" i="23" s="1"/>
  <c r="D161" i="23" s="1"/>
  <c r="H151" i="22"/>
  <c r="H156" i="22" s="1"/>
  <c r="H169" i="22" s="1"/>
  <c r="I156" i="22"/>
  <c r="I153" i="21"/>
  <c r="H153" i="21" s="1"/>
  <c r="I152" i="21"/>
  <c r="H152" i="21" s="1"/>
  <c r="I155" i="21"/>
  <c r="H155" i="21" s="1"/>
  <c r="I154" i="21"/>
  <c r="H154" i="21" s="1"/>
  <c r="I151" i="21"/>
  <c r="I182" i="21"/>
  <c r="I153" i="20"/>
  <c r="H153" i="20" s="1"/>
  <c r="I152" i="20"/>
  <c r="H152" i="20" s="1"/>
  <c r="I155" i="20"/>
  <c r="H155" i="20" s="1"/>
  <c r="I151" i="20"/>
  <c r="I154" i="20"/>
  <c r="H154" i="20" s="1"/>
  <c r="I182" i="20"/>
  <c r="I153" i="19"/>
  <c r="H153" i="19" s="1"/>
  <c r="I154" i="19"/>
  <c r="H154" i="19" s="1"/>
  <c r="I152" i="19"/>
  <c r="H152" i="19" s="1"/>
  <c r="I151" i="19"/>
  <c r="I155" i="19"/>
  <c r="H155" i="19" s="1"/>
  <c r="I182" i="19"/>
  <c r="I153" i="18"/>
  <c r="H153" i="18" s="1"/>
  <c r="I154" i="18"/>
  <c r="H154" i="18" s="1"/>
  <c r="I155" i="18"/>
  <c r="H155" i="18" s="1"/>
  <c r="I152" i="18"/>
  <c r="H152" i="18" s="1"/>
  <c r="I151" i="18"/>
  <c r="I182" i="18"/>
  <c r="I156" i="17"/>
  <c r="H151" i="17"/>
  <c r="H156" i="17" s="1"/>
  <c r="H169" i="17" s="1"/>
  <c r="I179" i="16"/>
  <c r="I147" i="16"/>
  <c r="C161" i="16" s="1"/>
  <c r="D161" i="16" s="1"/>
  <c r="I179" i="15"/>
  <c r="I147" i="15"/>
  <c r="C161" i="15" s="1"/>
  <c r="D161" i="15" s="1"/>
  <c r="I153" i="14"/>
  <c r="H153" i="14" s="1"/>
  <c r="I152" i="14"/>
  <c r="H152" i="14" s="1"/>
  <c r="I154" i="14"/>
  <c r="H154" i="14" s="1"/>
  <c r="I151" i="14"/>
  <c r="I155" i="14"/>
  <c r="H155" i="14" s="1"/>
  <c r="I182" i="14"/>
  <c r="I42" i="11"/>
  <c r="I25" i="11"/>
  <c r="E106" i="11"/>
  <c r="E114" i="11"/>
  <c r="F114" i="11" s="1"/>
  <c r="H114" i="11" s="1"/>
  <c r="I114" i="11" s="1"/>
  <c r="I94" i="11" s="1"/>
  <c r="H88" i="11"/>
  <c r="H89" i="11" s="1"/>
  <c r="H91" i="11" s="1"/>
  <c r="E110" i="11"/>
  <c r="F110" i="11" s="1"/>
  <c r="H110" i="11" s="1"/>
  <c r="I110" i="11" s="1"/>
  <c r="I95" i="11" s="1"/>
  <c r="I43" i="11"/>
  <c r="F106" i="11"/>
  <c r="H106" i="11" s="1"/>
  <c r="I153" i="31" l="1"/>
  <c r="H153" i="31" s="1"/>
  <c r="I152" i="31"/>
  <c r="H152" i="31" s="1"/>
  <c r="I154" i="31"/>
  <c r="H154" i="31" s="1"/>
  <c r="I151" i="31"/>
  <c r="I155" i="31"/>
  <c r="H155" i="31" s="1"/>
  <c r="I182" i="31"/>
  <c r="I153" i="30"/>
  <c r="H153" i="30" s="1"/>
  <c r="I152" i="30"/>
  <c r="H152" i="30" s="1"/>
  <c r="I151" i="30"/>
  <c r="I155" i="30"/>
  <c r="H155" i="30" s="1"/>
  <c r="I154" i="30"/>
  <c r="H154" i="30" s="1"/>
  <c r="I182" i="30"/>
  <c r="I169" i="29"/>
  <c r="I186" i="29"/>
  <c r="G196" i="29" s="1"/>
  <c r="I185" i="29"/>
  <c r="H185" i="29" s="1"/>
  <c r="H186" i="29" s="1"/>
  <c r="I169" i="28"/>
  <c r="I186" i="28"/>
  <c r="G196" i="28" s="1"/>
  <c r="I185" i="28"/>
  <c r="I153" i="27"/>
  <c r="H153" i="27" s="1"/>
  <c r="I152" i="27"/>
  <c r="H152" i="27" s="1"/>
  <c r="I151" i="27"/>
  <c r="I155" i="27"/>
  <c r="H155" i="27" s="1"/>
  <c r="I154" i="27"/>
  <c r="H154" i="27" s="1"/>
  <c r="I182" i="27"/>
  <c r="I153" i="26"/>
  <c r="H153" i="26" s="1"/>
  <c r="I155" i="26"/>
  <c r="H155" i="26" s="1"/>
  <c r="I152" i="26"/>
  <c r="H152" i="26" s="1"/>
  <c r="I151" i="26"/>
  <c r="I154" i="26"/>
  <c r="H154" i="26" s="1"/>
  <c r="I182" i="26"/>
  <c r="H151" i="25"/>
  <c r="H156" i="25" s="1"/>
  <c r="H169" i="25" s="1"/>
  <c r="I156" i="25"/>
  <c r="I182" i="24"/>
  <c r="I153" i="24"/>
  <c r="H153" i="24" s="1"/>
  <c r="I152" i="24"/>
  <c r="H152" i="24" s="1"/>
  <c r="I154" i="24"/>
  <c r="H154" i="24" s="1"/>
  <c r="I151" i="24"/>
  <c r="I155" i="24"/>
  <c r="H155" i="24" s="1"/>
  <c r="I153" i="23"/>
  <c r="H153" i="23" s="1"/>
  <c r="I152" i="23"/>
  <c r="H152" i="23" s="1"/>
  <c r="I151" i="23"/>
  <c r="I155" i="23"/>
  <c r="H155" i="23" s="1"/>
  <c r="I154" i="23"/>
  <c r="H154" i="23" s="1"/>
  <c r="I182" i="23"/>
  <c r="I169" i="22"/>
  <c r="I186" i="22"/>
  <c r="G196" i="22" s="1"/>
  <c r="I185" i="22"/>
  <c r="H151" i="21"/>
  <c r="H156" i="21" s="1"/>
  <c r="H169" i="21" s="1"/>
  <c r="I156" i="21"/>
  <c r="H151" i="20"/>
  <c r="H156" i="20" s="1"/>
  <c r="H169" i="20" s="1"/>
  <c r="I156" i="20"/>
  <c r="H151" i="19"/>
  <c r="H156" i="19" s="1"/>
  <c r="H169" i="19" s="1"/>
  <c r="I156" i="19"/>
  <c r="H151" i="18"/>
  <c r="H156" i="18" s="1"/>
  <c r="H169" i="18" s="1"/>
  <c r="I156" i="18"/>
  <c r="I169" i="17"/>
  <c r="I186" i="17"/>
  <c r="G196" i="17" s="1"/>
  <c r="I185" i="17"/>
  <c r="I153" i="16"/>
  <c r="H153" i="16" s="1"/>
  <c r="I155" i="16"/>
  <c r="H155" i="16" s="1"/>
  <c r="I152" i="16"/>
  <c r="H152" i="16" s="1"/>
  <c r="I151" i="16"/>
  <c r="I154" i="16"/>
  <c r="H154" i="16" s="1"/>
  <c r="I182" i="16"/>
  <c r="I182" i="15"/>
  <c r="I152" i="15"/>
  <c r="H152" i="15" s="1"/>
  <c r="I154" i="15"/>
  <c r="H154" i="15" s="1"/>
  <c r="I151" i="15"/>
  <c r="I155" i="15"/>
  <c r="H155" i="15" s="1"/>
  <c r="I153" i="15"/>
  <c r="H153" i="15" s="1"/>
  <c r="H151" i="14"/>
  <c r="H156" i="14" s="1"/>
  <c r="H169" i="14" s="1"/>
  <c r="I156" i="14"/>
  <c r="I44" i="11"/>
  <c r="I46" i="11" s="1"/>
  <c r="I77" i="11" s="1"/>
  <c r="I106" i="11"/>
  <c r="I97" i="11" s="1"/>
  <c r="I102" i="11" s="1"/>
  <c r="H185" i="17" l="1"/>
  <c r="H186" i="17" s="1"/>
  <c r="H185" i="22"/>
  <c r="H186" i="22" s="1"/>
  <c r="H185" i="28"/>
  <c r="H186" i="28" s="1"/>
  <c r="H151" i="31"/>
  <c r="H156" i="31" s="1"/>
  <c r="H169" i="31" s="1"/>
  <c r="I156" i="31"/>
  <c r="H151" i="30"/>
  <c r="H156" i="30" s="1"/>
  <c r="H169" i="30" s="1"/>
  <c r="I156" i="30"/>
  <c r="I196" i="29"/>
  <c r="J18" i="3" s="1"/>
  <c r="K18" i="3" s="1"/>
  <c r="H180" i="29"/>
  <c r="H173" i="29"/>
  <c r="H175" i="29"/>
  <c r="H174" i="29"/>
  <c r="H181" i="29"/>
  <c r="H179" i="29"/>
  <c r="H182" i="29" s="1"/>
  <c r="I196" i="28"/>
  <c r="J17" i="3" s="1"/>
  <c r="K17" i="3" s="1"/>
  <c r="H180" i="28"/>
  <c r="H173" i="28"/>
  <c r="H175" i="28"/>
  <c r="H174" i="28"/>
  <c r="H181" i="28"/>
  <c r="H179" i="28"/>
  <c r="H182" i="28" s="1"/>
  <c r="H151" i="27"/>
  <c r="H156" i="27" s="1"/>
  <c r="H169" i="27" s="1"/>
  <c r="I156" i="27"/>
  <c r="H151" i="26"/>
  <c r="H156" i="26" s="1"/>
  <c r="H169" i="26" s="1"/>
  <c r="I156" i="26"/>
  <c r="I169" i="25"/>
  <c r="I186" i="25"/>
  <c r="G196" i="25" s="1"/>
  <c r="I185" i="25"/>
  <c r="H151" i="24"/>
  <c r="H156" i="24" s="1"/>
  <c r="H169" i="24" s="1"/>
  <c r="I156" i="24"/>
  <c r="H151" i="23"/>
  <c r="H156" i="23" s="1"/>
  <c r="H169" i="23" s="1"/>
  <c r="I156" i="23"/>
  <c r="I196" i="22"/>
  <c r="J11" i="3" s="1"/>
  <c r="K11" i="3" s="1"/>
  <c r="H180" i="22"/>
  <c r="H173" i="22"/>
  <c r="H174" i="22"/>
  <c r="H175" i="22"/>
  <c r="H181" i="22"/>
  <c r="H179" i="22"/>
  <c r="I169" i="21"/>
  <c r="I186" i="21"/>
  <c r="G196" i="21" s="1"/>
  <c r="I185" i="21"/>
  <c r="I169" i="20"/>
  <c r="I186" i="20"/>
  <c r="G196" i="20" s="1"/>
  <c r="I185" i="20"/>
  <c r="H185" i="20" s="1"/>
  <c r="H186" i="20" s="1"/>
  <c r="I169" i="19"/>
  <c r="I186" i="19"/>
  <c r="G196" i="19" s="1"/>
  <c r="I185" i="19"/>
  <c r="H185" i="19" s="1"/>
  <c r="H186" i="19" s="1"/>
  <c r="I169" i="18"/>
  <c r="I186" i="18"/>
  <c r="G196" i="18" s="1"/>
  <c r="I185" i="18"/>
  <c r="I196" i="17"/>
  <c r="J6" i="3" s="1"/>
  <c r="K6" i="3" s="1"/>
  <c r="H180" i="17"/>
  <c r="H173" i="17"/>
  <c r="H175" i="17"/>
  <c r="H174" i="17"/>
  <c r="H181" i="17"/>
  <c r="H179" i="17"/>
  <c r="H151" i="16"/>
  <c r="H156" i="16" s="1"/>
  <c r="H169" i="16" s="1"/>
  <c r="I156" i="16"/>
  <c r="H151" i="15"/>
  <c r="H156" i="15" s="1"/>
  <c r="H169" i="15" s="1"/>
  <c r="I156" i="15"/>
  <c r="I169" i="14"/>
  <c r="I186" i="14"/>
  <c r="G196" i="14" s="1"/>
  <c r="I185" i="14"/>
  <c r="H185" i="14" s="1"/>
  <c r="H186" i="14" s="1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185" i="25" l="1"/>
  <c r="H186" i="25" s="1"/>
  <c r="H182" i="22"/>
  <c r="H185" i="18"/>
  <c r="H186" i="18" s="1"/>
  <c r="H185" i="21"/>
  <c r="H186" i="21" s="1"/>
  <c r="H182" i="17"/>
  <c r="I169" i="31"/>
  <c r="I185" i="31"/>
  <c r="I186" i="31"/>
  <c r="G196" i="31" s="1"/>
  <c r="I169" i="30"/>
  <c r="I186" i="30"/>
  <c r="G196" i="30" s="1"/>
  <c r="I185" i="30"/>
  <c r="H185" i="30" s="1"/>
  <c r="H186" i="30" s="1"/>
  <c r="H176" i="29"/>
  <c r="H176" i="28"/>
  <c r="I169" i="27"/>
  <c r="I186" i="27"/>
  <c r="G196" i="27" s="1"/>
  <c r="I185" i="27"/>
  <c r="H185" i="27" s="1"/>
  <c r="H186" i="27" s="1"/>
  <c r="I169" i="26"/>
  <c r="I186" i="26"/>
  <c r="G196" i="26" s="1"/>
  <c r="I185" i="26"/>
  <c r="I196" i="25"/>
  <c r="J14" i="3" s="1"/>
  <c r="K14" i="3" s="1"/>
  <c r="H180" i="25"/>
  <c r="H175" i="25"/>
  <c r="H173" i="25"/>
  <c r="H174" i="25"/>
  <c r="H181" i="25"/>
  <c r="H179" i="25"/>
  <c r="I169" i="24"/>
  <c r="I186" i="24"/>
  <c r="G196" i="24" s="1"/>
  <c r="I185" i="24"/>
  <c r="H185" i="24" s="1"/>
  <c r="H186" i="24" s="1"/>
  <c r="I169" i="23"/>
  <c r="I186" i="23"/>
  <c r="G196" i="23" s="1"/>
  <c r="I185" i="23"/>
  <c r="H176" i="22"/>
  <c r="I196" i="21"/>
  <c r="J10" i="3" s="1"/>
  <c r="K10" i="3" s="1"/>
  <c r="H180" i="21"/>
  <c r="H175" i="21"/>
  <c r="H173" i="21"/>
  <c r="H174" i="21"/>
  <c r="H181" i="21"/>
  <c r="H179" i="21"/>
  <c r="I196" i="20"/>
  <c r="J9" i="3" s="1"/>
  <c r="K9" i="3" s="1"/>
  <c r="H180" i="20"/>
  <c r="H173" i="20"/>
  <c r="H175" i="20"/>
  <c r="H174" i="20"/>
  <c r="H181" i="20"/>
  <c r="H179" i="20"/>
  <c r="H182" i="20" s="1"/>
  <c r="I196" i="19"/>
  <c r="J8" i="3" s="1"/>
  <c r="K8" i="3" s="1"/>
  <c r="H180" i="19"/>
  <c r="H173" i="19"/>
  <c r="H175" i="19"/>
  <c r="H174" i="19"/>
  <c r="H181" i="19"/>
  <c r="H179" i="19"/>
  <c r="I196" i="18"/>
  <c r="J7" i="3" s="1"/>
  <c r="K7" i="3" s="1"/>
  <c r="H180" i="18"/>
  <c r="H173" i="18"/>
  <c r="H175" i="18"/>
  <c r="H174" i="18"/>
  <c r="H181" i="18"/>
  <c r="H179" i="18"/>
  <c r="H176" i="17"/>
  <c r="I169" i="16"/>
  <c r="I186" i="16"/>
  <c r="G196" i="16" s="1"/>
  <c r="I185" i="16"/>
  <c r="H185" i="16" s="1"/>
  <c r="H186" i="16" s="1"/>
  <c r="I169" i="15"/>
  <c r="I186" i="15"/>
  <c r="G196" i="15" s="1"/>
  <c r="I185" i="15"/>
  <c r="I196" i="14"/>
  <c r="J3" i="3" s="1"/>
  <c r="K3" i="3" s="1"/>
  <c r="H180" i="14"/>
  <c r="H175" i="14"/>
  <c r="H173" i="14"/>
  <c r="H174" i="14"/>
  <c r="H181" i="14"/>
  <c r="H179" i="14"/>
  <c r="H46" i="11"/>
  <c r="H102" i="11"/>
  <c r="I85" i="11"/>
  <c r="E145" i="11" s="1"/>
  <c r="I78" i="11"/>
  <c r="D145" i="11" s="1"/>
  <c r="I66" i="11"/>
  <c r="F145" i="11"/>
  <c r="H182" i="14" l="1"/>
  <c r="H182" i="18"/>
  <c r="H182" i="25"/>
  <c r="H185" i="26"/>
  <c r="H186" i="26" s="1"/>
  <c r="H185" i="23"/>
  <c r="H186" i="23" s="1"/>
  <c r="H182" i="21"/>
  <c r="H182" i="19"/>
  <c r="H185" i="15"/>
  <c r="H186" i="15" s="1"/>
  <c r="I196" i="31"/>
  <c r="J19" i="3" s="1"/>
  <c r="K19" i="3" s="1"/>
  <c r="H180" i="31"/>
  <c r="H175" i="31"/>
  <c r="H173" i="31"/>
  <c r="H174" i="31"/>
  <c r="H181" i="31"/>
  <c r="H179" i="31"/>
  <c r="H185" i="31"/>
  <c r="H186" i="31" s="1"/>
  <c r="I196" i="30"/>
  <c r="J20" i="3" s="1"/>
  <c r="K20" i="3" s="1"/>
  <c r="H180" i="30"/>
  <c r="H175" i="30"/>
  <c r="H173" i="30"/>
  <c r="H174" i="30"/>
  <c r="H181" i="30"/>
  <c r="H179" i="30"/>
  <c r="H182" i="30" s="1"/>
  <c r="I196" i="27"/>
  <c r="J16" i="3" s="1"/>
  <c r="K16" i="3" s="1"/>
  <c r="H180" i="27"/>
  <c r="H175" i="27"/>
  <c r="H173" i="27"/>
  <c r="H174" i="27"/>
  <c r="H181" i="27"/>
  <c r="H179" i="27"/>
  <c r="I196" i="26"/>
  <c r="J15" i="3" s="1"/>
  <c r="K15" i="3" s="1"/>
  <c r="H180" i="26"/>
  <c r="H173" i="26"/>
  <c r="H175" i="26"/>
  <c r="H174" i="26"/>
  <c r="H181" i="26"/>
  <c r="H179" i="26"/>
  <c r="H182" i="26" s="1"/>
  <c r="H176" i="25"/>
  <c r="I196" i="24"/>
  <c r="J13" i="3" s="1"/>
  <c r="K13" i="3" s="1"/>
  <c r="H180" i="24"/>
  <c r="H173" i="24"/>
  <c r="H175" i="24"/>
  <c r="H174" i="24"/>
  <c r="H181" i="24"/>
  <c r="H179" i="24"/>
  <c r="I196" i="23"/>
  <c r="J12" i="3" s="1"/>
  <c r="K12" i="3" s="1"/>
  <c r="H180" i="23"/>
  <c r="H173" i="23"/>
  <c r="H175" i="23"/>
  <c r="H174" i="23"/>
  <c r="H181" i="23"/>
  <c r="H179" i="23"/>
  <c r="H176" i="21"/>
  <c r="H176" i="20"/>
  <c r="H176" i="19"/>
  <c r="H176" i="18"/>
  <c r="I196" i="16"/>
  <c r="J5" i="3" s="1"/>
  <c r="K5" i="3" s="1"/>
  <c r="H180" i="16"/>
  <c r="H173" i="16"/>
  <c r="H175" i="16"/>
  <c r="H174" i="16"/>
  <c r="H181" i="16"/>
  <c r="H179" i="16"/>
  <c r="I196" i="15"/>
  <c r="J4" i="3" s="1"/>
  <c r="K4" i="3" s="1"/>
  <c r="H180" i="15"/>
  <c r="H175" i="15"/>
  <c r="H173" i="15"/>
  <c r="H174" i="15"/>
  <c r="H181" i="15"/>
  <c r="H179" i="15"/>
  <c r="H176" i="14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2" i="16" l="1"/>
  <c r="H182" i="31"/>
  <c r="H182" i="23"/>
  <c r="H182" i="27"/>
  <c r="H182" i="24"/>
  <c r="H176" i="15"/>
  <c r="H182" i="15"/>
  <c r="H176" i="31"/>
  <c r="H176" i="30"/>
  <c r="H176" i="27"/>
  <c r="H176" i="26"/>
  <c r="H176" i="24"/>
  <c r="H176" i="23"/>
  <c r="H176" i="16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J2" i="3" s="1"/>
  <c r="K2" i="3" s="1"/>
  <c r="K24" i="3" s="1"/>
  <c r="K22" i="3" s="1"/>
  <c r="H156" i="11"/>
  <c r="H169" i="11" s="1"/>
  <c r="H180" i="11" l="1"/>
  <c r="H179" i="11"/>
  <c r="H181" i="11"/>
  <c r="I169" i="11"/>
  <c r="H175" i="11"/>
  <c r="I185" i="11"/>
  <c r="H185" i="11" s="1"/>
  <c r="H186" i="11" s="1"/>
  <c r="H173" i="11"/>
  <c r="H174" i="11"/>
  <c r="H182" i="11" l="1"/>
  <c r="H176" i="11"/>
</calcChain>
</file>

<file path=xl/comments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7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8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9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<sst xmlns="http://schemas.openxmlformats.org/spreadsheetml/2006/main" count="5278" uniqueCount="237">
  <si>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</si>
  <si>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</si>
  <si>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</si>
  <si>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</si>
  <si>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</si>
  <si>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</si>
  <si>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</si>
  <si>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</si>
  <si>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</si>
  <si>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</si>
  <si>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</si>
  <si>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</si>
  <si>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</si>
  <si>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</si>
  <si>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</si>
  <si>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</si>
  <si>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</si>
  <si>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</si>
  <si>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</si>
  <si>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</si>
  <si>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</si>
  <si>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</si>
  <si>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</si>
  <si>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</si>
  <si>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</si>
  <si>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</si>
  <si>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</si>
  <si>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</si>
  <si>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</si>
  <si>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</si>
  <si>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</si>
  <si>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</si>
  <si>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</si>
  <si>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</si>
  <si>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</si>
  <si>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</si>
  <si>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</si>
  <si>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</si>
  <si>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</si>
  <si>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</si>
  <si>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</si>
  <si>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</si>
  <si>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</si>
  <si>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</si>
  <si>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</si>
  <si>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</si>
  <si>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</si>
  <si>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</si>
  <si>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</si>
  <si>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</si>
  <si>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</si>
  <si>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</si>
  <si>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</si>
  <si>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</si>
  <si>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</si>
  <si>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</si>
  <si>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</si>
  <si>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</si>
  <si>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</si>
  <si>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</si>
  <si>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</si>
  <si>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</si>
  <si>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</si>
  <si>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</si>
  <si>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</si>
  <si>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</si>
  <si>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</si>
  <si>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</si>
  <si>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</si>
  <si>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</si>
  <si>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</si>
  <si>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</si>
  <si>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</si>
  <si>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</si>
  <si>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</si>
  <si>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</si>
  <si>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</si>
  <si>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</si>
  <si>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</si>
  <si>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</si>
  <si>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</si>
  <si>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</si>
  <si>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</si>
  <si>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</si>
  <si>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</si>
  <si>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</si>
  <si>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</si>
  <si>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</si>
  <si>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</si>
  <si>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</si>
  <si>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</si>
  <si>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</si>
  <si>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</si>
  <si>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</si>
  <si>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</si>
  <si>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</si>
  <si>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</si>
  <si>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</si>
  <si>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</si>
  <si>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</si>
  <si>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</si>
  <si>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</si>
  <si>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</si>
  <si>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</si>
  <si>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</si>
  <si>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</si>
  <si>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</si>
  <si>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</si>
  <si>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</si>
  <si>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</si>
  <si>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</si>
  <si>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</si>
  <si>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</si>
  <si>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</si>
  <si>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</si>
  <si>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</si>
  <si>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</si>
  <si>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</si>
  <si>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</si>
  <si>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</si>
  <si>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</si>
  <si>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</si>
  <si>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</si>
  <si>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</si>
  <si>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</si>
  <si>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</si>
  <si>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</si>
  <si>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</si>
  <si>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</si>
  <si>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</si>
  <si>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</si>
  <si>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</si>
  <si>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</si>
  <si>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</si>
  <si>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</si>
  <si>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</si>
  <si>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</si>
  <si>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</si>
  <si>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</si>
  <si>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</si>
  <si>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</si>
  <si>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</si>
  <si>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</si>
  <si>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</si>
  <si>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</si>
  <si>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</si>
  <si>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</si>
  <si>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</si>
  <si>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</si>
  <si>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</si>
  <si>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</si>
  <si>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</si>
  <si>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</si>
  <si>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</si>
  <si>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</si>
  <si>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</si>
  <si>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</si>
  <si>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</si>
  <si>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</si>
  <si>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</si>
  <si>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</si>
  <si>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</si>
  <si>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</si>
  <si>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</si>
  <si>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</si>
  <si>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</si>
  <si>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</si>
  <si>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</si>
  <si>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</si>
  <si>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</si>
  <si>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</si>
  <si>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</si>
  <si>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</si>
  <si>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</si>
  <si>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</si>
  <si>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</si>
  <si>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</si>
  <si>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</si>
  <si>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</si>
  <si>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</si>
  <si>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</si>
  <si>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</si>
  <si>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</si>
  <si>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</si>
  <si>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</si>
  <si>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</si>
  <si>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</si>
  <si>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</si>
  <si>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</si>
  <si>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</si>
  <si>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</si>
  <si>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</si>
  <si>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</si>
  <si>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</si>
  <si>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</si>
  <si>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</si>
  <si>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</si>
  <si>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</si>
  <si>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</si>
  <si>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</si>
  <si>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</si>
  <si>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</si>
  <si>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</si>
  <si>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</si>
  <si>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</si>
  <si>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</si>
  <si>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</si>
  <si>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</si>
  <si>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</si>
  <si>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26/2000-9005060-0</t>
  </si>
  <si>
    <t>Copeiro</t>
  </si>
  <si>
    <t xml:space="preserve">RS000041/2026 </t>
  </si>
  <si>
    <t>Porto Alegre</t>
  </si>
  <si>
    <t>Assistente Administrativo</t>
  </si>
  <si>
    <t>Frederico Westphalen</t>
  </si>
  <si>
    <t>Pelotas</t>
  </si>
  <si>
    <t>Santa Maria</t>
  </si>
  <si>
    <t>Caxias do Sul</t>
  </si>
  <si>
    <t>Passo Fundo</t>
  </si>
  <si>
    <t>Bagé</t>
  </si>
  <si>
    <t>Cachoeira do Sul</t>
  </si>
  <si>
    <t>Cruz Alta</t>
  </si>
  <si>
    <t>Alegrete</t>
  </si>
  <si>
    <t>Erechim</t>
  </si>
  <si>
    <t>Santo Angelo</t>
  </si>
  <si>
    <t>Santa Cruz do Sul</t>
  </si>
  <si>
    <t>Santa Rosa</t>
  </si>
  <si>
    <t>Palmeira das Missões</t>
  </si>
  <si>
    <t>Lajeado</t>
  </si>
  <si>
    <t>Ijuí</t>
  </si>
  <si>
    <t>Osório</t>
  </si>
  <si>
    <t>seg-sex</t>
  </si>
  <si>
    <t xml:space="preserve">RS000082/2026 </t>
  </si>
  <si>
    <t xml:space="preserve">RS000061/2026 </t>
  </si>
  <si>
    <t xml:space="preserve">RS000250/2026 </t>
  </si>
  <si>
    <t xml:space="preserve">RS000042/2026 </t>
  </si>
  <si>
    <t xml:space="preserve">RS000095/2026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</si>
</sst>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1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1" fillId="10" borderId="4" xfId="8" applyFont="1" applyFill="1" applyBorder="1" applyAlignment="1">
      <alignment vertical="center" wrapText="1"/>
    </xf>
    <xf numFmtId="44" fontId="31" fillId="10" borderId="9" xfId="8" applyFont="1" applyFill="1" applyBorder="1" applyAlignment="1">
      <alignment vertical="center" wrapText="1"/>
    </xf>
    <xf numFmtId="44" fontId="31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49" fontId="41" fillId="0" borderId="8" xfId="0" applyNumberFormat="1" applyFont="1" applyBorder="1" applyAlignment="1">
      <alignment horizontal="center" vertical="center" wrapText="1"/>
    </xf>
    <xf numFmtId="49" fontId="41" fillId="0" borderId="0" xfId="0" applyNumberFormat="1" applyFont="1" applyBorder="1" applyAlignment="1">
      <alignment horizontal="center" vertical="center" wrapText="1"/>
    </xf>
    <xf numFmtId="49" fontId="41" fillId="0" borderId="9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 wrapText="1"/>
    </xf>
    <xf numFmtId="0" fontId="38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1" fillId="10" borderId="5" xfId="0" applyFont="1" applyFill="1" applyBorder="1" applyAlignment="1">
      <alignment horizontal="center" vertical="center" wrapText="1"/>
    </xf>
    <xf numFmtId="0" fontId="31" fillId="10" borderId="7" xfId="0" applyFont="1" applyFill="1" applyBorder="1" applyAlignment="1">
      <alignment horizontal="center" vertical="center" wrapText="1"/>
    </xf>
    <xf numFmtId="0" fontId="31" fillId="10" borderId="10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4" fontId="32" fillId="10" borderId="6" xfId="0" applyNumberFormat="1" applyFont="1" applyFill="1" applyBorder="1" applyAlignment="1">
      <alignment horizontal="center" vertical="center" wrapText="1"/>
    </xf>
    <xf numFmtId="4" fontId="32" fillId="10" borderId="8" xfId="0" applyNumberFormat="1" applyFont="1" applyFill="1" applyBorder="1" applyAlignment="1">
      <alignment horizontal="center" vertical="center" wrapText="1"/>
    </xf>
    <xf numFmtId="4" fontId="32" fillId="10" borderId="11" xfId="0" applyNumberFormat="1" applyFont="1" applyFill="1" applyBorder="1" applyAlignment="1">
      <alignment horizontal="center" vertical="center" wrapText="1"/>
    </xf>
    <xf numFmtId="0" fontId="31" fillId="10" borderId="6" xfId="0" applyFont="1" applyFill="1" applyBorder="1" applyAlignment="1">
      <alignment horizontal="center" vertical="center" wrapText="1"/>
    </xf>
    <xf numFmtId="0" fontId="31" fillId="10" borderId="8" xfId="0" applyFont="1" applyFill="1" applyBorder="1" applyAlignment="1">
      <alignment horizontal="center" vertical="center" wrapText="1"/>
    </xf>
    <xf numFmtId="0" fontId="31" fillId="10" borderId="11" xfId="0" applyFont="1" applyFill="1" applyBorder="1" applyAlignment="1">
      <alignment horizontal="center" vertical="center" wrapText="1"/>
    </xf>
    <xf numFmtId="0" fontId="31" fillId="10" borderId="4" xfId="0" applyFont="1" applyFill="1" applyBorder="1" applyAlignment="1">
      <alignment horizontal="center" vertical="center" wrapText="1"/>
    </xf>
    <xf numFmtId="0" fontId="31" fillId="10" borderId="9" xfId="0" applyFont="1" applyFill="1" applyBorder="1" applyAlignment="1">
      <alignment horizontal="center" vertical="center" wrapText="1"/>
    </xf>
    <xf numFmtId="0" fontId="31" fillId="10" borderId="12" xfId="0" applyFont="1" applyFill="1" applyBorder="1" applyAlignment="1">
      <alignment horizontal="center" vertical="center" wrapText="1"/>
    </xf>
    <xf numFmtId="0" fontId="35" fillId="13" borderId="5" xfId="4" applyFont="1" applyFill="1" applyBorder="1" applyAlignment="1">
      <alignment horizontal="center"/>
    </xf>
    <xf numFmtId="0" fontId="35" fillId="13" borderId="7" xfId="4" applyFont="1" applyFill="1" applyBorder="1" applyAlignment="1">
      <alignment horizontal="center"/>
    </xf>
    <xf numFmtId="0" fontId="35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72" zoomScale="130" zoomScaleNormal="130" zoomScaleSheetLayoutView="130" zoomScalePageLayoutView="130" workbookViewId="0">
      <selection activeCell="M123" sqref="M123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230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Osório</v>
      </c>
      <c r="H11" s="123" t="s">
        <v>13</v>
      </c>
      <c r="I11" s="13">
        <v>0.02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4.9000000000000004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4.2763201795626204E-2</v>
      </c>
      <c r="I97" s="130">
        <f>I106</f>
        <v>89.718363636363662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0.32366183817698874</v>
      </c>
      <c r="I102" s="26">
        <f>SUM(I94:I101)</f>
        <v>679.05136363636359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4.9000000000000004</v>
      </c>
      <c r="B106" s="172"/>
      <c r="C106" s="115">
        <f>IF(I13="Não aplicável",0,I13)</f>
        <v>22</v>
      </c>
      <c r="D106" s="115">
        <v>2</v>
      </c>
      <c r="E106" s="126">
        <f>A106*C106*D106</f>
        <v>215.60000000000002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89.718363636363662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2.1115838621769889</v>
      </c>
      <c r="I116" s="48">
        <f>I46+I91+I102</f>
        <v>4430.1605314981098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434.04421678617467</v>
      </c>
      <c r="H130" s="127" t="s">
        <v>104</v>
      </c>
      <c r="I130" s="58">
        <f>I97</f>
        <v>89.718363636363662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679.05136363636359</v>
      </c>
      <c r="H132" s="128">
        <f>A132+C132+D132+E132+F132+G132</f>
        <v>4430.1605314981098</v>
      </c>
      <c r="I132" s="128">
        <f>H132-I130</f>
        <v>4340.4421678617464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781.27959021511435</v>
      </c>
      <c r="H143" s="127" t="s">
        <v>104</v>
      </c>
      <c r="I143" s="58">
        <f>I97</f>
        <v>89.718363636363662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679.05136363636359</v>
      </c>
      <c r="H145" s="128">
        <f>A145+C145+D145+E145+F145+G145</f>
        <v>4430.1605314981098</v>
      </c>
      <c r="I145" s="128">
        <f>H145-I143</f>
        <v>4340.4421678617464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1.8591549295774647E-2</v>
      </c>
      <c r="I151" s="130">
        <f>($D$161/$E$162)*G161</f>
        <v>82.363547909542319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8.5633802816901403E-2</v>
      </c>
      <c r="I152" s="130">
        <f>($D$161/$E$162)*G162</f>
        <v>379.37149340152826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2.2535211267605635E-2</v>
      </c>
      <c r="I153" s="130">
        <f>($D$161/$E$162)*G163</f>
        <v>99.83460352671797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0.12676056338028169</v>
      </c>
      <c r="I156" s="26">
        <f>SUM(I151:I155)</f>
        <v>561.56964483778859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4430.1605314981098</v>
      </c>
      <c r="B161" s="187"/>
      <c r="C161" s="130">
        <f>I147</f>
        <v>0</v>
      </c>
      <c r="D161" s="188">
        <f>A161+C161</f>
        <v>4430.1605314981098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0.1125</v>
      </c>
      <c r="E162" s="66">
        <f>C162-D162</f>
        <v>0.88749999999999996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5.6499999999999995E-2</v>
      </c>
      <c r="E163" s="68">
        <f>C163-D163</f>
        <v>0.94350000000000001</v>
      </c>
      <c r="F163" s="115" t="str">
        <f>B153</f>
        <v>ISS</v>
      </c>
      <c r="G163" s="64">
        <f>I11</f>
        <v>0.02</v>
      </c>
      <c r="H163" s="184">
        <f>I11</f>
        <v>0.02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0.1125</v>
      </c>
      <c r="H166" s="186">
        <f>SUM(H161:I165)</f>
        <v>5.6499999999999995E-2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0.12676056338028169</v>
      </c>
      <c r="I169" s="48">
        <f>I156</f>
        <v>561.56964483778859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0.42030061694306098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0.33116411279022534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0.13603527026671355</v>
      </c>
      <c r="I175" s="73">
        <f>I102</f>
        <v>679.05136363636359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0.88749999999999996</v>
      </c>
      <c r="I176" s="48">
        <f>SUM(I173:I175)</f>
        <v>4430.1605314981098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0.1125</v>
      </c>
      <c r="I185" s="130">
        <f>I156</f>
        <v>561.56964483778859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0.1125</v>
      </c>
      <c r="I186" s="48">
        <f>I156</f>
        <v>561.56964483778859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4991.7301763358982</v>
      </c>
      <c r="H196" s="117">
        <f>IF(D6="12x36",2,1)</f>
        <v>1</v>
      </c>
      <c r="I196" s="91">
        <f>G196*H196</f>
        <v>4991.7301763358982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SheetLayoutView="130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229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Ijuí</v>
      </c>
      <c r="H11" s="123" t="s">
        <v>13</v>
      </c>
      <c r="I11" s="13">
        <v>0.02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6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6.5832491994644332E-2</v>
      </c>
      <c r="I97" s="130">
        <f>I106</f>
        <v>138.11836363636365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0.34673112837600689</v>
      </c>
      <c r="I102" s="26">
        <f>SUM(I94:I101)</f>
        <v>727.45136363636357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6</v>
      </c>
      <c r="B106" s="172"/>
      <c r="C106" s="115">
        <f>IF(I13="Não aplicável",0,I13)</f>
        <v>22</v>
      </c>
      <c r="D106" s="115">
        <v>2</v>
      </c>
      <c r="E106" s="126">
        <f>A106*C106*D106</f>
        <v>264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138.11836363636365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2.1346531523760071</v>
      </c>
      <c r="I116" s="48">
        <f>I46+I91+I102</f>
        <v>4478.5605314981094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138.11836363636365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727.45136363636357</v>
      </c>
      <c r="H132" s="128">
        <f>A132+C132+D132+E132+F132+G132</f>
        <v>4478.5605314981094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138.11836363636365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727.45136363636357</v>
      </c>
      <c r="H145" s="128">
        <f>A145+C145+D145+E145+F145+G145</f>
        <v>4478.5605314981094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1.859154929577465E-2</v>
      </c>
      <c r="I151" s="130">
        <f>($D$161/$E$162)*G161</f>
        <v>83.263378895457819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8.5633802816901416E-2</v>
      </c>
      <c r="I152" s="130">
        <f>($D$161/$E$162)*G162</f>
        <v>383.51616945786628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2.2535211267605635E-2</v>
      </c>
      <c r="I153" s="130">
        <f>($D$161/$E$162)*G163</f>
        <v>100.92530775207008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0.12676056338028172</v>
      </c>
      <c r="I156" s="26">
        <f>SUM(I151:I155)</f>
        <v>567.70485610539424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4478.5605314981094</v>
      </c>
      <c r="B161" s="187"/>
      <c r="C161" s="130">
        <f>I147</f>
        <v>0</v>
      </c>
      <c r="D161" s="188">
        <f>A161+C161</f>
        <v>4478.5605314981094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0.1125</v>
      </c>
      <c r="E162" s="66">
        <f>C162-D162</f>
        <v>0.88749999999999996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5.6499999999999995E-2</v>
      </c>
      <c r="E163" s="68">
        <f>C163-D163</f>
        <v>0.94350000000000001</v>
      </c>
      <c r="F163" s="115" t="str">
        <f>B153</f>
        <v>ISS</v>
      </c>
      <c r="G163" s="64">
        <f>I11</f>
        <v>0.02</v>
      </c>
      <c r="H163" s="184">
        <f>I11</f>
        <v>0.02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0.1125</v>
      </c>
      <c r="H166" s="186">
        <f>SUM(H161:I165)</f>
        <v>5.6499999999999995E-2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0.12676056338028172</v>
      </c>
      <c r="I169" s="48">
        <f>I156</f>
        <v>567.70485610539424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0.4157584097501531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0.32758520770536204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0.14415638254448479</v>
      </c>
      <c r="I175" s="73">
        <f>I102</f>
        <v>727.45136363636357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0.88749999999999996</v>
      </c>
      <c r="I176" s="48">
        <f>SUM(I173:I175)</f>
        <v>4478.5605314981094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0.11250000000000002</v>
      </c>
      <c r="I185" s="130">
        <f>I156</f>
        <v>567.70485610539424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0.11250000000000002</v>
      </c>
      <c r="I186" s="48">
        <f>I156</f>
        <v>567.70485610539424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5046.2653876035038</v>
      </c>
      <c r="H196" s="117">
        <f>IF(D6="12x36",2,1)</f>
        <v>1</v>
      </c>
      <c r="I196" s="91">
        <f>G196*H196</f>
        <v>5046.2653876035038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SheetLayoutView="130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236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228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Lajeado</v>
      </c>
      <c r="H11" s="123" t="s">
        <v>13</v>
      </c>
      <c r="I11" s="13">
        <v>2.5000000000000001E-2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5.75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6.0589471494867472E-2</v>
      </c>
      <c r="I97" s="130">
        <f>I106</f>
        <v>127.11836363636364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0.34148810787623002</v>
      </c>
      <c r="I102" s="26">
        <f>SUM(I94:I101)</f>
        <v>716.45136363636357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5.75</v>
      </c>
      <c r="B106" s="172"/>
      <c r="C106" s="115">
        <f>IF(I13="Não aplicável",0,I13)</f>
        <v>22</v>
      </c>
      <c r="D106" s="115">
        <v>2</v>
      </c>
      <c r="E106" s="126">
        <f>A106*C106*D106</f>
        <v>253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127.11836363636364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2.12941013187623</v>
      </c>
      <c r="I116" s="48">
        <f>I46+I91+I102</f>
        <v>4467.5605314981094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127.11836363636364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716.45136363636357</v>
      </c>
      <c r="H132" s="128">
        <f>A132+C132+D132+E132+F132+G132</f>
        <v>4467.5605314981094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127.11836363636364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716.45136363636357</v>
      </c>
      <c r="H145" s="128">
        <f>A145+C145+D145+E145+F145+G145</f>
        <v>4467.5605314981094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1.8696883852691217E-2</v>
      </c>
      <c r="I151" s="130">
        <f>($D$161/$E$162)*G161</f>
        <v>83.529460362287594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8.6118980169971659E-2</v>
      </c>
      <c r="I152" s="130">
        <f>($D$161/$E$162)*G162</f>
        <v>384.74175682023372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2.8328611898016994E-2</v>
      </c>
      <c r="I153" s="130">
        <f>($D$161/$E$162)*G163</f>
        <v>126.55978842770847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0.13314447592067988</v>
      </c>
      <c r="I156" s="26">
        <f>SUM(I151:I155)</f>
        <v>594.83100561022979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4467.5605314981094</v>
      </c>
      <c r="B161" s="187"/>
      <c r="C161" s="130">
        <f>I147</f>
        <v>0</v>
      </c>
      <c r="D161" s="188">
        <f>A161+C161</f>
        <v>4467.5605314981094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0.11749999999999999</v>
      </c>
      <c r="E162" s="66">
        <f>C162-D162</f>
        <v>0.88250000000000006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6.1499999999999999E-2</v>
      </c>
      <c r="E163" s="68">
        <f>C163-D163</f>
        <v>0.9385</v>
      </c>
      <c r="F163" s="115" t="str">
        <f>B153</f>
        <v>ISS</v>
      </c>
      <c r="G163" s="64">
        <f>I11</f>
        <v>2.5000000000000001E-2</v>
      </c>
      <c r="H163" s="184">
        <f>I11</f>
        <v>2.5000000000000001E-2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0.11749999999999999</v>
      </c>
      <c r="H166" s="186">
        <f>SUM(H161:I165)</f>
        <v>6.1499999999999999E-2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0.13314447592067988</v>
      </c>
      <c r="I169" s="48">
        <f>I156</f>
        <v>594.83100561022979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0.41443401944482455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0.32654169141542155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0.14152428913975384</v>
      </c>
      <c r="I175" s="73">
        <f>I102</f>
        <v>716.45136363636357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0.88250000000000006</v>
      </c>
      <c r="I176" s="48">
        <f>SUM(I173:I175)</f>
        <v>4467.5605314981094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0.11749999999999998</v>
      </c>
      <c r="I185" s="130">
        <f>I156</f>
        <v>594.83100561022979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0.11749999999999998</v>
      </c>
      <c r="I186" s="48">
        <f>I156</f>
        <v>594.83100561022979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5062.3915371083394</v>
      </c>
      <c r="H196" s="117">
        <f>IF(D6="12x36",2,1)</f>
        <v>1</v>
      </c>
      <c r="I196" s="91">
        <f>G196*H196</f>
        <v>5062.3915371083394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SheetLayoutView="13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232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227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Palmeira das Missões</v>
      </c>
      <c r="H11" s="123" t="s">
        <v>13</v>
      </c>
      <c r="I11" s="13">
        <v>0.05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5.5346450995090626E-2</v>
      </c>
      <c r="I97" s="130">
        <f>I106</f>
        <v>116.11836363636364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0.3362450873764532</v>
      </c>
      <c r="I102" s="26">
        <f>SUM(I94:I101)</f>
        <v>705.45136363636357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5.5</v>
      </c>
      <c r="B106" s="172"/>
      <c r="C106" s="115">
        <f>IF(I13="Não aplicável",0,I13)</f>
        <v>22</v>
      </c>
      <c r="D106" s="115">
        <v>2</v>
      </c>
      <c r="E106" s="126">
        <f>A106*C106*D106</f>
        <v>242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116.11836363636364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2.1241671113764533</v>
      </c>
      <c r="I116" s="48">
        <f>I46+I91+I102</f>
        <v>4456.5605314981094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116.11836363636364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705.45136363636357</v>
      </c>
      <c r="H132" s="128">
        <f>A132+C132+D132+E132+F132+G132</f>
        <v>4456.5605314981094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116.11836363636364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705.45136363636357</v>
      </c>
      <c r="H145" s="128">
        <f>A145+C145+D145+E145+F145+G145</f>
        <v>4456.5605314981094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1.9241982507288636E-2</v>
      </c>
      <c r="I151" s="130">
        <f>($D$161/$E$162)*G161</f>
        <v>85.753059789759561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8.8629737609329462E-2</v>
      </c>
      <c r="I152" s="130">
        <f>($D$161/$E$162)*G162</f>
        <v>394.98379054677127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5.8309037900874647E-2</v>
      </c>
      <c r="I153" s="130">
        <f>($D$161/$E$162)*G163</f>
        <v>259.85775693866532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0.16618075801749274</v>
      </c>
      <c r="I156" s="26">
        <f>SUM(I151:I155)</f>
        <v>740.59460727519615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4456.5605314981094</v>
      </c>
      <c r="B161" s="187"/>
      <c r="C161" s="130">
        <f>I147</f>
        <v>0</v>
      </c>
      <c r="D161" s="188">
        <f>A161+C161</f>
        <v>4456.5605314981094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0.14250000000000002</v>
      </c>
      <c r="E162" s="66">
        <f>C162-D162</f>
        <v>0.85749999999999993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8.6499999999999994E-2</v>
      </c>
      <c r="E163" s="68">
        <f>C163-D163</f>
        <v>0.91349999999999998</v>
      </c>
      <c r="F163" s="115" t="str">
        <f>B153</f>
        <v>ISS</v>
      </c>
      <c r="G163" s="64">
        <f>I11</f>
        <v>0.05</v>
      </c>
      <c r="H163" s="184">
        <f>I11</f>
        <v>0.05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0.14250000000000002</v>
      </c>
      <c r="H166" s="186">
        <f>SUM(H161:I165)</f>
        <v>8.6499999999999994E-2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0.16618075801749274</v>
      </c>
      <c r="I169" s="48">
        <f>I156</f>
        <v>740.59460727519615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0.40368763615982306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0.31807437934682342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0.13573798449335353</v>
      </c>
      <c r="I175" s="73">
        <f>I102</f>
        <v>705.45136363636357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0.85749999999999993</v>
      </c>
      <c r="I176" s="48">
        <f>SUM(I173:I175)</f>
        <v>4456.5605314981094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0.14250000000000004</v>
      </c>
      <c r="I185" s="130">
        <f>I156</f>
        <v>740.59460727519615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0.14250000000000004</v>
      </c>
      <c r="I186" s="48">
        <f>I156</f>
        <v>740.59460727519615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5197.1551387733052</v>
      </c>
      <c r="H196" s="117">
        <f>IF(D6="12x36",2,1)</f>
        <v>1</v>
      </c>
      <c r="I196" s="91">
        <f>G196*H196</f>
        <v>5197.1551387733052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SheetLayoutView="13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226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Santa Rosa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6.5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7.6318532994198024E-2</v>
      </c>
      <c r="I97" s="130">
        <f>I106</f>
        <v>160.11836363636365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0.35721716937556058</v>
      </c>
      <c r="I102" s="26">
        <f>SUM(I94:I101)</f>
        <v>749.45136363636357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6.5</v>
      </c>
      <c r="B106" s="172"/>
      <c r="C106" s="115">
        <f>IF(I13="Não aplicável",0,I13)</f>
        <v>22</v>
      </c>
      <c r="D106" s="115">
        <v>2</v>
      </c>
      <c r="E106" s="126">
        <f>A106*C106*D106</f>
        <v>286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160.11836363636365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2.1451391933755604</v>
      </c>
      <c r="I116" s="48">
        <f>I46+I91+I102</f>
        <v>4500.5605314981094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160.11836363636365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749.45136363636357</v>
      </c>
      <c r="H132" s="128">
        <f>A132+C132+D132+E132+F132+G132</f>
        <v>4500.5605314981094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160.11836363636365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749.45136363636357</v>
      </c>
      <c r="H145" s="128">
        <f>A145+C145+D145+E145+F145+G145</f>
        <v>4500.5605314981094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84.625924523896089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8.6609686609686612E-2</v>
      </c>
      <c r="I152" s="130">
        <f>($D$161/$E$162)*G162</f>
        <v>389.79213720097584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3.4188034188034185E-2</v>
      </c>
      <c r="I153" s="130">
        <f>($D$161/$E$162)*G163</f>
        <v>153.86531731617467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</v>
      </c>
      <c r="I156" s="26">
        <f>SUM(I151:I155)</f>
        <v>628.2833790410466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4500.5605314981094</v>
      </c>
      <c r="B161" s="187"/>
      <c r="C161" s="130">
        <f>I147</f>
        <v>0</v>
      </c>
      <c r="D161" s="188">
        <f>A161+C161</f>
        <v>4500.5605314981094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</v>
      </c>
      <c r="I169" s="48">
        <f>I156</f>
        <v>628.2833790410466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0.4090643640794136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0.32231082169172448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0.14612481422886187</v>
      </c>
      <c r="I175" s="73">
        <f>I102</f>
        <v>749.45136363636357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0.87749999999999995</v>
      </c>
      <c r="I176" s="48">
        <f>SUM(I173:I175)</f>
        <v>4500.5605314981094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</v>
      </c>
      <c r="I185" s="130">
        <f>I156</f>
        <v>628.2833790410466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</v>
      </c>
      <c r="I186" s="48">
        <f>I156</f>
        <v>628.2833790410466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5128.8439105391562</v>
      </c>
      <c r="H196" s="117">
        <f>IF(D6="12x36",2,1)</f>
        <v>1</v>
      </c>
      <c r="I196" s="91">
        <f>G196*H196</f>
        <v>5128.8439105391562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30" zoomScale="130" zoomScaleNormal="130" zoomScaleSheetLayoutView="130" zoomScalePageLayoutView="130" workbookViewId="0">
      <selection activeCell="J141" sqref="J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236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225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Santa Cruz do Sul</v>
      </c>
      <c r="H11" s="123" t="s">
        <v>13</v>
      </c>
      <c r="I11" s="13">
        <v>2.5000000000000001E-2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5.5346450995090626E-2</v>
      </c>
      <c r="I97" s="130">
        <f>I106</f>
        <v>116.11836363636364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0.3362450873764532</v>
      </c>
      <c r="I102" s="26">
        <f>SUM(I94:I101)</f>
        <v>705.45136363636357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5.5</v>
      </c>
      <c r="B106" s="172"/>
      <c r="C106" s="115">
        <f>IF(I13="Não aplicável",0,I13)</f>
        <v>22</v>
      </c>
      <c r="D106" s="115">
        <v>2</v>
      </c>
      <c r="E106" s="126">
        <f>A106*C106*D106</f>
        <v>242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116.11836363636364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2.1241671113764533</v>
      </c>
      <c r="I116" s="48">
        <f>I46+I91+I102</f>
        <v>4456.5605314981094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116.11836363636364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705.45136363636357</v>
      </c>
      <c r="H132" s="128">
        <f>A132+C132+D132+E132+F132+G132</f>
        <v>4456.5605314981094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116.11836363636364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705.45136363636357</v>
      </c>
      <c r="H145" s="128">
        <f>A145+C145+D145+E145+F145+G145</f>
        <v>4456.5605314981094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1.8696883852691217E-2</v>
      </c>
      <c r="I151" s="130">
        <f>($D$161/$E$162)*G161</f>
        <v>83.323794639907987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8.6118980169971659E-2</v>
      </c>
      <c r="I152" s="130">
        <f>($D$161/$E$162)*G162</f>
        <v>383.79444803836407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2.8328611898016998E-2</v>
      </c>
      <c r="I153" s="130">
        <f>($D$161/$E$162)*G163</f>
        <v>126.24817369683029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0.13314447592067988</v>
      </c>
      <c r="I156" s="26">
        <f>SUM(I151:I155)</f>
        <v>593.36641637510229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4456.5605314981094</v>
      </c>
      <c r="B161" s="187"/>
      <c r="C161" s="130">
        <f>I147</f>
        <v>0</v>
      </c>
      <c r="D161" s="188">
        <f>A161+C161</f>
        <v>4456.5605314981094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0.11749999999999999</v>
      </c>
      <c r="E162" s="66">
        <f>C162-D162</f>
        <v>0.88250000000000006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6.1499999999999999E-2</v>
      </c>
      <c r="E163" s="68">
        <f>C163-D163</f>
        <v>0.9385</v>
      </c>
      <c r="F163" s="115" t="str">
        <f>B153</f>
        <v>ISS</v>
      </c>
      <c r="G163" s="64">
        <f>I11</f>
        <v>2.5000000000000001E-2</v>
      </c>
      <c r="H163" s="184">
        <f>I11</f>
        <v>2.5000000000000001E-2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0.11749999999999999</v>
      </c>
      <c r="H166" s="186">
        <f>SUM(H161:I165)</f>
        <v>6.1499999999999999E-2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0.13314447592067988</v>
      </c>
      <c r="I169" s="48">
        <f>I156</f>
        <v>593.36641637510229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0.41545695499830188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0.327347684867139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0.13969536013455919</v>
      </c>
      <c r="I175" s="73">
        <f>I102</f>
        <v>705.45136363636357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0.88250000000000006</v>
      </c>
      <c r="I176" s="48">
        <f>SUM(I173:I175)</f>
        <v>4456.5605314981094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0.11749999999999999</v>
      </c>
      <c r="I185" s="130">
        <f>I156</f>
        <v>593.36641637510229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0.11749999999999999</v>
      </c>
      <c r="I186" s="48">
        <f>I156</f>
        <v>593.36641637510229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5049.9269478732112</v>
      </c>
      <c r="H196" s="117">
        <f>IF(D6="12x36",2,1)</f>
        <v>1</v>
      </c>
      <c r="I196" s="91">
        <f>G196*H196</f>
        <v>5049.9269478732112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39" zoomScale="130" zoomScaleNormal="130" zoomScaleSheetLayoutView="13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224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Santo Angelo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4.4860409995536935E-2</v>
      </c>
      <c r="I97" s="130">
        <f>I106</f>
        <v>94.11836363636364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0.32575904637689951</v>
      </c>
      <c r="I102" s="26">
        <f>SUM(I94:I101)</f>
        <v>683.45136363636357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</v>
      </c>
      <c r="B106" s="172"/>
      <c r="C106" s="115">
        <f>IF(I13="Não aplicável",0,I13)</f>
        <v>22</v>
      </c>
      <c r="D106" s="115">
        <v>2</v>
      </c>
      <c r="E106" s="126">
        <f>A106*C106*D106</f>
        <v>220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94.11836363636364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2.1136810703768996</v>
      </c>
      <c r="I116" s="48">
        <f>I46+I91+I102</f>
        <v>4434.5605314981094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94.11836363636364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683.45136363636357</v>
      </c>
      <c r="H132" s="128">
        <f>A132+C132+D132+E132+F132+G132</f>
        <v>4434.5605314981094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94.11836363636364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683.45136363636357</v>
      </c>
      <c r="H145" s="128">
        <f>A145+C145+D145+E145+F145+G145</f>
        <v>4434.5605314981094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83.384898882870445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8.6609686609686626E-2</v>
      </c>
      <c r="I152" s="130">
        <f>($D$161/$E$162)*G162</f>
        <v>384.07589788473661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3.4188034188034191E-2</v>
      </c>
      <c r="I153" s="130">
        <f>($D$161/$E$162)*G163</f>
        <v>151.60890705976445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0.13960113960113962</v>
      </c>
      <c r="I156" s="26">
        <f>SUM(I151:I155)</f>
        <v>619.06970382737154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4434.5605314981094</v>
      </c>
      <c r="B161" s="187"/>
      <c r="C161" s="130">
        <f>I147</f>
        <v>0</v>
      </c>
      <c r="D161" s="188">
        <f>A161+C161</f>
        <v>4434.5605314981094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0.13960113960113962</v>
      </c>
      <c r="I169" s="48">
        <f>I156</f>
        <v>619.06970382737154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0.41515250919266122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0.32710780531176031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0.13523968549557833</v>
      </c>
      <c r="I175" s="73">
        <f>I102</f>
        <v>683.45136363636357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0.87749999999999984</v>
      </c>
      <c r="I176" s="48">
        <f>SUM(I173:I175)</f>
        <v>4434.5605314981094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0.12250000000000001</v>
      </c>
      <c r="I185" s="130">
        <f>I156</f>
        <v>619.06970382737154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0.12250000000000001</v>
      </c>
      <c r="I186" s="48">
        <f>I156</f>
        <v>619.06970382737154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5053.6302353254814</v>
      </c>
      <c r="H196" s="117">
        <f>IF(D6="12x36",2,1)</f>
        <v>1</v>
      </c>
      <c r="I196" s="91">
        <f>G196*H196</f>
        <v>5053.6302353254814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54" zoomScale="130" zoomScaleNormal="130" zoomScaleSheetLayoutView="130" zoomScalePageLayoutView="130" workbookViewId="0">
      <selection activeCell="J140" sqref="J140:J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232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223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Erechim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5.5346450995090626E-2</v>
      </c>
      <c r="I97" s="130">
        <f>I106</f>
        <v>116.11836363636364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0.3362450873764532</v>
      </c>
      <c r="I102" s="26">
        <f>SUM(I94:I101)</f>
        <v>705.45136363636357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5.5</v>
      </c>
      <c r="B106" s="172"/>
      <c r="C106" s="115">
        <f>IF(I13="Não aplicável",0,I13)</f>
        <v>22</v>
      </c>
      <c r="D106" s="115">
        <v>2</v>
      </c>
      <c r="E106" s="126">
        <f>A106*C106*D106</f>
        <v>242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116.11836363636364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2.1241671113764533</v>
      </c>
      <c r="I116" s="48">
        <f>I46+I91+I102</f>
        <v>4456.5605314981094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116.11836363636364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705.45136363636357</v>
      </c>
      <c r="H132" s="128">
        <f>A132+C132+D132+E132+F132+G132</f>
        <v>4456.5605314981094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116.11836363636364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705.45136363636357</v>
      </c>
      <c r="H145" s="128">
        <f>A145+C145+D145+E145+F145+G145</f>
        <v>4456.5605314981094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83.798574096545664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8.6609686609686612E-2</v>
      </c>
      <c r="I152" s="130">
        <f>($D$161/$E$162)*G162</f>
        <v>385.98131099014967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3.4188034188034191E-2</v>
      </c>
      <c r="I153" s="130">
        <f>($D$161/$E$162)*G163</f>
        <v>152.3610438119012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0.13960113960113962</v>
      </c>
      <c r="I156" s="26">
        <f>SUM(I151:I155)</f>
        <v>622.14092889859648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4456.5605314981094</v>
      </c>
      <c r="B161" s="187"/>
      <c r="C161" s="130">
        <f>I147</f>
        <v>0</v>
      </c>
      <c r="D161" s="188">
        <f>A161+C161</f>
        <v>4456.5605314981094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0.13960113960113962</v>
      </c>
      <c r="I169" s="48">
        <f>I156</f>
        <v>622.14092889859648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0.41310309123060612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0.32549302376307587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0.13890388500631806</v>
      </c>
      <c r="I175" s="73">
        <f>I102</f>
        <v>705.45136363636357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0.87749999999999995</v>
      </c>
      <c r="I176" s="48">
        <f>SUM(I173:I175)</f>
        <v>4456.5605314981094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0.12250000000000001</v>
      </c>
      <c r="I185" s="130">
        <f>I156</f>
        <v>622.14092889859648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0.12250000000000001</v>
      </c>
      <c r="I186" s="48">
        <f>I156</f>
        <v>622.14092889859648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5078.7014603967054</v>
      </c>
      <c r="H196" s="117">
        <f>IF(D6="12x36",2,1)</f>
        <v>1</v>
      </c>
      <c r="I196" s="91">
        <f>G196*H196</f>
        <v>5078.7014603967054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69" zoomScale="130" zoomScaleNormal="130" zoomScaleSheetLayoutView="130" zoomScalePageLayoutView="130" workbookViewId="0">
      <selection activeCell="J141" sqref="J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222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Alegrete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4.8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4.0665993595715454E-2</v>
      </c>
      <c r="I97" s="130">
        <f>I106</f>
        <v>85.318363636363628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0.32156462997707802</v>
      </c>
      <c r="I102" s="26">
        <f>SUM(I94:I101)</f>
        <v>674.65136363636361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4.8</v>
      </c>
      <c r="B106" s="172"/>
      <c r="C106" s="115">
        <f>IF(I13="Não aplicável",0,I13)</f>
        <v>22</v>
      </c>
      <c r="D106" s="115">
        <v>2</v>
      </c>
      <c r="E106" s="126">
        <f>A106*C106*D106</f>
        <v>211.2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85.318363636363628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2.1094866539770782</v>
      </c>
      <c r="I116" s="48">
        <f>I46+I91+I102</f>
        <v>4425.7605314981092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85.318363636363628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674.65136363636361</v>
      </c>
      <c r="H132" s="128">
        <f>A132+C132+D132+E132+F132+G132</f>
        <v>4425.7605314981092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85.318363636363628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674.65136363636361</v>
      </c>
      <c r="H145" s="128">
        <f>A145+C145+D145+E145+F145+G145</f>
        <v>4425.7605314981092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83.219428797400354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8.6609686609686612E-2</v>
      </c>
      <c r="I152" s="130">
        <f>($D$161/$E$162)*G162</f>
        <v>383.31373264257132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3.4188034188034191E-2</v>
      </c>
      <c r="I153" s="130">
        <f>($D$161/$E$162)*G163</f>
        <v>151.30805235890972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0.13960113960113962</v>
      </c>
      <c r="I156" s="26">
        <f>SUM(I151:I155)</f>
        <v>617.84121379888143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4425.7605314981092</v>
      </c>
      <c r="B161" s="187"/>
      <c r="C161" s="130">
        <f>I147</f>
        <v>0</v>
      </c>
      <c r="D161" s="188">
        <f>A161+C161</f>
        <v>4425.7605314981092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0.13960113960113962</v>
      </c>
      <c r="I169" s="48">
        <f>I156</f>
        <v>617.84121379888143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0.41597798134708414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0.3277582130024288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0.13376380565048698</v>
      </c>
      <c r="I175" s="73">
        <f>I102</f>
        <v>674.65136363636361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0.87749999999999984</v>
      </c>
      <c r="I176" s="48">
        <f>SUM(I173:I175)</f>
        <v>4425.7605314981092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0.12250000000000001</v>
      </c>
      <c r="I185" s="130">
        <f>I156</f>
        <v>617.84121379888143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0.12250000000000001</v>
      </c>
      <c r="I186" s="48">
        <f>I156</f>
        <v>617.84121379888143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5043.6017452969909</v>
      </c>
      <c r="H196" s="117">
        <f>IF(D6="12x36",2,1)</f>
        <v>1</v>
      </c>
      <c r="I196" s="91">
        <f>G196*H196</f>
        <v>5043.6017452969909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SheetLayoutView="130" zoomScalePageLayoutView="130" workbookViewId="0">
      <selection activeCell="K141" sqref="K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221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Cruz Alta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3.7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1.7596703396697336E-2</v>
      </c>
      <c r="I97" s="130">
        <f>I106</f>
        <v>36.918363636363651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0.29849533977805992</v>
      </c>
      <c r="I102" s="26">
        <f>SUM(I94:I101)</f>
        <v>626.25136363636364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3.7</v>
      </c>
      <c r="B106" s="172"/>
      <c r="C106" s="115">
        <f>IF(I13="Não aplicável",0,I13)</f>
        <v>22</v>
      </c>
      <c r="D106" s="115">
        <v>2</v>
      </c>
      <c r="E106" s="126">
        <f>A106*C106*D106</f>
        <v>162.80000000000001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36.918363636363651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2.0864173637780601</v>
      </c>
      <c r="I116" s="48">
        <f>I46+I91+I102</f>
        <v>4377.3605314981096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434.04421678617467</v>
      </c>
      <c r="H130" s="127" t="s">
        <v>104</v>
      </c>
      <c r="I130" s="58">
        <f>I97</f>
        <v>36.918363636363651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626.25136363636364</v>
      </c>
      <c r="H132" s="128">
        <f>A132+C132+D132+E132+F132+G132</f>
        <v>4377.3605314981096</v>
      </c>
      <c r="I132" s="128">
        <f>H132-I130</f>
        <v>4340.4421678617464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781.27959021511435</v>
      </c>
      <c r="H143" s="127" t="s">
        <v>104</v>
      </c>
      <c r="I143" s="58">
        <f>I97</f>
        <v>36.918363636363651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626.25136363636364</v>
      </c>
      <c r="H145" s="128">
        <f>A145+C145+D145+E145+F145+G145</f>
        <v>4377.3605314981096</v>
      </c>
      <c r="I145" s="128">
        <f>H145-I143</f>
        <v>4340.4421678617464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82.309343327314892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8.6609686609686612E-2</v>
      </c>
      <c r="I152" s="130">
        <f>($D$161/$E$162)*G162</f>
        <v>379.12182381066248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3.4188034188034185E-2</v>
      </c>
      <c r="I153" s="130">
        <f>($D$161/$E$162)*G163</f>
        <v>149.65335150420887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</v>
      </c>
      <c r="I156" s="26">
        <f>SUM(I151:I155)</f>
        <v>611.08451864218625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4377.3605314981096</v>
      </c>
      <c r="B161" s="187"/>
      <c r="C161" s="130">
        <f>I147</f>
        <v>0</v>
      </c>
      <c r="D161" s="188">
        <f>A161+C161</f>
        <v>4377.3605314981096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</v>
      </c>
      <c r="I169" s="48">
        <f>I156</f>
        <v>611.08451864218625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0.42057740471016458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0.33138219996790008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0.1255403953219352</v>
      </c>
      <c r="I175" s="73">
        <f>I102</f>
        <v>626.25136363636364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0.87749999999999984</v>
      </c>
      <c r="I176" s="48">
        <f>SUM(I173:I175)</f>
        <v>4377.3605314981096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</v>
      </c>
      <c r="I185" s="130">
        <f>I156</f>
        <v>611.08451864218625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</v>
      </c>
      <c r="I186" s="48">
        <f>I156</f>
        <v>611.08451864218625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4988.4450501402962</v>
      </c>
      <c r="H196" s="117">
        <f>IF(D6="12x36",2,1)</f>
        <v>1</v>
      </c>
      <c r="I196" s="91">
        <f>G196*H196</f>
        <v>4988.4450501402962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36" zoomScale="130" zoomScaleNormal="130" zoomScaleSheetLayoutView="130" zoomScalePageLayoutView="130" workbookViewId="0">
      <selection activeCell="J140" sqref="J140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220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Cachoeira do Sul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5.7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5.9540867394912114E-2</v>
      </c>
      <c r="I97" s="130">
        <f>I106</f>
        <v>124.91836363636365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0.34043950377627469</v>
      </c>
      <c r="I102" s="26">
        <f>SUM(I94:I101)</f>
        <v>714.25136363636364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5.7</v>
      </c>
      <c r="B106" s="172"/>
      <c r="C106" s="115">
        <f>IF(I13="Não aplicável",0,I13)</f>
        <v>22</v>
      </c>
      <c r="D106" s="115">
        <v>2</v>
      </c>
      <c r="E106" s="126">
        <f>A106*C106*D106</f>
        <v>250.8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124.91836363636365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2.1283615277762746</v>
      </c>
      <c r="I116" s="48">
        <f>I46+I91+I102</f>
        <v>4465.3605314981096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434.04421678617467</v>
      </c>
      <c r="H130" s="127" t="s">
        <v>104</v>
      </c>
      <c r="I130" s="58">
        <f>I97</f>
        <v>124.91836363636365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714.25136363636364</v>
      </c>
      <c r="H132" s="128">
        <f>A132+C132+D132+E132+F132+G132</f>
        <v>4465.3605314981096</v>
      </c>
      <c r="I132" s="128">
        <f>H132-I130</f>
        <v>4340.4421678617464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781.27959021511435</v>
      </c>
      <c r="H143" s="127" t="s">
        <v>104</v>
      </c>
      <c r="I143" s="58">
        <f>I97</f>
        <v>124.91836363636365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714.25136363636364</v>
      </c>
      <c r="H145" s="128">
        <f>A145+C145+D145+E145+F145+G145</f>
        <v>4465.3605314981096</v>
      </c>
      <c r="I145" s="128">
        <f>H145-I143</f>
        <v>4340.4421678617464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83.964044182015755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8.6609686609686626E-2</v>
      </c>
      <c r="I152" s="130">
        <f>($D$161/$E$162)*G162</f>
        <v>386.74347623231495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3.4188034188034191E-2</v>
      </c>
      <c r="I153" s="130">
        <f>($D$161/$E$162)*G163</f>
        <v>152.6618985127559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0.13960113960113962</v>
      </c>
      <c r="I156" s="26">
        <f>SUM(I151:I155)</f>
        <v>623.3694189270866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4465.3605314981096</v>
      </c>
      <c r="B161" s="187"/>
      <c r="C161" s="130">
        <f>I147</f>
        <v>0</v>
      </c>
      <c r="D161" s="188">
        <f>A161+C161</f>
        <v>4465.3605314981096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0.13960113960113962</v>
      </c>
      <c r="I169" s="48">
        <f>I156</f>
        <v>623.3694189270866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0.41228897842220319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0.32485156635131468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0.14035945522648208</v>
      </c>
      <c r="I175" s="73">
        <f>I102</f>
        <v>714.25136363636364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0.87749999999999995</v>
      </c>
      <c r="I176" s="48">
        <f>SUM(I173:I175)</f>
        <v>4465.3605314981096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0.12250000000000001</v>
      </c>
      <c r="I185" s="130">
        <f>I156</f>
        <v>623.3694189270866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0.12250000000000001</v>
      </c>
      <c r="I186" s="48">
        <f>I156</f>
        <v>623.3694189270866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5088.729950425196</v>
      </c>
      <c r="H196" s="117">
        <f>IF(D6="12x36",2,1)</f>
        <v>1</v>
      </c>
      <c r="I196" s="91">
        <f>G196*H196</f>
        <v>5088.729950425196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78" zoomScale="130" zoomScaleNormal="130" zoomScaleSheetLayoutView="130" zoomScalePageLayoutView="130" workbookViewId="0">
      <selection activeCell="J141" sqref="J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219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Bagé</v>
      </c>
      <c r="H11" s="123" t="s">
        <v>13</v>
      </c>
      <c r="I11" s="13">
        <v>0.05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5.5346450995090626E-2</v>
      </c>
      <c r="I97" s="130">
        <f>I106</f>
        <v>116.11836363636364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0.3362450873764532</v>
      </c>
      <c r="I102" s="26">
        <f>SUM(I94:I101)</f>
        <v>705.45136363636357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5.5</v>
      </c>
      <c r="B106" s="172"/>
      <c r="C106" s="115">
        <f>IF(I13="Não aplicável",0,I13)</f>
        <v>22</v>
      </c>
      <c r="D106" s="115">
        <v>2</v>
      </c>
      <c r="E106" s="126">
        <f>A106*C106*D106</f>
        <v>242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116.11836363636364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2.1241671113764533</v>
      </c>
      <c r="I116" s="48">
        <f>I46+I91+I102</f>
        <v>4456.5605314981094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116.11836363636364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705.45136363636357</v>
      </c>
      <c r="H132" s="128">
        <f>A132+C132+D132+E132+F132+G132</f>
        <v>4456.5605314981094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116.11836363636364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705.45136363636357</v>
      </c>
      <c r="H145" s="128">
        <f>A145+C145+D145+E145+F145+G145</f>
        <v>4456.5605314981094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1.9241982507288636E-2</v>
      </c>
      <c r="I151" s="130">
        <f>($D$161/$E$162)*G161</f>
        <v>85.753059789759561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8.8629737609329462E-2</v>
      </c>
      <c r="I152" s="130">
        <f>($D$161/$E$162)*G162</f>
        <v>394.98379054677127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5.8309037900874647E-2</v>
      </c>
      <c r="I153" s="130">
        <f>($D$161/$E$162)*G163</f>
        <v>259.85775693866532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0.16618075801749274</v>
      </c>
      <c r="I156" s="26">
        <f>SUM(I151:I155)</f>
        <v>740.59460727519615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4456.5605314981094</v>
      </c>
      <c r="B161" s="187"/>
      <c r="C161" s="130">
        <f>I147</f>
        <v>0</v>
      </c>
      <c r="D161" s="188">
        <f>A161+C161</f>
        <v>4456.5605314981094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0.14250000000000002</v>
      </c>
      <c r="E162" s="66">
        <f>C162-D162</f>
        <v>0.85749999999999993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8.6499999999999994E-2</v>
      </c>
      <c r="E163" s="68">
        <f>C163-D163</f>
        <v>0.91349999999999998</v>
      </c>
      <c r="F163" s="115" t="str">
        <f>B153</f>
        <v>ISS</v>
      </c>
      <c r="G163" s="64">
        <f>I11</f>
        <v>0.05</v>
      </c>
      <c r="H163" s="184">
        <f>I11</f>
        <v>0.05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0.14250000000000002</v>
      </c>
      <c r="H166" s="186">
        <f>SUM(H161:I165)</f>
        <v>8.6499999999999994E-2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0.16618075801749274</v>
      </c>
      <c r="I169" s="48">
        <f>I156</f>
        <v>740.59460727519615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0.40368763615982306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0.31807437934682342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0.13573798449335353</v>
      </c>
      <c r="I175" s="73">
        <f>I102</f>
        <v>705.45136363636357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0.85749999999999993</v>
      </c>
      <c r="I176" s="48">
        <f>SUM(I173:I175)</f>
        <v>4456.5605314981094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0.14250000000000004</v>
      </c>
      <c r="I185" s="130">
        <f>I156</f>
        <v>740.59460727519615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0.14250000000000004</v>
      </c>
      <c r="I186" s="48">
        <f>I156</f>
        <v>740.59460727519615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5197.1551387733052</v>
      </c>
      <c r="H196" s="117">
        <f>IF(D6="12x36",2,1)</f>
        <v>1</v>
      </c>
      <c r="I196" s="91">
        <f>G196*H196</f>
        <v>5197.1551387733052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SheetLayoutView="130" zoomScalePageLayoutView="130" workbookViewId="0">
      <selection activeCell="K136" sqref="K136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232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218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Passo Fundo</v>
      </c>
      <c r="H11" s="123" t="s">
        <v>13</v>
      </c>
      <c r="I11" s="13">
        <v>0.02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6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6.5832491994644332E-2</v>
      </c>
      <c r="I97" s="130">
        <f>I106</f>
        <v>138.11836363636365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0.34673112837600689</v>
      </c>
      <c r="I102" s="26">
        <f>SUM(I94:I101)</f>
        <v>727.45136363636357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6</v>
      </c>
      <c r="B106" s="172"/>
      <c r="C106" s="115">
        <f>IF(I13="Não aplicável",0,I13)</f>
        <v>22</v>
      </c>
      <c r="D106" s="115">
        <v>2</v>
      </c>
      <c r="E106" s="126">
        <f>A106*C106*D106</f>
        <v>264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138.11836363636365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2.1346531523760071</v>
      </c>
      <c r="I116" s="48">
        <f>I46+I91+I102</f>
        <v>4478.5605314981094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138.11836363636365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727.45136363636357</v>
      </c>
      <c r="H132" s="128">
        <f>A132+C132+D132+E132+F132+G132</f>
        <v>4478.5605314981094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138.11836363636365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727.45136363636357</v>
      </c>
      <c r="H145" s="128">
        <f>A145+C145+D145+E145+F145+G145</f>
        <v>4478.5605314981094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1.859154929577465E-2</v>
      </c>
      <c r="I151" s="130">
        <f>($D$161/$E$162)*G161</f>
        <v>83.263378895457819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8.5633802816901416E-2</v>
      </c>
      <c r="I152" s="130">
        <f>($D$161/$E$162)*G162</f>
        <v>383.51616945786628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2.2535211267605635E-2</v>
      </c>
      <c r="I153" s="130">
        <f>($D$161/$E$162)*G163</f>
        <v>100.92530775207008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0.12676056338028172</v>
      </c>
      <c r="I156" s="26">
        <f>SUM(I151:I155)</f>
        <v>567.70485610539424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4478.5605314981094</v>
      </c>
      <c r="B161" s="187"/>
      <c r="C161" s="130">
        <f>I147</f>
        <v>0</v>
      </c>
      <c r="D161" s="188">
        <f>A161+C161</f>
        <v>4478.5605314981094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0.1125</v>
      </c>
      <c r="E162" s="66">
        <f>C162-D162</f>
        <v>0.88749999999999996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5.6499999999999995E-2</v>
      </c>
      <c r="E163" s="68">
        <f>C163-D163</f>
        <v>0.94350000000000001</v>
      </c>
      <c r="F163" s="115" t="str">
        <f>B153</f>
        <v>ISS</v>
      </c>
      <c r="G163" s="64">
        <f>I11</f>
        <v>0.02</v>
      </c>
      <c r="H163" s="184">
        <f>I11</f>
        <v>0.02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0.1125</v>
      </c>
      <c r="H166" s="186">
        <f>SUM(H161:I165)</f>
        <v>5.6499999999999995E-2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0.12676056338028172</v>
      </c>
      <c r="I169" s="48">
        <f>I156</f>
        <v>567.70485610539424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0.4157584097501531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0.32758520770536204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0.14415638254448479</v>
      </c>
      <c r="I175" s="73">
        <f>I102</f>
        <v>727.45136363636357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0.88749999999999996</v>
      </c>
      <c r="I176" s="48">
        <f>SUM(I173:I175)</f>
        <v>4478.5605314981094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0.11250000000000002</v>
      </c>
      <c r="I185" s="130">
        <f>I156</f>
        <v>567.70485610539424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0.11250000000000002</v>
      </c>
      <c r="I186" s="48">
        <f>I156</f>
        <v>567.70485610539424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5046.2653876035038</v>
      </c>
      <c r="H196" s="117">
        <f>IF(D6="12x36",2,1)</f>
        <v>1</v>
      </c>
      <c r="I196" s="91">
        <f>G196*H196</f>
        <v>5046.2653876035038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75" zoomScale="130" zoomScaleNormal="130" zoomScaleSheetLayoutView="130" zoomScalePageLayoutView="130" workbookViewId="0">
      <selection activeCell="K141" sqref="K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235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217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Caxias do Sul</v>
      </c>
      <c r="H11" s="123" t="s">
        <v>13</v>
      </c>
      <c r="I11" s="13">
        <v>0.02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9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0.12874873799196648</v>
      </c>
      <c r="I97" s="130">
        <f>I106</f>
        <v>270.11836363636365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0.40964737437332904</v>
      </c>
      <c r="I102" s="26">
        <f>SUM(I94:I101)</f>
        <v>859.45136363636357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9</v>
      </c>
      <c r="B106" s="172"/>
      <c r="C106" s="115">
        <f>IF(I13="Não aplicável",0,I13)</f>
        <v>22</v>
      </c>
      <c r="D106" s="115">
        <v>2</v>
      </c>
      <c r="E106" s="126">
        <f>A106*C106*D106</f>
        <v>396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270.11836363636365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2.1975693983733291</v>
      </c>
      <c r="I116" s="48">
        <f>I46+I91+I102</f>
        <v>4610.5605314981094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270.11836363636365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859.45136363636357</v>
      </c>
      <c r="H132" s="128">
        <f>A132+C132+D132+E132+F132+G132</f>
        <v>4610.5605314981094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270.11836363636365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859.45136363636357</v>
      </c>
      <c r="H145" s="128">
        <f>A145+C145+D145+E145+F145+G145</f>
        <v>4610.5605314981094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1.8591549295774647E-2</v>
      </c>
      <c r="I151" s="130">
        <f>($D$161/$E$162)*G161</f>
        <v>85.717463402500059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8.5633802816901403E-2</v>
      </c>
      <c r="I152" s="130">
        <f>($D$161/$E$162)*G162</f>
        <v>394.81983142969722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2.2535211267605632E-2</v>
      </c>
      <c r="I153" s="130">
        <f>($D$161/$E$162)*G163</f>
        <v>103.89995563939401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0.12676056338028169</v>
      </c>
      <c r="I156" s="26">
        <f>SUM(I151:I155)</f>
        <v>584.43725047159126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4610.5605314981094</v>
      </c>
      <c r="B161" s="187"/>
      <c r="C161" s="130">
        <f>I147</f>
        <v>0</v>
      </c>
      <c r="D161" s="188">
        <f>A161+C161</f>
        <v>4610.5605314981094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0.1125</v>
      </c>
      <c r="E162" s="66">
        <f>C162-D162</f>
        <v>0.88749999999999996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5.6499999999999995E-2</v>
      </c>
      <c r="E163" s="68">
        <f>C163-D163</f>
        <v>0.94350000000000001</v>
      </c>
      <c r="F163" s="115" t="str">
        <f>B153</f>
        <v>ISS</v>
      </c>
      <c r="G163" s="64">
        <f>I11</f>
        <v>0.02</v>
      </c>
      <c r="H163" s="184">
        <f>I11</f>
        <v>0.02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0.1125</v>
      </c>
      <c r="H166" s="186">
        <f>SUM(H161:I165)</f>
        <v>5.6499999999999995E-2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0.12676056338028169</v>
      </c>
      <c r="I169" s="48">
        <f>I156</f>
        <v>584.43725047159126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0.40385527786150444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0.318206467935719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0.16543825420277652</v>
      </c>
      <c r="I175" s="73">
        <f>I102</f>
        <v>859.45136363636357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0.88749999999999996</v>
      </c>
      <c r="I176" s="48">
        <f>SUM(I173:I175)</f>
        <v>4610.5605314981094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0.11249999999999999</v>
      </c>
      <c r="I185" s="130">
        <f>I156</f>
        <v>584.43725047159126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0.11249999999999999</v>
      </c>
      <c r="I186" s="48">
        <f>I156</f>
        <v>584.43725047159126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5194.9977819697006</v>
      </c>
      <c r="H196" s="117">
        <f>IF(D6="12x36",2,1)</f>
        <v>1</v>
      </c>
      <c r="I196" s="91">
        <f>G196*H196</f>
        <v>5194.9977819697006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72" zoomScale="130" zoomScaleNormal="130" zoomScaleSheetLayoutView="130" zoomScalePageLayoutView="130" workbookViewId="0">
      <selection activeCell="K138" sqref="K138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234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216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Santa Maria</v>
      </c>
      <c r="H11" s="123" t="s">
        <v>13</v>
      </c>
      <c r="I11" s="13">
        <v>0.04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7.25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9.2047594493528562E-2</v>
      </c>
      <c r="I97" s="130">
        <f>I106</f>
        <v>193.11836363636365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0.37294623087489115</v>
      </c>
      <c r="I102" s="26">
        <f>SUM(I94:I101)</f>
        <v>782.45136363636357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7.25</v>
      </c>
      <c r="B106" s="172"/>
      <c r="C106" s="115">
        <f>IF(I13="Não aplicável",0,I13)</f>
        <v>22</v>
      </c>
      <c r="D106" s="115">
        <v>2</v>
      </c>
      <c r="E106" s="126">
        <f>A106*C106*D106</f>
        <v>319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193.11836363636365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2.1608682548748912</v>
      </c>
      <c r="I116" s="48">
        <f>I46+I91+I102</f>
        <v>4533.5605314981094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193.11836363636365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782.45136363636357</v>
      </c>
      <c r="H132" s="128">
        <f>A132+C132+D132+E132+F132+G132</f>
        <v>4533.5605314981094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193.11836363636365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782.45136363636357</v>
      </c>
      <c r="H145" s="128">
        <f>A145+C145+D145+E145+F145+G145</f>
        <v>4533.5605314981094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1.9020172910662825E-2</v>
      </c>
      <c r="I151" s="130">
        <f>($D$161/$E$162)*G161</f>
        <v>86.229105210050506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8.7608069164265126E-2</v>
      </c>
      <c r="I152" s="130">
        <f>($D$161/$E$162)*G162</f>
        <v>397.17648460386891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4.6109510086455335E-2</v>
      </c>
      <c r="I153" s="130">
        <f>($D$161/$E$162)*G163</f>
        <v>209.04025505466788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0.1527377521613833</v>
      </c>
      <c r="I156" s="26">
        <f>SUM(I151:I155)</f>
        <v>692.4458448685873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4533.5605314981094</v>
      </c>
      <c r="B161" s="187"/>
      <c r="C161" s="130">
        <f>I147</f>
        <v>0</v>
      </c>
      <c r="D161" s="188">
        <f>A161+C161</f>
        <v>4533.5605314981094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0.13250000000000001</v>
      </c>
      <c r="E162" s="66">
        <f>C162-D162</f>
        <v>0.86749999999999994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7.6499999999999999E-2</v>
      </c>
      <c r="E163" s="68">
        <f>C163-D163</f>
        <v>0.92349999999999999</v>
      </c>
      <c r="F163" s="115" t="str">
        <f>B153</f>
        <v>ISS</v>
      </c>
      <c r="G163" s="64">
        <f>I11</f>
        <v>0.04</v>
      </c>
      <c r="H163" s="184">
        <f>I11</f>
        <v>0.04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0.13250000000000001</v>
      </c>
      <c r="H166" s="186">
        <f>SUM(H161:I165)</f>
        <v>7.6499999999999999E-2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0.1527377521613833</v>
      </c>
      <c r="I169" s="48">
        <f>I156</f>
        <v>692.4458448685873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0.40145899595818996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0.31631838464838491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0.1497226193934251</v>
      </c>
      <c r="I175" s="73">
        <f>I102</f>
        <v>782.45136363636357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0.86749999999999994</v>
      </c>
      <c r="I176" s="48">
        <f>SUM(I173:I175)</f>
        <v>4533.5605314981094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0.13250000000000001</v>
      </c>
      <c r="I185" s="130">
        <f>I156</f>
        <v>692.4458448685873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0.13250000000000001</v>
      </c>
      <c r="I186" s="48">
        <f>I156</f>
        <v>692.4458448685873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5226.0063763666967</v>
      </c>
      <c r="H196" s="117">
        <f>IF(D6="12x36",2,1)</f>
        <v>1</v>
      </c>
      <c r="I196" s="91">
        <f>G196*H196</f>
        <v>5226.0063763666967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27" zoomScale="130" zoomScaleNormal="130" zoomScaleSheetLayoutView="130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233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215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Pelotas</v>
      </c>
      <c r="H11" s="123" t="s">
        <v>13</v>
      </c>
      <c r="I11" s="13">
        <v>3.5000000000000003E-2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6.25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7.1075512494421178E-2</v>
      </c>
      <c r="I97" s="130">
        <f>I106</f>
        <v>149.11836363636365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0.35197414887578377</v>
      </c>
      <c r="I102" s="26">
        <f>SUM(I94:I101)</f>
        <v>738.45136363636357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6.25</v>
      </c>
      <c r="B106" s="172"/>
      <c r="C106" s="115">
        <f>IF(I13="Não aplicável",0,I13)</f>
        <v>22</v>
      </c>
      <c r="D106" s="115">
        <v>2</v>
      </c>
      <c r="E106" s="126">
        <f>A106*C106*D106</f>
        <v>275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149.11836363636365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2.1398961728757837</v>
      </c>
      <c r="I116" s="48">
        <f>I46+I91+I102</f>
        <v>4489.5605314981094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149.11836363636365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738.45136363636357</v>
      </c>
      <c r="H132" s="128">
        <f>A132+C132+D132+E132+F132+G132</f>
        <v>4489.5605314981094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149.11836363636365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738.45136363636357</v>
      </c>
      <c r="H145" s="128">
        <f>A145+C145+D145+E145+F145+G145</f>
        <v>4489.5605314981094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1.8911174785100286E-2</v>
      </c>
      <c r="I151" s="130">
        <f>($D$161/$E$162)*G161</f>
        <v>84.902863919448492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8.7106017191977067E-2</v>
      </c>
      <c r="I152" s="130">
        <f>($D$161/$E$162)*G162</f>
        <v>391.06773684109601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4.0114613180515762E-2</v>
      </c>
      <c r="I153" s="130">
        <f>($D$161/$E$162)*G163</f>
        <v>180.09698407155742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0.14613180515759311</v>
      </c>
      <c r="I156" s="26">
        <f>SUM(I151:I155)</f>
        <v>656.06758483210183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4489.5605314981094</v>
      </c>
      <c r="B161" s="187"/>
      <c r="C161" s="130">
        <f>I147</f>
        <v>0</v>
      </c>
      <c r="D161" s="188">
        <f>A161+C161</f>
        <v>4489.5605314981094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0.1275</v>
      </c>
      <c r="E162" s="66">
        <f>C162-D162</f>
        <v>0.87250000000000005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7.1500000000000008E-2</v>
      </c>
      <c r="E163" s="68">
        <f>C163-D163</f>
        <v>0.92849999999999999</v>
      </c>
      <c r="F163" s="115" t="str">
        <f>B153</f>
        <v>ISS</v>
      </c>
      <c r="G163" s="64">
        <f>I11</f>
        <v>3.5000000000000003E-2</v>
      </c>
      <c r="H163" s="184">
        <f>I11</f>
        <v>3.5000000000000003E-2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0.1275</v>
      </c>
      <c r="H166" s="186">
        <f>SUM(H161:I165)</f>
        <v>7.1500000000000008E-2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0.14613180515759311</v>
      </c>
      <c r="I169" s="48">
        <f>I156</f>
        <v>656.06758483210183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0.40773006235506115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0.32125949597644604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0.14351044166849286</v>
      </c>
      <c r="I175" s="73">
        <f>I102</f>
        <v>738.45136363636357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0.87250000000000005</v>
      </c>
      <c r="I176" s="48">
        <f>SUM(I173:I175)</f>
        <v>4489.5605314981094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0.12749999999999997</v>
      </c>
      <c r="I185" s="130">
        <f>I156</f>
        <v>656.06758483210183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0.12749999999999997</v>
      </c>
      <c r="I186" s="48">
        <f>I156</f>
        <v>656.06758483210183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5145.628116330211</v>
      </c>
      <c r="H196" s="117">
        <f>IF(D6="12x36",2,1)</f>
        <v>1</v>
      </c>
      <c r="I196" s="91">
        <f>G196*H196</f>
        <v>5145.628116330211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57" zoomScale="130" zoomScaleNormal="130" zoomScaleSheetLayoutView="130" zoomScalePageLayoutView="130" workbookViewId="0">
      <selection activeCell="K139" sqref="K139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232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214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Frederico Westphalen</v>
      </c>
      <c r="H11" s="123" t="s">
        <v>13</v>
      </c>
      <c r="I11" s="13">
        <v>0.03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6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6.5832491994644332E-2</v>
      </c>
      <c r="I97" s="130">
        <f>I106</f>
        <v>138.11836363636365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0.34673112837600689</v>
      </c>
      <c r="I102" s="26">
        <f>SUM(I94:I101)</f>
        <v>727.45136363636357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6</v>
      </c>
      <c r="B106" s="172"/>
      <c r="C106" s="115">
        <f>IF(I13="Não aplicável",0,I13)</f>
        <v>22</v>
      </c>
      <c r="D106" s="115">
        <v>2</v>
      </c>
      <c r="E106" s="126">
        <f>A106*C106*D106</f>
        <v>264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138.11836363636365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2.1346531523760071</v>
      </c>
      <c r="I116" s="48">
        <f>I46+I91+I102</f>
        <v>4478.5605314981094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138.11836363636365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727.45136363636357</v>
      </c>
      <c r="H132" s="128">
        <f>A132+C132+D132+E132+F132+G132</f>
        <v>4478.5605314981094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138.11836363636365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727.45136363636357</v>
      </c>
      <c r="H145" s="128">
        <f>A145+C145+D145+E145+F145+G145</f>
        <v>4478.5605314981094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1.8803418803418806E-2</v>
      </c>
      <c r="I151" s="130">
        <f>($D$161/$E$162)*G161</f>
        <v>84.212249310220869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8.6609686609686612E-2</v>
      </c>
      <c r="I152" s="130">
        <f>($D$161/$E$162)*G162</f>
        <v>387.88672409556278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3.4188034188034191E-2</v>
      </c>
      <c r="I153" s="130">
        <f>($D$161/$E$162)*G163</f>
        <v>153.11318056403795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0.13960113960113962</v>
      </c>
      <c r="I156" s="26">
        <f>SUM(I151:I155)</f>
        <v>625.21215396982166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4478.5605314981094</v>
      </c>
      <c r="B161" s="187"/>
      <c r="C161" s="130">
        <f>I147</f>
        <v>0</v>
      </c>
      <c r="D161" s="188">
        <f>A161+C161</f>
        <v>4478.5605314981094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0.1225</v>
      </c>
      <c r="E162" s="66">
        <f>C162-D162</f>
        <v>0.87749999999999995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6.6500000000000004E-2</v>
      </c>
      <c r="E163" s="68">
        <f>C163-D163</f>
        <v>0.9335</v>
      </c>
      <c r="F163" s="115" t="str">
        <f>B153</f>
        <v>ISS</v>
      </c>
      <c r="G163" s="64">
        <f>I11</f>
        <v>0.03</v>
      </c>
      <c r="H163" s="184">
        <f>I11</f>
        <v>0.03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0.1225</v>
      </c>
      <c r="H166" s="186">
        <f>SUM(H161:I165)</f>
        <v>6.6500000000000004E-2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0.13960113960113962</v>
      </c>
      <c r="I169" s="48">
        <f>I156</f>
        <v>625.21215396982166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0.41107380795015136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0.32389410677347058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0.14253208527637792</v>
      </c>
      <c r="I175" s="73">
        <f>I102</f>
        <v>727.45136363636357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0.87749999999999984</v>
      </c>
      <c r="I176" s="48">
        <f>SUM(I173:I175)</f>
        <v>4478.5605314981094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0.12250000000000001</v>
      </c>
      <c r="I185" s="130">
        <f>I156</f>
        <v>625.21215396982166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0.12250000000000001</v>
      </c>
      <c r="I186" s="48">
        <f>I156</f>
        <v>625.21215396982166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5103.7726854679313</v>
      </c>
      <c r="H196" s="117">
        <f>IF(D6="12x36",2,1)</f>
        <v>1</v>
      </c>
      <c r="I196" s="91">
        <f>G196*H196</f>
        <v>5103.7726854679313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tabSelected="1" view="pageBreakPreview" zoomScale="130" zoomScaleNormal="130" zoomScaleSheetLayoutView="130" zoomScalePageLayoutView="130" workbookViewId="0">
      <selection activeCell="K141" sqref="K141"/>
    </sheetView>
  </sheetViews>
  <sheetFormatPr defaultColWidth="9.28515625" defaultRowHeight="11.25" x14ac:dyDescent="0.25"/>
  <cols>
    <col min="1" max="1" width="2.7109375" style="119" customWidth="1"/>
    <col min="2" max="2" width="11.42578125" style="119" customWidth="1"/>
    <col min="3" max="3" width="12.28515625" style="119" customWidth="1"/>
    <col min="4" max="4" width="12.7109375" style="119" customWidth="1"/>
    <col min="5" max="5" width="12.28515625" style="119" customWidth="1"/>
    <col min="6" max="6" width="11.5703125" style="119" customWidth="1"/>
    <col min="7" max="7" width="11.42578125" style="119" customWidth="1"/>
    <col min="8" max="8" width="9.42578125" style="119" customWidth="1"/>
    <col min="9" max="9" width="11.5703125" style="119" customWidth="1"/>
    <col min="10" max="10" width="11.28515625" style="2" customWidth="1"/>
    <col min="11" max="11" width="10" style="119" customWidth="1"/>
    <col min="12" max="12" width="9.28515625" style="119"/>
    <col min="13" max="15" width="22.42578125" style="119" customWidth="1"/>
    <col min="16" max="16384" width="9.28515625" style="119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131"/>
      <c r="E3" s="7" t="s">
        <v>4</v>
      </c>
      <c r="F3" s="5"/>
      <c r="G3" s="131"/>
      <c r="H3" s="131"/>
      <c r="I3" s="131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 t="s">
        <v>176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212</v>
      </c>
      <c r="E9" s="133"/>
      <c r="F9" s="133"/>
      <c r="G9" s="141" t="s">
        <v>10</v>
      </c>
      <c r="H9" s="141"/>
      <c r="I9" s="121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120" t="s">
        <v>11</v>
      </c>
      <c r="H10" s="123">
        <v>220</v>
      </c>
      <c r="I10" s="11">
        <v>2307.83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23" t="str">
        <f>D9</f>
        <v>Porto Alegre</v>
      </c>
      <c r="H11" s="123" t="s">
        <v>13</v>
      </c>
      <c r="I11" s="13">
        <v>0.05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23" t="s">
        <v>16</v>
      </c>
      <c r="I12" s="11">
        <v>5.3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23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23" t="s">
        <v>18</v>
      </c>
      <c r="I14" s="121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23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23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23" t="s">
        <v>18</v>
      </c>
      <c r="I17" s="121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23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23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23" t="s">
        <v>18</v>
      </c>
      <c r="I20" s="121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23" t="s">
        <v>15</v>
      </c>
      <c r="H21" s="12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23" t="s">
        <v>15</v>
      </c>
      <c r="H22" s="12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2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25"/>
      <c r="H24" s="12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23"/>
      <c r="H25" s="123" t="s">
        <v>25</v>
      </c>
      <c r="I25" s="11">
        <f>I38</f>
        <v>2098.0272727272727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2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25"/>
      <c r="H27" s="21" t="s">
        <v>28</v>
      </c>
      <c r="I27" s="121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25"/>
      <c r="H28" s="123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23"/>
      <c r="H29" s="120" t="s">
        <v>23</v>
      </c>
      <c r="I29" s="121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15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130">
        <f>IF(D6="12x36",I10,I10/H10*I5)</f>
        <v>2098.0272727272727</v>
      </c>
    </row>
    <row r="39" spans="1:10" ht="15" customHeight="1" x14ac:dyDescent="0.25">
      <c r="A39" s="115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130">
        <f>IF(I9=30%,I38*I9,0)</f>
        <v>0</v>
      </c>
    </row>
    <row r="40" spans="1:10" ht="15" customHeight="1" x14ac:dyDescent="0.25">
      <c r="A40" s="115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130">
        <f>IF(I7=10%,I25*I7,0)</f>
        <v>0</v>
      </c>
    </row>
    <row r="41" spans="1:10" ht="15" customHeight="1" x14ac:dyDescent="0.25">
      <c r="A41" s="115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</v>
      </c>
      <c r="I41" s="130">
        <f>IF(I7=20%,I25*I7,0)</f>
        <v>0</v>
      </c>
    </row>
    <row r="42" spans="1:10" ht="15" customHeight="1" x14ac:dyDescent="0.25">
      <c r="A42" s="115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130">
        <f>IF(I7=40%,I25*I7,0)</f>
        <v>0</v>
      </c>
    </row>
    <row r="43" spans="1:10" ht="15" customHeight="1" x14ac:dyDescent="0.25">
      <c r="A43" s="115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130">
        <f>IF(I24="Não aplicável",0,I38*I24)</f>
        <v>0</v>
      </c>
    </row>
    <row r="44" spans="1:10" ht="15" customHeight="1" x14ac:dyDescent="0.25">
      <c r="A44" s="115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130">
        <f>IF(I26="Não aplicável",0,(I38+I39+I40+I41+I42+I43)/I5*I26*(1+I27))</f>
        <v>0</v>
      </c>
    </row>
    <row r="45" spans="1:10" ht="23.25" customHeight="1" x14ac:dyDescent="0.25">
      <c r="A45" s="115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130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5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15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130">
        <f t="shared" ref="I58:I65" si="2">$I$46*H58</f>
        <v>419.60545454545456</v>
      </c>
    </row>
    <row r="59" spans="1:10" ht="15" customHeight="1" x14ac:dyDescent="0.25">
      <c r="A59" s="115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130">
        <f t="shared" si="2"/>
        <v>31.47040909090909</v>
      </c>
    </row>
    <row r="60" spans="1:10" ht="15" customHeight="1" x14ac:dyDescent="0.25">
      <c r="A60" s="115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130">
        <f t="shared" si="2"/>
        <v>20.980272727272727</v>
      </c>
    </row>
    <row r="61" spans="1:10" ht="15" customHeight="1" x14ac:dyDescent="0.25">
      <c r="A61" s="115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130">
        <f t="shared" si="2"/>
        <v>4.1960545454545457</v>
      </c>
    </row>
    <row r="62" spans="1:10" ht="15" customHeight="1" x14ac:dyDescent="0.25">
      <c r="A62" s="115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130">
        <f t="shared" si="2"/>
        <v>52.45068181818182</v>
      </c>
    </row>
    <row r="63" spans="1:10" ht="15" customHeight="1" x14ac:dyDescent="0.25">
      <c r="A63" s="115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130">
        <f t="shared" si="2"/>
        <v>167.84218181818181</v>
      </c>
    </row>
    <row r="64" spans="1:10" ht="15" customHeight="1" x14ac:dyDescent="0.25">
      <c r="A64" s="115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130">
        <f t="shared" si="2"/>
        <v>62.94081818181818</v>
      </c>
    </row>
    <row r="65" spans="1:10" ht="15" customHeight="1" x14ac:dyDescent="0.25">
      <c r="A65" s="115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130">
        <f t="shared" si="2"/>
        <v>12.588163636363637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15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130">
        <f t="shared" ref="I70:I77" si="3">$I$46*H70</f>
        <v>250.32402601818183</v>
      </c>
    </row>
    <row r="71" spans="1:10" ht="15" customHeight="1" x14ac:dyDescent="0.25">
      <c r="A71" s="115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130">
        <f t="shared" si="3"/>
        <v>42.96550051818182</v>
      </c>
    </row>
    <row r="72" spans="1:10" ht="15" customHeight="1" x14ac:dyDescent="0.25">
      <c r="A72" s="115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130">
        <f t="shared" si="3"/>
        <v>25.434384627272728</v>
      </c>
    </row>
    <row r="73" spans="1:10" ht="15" customHeight="1" x14ac:dyDescent="0.25">
      <c r="A73" s="115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130">
        <f t="shared" si="3"/>
        <v>23.993039890909092</v>
      </c>
    </row>
    <row r="74" spans="1:10" ht="15" customHeight="1" x14ac:dyDescent="0.25">
      <c r="A74" s="115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130">
        <f t="shared" si="3"/>
        <v>0.36505674545454547</v>
      </c>
    </row>
    <row r="75" spans="1:10" ht="15" customHeight="1" x14ac:dyDescent="0.25">
      <c r="A75" s="115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130">
        <f t="shared" si="3"/>
        <v>0.92732805454545453</v>
      </c>
    </row>
    <row r="76" spans="1:10" ht="15" customHeight="1" x14ac:dyDescent="0.25">
      <c r="A76" s="115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130">
        <f t="shared" si="3"/>
        <v>0.38813504545454547</v>
      </c>
    </row>
    <row r="77" spans="1:10" ht="15" customHeight="1" x14ac:dyDescent="0.25">
      <c r="A77" s="115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130">
        <f t="shared" si="3"/>
        <v>190.47989609090908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15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130">
        <f>$I$46*H82</f>
        <v>101.37877584545456</v>
      </c>
    </row>
    <row r="83" spans="1:11" ht="15" customHeight="1" x14ac:dyDescent="0.25">
      <c r="A83" s="115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130">
        <f>$I$46*H83</f>
        <v>7.3661737545454544</v>
      </c>
    </row>
    <row r="84" spans="1:11" ht="15" customHeight="1" x14ac:dyDescent="0.25">
      <c r="A84" s="115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130">
        <f>$I$46*H84</f>
        <v>40.550671127272729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15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130">
        <f>$I$46*H88</f>
        <v>196.83487105265456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15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130">
        <f>I114</f>
        <v>483.81299999999999</v>
      </c>
    </row>
    <row r="95" spans="1:11" ht="15" customHeight="1" x14ac:dyDescent="0.25">
      <c r="A95" s="115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130">
        <f>I110</f>
        <v>0</v>
      </c>
    </row>
    <row r="96" spans="1:11" ht="15" customHeight="1" x14ac:dyDescent="0.25">
      <c r="A96" s="115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130">
        <v>0</v>
      </c>
    </row>
    <row r="97" spans="1:10" ht="15" customHeight="1" x14ac:dyDescent="0.25">
      <c r="A97" s="115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5.1152034595269145E-2</v>
      </c>
      <c r="I97" s="130">
        <f>I106</f>
        <v>107.31836363636363</v>
      </c>
    </row>
    <row r="98" spans="1:10" ht="15" customHeight="1" x14ac:dyDescent="0.25">
      <c r="A98" s="115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130">
        <f>IF(I28="Não aplicável",0,((I10/H10)*1.5*I28))</f>
        <v>0</v>
      </c>
    </row>
    <row r="99" spans="1:10" ht="15" customHeight="1" x14ac:dyDescent="0.25">
      <c r="A99" s="115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3.813105818019525E-2</v>
      </c>
      <c r="I99" s="130">
        <f>IF(I21="Não aplicável",0,I21)</f>
        <v>80</v>
      </c>
    </row>
    <row r="100" spans="1:10" ht="15" customHeight="1" x14ac:dyDescent="0.25">
      <c r="A100" s="115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1.2163807559482284E-2</v>
      </c>
      <c r="I100" s="130">
        <f>IF(I22="Não aplicável",0,I22)</f>
        <v>25.52</v>
      </c>
    </row>
    <row r="101" spans="1:10" ht="15" customHeight="1" x14ac:dyDescent="0.25">
      <c r="A101" s="115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130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0.33205067097663171</v>
      </c>
      <c r="I102" s="26">
        <f>SUM(I94:I101)</f>
        <v>696.65136363636361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15" t="s">
        <v>86</v>
      </c>
      <c r="D105" s="115" t="s">
        <v>87</v>
      </c>
      <c r="E105" s="115" t="s">
        <v>88</v>
      </c>
      <c r="F105" s="115" t="s">
        <v>89</v>
      </c>
      <c r="G105" s="115" t="s">
        <v>90</v>
      </c>
      <c r="H105" s="23" t="s">
        <v>91</v>
      </c>
      <c r="I105" s="130" t="s">
        <v>92</v>
      </c>
    </row>
    <row r="106" spans="1:10" ht="15" customHeight="1" x14ac:dyDescent="0.25">
      <c r="A106" s="172">
        <f>IF(I12="Não aplicável",0,I12)</f>
        <v>5.3</v>
      </c>
      <c r="B106" s="172"/>
      <c r="C106" s="115">
        <f>IF(I13="Não aplicável",0,I13)</f>
        <v>22</v>
      </c>
      <c r="D106" s="115">
        <v>2</v>
      </c>
      <c r="E106" s="126">
        <f>A106*C106*D106</f>
        <v>233.2</v>
      </c>
      <c r="F106" s="126">
        <f>I38</f>
        <v>2098.0272727272727</v>
      </c>
      <c r="G106" s="38">
        <f>IF(I14="Não aplicável",0,I14)</f>
        <v>0.06</v>
      </c>
      <c r="H106" s="126">
        <f>F106*G106</f>
        <v>125.88163636363636</v>
      </c>
      <c r="I106" s="130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15" t="s">
        <v>94</v>
      </c>
      <c r="D109" s="115" t="s">
        <v>87</v>
      </c>
      <c r="E109" s="115" t="s">
        <v>88</v>
      </c>
      <c r="F109" s="115" t="s">
        <v>89</v>
      </c>
      <c r="G109" s="115" t="s">
        <v>90</v>
      </c>
      <c r="H109" s="23" t="s">
        <v>91</v>
      </c>
      <c r="I109" s="130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15">
        <v>1</v>
      </c>
      <c r="E110" s="126">
        <f>A110*C110*D110</f>
        <v>0</v>
      </c>
      <c r="F110" s="126">
        <f>E110</f>
        <v>0</v>
      </c>
      <c r="G110" s="129">
        <f>IF(I20="Não aplicável",0,I20)</f>
        <v>0</v>
      </c>
      <c r="H110" s="126">
        <f>F110*G110</f>
        <v>0</v>
      </c>
      <c r="I110" s="130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118" t="s">
        <v>94</v>
      </c>
      <c r="D113" s="118" t="s">
        <v>87</v>
      </c>
      <c r="E113" s="118" t="s">
        <v>88</v>
      </c>
      <c r="F113" s="118" t="s">
        <v>89</v>
      </c>
      <c r="G113" s="118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15">
        <v>1</v>
      </c>
      <c r="E114" s="126">
        <f>A114*C114*D114</f>
        <v>597.29999999999995</v>
      </c>
      <c r="F114" s="126">
        <f>E114</f>
        <v>597.29999999999995</v>
      </c>
      <c r="G114" s="129">
        <f>IF(I17="Não aplicável",0,I17)</f>
        <v>0.19</v>
      </c>
      <c r="H114" s="126">
        <f>F114*G114</f>
        <v>113.48699999999999</v>
      </c>
      <c r="I114" s="130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2.1199726949766315</v>
      </c>
      <c r="I116" s="48">
        <f>I46+I91+I102</f>
        <v>4447.7605314981092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15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130">
        <v>0</v>
      </c>
    </row>
    <row r="121" spans="1:12" ht="15" customHeight="1" x14ac:dyDescent="0.25">
      <c r="A121" s="115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130">
        <v>0</v>
      </c>
    </row>
    <row r="122" spans="1:12" ht="15" customHeight="1" x14ac:dyDescent="0.25">
      <c r="A122" s="115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130">
        <v>0</v>
      </c>
    </row>
    <row r="123" spans="1:12" ht="15" customHeight="1" x14ac:dyDescent="0.25">
      <c r="A123" s="115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130">
        <f>IF(F130=20%,G130,0)</f>
        <v>0</v>
      </c>
    </row>
    <row r="124" spans="1:12" ht="15" customHeight="1" x14ac:dyDescent="0.25">
      <c r="A124" s="115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130">
        <v>0</v>
      </c>
    </row>
    <row r="125" spans="1:12" ht="15" customHeight="1" x14ac:dyDescent="0.25">
      <c r="A125" s="115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130">
        <v>0</v>
      </c>
    </row>
    <row r="126" spans="1:12" ht="15" customHeight="1" x14ac:dyDescent="0.25">
      <c r="A126" s="115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130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434.04421678617456</v>
      </c>
      <c r="H130" s="127" t="s">
        <v>104</v>
      </c>
      <c r="I130" s="58">
        <f>I97</f>
        <v>107.31836363636363</v>
      </c>
    </row>
    <row r="131" spans="1:12" s="61" customFormat="1" ht="16.5" customHeight="1" x14ac:dyDescent="0.25">
      <c r="A131" s="178" t="s">
        <v>105</v>
      </c>
      <c r="B131" s="178"/>
      <c r="C131" s="127" t="s">
        <v>106</v>
      </c>
      <c r="D131" s="127" t="s">
        <v>107</v>
      </c>
      <c r="E131" s="127" t="s">
        <v>108</v>
      </c>
      <c r="F131" s="127" t="s">
        <v>109</v>
      </c>
      <c r="G131" s="127" t="s">
        <v>110</v>
      </c>
      <c r="H131" s="127" t="s">
        <v>111</v>
      </c>
      <c r="I131" s="59" t="s">
        <v>112</v>
      </c>
      <c r="J131" s="60"/>
    </row>
    <row r="132" spans="1:12" ht="16.5" customHeight="1" x14ac:dyDescent="0.25">
      <c r="A132" s="179">
        <f>I46</f>
        <v>2098.0272727272727</v>
      </c>
      <c r="B132" s="179"/>
      <c r="C132" s="128">
        <f>I66</f>
        <v>772.07403636363642</v>
      </c>
      <c r="D132" s="128">
        <f>I78</f>
        <v>534.87736699090908</v>
      </c>
      <c r="E132" s="128">
        <f>I85</f>
        <v>149.29562072727273</v>
      </c>
      <c r="F132" s="128">
        <f>I89</f>
        <v>196.83487105265456</v>
      </c>
      <c r="G132" s="128">
        <f>I102</f>
        <v>696.65136363636361</v>
      </c>
      <c r="H132" s="128">
        <f>A132+C132+D132+E132+F132+G132</f>
        <v>4447.7605314981092</v>
      </c>
      <c r="I132" s="128">
        <f>H132-I130</f>
        <v>4340.4421678617455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15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130">
        <v>0</v>
      </c>
    </row>
    <row r="136" spans="1:12" ht="15" customHeight="1" x14ac:dyDescent="0.25">
      <c r="A136" s="115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130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15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130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781.27959021511413</v>
      </c>
      <c r="H143" s="127" t="s">
        <v>104</v>
      </c>
      <c r="I143" s="58">
        <f>I97</f>
        <v>107.31836363636363</v>
      </c>
      <c r="L143" s="2"/>
    </row>
    <row r="144" spans="1:12" s="61" customFormat="1" ht="16.5" customHeight="1" x14ac:dyDescent="0.25">
      <c r="A144" s="178" t="s">
        <v>105</v>
      </c>
      <c r="B144" s="178"/>
      <c r="C144" s="127" t="s">
        <v>106</v>
      </c>
      <c r="D144" s="127" t="s">
        <v>107</v>
      </c>
      <c r="E144" s="127" t="s">
        <v>108</v>
      </c>
      <c r="F144" s="127" t="s">
        <v>109</v>
      </c>
      <c r="G144" s="127" t="s">
        <v>110</v>
      </c>
      <c r="H144" s="12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2098.0272727272727</v>
      </c>
      <c r="B145" s="179"/>
      <c r="C145" s="128">
        <f>I66</f>
        <v>772.07403636363642</v>
      </c>
      <c r="D145" s="128">
        <f>I78</f>
        <v>534.87736699090908</v>
      </c>
      <c r="E145" s="128">
        <f>I85</f>
        <v>149.29562072727273</v>
      </c>
      <c r="F145" s="128">
        <f>I89</f>
        <v>196.83487105265456</v>
      </c>
      <c r="G145" s="128">
        <f>I102</f>
        <v>696.65136363636361</v>
      </c>
      <c r="H145" s="128">
        <f>A145+C145+D145+E145+F145+G145</f>
        <v>4447.7605314981092</v>
      </c>
      <c r="I145" s="128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15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1.9241982507288629E-2</v>
      </c>
      <c r="I151" s="130">
        <f>($D$161/$E$162)*G161</f>
        <v>85.583730343695393</v>
      </c>
    </row>
    <row r="152" spans="1:12" ht="15" customHeight="1" x14ac:dyDescent="0.25">
      <c r="A152" s="115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8.8629737609329448E-2</v>
      </c>
      <c r="I152" s="130">
        <f>($D$161/$E$162)*G162</f>
        <v>394.2038488558091</v>
      </c>
    </row>
    <row r="153" spans="1:12" ht="15" customHeight="1" x14ac:dyDescent="0.25">
      <c r="A153" s="115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5.830903790087464E-2</v>
      </c>
      <c r="I153" s="130">
        <f>($D$161/$E$162)*G163</f>
        <v>259.34463740513758</v>
      </c>
    </row>
    <row r="154" spans="1:12" ht="15" customHeight="1" x14ac:dyDescent="0.25">
      <c r="A154" s="115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130">
        <f>($D$161/$E$162)*G164</f>
        <v>0</v>
      </c>
    </row>
    <row r="155" spans="1:12" ht="15" customHeight="1" x14ac:dyDescent="0.25">
      <c r="A155" s="115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130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0.16618075801749271</v>
      </c>
      <c r="I156" s="26">
        <f>SUM(I151:I155)</f>
        <v>739.13221660464205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15" t="s">
        <v>129</v>
      </c>
      <c r="D160" s="143" t="s">
        <v>130</v>
      </c>
      <c r="E160" s="143"/>
      <c r="F160" s="115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4447.7605314981092</v>
      </c>
      <c r="B161" s="187"/>
      <c r="C161" s="130">
        <f>I147</f>
        <v>0</v>
      </c>
      <c r="D161" s="188">
        <f>A161+C161</f>
        <v>4447.7605314981092</v>
      </c>
      <c r="E161" s="188"/>
      <c r="F161" s="115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0.14250000000000002</v>
      </c>
      <c r="E162" s="66">
        <f>C162-D162</f>
        <v>0.85749999999999993</v>
      </c>
      <c r="F162" s="115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15">
        <v>1</v>
      </c>
      <c r="D163" s="67">
        <f>H166</f>
        <v>8.6499999999999994E-2</v>
      </c>
      <c r="E163" s="68">
        <f>C163-D163</f>
        <v>0.91349999999999998</v>
      </c>
      <c r="F163" s="115" t="str">
        <f>B153</f>
        <v>ISS</v>
      </c>
      <c r="G163" s="64">
        <f>I11</f>
        <v>0.05</v>
      </c>
      <c r="H163" s="184">
        <f>I11</f>
        <v>0.05</v>
      </c>
      <c r="I163" s="184"/>
    </row>
    <row r="164" spans="1:10" ht="13.5" customHeight="1" x14ac:dyDescent="0.25">
      <c r="A164" s="183" t="s">
        <v>136</v>
      </c>
      <c r="B164" s="183"/>
      <c r="C164" s="115">
        <v>1</v>
      </c>
      <c r="D164" s="69">
        <v>0.09</v>
      </c>
      <c r="E164" s="70">
        <f>C164-D164</f>
        <v>0.91</v>
      </c>
      <c r="F164" s="115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124" t="s">
        <v>140</v>
      </c>
      <c r="G166" s="71">
        <f>SUM(G161:G165)</f>
        <v>0.14250000000000002</v>
      </c>
      <c r="H166" s="186">
        <f>SUM(H161:I165)</f>
        <v>8.6499999999999994E-2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0.16618075801749271</v>
      </c>
      <c r="I169" s="48">
        <f>I156</f>
        <v>739.13221660464205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15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0.40448634174953468</v>
      </c>
      <c r="I173" s="73">
        <f>I46</f>
        <v>2098.0272727272727</v>
      </c>
    </row>
    <row r="174" spans="1:10" ht="15" customHeight="1" x14ac:dyDescent="0.25">
      <c r="A174" s="115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0.31870369707164914</v>
      </c>
      <c r="I174" s="73">
        <f>I66+I78+I85+I89</f>
        <v>1653.0818951344729</v>
      </c>
    </row>
    <row r="175" spans="1:10" ht="15" customHeight="1" x14ac:dyDescent="0.25">
      <c r="A175" s="115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0.13430996117881616</v>
      </c>
      <c r="I175" s="73">
        <f>I102</f>
        <v>696.65136363636361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0.85749999999999993</v>
      </c>
      <c r="I176" s="48">
        <f>SUM(I173:I175)</f>
        <v>4447.7605314981092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15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130">
        <f>I127</f>
        <v>0</v>
      </c>
    </row>
    <row r="180" spans="1:11" ht="15" customHeight="1" x14ac:dyDescent="0.25">
      <c r="A180" s="115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130">
        <f>I137</f>
        <v>0</v>
      </c>
    </row>
    <row r="181" spans="1:11" ht="15" customHeight="1" x14ac:dyDescent="0.25">
      <c r="A181" s="115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130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15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0.14249999999999999</v>
      </c>
      <c r="I185" s="130">
        <f>I156</f>
        <v>739.13221660464205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0.14249999999999999</v>
      </c>
      <c r="I186" s="48">
        <f>I156</f>
        <v>739.13221660464205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116"/>
      <c r="B191" s="116"/>
      <c r="C191" s="116"/>
      <c r="D191" s="116"/>
      <c r="E191" s="116"/>
      <c r="F191" s="116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807.78714334232734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5186.8927481027513</v>
      </c>
      <c r="H196" s="117">
        <f>IF(D6="12x36",2,1)</f>
        <v>1</v>
      </c>
      <c r="I196" s="91">
        <f>G196*H196</f>
        <v>5186.8927481027513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66" zoomScale="130" zoomScaleNormal="130" zoomScaleSheetLayoutView="13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 t="s">
        <v>209</v>
      </c>
      <c r="D2" s="136"/>
      <c r="E2" s="137" t="s">
        <v>2</v>
      </c>
      <c r="F2" s="137"/>
      <c r="G2" s="137"/>
      <c r="H2" s="137"/>
      <c r="I2" s="137"/>
    </row>
    <row r="3" spans="1:11" ht="11.25" customHeight="1" x14ac:dyDescent="0.25">
      <c r="A3" s="135" t="s">
        <v>3</v>
      </c>
      <c r="B3" s="13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3" t="s">
        <v>5</v>
      </c>
      <c r="B5" s="133"/>
      <c r="C5" s="133"/>
      <c r="D5" s="138" t="s">
        <v>210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33" t="str">
        <f>IF(D6="12x36","Regime de trabalho:","Regime de trabalho (horas semanais):")</f>
        <v>Regime de trabalho (horas semanais):</v>
      </c>
      <c r="B6" s="133"/>
      <c r="C6" s="133"/>
      <c r="D6" s="133">
        <v>40</v>
      </c>
      <c r="E6" s="133"/>
      <c r="F6" s="133"/>
      <c r="G6" s="139"/>
      <c r="H6" s="139"/>
      <c r="I6" s="140"/>
    </row>
    <row r="7" spans="1:11" ht="22.5" customHeight="1" x14ac:dyDescent="0.25">
      <c r="A7" s="133" t="s">
        <v>6</v>
      </c>
      <c r="B7" s="133"/>
      <c r="C7" s="133"/>
      <c r="D7" s="134" t="s">
        <v>211</v>
      </c>
      <c r="E7" s="134"/>
      <c r="F7" s="134"/>
      <c r="G7" s="141" t="s">
        <v>7</v>
      </c>
      <c r="H7" s="141"/>
      <c r="I7" s="132">
        <v>0.2</v>
      </c>
    </row>
    <row r="8" spans="1:11" ht="22.5" customHeight="1" x14ac:dyDescent="0.25">
      <c r="A8" s="133" t="s">
        <v>8</v>
      </c>
      <c r="B8" s="133"/>
      <c r="C8" s="133"/>
      <c r="D8" s="134" t="s">
        <v>15</v>
      </c>
      <c r="E8" s="134"/>
      <c r="F8" s="134"/>
      <c r="G8" s="141"/>
      <c r="H8" s="141"/>
      <c r="I8" s="132"/>
    </row>
    <row r="9" spans="1:11" ht="24.75" customHeight="1" x14ac:dyDescent="0.25">
      <c r="A9" s="133" t="s">
        <v>9</v>
      </c>
      <c r="B9" s="133"/>
      <c r="C9" s="133"/>
      <c r="D9" s="133" t="s">
        <v>212</v>
      </c>
      <c r="E9" s="133"/>
      <c r="F9" s="133"/>
      <c r="G9" s="141" t="s">
        <v>10</v>
      </c>
      <c r="H9" s="141"/>
      <c r="I9" s="9" t="s">
        <v>176</v>
      </c>
    </row>
    <row r="10" spans="1:11" ht="32.25" customHeight="1" x14ac:dyDescent="0.25">
      <c r="A10" s="142" t="s">
        <v>169</v>
      </c>
      <c r="B10" s="142"/>
      <c r="C10" s="142"/>
      <c r="D10" s="142"/>
      <c r="E10" s="142"/>
      <c r="F10" s="14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10" t="s">
        <v>16</v>
      </c>
      <c r="I12" s="11">
        <v>5.3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10" t="s">
        <v>17</v>
      </c>
      <c r="I13" s="14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10" t="s">
        <v>18</v>
      </c>
      <c r="I14" s="9">
        <v>0.06</v>
      </c>
    </row>
    <row r="15" spans="1:11" ht="11.25" customHeight="1" x14ac:dyDescent="0.25">
      <c r="A15" s="143" t="s">
        <v>168</v>
      </c>
      <c r="B15" s="143"/>
      <c r="C15" s="143"/>
      <c r="D15" s="143"/>
      <c r="E15" s="143"/>
      <c r="F15" s="143"/>
      <c r="G15" s="144" t="s">
        <v>15</v>
      </c>
      <c r="H15" s="10" t="s">
        <v>16</v>
      </c>
      <c r="I15" s="11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10" t="s">
        <v>17</v>
      </c>
      <c r="I16" s="14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10" t="s">
        <v>18</v>
      </c>
      <c r="I17" s="9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10" t="s">
        <v>16</v>
      </c>
      <c r="I18" s="11" t="s">
        <v>176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10" t="s">
        <v>17</v>
      </c>
      <c r="I19" s="14" t="s">
        <v>176</v>
      </c>
    </row>
    <row r="20" spans="1:9" x14ac:dyDescent="0.25">
      <c r="A20" s="149"/>
      <c r="B20" s="149"/>
      <c r="C20" s="149"/>
      <c r="D20" s="149"/>
      <c r="E20" s="149"/>
      <c r="F20" s="149"/>
      <c r="G20" s="144"/>
      <c r="H20" s="10" t="s">
        <v>18</v>
      </c>
      <c r="I20" s="9" t="s">
        <v>176</v>
      </c>
    </row>
    <row r="21" spans="1:9" ht="14.25" customHeight="1" x14ac:dyDescent="0.25">
      <c r="A21" s="148" t="s">
        <v>195</v>
      </c>
      <c r="B21" s="148"/>
      <c r="C21" s="148"/>
      <c r="D21" s="148"/>
      <c r="E21" s="148"/>
      <c r="F21" s="148"/>
      <c r="G21" s="10" t="s">
        <v>15</v>
      </c>
      <c r="H21" s="15" t="s">
        <v>21</v>
      </c>
      <c r="I21" s="107">
        <v>80</v>
      </c>
    </row>
    <row r="22" spans="1:9" ht="14.25" customHeight="1" x14ac:dyDescent="0.25">
      <c r="A22" s="148" t="s">
        <v>194</v>
      </c>
      <c r="B22" s="148"/>
      <c r="C22" s="148"/>
      <c r="D22" s="148"/>
      <c r="E22" s="148"/>
      <c r="F22" s="148"/>
      <c r="G22" s="10" t="s">
        <v>15</v>
      </c>
      <c r="H22" s="15" t="s">
        <v>21</v>
      </c>
      <c r="I22" s="107">
        <v>25.52</v>
      </c>
    </row>
    <row r="23" spans="1:9" ht="14.25" customHeight="1" x14ac:dyDescent="0.25">
      <c r="A23" s="143" t="s">
        <v>170</v>
      </c>
      <c r="B23" s="145"/>
      <c r="C23" s="145"/>
      <c r="D23" s="145"/>
      <c r="E23" s="145"/>
      <c r="F23" s="146"/>
      <c r="G23" s="106" t="s">
        <v>15</v>
      </c>
      <c r="H23" s="15" t="s">
        <v>21</v>
      </c>
      <c r="I23" s="16" t="s">
        <v>176</v>
      </c>
    </row>
    <row r="24" spans="1:9" ht="22.5" customHeight="1" x14ac:dyDescent="0.25">
      <c r="A24" s="147" t="s">
        <v>22</v>
      </c>
      <c r="B24" s="147"/>
      <c r="C24" s="147"/>
      <c r="D24" s="147"/>
      <c r="E24" s="147"/>
      <c r="F24" s="147"/>
      <c r="G24" s="15"/>
      <c r="H24" s="15" t="s">
        <v>23</v>
      </c>
      <c r="I24" s="18" t="s">
        <v>176</v>
      </c>
    </row>
    <row r="25" spans="1:9" ht="34.5" customHeight="1" x14ac:dyDescent="0.25">
      <c r="A25" s="148" t="s">
        <v>24</v>
      </c>
      <c r="B25" s="148"/>
      <c r="C25" s="148"/>
      <c r="D25" s="148"/>
      <c r="E25" s="148"/>
      <c r="F25" s="148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48" t="s">
        <v>26</v>
      </c>
      <c r="B26" s="148"/>
      <c r="C26" s="148"/>
      <c r="D26" s="148"/>
      <c r="E26" s="148"/>
      <c r="F26" s="148"/>
      <c r="G26" s="15"/>
      <c r="H26" s="19" t="s">
        <v>27</v>
      </c>
      <c r="I26" s="20" t="s">
        <v>176</v>
      </c>
    </row>
    <row r="27" spans="1:9" ht="15" customHeight="1" x14ac:dyDescent="0.25">
      <c r="A27" s="148"/>
      <c r="B27" s="148"/>
      <c r="C27" s="148"/>
      <c r="D27" s="148"/>
      <c r="E27" s="148"/>
      <c r="F27" s="148"/>
      <c r="G27" s="15"/>
      <c r="H27" s="21" t="s">
        <v>28</v>
      </c>
      <c r="I27" s="9" t="s">
        <v>176</v>
      </c>
    </row>
    <row r="28" spans="1:9" ht="26.25" customHeight="1" x14ac:dyDescent="0.25">
      <c r="A28" s="148" t="s">
        <v>29</v>
      </c>
      <c r="B28" s="148"/>
      <c r="C28" s="148"/>
      <c r="D28" s="148"/>
      <c r="E28" s="148"/>
      <c r="F28" s="148"/>
      <c r="G28" s="15"/>
      <c r="H28" s="10" t="s">
        <v>27</v>
      </c>
      <c r="I28" s="20" t="s">
        <v>176</v>
      </c>
    </row>
    <row r="29" spans="1:9" ht="35.25" customHeight="1" x14ac:dyDescent="0.25">
      <c r="A29" s="148" t="s">
        <v>30</v>
      </c>
      <c r="B29" s="148"/>
      <c r="C29" s="148"/>
      <c r="D29" s="148"/>
      <c r="E29" s="148"/>
      <c r="F29" s="148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>
        <v>10</v>
      </c>
    </row>
    <row r="31" spans="1:9" ht="1.1499999999999999" customHeight="1" x14ac:dyDescent="0.2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9" ht="1.1499999999999999" customHeight="1" x14ac:dyDescent="0.2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10" ht="1.1499999999999999" customHeight="1" x14ac:dyDescent="0.2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10" ht="1.1499999999999999" customHeight="1" x14ac:dyDescent="0.2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10" ht="1.1499999999999999" customHeight="1" x14ac:dyDescent="0.25">
      <c r="A35" s="152"/>
      <c r="B35" s="152"/>
      <c r="C35" s="152"/>
      <c r="D35" s="152"/>
      <c r="E35" s="152"/>
      <c r="F35" s="152"/>
      <c r="G35" s="152"/>
      <c r="H35" s="152"/>
      <c r="I35" s="152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54" t="s">
        <v>33</v>
      </c>
      <c r="C37" s="154"/>
      <c r="D37" s="154"/>
      <c r="E37" s="154"/>
      <c r="F37" s="154"/>
      <c r="G37" s="154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200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199</v>
      </c>
      <c r="C41" s="134"/>
      <c r="D41" s="134"/>
      <c r="E41" s="134"/>
      <c r="F41" s="134"/>
      <c r="G41" s="134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4" t="s">
        <v>198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163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38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39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0" t="s">
        <v>40</v>
      </c>
      <c r="B46" s="150"/>
      <c r="C46" s="150"/>
      <c r="D46" s="150"/>
      <c r="E46" s="150"/>
      <c r="F46" s="150"/>
      <c r="G46" s="150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5" t="s">
        <v>141</v>
      </c>
      <c r="B47" s="158" t="s">
        <v>197</v>
      </c>
      <c r="C47" s="158"/>
      <c r="D47" s="158"/>
      <c r="E47" s="158"/>
      <c r="F47" s="158"/>
      <c r="G47" s="158"/>
      <c r="H47" s="158"/>
      <c r="I47" s="158"/>
      <c r="J47" s="27"/>
    </row>
    <row r="48" spans="1:10" s="28" customFormat="1" ht="1.1499999999999999" customHeight="1" x14ac:dyDescent="0.25">
      <c r="A48" s="156"/>
      <c r="B48" s="159"/>
      <c r="C48" s="159"/>
      <c r="D48" s="159"/>
      <c r="E48" s="159"/>
      <c r="F48" s="159"/>
      <c r="G48" s="159"/>
      <c r="H48" s="159"/>
      <c r="I48" s="159"/>
      <c r="J48" s="27"/>
    </row>
    <row r="49" spans="1:10" s="28" customFormat="1" ht="1.1499999999999999" customHeight="1" x14ac:dyDescent="0.25">
      <c r="A49" s="156"/>
      <c r="B49" s="159"/>
      <c r="C49" s="159"/>
      <c r="D49" s="159"/>
      <c r="E49" s="159"/>
      <c r="F49" s="159"/>
      <c r="G49" s="159"/>
      <c r="H49" s="159"/>
      <c r="I49" s="159"/>
      <c r="J49" s="27"/>
    </row>
    <row r="50" spans="1:10" s="28" customFormat="1" ht="1.1499999999999999" customHeight="1" x14ac:dyDescent="0.25">
      <c r="A50" s="156"/>
      <c r="B50" s="159"/>
      <c r="C50" s="159"/>
      <c r="D50" s="159"/>
      <c r="E50" s="159"/>
      <c r="F50" s="159"/>
      <c r="G50" s="159"/>
      <c r="H50" s="159"/>
      <c r="I50" s="159"/>
      <c r="J50" s="27"/>
    </row>
    <row r="51" spans="1:10" s="28" customFormat="1" ht="1.1499999999999999" customHeight="1" x14ac:dyDescent="0.25">
      <c r="A51" s="156"/>
      <c r="B51" s="159"/>
      <c r="C51" s="159"/>
      <c r="D51" s="159"/>
      <c r="E51" s="159"/>
      <c r="F51" s="159"/>
      <c r="G51" s="159"/>
      <c r="H51" s="159"/>
      <c r="I51" s="159"/>
      <c r="J51" s="27"/>
    </row>
    <row r="52" spans="1:10" s="28" customFormat="1" ht="1.1499999999999999" customHeight="1" x14ac:dyDescent="0.25">
      <c r="A52" s="156"/>
      <c r="B52" s="159"/>
      <c r="C52" s="159"/>
      <c r="D52" s="159"/>
      <c r="E52" s="159"/>
      <c r="F52" s="159"/>
      <c r="G52" s="159"/>
      <c r="H52" s="159"/>
      <c r="I52" s="159"/>
      <c r="J52" s="27"/>
    </row>
    <row r="53" spans="1:10" s="28" customFormat="1" ht="1.1499999999999999" customHeight="1" x14ac:dyDescent="0.25">
      <c r="A53" s="156"/>
      <c r="B53" s="159"/>
      <c r="C53" s="159"/>
      <c r="D53" s="159"/>
      <c r="E53" s="159"/>
      <c r="F53" s="159"/>
      <c r="G53" s="159"/>
      <c r="H53" s="159"/>
      <c r="I53" s="159"/>
      <c r="J53" s="27"/>
    </row>
    <row r="54" spans="1:10" s="28" customFormat="1" ht="1.1499999999999999" customHeight="1" x14ac:dyDescent="0.25">
      <c r="A54" s="156"/>
      <c r="B54" s="159"/>
      <c r="C54" s="159"/>
      <c r="D54" s="159"/>
      <c r="E54" s="159"/>
      <c r="F54" s="159"/>
      <c r="G54" s="159"/>
      <c r="H54" s="159"/>
      <c r="I54" s="159"/>
      <c r="J54" s="27"/>
    </row>
    <row r="55" spans="1:10" s="28" customFormat="1" ht="1.1499999999999999" customHeight="1" x14ac:dyDescent="0.25">
      <c r="A55" s="156"/>
      <c r="B55" s="159"/>
      <c r="C55" s="159"/>
      <c r="D55" s="159"/>
      <c r="E55" s="159"/>
      <c r="F55" s="159"/>
      <c r="G55" s="159"/>
      <c r="H55" s="159"/>
      <c r="I55" s="159"/>
      <c r="J55" s="27"/>
    </row>
    <row r="56" spans="1:10" ht="1.1499999999999999" customHeight="1" x14ac:dyDescent="0.25">
      <c r="A56" s="157"/>
      <c r="B56" s="160"/>
      <c r="C56" s="160"/>
      <c r="D56" s="160"/>
      <c r="E56" s="160"/>
      <c r="F56" s="160"/>
      <c r="G56" s="160"/>
      <c r="H56" s="160"/>
      <c r="I56" s="160"/>
    </row>
    <row r="57" spans="1:10" ht="33.75" customHeight="1" x14ac:dyDescent="0.25">
      <c r="A57" s="22" t="s">
        <v>41</v>
      </c>
      <c r="B57" s="154" t="s">
        <v>42</v>
      </c>
      <c r="C57" s="154"/>
      <c r="D57" s="154"/>
      <c r="E57" s="154"/>
      <c r="F57" s="154"/>
      <c r="G57" s="154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43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4" t="s">
        <v>44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4" t="s">
        <v>45</v>
      </c>
      <c r="C60" s="134"/>
      <c r="D60" s="134"/>
      <c r="E60" s="134"/>
      <c r="F60" s="134"/>
      <c r="G60" s="134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4" t="s">
        <v>46</v>
      </c>
      <c r="C61" s="134"/>
      <c r="D61" s="134"/>
      <c r="E61" s="134"/>
      <c r="F61" s="134"/>
      <c r="G61" s="134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4" t="s">
        <v>47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4" t="s">
        <v>48</v>
      </c>
      <c r="C63" s="134"/>
      <c r="D63" s="134"/>
      <c r="E63" s="134"/>
      <c r="F63" s="134"/>
      <c r="G63" s="134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4" t="s">
        <v>202</v>
      </c>
      <c r="C64" s="134"/>
      <c r="D64" s="134"/>
      <c r="E64" s="134"/>
      <c r="F64" s="134"/>
      <c r="G64" s="134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4" t="s">
        <v>49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50" t="s">
        <v>50</v>
      </c>
      <c r="B66" s="150"/>
      <c r="C66" s="150"/>
      <c r="D66" s="150"/>
      <c r="E66" s="150"/>
      <c r="F66" s="150"/>
      <c r="G66" s="150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5" t="s">
        <v>201</v>
      </c>
      <c r="B67" s="161" t="s">
        <v>51</v>
      </c>
      <c r="C67" s="161"/>
      <c r="D67" s="161"/>
      <c r="E67" s="161"/>
      <c r="F67" s="161"/>
      <c r="G67" s="161"/>
      <c r="H67" s="161"/>
      <c r="I67" s="161"/>
    </row>
    <row r="68" spans="1:10" ht="30.75" customHeight="1" x14ac:dyDescent="0.25">
      <c r="A68" s="157"/>
      <c r="B68" s="162" t="s">
        <v>52</v>
      </c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53</v>
      </c>
      <c r="B69" s="163" t="s">
        <v>54</v>
      </c>
      <c r="C69" s="163"/>
      <c r="D69" s="163"/>
      <c r="E69" s="163"/>
      <c r="F69" s="163"/>
      <c r="G69" s="163"/>
      <c r="H69" s="114" t="s">
        <v>34</v>
      </c>
      <c r="I69" s="114" t="s">
        <v>35</v>
      </c>
    </row>
    <row r="70" spans="1:10" ht="15" customHeight="1" x14ac:dyDescent="0.25">
      <c r="A70" s="17">
        <v>1</v>
      </c>
      <c r="B70" s="134" t="s">
        <v>55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4" t="s">
        <v>203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4" t="s">
        <v>182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4" t="s">
        <v>56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4" t="s">
        <v>57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4" t="s">
        <v>58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4" t="s">
        <v>59</v>
      </c>
      <c r="C76" s="134"/>
      <c r="D76" s="134"/>
      <c r="E76" s="134"/>
      <c r="F76" s="134"/>
      <c r="G76" s="134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4" t="s">
        <v>60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50" t="s">
        <v>61</v>
      </c>
      <c r="B78" s="150"/>
      <c r="C78" s="150"/>
      <c r="D78" s="150"/>
      <c r="E78" s="150"/>
      <c r="F78" s="150"/>
      <c r="G78" s="150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62</v>
      </c>
      <c r="B79" s="161" t="s">
        <v>63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9" t="s">
        <v>64</v>
      </c>
      <c r="B80" s="162" t="s">
        <v>65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66</v>
      </c>
      <c r="B81" s="154" t="s">
        <v>67</v>
      </c>
      <c r="C81" s="154"/>
      <c r="D81" s="154"/>
      <c r="E81" s="154"/>
      <c r="F81" s="154"/>
      <c r="G81" s="154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68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4" t="s">
        <v>69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4" t="s">
        <v>70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50" t="s">
        <v>71</v>
      </c>
      <c r="B85" s="150"/>
      <c r="C85" s="150"/>
      <c r="D85" s="150"/>
      <c r="E85" s="150"/>
      <c r="F85" s="150"/>
      <c r="G85" s="150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4" t="s">
        <v>73</v>
      </c>
      <c r="C87" s="154"/>
      <c r="D87" s="154"/>
      <c r="E87" s="154"/>
      <c r="F87" s="154"/>
      <c r="G87" s="154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74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50" t="s">
        <v>75</v>
      </c>
      <c r="B89" s="150"/>
      <c r="C89" s="150"/>
      <c r="D89" s="150"/>
      <c r="E89" s="150"/>
      <c r="F89" s="150"/>
      <c r="G89" s="150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4" t="s">
        <v>171</v>
      </c>
      <c r="B91" s="164"/>
      <c r="C91" s="164"/>
      <c r="D91" s="164"/>
      <c r="E91" s="164"/>
      <c r="F91" s="164"/>
      <c r="G91" s="164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4" t="s">
        <v>77</v>
      </c>
      <c r="C93" s="154"/>
      <c r="D93" s="154"/>
      <c r="E93" s="154"/>
      <c r="F93" s="154"/>
      <c r="G93" s="154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7" t="s">
        <v>165</v>
      </c>
      <c r="C96" s="168"/>
      <c r="D96" s="168"/>
      <c r="E96" s="168"/>
      <c r="F96" s="168"/>
      <c r="G96" s="16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78</v>
      </c>
      <c r="C97" s="134"/>
      <c r="D97" s="134"/>
      <c r="E97" s="134"/>
      <c r="F97" s="134"/>
      <c r="G97" s="134"/>
      <c r="H97" s="23">
        <f t="shared" si="4"/>
        <v>7.1055274295055482E-2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4" t="s">
        <v>79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193</v>
      </c>
      <c r="C99" s="134"/>
      <c r="D99" s="134"/>
      <c r="E99" s="134"/>
      <c r="F99" s="134"/>
      <c r="G99" s="134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194</v>
      </c>
      <c r="C100" s="134"/>
      <c r="D100" s="134"/>
      <c r="E100" s="134"/>
      <c r="F100" s="134"/>
      <c r="G100" s="134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80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0" t="s">
        <v>81</v>
      </c>
      <c r="B102" s="150"/>
      <c r="C102" s="150"/>
      <c r="D102" s="150"/>
      <c r="E102" s="150"/>
      <c r="F102" s="150"/>
      <c r="G102" s="150"/>
      <c r="H102" s="25">
        <f>SUM(H94:H101)</f>
        <v>0.37698095167982359</v>
      </c>
      <c r="I102" s="26">
        <f>SUM(I94:I101)</f>
        <v>726.21336363636362</v>
      </c>
      <c r="J102" s="34"/>
    </row>
    <row r="103" spans="1:10" ht="18" customHeight="1" x14ac:dyDescent="0.25">
      <c r="A103" s="29" t="s">
        <v>82</v>
      </c>
      <c r="B103" s="165" t="s">
        <v>83</v>
      </c>
      <c r="C103" s="165"/>
      <c r="D103" s="165"/>
      <c r="E103" s="165"/>
      <c r="F103" s="165"/>
      <c r="G103" s="165"/>
      <c r="H103" s="35"/>
      <c r="I103" s="36"/>
    </row>
    <row r="104" spans="1:10" ht="15" customHeight="1" x14ac:dyDescent="0.25">
      <c r="A104" s="166" t="s">
        <v>84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48" t="s">
        <v>85</v>
      </c>
      <c r="B105" s="148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2">
        <f>IF(I12="Não aplicável",0,I12)</f>
        <v>5.3</v>
      </c>
      <c r="B106" s="172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6" t="s">
        <v>93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48" t="s">
        <v>85</v>
      </c>
      <c r="B109" s="148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0">
        <f>IF(I18="Não aplicável",0,I18)</f>
        <v>0</v>
      </c>
      <c r="B110" s="17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164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7" t="s">
        <v>85</v>
      </c>
      <c r="B113" s="147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0">
        <f>IF(I15="Não aplicável",0,I15)</f>
        <v>27.15</v>
      </c>
      <c r="B114" s="17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1" t="s">
        <v>95</v>
      </c>
      <c r="B116" s="171"/>
      <c r="C116" s="171"/>
      <c r="D116" s="171"/>
      <c r="E116" s="171"/>
      <c r="F116" s="171"/>
      <c r="G116" s="171"/>
      <c r="H116" s="47">
        <f>H46+H91+H102</f>
        <v>2.1649029756798237</v>
      </c>
      <c r="I116" s="48">
        <f>I46+I91+I102</f>
        <v>4170.4533476006973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3" t="s">
        <v>96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2" t="s">
        <v>32</v>
      </c>
      <c r="B119" s="154" t="s">
        <v>97</v>
      </c>
      <c r="C119" s="154"/>
      <c r="D119" s="154"/>
      <c r="E119" s="154"/>
      <c r="F119" s="154"/>
      <c r="G119" s="154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98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3" t="s">
        <v>99</v>
      </c>
      <c r="C121" s="133"/>
      <c r="D121" s="133"/>
      <c r="E121" s="133"/>
      <c r="F121" s="133"/>
      <c r="G121" s="133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34" t="s">
        <v>100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178</v>
      </c>
      <c r="C123" s="134"/>
      <c r="D123" s="134"/>
      <c r="E123" s="134"/>
      <c r="F123" s="134"/>
      <c r="G123" s="134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34" t="s">
        <v>180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179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101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0" t="s">
        <v>102</v>
      </c>
      <c r="B127" s="150"/>
      <c r="C127" s="150"/>
      <c r="D127" s="150"/>
      <c r="E127" s="150"/>
      <c r="F127" s="150"/>
      <c r="G127" s="150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1" t="s">
        <v>181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0.1</v>
      </c>
      <c r="G130" s="56">
        <f>I132*F130</f>
        <v>403.35729839643346</v>
      </c>
      <c r="H130" s="57" t="s">
        <v>104</v>
      </c>
      <c r="I130" s="58">
        <f>I97</f>
        <v>136.88036363636363</v>
      </c>
    </row>
    <row r="131" spans="1:12" s="61" customFormat="1" ht="16.5" customHeight="1" x14ac:dyDescent="0.25">
      <c r="A131" s="178" t="s">
        <v>105</v>
      </c>
      <c r="B131" s="178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79">
        <f>I46</f>
        <v>1926.3927272727271</v>
      </c>
      <c r="B132" s="179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726.21336363636362</v>
      </c>
      <c r="H132" s="62">
        <f>A132+C132+D132+E132+F132+G132</f>
        <v>4170.4533476006982</v>
      </c>
      <c r="I132" s="62">
        <f>H132-I130</f>
        <v>4033.5729839643345</v>
      </c>
      <c r="J132" s="34"/>
    </row>
    <row r="133" spans="1:12" ht="4.5" customHeight="1" x14ac:dyDescent="0.25">
      <c r="A133" s="29"/>
      <c r="B133" s="180"/>
      <c r="C133" s="180"/>
      <c r="D133" s="180"/>
      <c r="E133" s="180"/>
      <c r="F133" s="180"/>
      <c r="G133" s="180"/>
      <c r="H133" s="180"/>
      <c r="I133" s="180"/>
    </row>
    <row r="134" spans="1:12" ht="33.75" customHeight="1" x14ac:dyDescent="0.25">
      <c r="A134" s="22" t="s">
        <v>41</v>
      </c>
      <c r="B134" s="154" t="s">
        <v>113</v>
      </c>
      <c r="C134" s="154"/>
      <c r="D134" s="154"/>
      <c r="E134" s="154"/>
      <c r="F134" s="154"/>
      <c r="G134" s="154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114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115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0" t="s">
        <v>167</v>
      </c>
      <c r="B137" s="150"/>
      <c r="C137" s="150"/>
      <c r="D137" s="150"/>
      <c r="E137" s="150"/>
      <c r="F137" s="150"/>
      <c r="G137" s="150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4" t="s">
        <v>116</v>
      </c>
      <c r="C139" s="154"/>
      <c r="D139" s="154"/>
      <c r="E139" s="154"/>
      <c r="F139" s="154"/>
      <c r="G139" s="154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116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0" t="s">
        <v>166</v>
      </c>
      <c r="B141" s="150"/>
      <c r="C141" s="150"/>
      <c r="D141" s="150"/>
      <c r="E141" s="150"/>
      <c r="F141" s="150"/>
      <c r="G141" s="150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117</v>
      </c>
      <c r="B143" s="181"/>
      <c r="C143" s="181"/>
      <c r="D143" s="181"/>
      <c r="E143" s="181"/>
      <c r="F143" s="55">
        <v>0.18</v>
      </c>
      <c r="G143" s="56">
        <f>I145*F143</f>
        <v>726.0431371135802</v>
      </c>
      <c r="H143" s="57" t="s">
        <v>104</v>
      </c>
      <c r="I143" s="58">
        <f>I97</f>
        <v>136.88036363636363</v>
      </c>
      <c r="L143" s="2"/>
    </row>
    <row r="144" spans="1:12" s="61" customFormat="1" ht="16.5" customHeight="1" x14ac:dyDescent="0.25">
      <c r="A144" s="178" t="s">
        <v>105</v>
      </c>
      <c r="B144" s="178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79">
        <f>I46</f>
        <v>1926.3927272727271</v>
      </c>
      <c r="B145" s="179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726.21336363636362</v>
      </c>
      <c r="H145" s="62">
        <f>A145+C145+D145+E145+F145+G145</f>
        <v>4170.4533476006982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71" t="s">
        <v>118</v>
      </c>
      <c r="B147" s="171"/>
      <c r="C147" s="171"/>
      <c r="D147" s="171"/>
      <c r="E147" s="171"/>
      <c r="F147" s="171"/>
      <c r="G147" s="17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3" t="s">
        <v>119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2" t="s">
        <v>32</v>
      </c>
      <c r="B150" s="154" t="s">
        <v>204</v>
      </c>
      <c r="C150" s="154"/>
      <c r="D150" s="154"/>
      <c r="E150" s="154"/>
      <c r="F150" s="154"/>
      <c r="G150" s="154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120</v>
      </c>
      <c r="C151" s="134"/>
      <c r="D151" s="134"/>
      <c r="E151" s="134"/>
      <c r="F151" s="134"/>
      <c r="G151" s="134"/>
      <c r="H151" s="23">
        <f>I151/$I$116</f>
        <v>1.9241982507288632E-2</v>
      </c>
      <c r="I151" s="24">
        <f>($D$161/$E$162)*G161</f>
        <v>80.247790361995939</v>
      </c>
    </row>
    <row r="152" spans="1:12" ht="15" customHeight="1" x14ac:dyDescent="0.25">
      <c r="A152" s="17">
        <v>2</v>
      </c>
      <c r="B152" s="134" t="s">
        <v>121</v>
      </c>
      <c r="C152" s="134"/>
      <c r="D152" s="134"/>
      <c r="E152" s="134"/>
      <c r="F152" s="134"/>
      <c r="G152" s="134"/>
      <c r="H152" s="23">
        <f>I152/$I$116</f>
        <v>8.8629737609329462E-2</v>
      </c>
      <c r="I152" s="24">
        <f>($D$161/$E$162)*G162</f>
        <v>369.62618590979946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5.8309037900874647E-2</v>
      </c>
      <c r="I153" s="24">
        <f>($D$161/$E$162)*G163</f>
        <v>243.1751223090786</v>
      </c>
    </row>
    <row r="154" spans="1:12" ht="15" customHeight="1" x14ac:dyDescent="0.25">
      <c r="A154" s="17">
        <v>4</v>
      </c>
      <c r="B154" s="134" t="s">
        <v>206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122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0" t="s">
        <v>123</v>
      </c>
      <c r="B156" s="150"/>
      <c r="C156" s="150"/>
      <c r="D156" s="150"/>
      <c r="E156" s="150"/>
      <c r="F156" s="150"/>
      <c r="G156" s="150"/>
      <c r="H156" s="25">
        <f>H151+H152+H153+H154+H155</f>
        <v>0.16618075801749274</v>
      </c>
      <c r="I156" s="26">
        <f>SUM(I151:I155)</f>
        <v>693.04909858087399</v>
      </c>
    </row>
    <row r="157" spans="1:12" ht="11.25" customHeight="1" x14ac:dyDescent="0.25">
      <c r="A157" s="113" t="s">
        <v>125</v>
      </c>
      <c r="B157" s="161" t="s">
        <v>124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113" t="s">
        <v>205</v>
      </c>
      <c r="B158" s="182" t="s">
        <v>126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6" t="s">
        <v>127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48" t="s">
        <v>128</v>
      </c>
      <c r="B160" s="148"/>
      <c r="C160" s="17" t="s">
        <v>129</v>
      </c>
      <c r="D160" s="143" t="s">
        <v>130</v>
      </c>
      <c r="E160" s="143"/>
      <c r="F160" s="17" t="s">
        <v>131</v>
      </c>
      <c r="G160" s="63" t="s">
        <v>132</v>
      </c>
      <c r="H160" s="148" t="s">
        <v>133</v>
      </c>
      <c r="I160" s="148"/>
    </row>
    <row r="161" spans="1:10" ht="13.5" customHeight="1" x14ac:dyDescent="0.25">
      <c r="A161" s="187">
        <f>I116</f>
        <v>4170.4533476006973</v>
      </c>
      <c r="B161" s="187"/>
      <c r="C161" s="24">
        <f>I147</f>
        <v>0</v>
      </c>
      <c r="D161" s="188">
        <f>A161+C161</f>
        <v>4170.4533476006973</v>
      </c>
      <c r="E161" s="188"/>
      <c r="F161" s="17" t="str">
        <f>B151</f>
        <v>PIS</v>
      </c>
      <c r="G161" s="64">
        <v>1.6500000000000001E-2</v>
      </c>
      <c r="H161" s="184">
        <v>6.4999999999999997E-3</v>
      </c>
      <c r="I161" s="184"/>
      <c r="J161" s="34"/>
    </row>
    <row r="162" spans="1:10" ht="13.5" customHeight="1" x14ac:dyDescent="0.25">
      <c r="A162" s="189" t="s">
        <v>134</v>
      </c>
      <c r="B162" s="189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4">
        <v>0.03</v>
      </c>
      <c r="I162" s="184"/>
    </row>
    <row r="163" spans="1:10" ht="13.5" customHeight="1" x14ac:dyDescent="0.25">
      <c r="A163" s="190" t="s">
        <v>135</v>
      </c>
      <c r="B163" s="190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4">
        <f>I11</f>
        <v>0.05</v>
      </c>
      <c r="I163" s="184"/>
    </row>
    <row r="164" spans="1:10" ht="13.5" customHeight="1" x14ac:dyDescent="0.25">
      <c r="A164" s="183" t="s">
        <v>136</v>
      </c>
      <c r="B164" s="183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4">
        <v>0</v>
      </c>
      <c r="I164" s="184"/>
    </row>
    <row r="165" spans="1:10" ht="13.5" customHeight="1" x14ac:dyDescent="0.25">
      <c r="A165" s="185" t="s">
        <v>138</v>
      </c>
      <c r="B165" s="185" t="s">
        <v>139</v>
      </c>
      <c r="C165" s="185"/>
      <c r="D165" s="185"/>
      <c r="E165" s="185"/>
      <c r="F165" s="12" t="s">
        <v>208</v>
      </c>
      <c r="G165" s="64">
        <v>0</v>
      </c>
      <c r="H165" s="184">
        <v>0</v>
      </c>
      <c r="I165" s="184"/>
    </row>
    <row r="166" spans="1:10" ht="18" customHeight="1" x14ac:dyDescent="0.25">
      <c r="A166" s="185"/>
      <c r="B166" s="185"/>
      <c r="C166" s="185"/>
      <c r="D166" s="185"/>
      <c r="E166" s="185"/>
      <c r="F166" s="3" t="s">
        <v>140</v>
      </c>
      <c r="G166" s="71">
        <f>SUM(G161:G165)</f>
        <v>0.14250000000000002</v>
      </c>
      <c r="H166" s="186">
        <f>SUM(H161:I165)</f>
        <v>8.6499999999999994E-2</v>
      </c>
      <c r="I166" s="186"/>
    </row>
    <row r="167" spans="1:10" ht="18" customHeight="1" x14ac:dyDescent="0.25">
      <c r="A167" s="113" t="s">
        <v>207</v>
      </c>
      <c r="B167" s="182" t="s">
        <v>142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72"/>
      <c r="B168" s="191"/>
      <c r="C168" s="191"/>
      <c r="D168" s="191"/>
      <c r="E168" s="191"/>
      <c r="F168" s="191"/>
      <c r="G168" s="191"/>
      <c r="H168" s="191"/>
      <c r="I168" s="191"/>
    </row>
    <row r="169" spans="1:10" ht="12" customHeight="1" x14ac:dyDescent="0.25">
      <c r="A169" s="171" t="s">
        <v>143</v>
      </c>
      <c r="B169" s="171"/>
      <c r="C169" s="171"/>
      <c r="D169" s="171"/>
      <c r="E169" s="171"/>
      <c r="F169" s="171"/>
      <c r="G169" s="171"/>
      <c r="H169" s="47">
        <f>H156</f>
        <v>0.16618075801749274</v>
      </c>
      <c r="I169" s="48">
        <f>I156</f>
        <v>693.04909858087399</v>
      </c>
    </row>
    <row r="170" spans="1:10" ht="4.5" customHeight="1" x14ac:dyDescent="0.25"/>
    <row r="171" spans="1:10" ht="11.25" customHeight="1" x14ac:dyDescent="0.25">
      <c r="A171" s="192" t="s">
        <v>144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53" t="s">
        <v>31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7">
        <v>1</v>
      </c>
      <c r="B173" s="134" t="s">
        <v>145</v>
      </c>
      <c r="C173" s="134"/>
      <c r="D173" s="134"/>
      <c r="E173" s="134"/>
      <c r="F173" s="134"/>
      <c r="G173" s="134"/>
      <c r="H173" s="23">
        <f>I173/$G$196</f>
        <v>0.39609165382145023</v>
      </c>
      <c r="I173" s="73">
        <f>I46</f>
        <v>1926.3927272727271</v>
      </c>
    </row>
    <row r="174" spans="1:10" ht="15" customHeight="1" x14ac:dyDescent="0.25">
      <c r="A174" s="17">
        <v>2</v>
      </c>
      <c r="B174" s="134" t="s">
        <v>146</v>
      </c>
      <c r="C174" s="134"/>
      <c r="D174" s="134"/>
      <c r="E174" s="134"/>
      <c r="F174" s="134"/>
      <c r="G174" s="134"/>
      <c r="H174" s="23">
        <f>I174/$G$196</f>
        <v>0.31208933756850438</v>
      </c>
      <c r="I174" s="73">
        <f>I66+I78+I85+I89</f>
        <v>1517.8472566916071</v>
      </c>
    </row>
    <row r="175" spans="1:10" ht="15" customHeight="1" x14ac:dyDescent="0.25">
      <c r="A175" s="17">
        <v>3</v>
      </c>
      <c r="B175" s="134" t="s">
        <v>147</v>
      </c>
      <c r="C175" s="134"/>
      <c r="D175" s="134"/>
      <c r="E175" s="134"/>
      <c r="F175" s="134"/>
      <c r="G175" s="134"/>
      <c r="H175" s="23">
        <f>I175/$G$196</f>
        <v>0.14931900861004554</v>
      </c>
      <c r="I175" s="73">
        <f>I102</f>
        <v>726.21336363636362</v>
      </c>
    </row>
    <row r="176" spans="1:10" s="28" customFormat="1" ht="15" customHeight="1" x14ac:dyDescent="0.25">
      <c r="A176" s="171" t="s">
        <v>148</v>
      </c>
      <c r="B176" s="171"/>
      <c r="C176" s="171"/>
      <c r="D176" s="171"/>
      <c r="E176" s="171"/>
      <c r="F176" s="171"/>
      <c r="G176" s="171"/>
      <c r="H176" s="47">
        <f>H173+H174+H175</f>
        <v>0.85750000000000015</v>
      </c>
      <c r="I176" s="48">
        <f>SUM(I173:I175)</f>
        <v>4170.4533476006973</v>
      </c>
      <c r="J176" s="35"/>
    </row>
    <row r="177" spans="1:11" ht="4.5" customHeight="1" x14ac:dyDescent="0.25"/>
    <row r="178" spans="1:11" ht="11.25" customHeight="1" x14ac:dyDescent="0.25">
      <c r="A178" s="153" t="s">
        <v>96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7">
        <v>1</v>
      </c>
      <c r="B179" s="134" t="s">
        <v>149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4" t="s">
        <v>150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151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71" t="s">
        <v>152</v>
      </c>
      <c r="B182" s="171"/>
      <c r="C182" s="171"/>
      <c r="D182" s="171"/>
      <c r="E182" s="171"/>
      <c r="F182" s="171"/>
      <c r="G182" s="171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3" t="s">
        <v>119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7">
        <v>1</v>
      </c>
      <c r="B185" s="134" t="s">
        <v>153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693.04909858087399</v>
      </c>
    </row>
    <row r="186" spans="1:11" ht="15" customHeight="1" x14ac:dyDescent="0.25">
      <c r="A186" s="171" t="s">
        <v>154</v>
      </c>
      <c r="B186" s="171"/>
      <c r="C186" s="171"/>
      <c r="D186" s="171"/>
      <c r="E186" s="171"/>
      <c r="F186" s="171"/>
      <c r="G186" s="171"/>
      <c r="H186" s="47">
        <f>H185</f>
        <v>0.14250000000000002</v>
      </c>
      <c r="I186" s="48">
        <f>I156</f>
        <v>693.04909858087399</v>
      </c>
      <c r="K186" s="41"/>
    </row>
    <row r="187" spans="1:11" ht="4.5" customHeight="1" x14ac:dyDescent="0.25"/>
    <row r="188" spans="1:11" ht="11.25" customHeight="1" x14ac:dyDescent="0.25">
      <c r="A188" s="197" t="s">
        <v>175</v>
      </c>
      <c r="B188" s="197"/>
      <c r="C188" s="197"/>
      <c r="D188" s="197"/>
      <c r="E188" s="197"/>
      <c r="F188" s="197"/>
      <c r="G188" s="197"/>
      <c r="H188" s="197"/>
      <c r="I188" s="197"/>
    </row>
    <row r="189" spans="1:11" ht="4.9000000000000004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</row>
    <row r="190" spans="1:11" ht="22.5" customHeight="1" x14ac:dyDescent="0.25">
      <c r="A190" s="194" t="s">
        <v>188</v>
      </c>
      <c r="B190" s="195"/>
      <c r="C190" s="195"/>
      <c r="D190" s="195"/>
      <c r="E190" s="195"/>
      <c r="F190" s="195"/>
      <c r="G190" s="195"/>
      <c r="H190" s="196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97"/>
      <c r="H191" s="97"/>
      <c r="I191" s="97"/>
    </row>
    <row r="192" spans="1:11" ht="40.5" customHeight="1" x14ac:dyDescent="0.25">
      <c r="A192" s="197" t="s">
        <v>173</v>
      </c>
      <c r="B192" s="197"/>
      <c r="C192" s="197"/>
      <c r="D192" s="197"/>
      <c r="E192" s="197"/>
      <c r="F192" s="194"/>
      <c r="G192" s="198" t="s">
        <v>177</v>
      </c>
      <c r="H192" s="199"/>
      <c r="I192" s="200"/>
    </row>
    <row r="193" spans="1:9" ht="11.25" customHeight="1" x14ac:dyDescent="0.25">
      <c r="A193" s="197"/>
      <c r="B193" s="197"/>
      <c r="C193" s="197"/>
      <c r="D193" s="197"/>
      <c r="E193" s="197"/>
      <c r="F193" s="197"/>
      <c r="G193" s="98"/>
      <c r="H193" s="99"/>
      <c r="I193" s="100">
        <f>((H70+H76+H77+H82+H83+H84)+((H70+H76+H77+H82+H83+H84)*H66))*I46*H196</f>
        <v>741.70402756311273</v>
      </c>
    </row>
    <row r="194" spans="1:9" ht="4.9000000000000004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</row>
    <row r="195" spans="1:9" ht="35.450000000000003" customHeight="1" x14ac:dyDescent="0.25">
      <c r="A195" s="201" t="s">
        <v>174</v>
      </c>
      <c r="B195" s="202"/>
      <c r="C195" s="202"/>
      <c r="D195" s="202"/>
      <c r="E195" s="202"/>
      <c r="F195" s="203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4"/>
      <c r="B196" s="205"/>
      <c r="C196" s="205"/>
      <c r="D196" s="205"/>
      <c r="E196" s="205"/>
      <c r="F196" s="206"/>
      <c r="G196" s="90">
        <f>I176+I182+I186</f>
        <v>4863.502446181571</v>
      </c>
      <c r="H196" s="81">
        <f>IF(D6="12x36",2,1)</f>
        <v>1</v>
      </c>
      <c r="I196" s="91">
        <f>G196*H196</f>
        <v>4863.502446181571</v>
      </c>
    </row>
  </sheetData>
  <mergeCells count="183"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view="pageBreakPreview" zoomScaleNormal="100" workbookViewId="0">
      <selection activeCell="R22" sqref="R22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2.285156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6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6" t="s">
        <v>158</v>
      </c>
      <c r="B1" s="86" t="s">
        <v>159</v>
      </c>
      <c r="C1" s="85" t="s">
        <v>160</v>
      </c>
      <c r="D1" s="85" t="s">
        <v>161</v>
      </c>
      <c r="E1" s="87" t="s">
        <v>162</v>
      </c>
      <c r="F1" s="87" t="s">
        <v>189</v>
      </c>
      <c r="G1" s="87" t="s">
        <v>190</v>
      </c>
      <c r="H1" s="88" t="s">
        <v>191</v>
      </c>
      <c r="I1" s="89" t="s">
        <v>192</v>
      </c>
      <c r="J1" s="89" t="s">
        <v>172</v>
      </c>
      <c r="K1" s="88" t="s">
        <v>196</v>
      </c>
    </row>
    <row r="2" spans="1:11" x14ac:dyDescent="0.25">
      <c r="A2" s="75" t="s">
        <v>210</v>
      </c>
      <c r="B2" s="75" t="s">
        <v>212</v>
      </c>
      <c r="C2" s="83">
        <v>40</v>
      </c>
      <c r="D2" s="83" t="s">
        <v>231</v>
      </c>
      <c r="E2" s="84">
        <v>3</v>
      </c>
      <c r="F2" s="105">
        <f t="shared" ref="F2:F20" ca="1" si="0">OFFSET(INDIRECT(SUBSTITUTE(_xlfn.FORMULATEXT(J2),"=","")), -6, 0)</f>
        <v>0</v>
      </c>
      <c r="G2" s="104">
        <f t="shared" ref="G2:G15" ca="1" si="1">F2*E2</f>
        <v>0</v>
      </c>
      <c r="H2" s="101">
        <f t="shared" ref="H2:H20" ca="1" si="2">OFFSET(INDIRECT(SUBSTITUTE(_xlfn.FORMULATEXT(J2),"=","")), -3, 0)</f>
        <v>741.70402756311273</v>
      </c>
      <c r="I2" s="101">
        <f ca="1">H2*E2</f>
        <v>2225.1120826893384</v>
      </c>
      <c r="J2" s="102">
        <f>'Copeiro POA'!I196</f>
        <v>4863.502446181571</v>
      </c>
      <c r="K2" s="102">
        <f t="shared" ref="K2:K8" si="3">E2*J2</f>
        <v>14590.507338544714</v>
      </c>
    </row>
    <row r="3" spans="1:11" x14ac:dyDescent="0.25">
      <c r="A3" s="75" t="s">
        <v>213</v>
      </c>
      <c r="B3" s="75" t="s">
        <v>212</v>
      </c>
      <c r="C3" s="76">
        <v>40</v>
      </c>
      <c r="D3" s="83" t="s">
        <v>231</v>
      </c>
      <c r="E3" s="77">
        <v>53</v>
      </c>
      <c r="F3" s="105">
        <f t="shared" ca="1" si="0"/>
        <v>0</v>
      </c>
      <c r="G3" s="104">
        <f t="shared" ca="1" si="1"/>
        <v>0</v>
      </c>
      <c r="H3" s="101">
        <f t="shared" ca="1" si="2"/>
        <v>807.78714334232734</v>
      </c>
      <c r="I3" s="101">
        <f t="shared" ref="I3:I20" ca="1" si="4">H3*E3</f>
        <v>42812.71859714335</v>
      </c>
      <c r="J3" s="103">
        <f>'Assistente Adm POA'!I196</f>
        <v>5186.8927481027513</v>
      </c>
      <c r="K3" s="103">
        <f t="shared" si="3"/>
        <v>274905.31564944581</v>
      </c>
    </row>
    <row r="4" spans="1:11" x14ac:dyDescent="0.25">
      <c r="A4" s="75" t="s">
        <v>213</v>
      </c>
      <c r="B4" s="75" t="s">
        <v>214</v>
      </c>
      <c r="C4" s="76">
        <v>40</v>
      </c>
      <c r="D4" s="83" t="s">
        <v>231</v>
      </c>
      <c r="E4" s="77">
        <v>3</v>
      </c>
      <c r="F4" s="105">
        <f t="shared" ca="1" si="0"/>
        <v>0</v>
      </c>
      <c r="G4" s="104">
        <f t="shared" ca="1" si="1"/>
        <v>0</v>
      </c>
      <c r="H4" s="101">
        <f t="shared" ca="1" si="2"/>
        <v>807.78714334232734</v>
      </c>
      <c r="I4" s="101">
        <f t="shared" ca="1" si="4"/>
        <v>2423.3614300269819</v>
      </c>
      <c r="J4" s="103">
        <f>'F. Westphalen'!I196</f>
        <v>5103.7726854679313</v>
      </c>
      <c r="K4" s="103">
        <f t="shared" si="3"/>
        <v>15311.318056403794</v>
      </c>
    </row>
    <row r="5" spans="1:11" x14ac:dyDescent="0.25">
      <c r="A5" s="75" t="s">
        <v>213</v>
      </c>
      <c r="B5" s="75" t="s">
        <v>215</v>
      </c>
      <c r="C5" s="76">
        <v>40</v>
      </c>
      <c r="D5" s="83" t="s">
        <v>231</v>
      </c>
      <c r="E5" s="77">
        <v>3</v>
      </c>
      <c r="F5" s="105">
        <f t="shared" ca="1" si="0"/>
        <v>0</v>
      </c>
      <c r="G5" s="104">
        <f t="shared" ca="1" si="1"/>
        <v>0</v>
      </c>
      <c r="H5" s="101">
        <f t="shared" ca="1" si="2"/>
        <v>807.78714334232734</v>
      </c>
      <c r="I5" s="101">
        <f t="shared" ca="1" si="4"/>
        <v>2423.3614300269819</v>
      </c>
      <c r="J5" s="103">
        <f>Pelotas!I196</f>
        <v>5145.628116330211</v>
      </c>
      <c r="K5" s="103">
        <f t="shared" si="3"/>
        <v>15436.884348990632</v>
      </c>
    </row>
    <row r="6" spans="1:11" x14ac:dyDescent="0.25">
      <c r="A6" s="75" t="s">
        <v>213</v>
      </c>
      <c r="B6" s="75" t="s">
        <v>216</v>
      </c>
      <c r="C6" s="83">
        <v>40</v>
      </c>
      <c r="D6" s="83" t="s">
        <v>231</v>
      </c>
      <c r="E6" s="77">
        <v>3</v>
      </c>
      <c r="F6" s="105">
        <f t="shared" ca="1" si="0"/>
        <v>0</v>
      </c>
      <c r="G6" s="104">
        <f t="shared" ca="1" si="1"/>
        <v>0</v>
      </c>
      <c r="H6" s="101">
        <f t="shared" ca="1" si="2"/>
        <v>807.78714334232734</v>
      </c>
      <c r="I6" s="101">
        <f t="shared" ca="1" si="4"/>
        <v>2423.3614300269819</v>
      </c>
      <c r="J6" s="103">
        <f>'Santa Maria'!I196</f>
        <v>5226.0063763666967</v>
      </c>
      <c r="K6" s="103">
        <f t="shared" si="3"/>
        <v>15678.01912910009</v>
      </c>
    </row>
    <row r="7" spans="1:11" x14ac:dyDescent="0.25">
      <c r="A7" s="75" t="s">
        <v>213</v>
      </c>
      <c r="B7" s="75" t="s">
        <v>217</v>
      </c>
      <c r="C7" s="76">
        <v>40</v>
      </c>
      <c r="D7" s="83" t="s">
        <v>231</v>
      </c>
      <c r="E7" s="77">
        <v>3</v>
      </c>
      <c r="F7" s="105">
        <f t="shared" ca="1" si="0"/>
        <v>0</v>
      </c>
      <c r="G7" s="104">
        <f t="shared" ca="1" si="1"/>
        <v>0</v>
      </c>
      <c r="H7" s="101">
        <f t="shared" ca="1" si="2"/>
        <v>807.78714334232734</v>
      </c>
      <c r="I7" s="101">
        <f t="shared" ca="1" si="4"/>
        <v>2423.3614300269819</v>
      </c>
      <c r="J7" s="103">
        <f>'Caxias do Sul'!I196</f>
        <v>5194.9977819697006</v>
      </c>
      <c r="K7" s="103">
        <f t="shared" si="3"/>
        <v>15584.993345909101</v>
      </c>
    </row>
    <row r="8" spans="1:11" x14ac:dyDescent="0.25">
      <c r="A8" s="75" t="s">
        <v>213</v>
      </c>
      <c r="B8" s="75" t="s">
        <v>218</v>
      </c>
      <c r="C8" s="76">
        <v>40</v>
      </c>
      <c r="D8" s="83" t="s">
        <v>231</v>
      </c>
      <c r="E8" s="77">
        <v>3</v>
      </c>
      <c r="F8" s="105">
        <f t="shared" ca="1" si="0"/>
        <v>0</v>
      </c>
      <c r="G8" s="104">
        <f t="shared" ca="1" si="1"/>
        <v>0</v>
      </c>
      <c r="H8" s="101">
        <f t="shared" ca="1" si="2"/>
        <v>807.78714334232734</v>
      </c>
      <c r="I8" s="101">
        <f t="shared" ca="1" si="4"/>
        <v>2423.3614300269819</v>
      </c>
      <c r="J8" s="103">
        <f>'Passo Fundo'!I196</f>
        <v>5046.2653876035038</v>
      </c>
      <c r="K8" s="103">
        <f t="shared" si="3"/>
        <v>15138.796162810511</v>
      </c>
    </row>
    <row r="9" spans="1:11" x14ac:dyDescent="0.25">
      <c r="A9" s="75" t="s">
        <v>213</v>
      </c>
      <c r="B9" s="75" t="s">
        <v>219</v>
      </c>
      <c r="C9" s="76">
        <v>40</v>
      </c>
      <c r="D9" s="83" t="s">
        <v>231</v>
      </c>
      <c r="E9" s="77">
        <v>3</v>
      </c>
      <c r="F9" s="105">
        <f t="shared" ca="1" si="0"/>
        <v>0</v>
      </c>
      <c r="G9" s="104">
        <f t="shared" ca="1" si="1"/>
        <v>0</v>
      </c>
      <c r="H9" s="101">
        <f t="shared" ca="1" si="2"/>
        <v>807.78714334232734</v>
      </c>
      <c r="I9" s="101">
        <f t="shared" ca="1" si="4"/>
        <v>2423.3614300269819</v>
      </c>
      <c r="J9" s="103">
        <f>Bagé!I196</f>
        <v>5197.1551387733052</v>
      </c>
      <c r="K9" s="103">
        <f t="shared" ref="K9:K20" si="5">E9*J9</f>
        <v>15591.465416319916</v>
      </c>
    </row>
    <row r="10" spans="1:11" x14ac:dyDescent="0.25">
      <c r="A10" s="75" t="s">
        <v>213</v>
      </c>
      <c r="B10" s="75" t="s">
        <v>220</v>
      </c>
      <c r="C10" s="83">
        <v>40</v>
      </c>
      <c r="D10" s="83" t="s">
        <v>231</v>
      </c>
      <c r="E10" s="77">
        <v>3</v>
      </c>
      <c r="F10" s="105">
        <f t="shared" ca="1" si="0"/>
        <v>0</v>
      </c>
      <c r="G10" s="104">
        <f t="shared" ca="1" si="1"/>
        <v>0</v>
      </c>
      <c r="H10" s="101">
        <f t="shared" ca="1" si="2"/>
        <v>807.78714334232734</v>
      </c>
      <c r="I10" s="101">
        <f t="shared" ca="1" si="4"/>
        <v>2423.3614300269819</v>
      </c>
      <c r="J10" s="103">
        <f>'Cachoeira do Sul'!I196</f>
        <v>5088.729950425196</v>
      </c>
      <c r="K10" s="103">
        <f t="shared" si="5"/>
        <v>15266.189851275587</v>
      </c>
    </row>
    <row r="11" spans="1:11" x14ac:dyDescent="0.25">
      <c r="A11" s="75" t="s">
        <v>213</v>
      </c>
      <c r="B11" s="75" t="s">
        <v>221</v>
      </c>
      <c r="C11" s="76">
        <v>40</v>
      </c>
      <c r="D11" s="83" t="s">
        <v>231</v>
      </c>
      <c r="E11" s="77">
        <v>3</v>
      </c>
      <c r="F11" s="105">
        <f t="shared" ca="1" si="0"/>
        <v>0</v>
      </c>
      <c r="G11" s="104">
        <f t="shared" ca="1" si="1"/>
        <v>0</v>
      </c>
      <c r="H11" s="101">
        <f t="shared" ca="1" si="2"/>
        <v>807.78714334232734</v>
      </c>
      <c r="I11" s="101">
        <f t="shared" ca="1" si="4"/>
        <v>2423.3614300269819</v>
      </c>
      <c r="J11" s="103">
        <f>'Cruz Alta'!I196</f>
        <v>4988.4450501402962</v>
      </c>
      <c r="K11" s="103">
        <f t="shared" si="5"/>
        <v>14965.335150420888</v>
      </c>
    </row>
    <row r="12" spans="1:11" x14ac:dyDescent="0.25">
      <c r="A12" s="75" t="s">
        <v>213</v>
      </c>
      <c r="B12" s="75" t="s">
        <v>222</v>
      </c>
      <c r="C12" s="76">
        <v>40</v>
      </c>
      <c r="D12" s="83" t="s">
        <v>231</v>
      </c>
      <c r="E12" s="77">
        <v>3</v>
      </c>
      <c r="F12" s="105">
        <f t="shared" ca="1" si="0"/>
        <v>0</v>
      </c>
      <c r="G12" s="104">
        <f t="shared" ca="1" si="1"/>
        <v>0</v>
      </c>
      <c r="H12" s="101">
        <f t="shared" ca="1" si="2"/>
        <v>807.78714334232734</v>
      </c>
      <c r="I12" s="101">
        <f t="shared" ca="1" si="4"/>
        <v>2423.3614300269819</v>
      </c>
      <c r="J12" s="103">
        <f>Alegrete!I196</f>
        <v>5043.6017452969909</v>
      </c>
      <c r="K12" s="103">
        <f t="shared" si="5"/>
        <v>15130.805235890974</v>
      </c>
    </row>
    <row r="13" spans="1:11" x14ac:dyDescent="0.25">
      <c r="A13" s="75" t="s">
        <v>213</v>
      </c>
      <c r="B13" s="75" t="s">
        <v>223</v>
      </c>
      <c r="C13" s="76">
        <v>40</v>
      </c>
      <c r="D13" s="83" t="s">
        <v>231</v>
      </c>
      <c r="E13" s="77">
        <v>3</v>
      </c>
      <c r="F13" s="105">
        <f t="shared" ca="1" si="0"/>
        <v>0</v>
      </c>
      <c r="G13" s="104">
        <f t="shared" ca="1" si="1"/>
        <v>0</v>
      </c>
      <c r="H13" s="101">
        <f t="shared" ca="1" si="2"/>
        <v>807.78714334232734</v>
      </c>
      <c r="I13" s="101">
        <f t="shared" ca="1" si="4"/>
        <v>2423.3614300269819</v>
      </c>
      <c r="J13" s="103">
        <f>Erechim!I196</f>
        <v>5078.7014603967054</v>
      </c>
      <c r="K13" s="103">
        <f t="shared" si="5"/>
        <v>15236.104381190116</v>
      </c>
    </row>
    <row r="14" spans="1:11" x14ac:dyDescent="0.25">
      <c r="A14" s="75" t="s">
        <v>213</v>
      </c>
      <c r="B14" s="75" t="s">
        <v>224</v>
      </c>
      <c r="C14" s="83">
        <v>40</v>
      </c>
      <c r="D14" s="83" t="s">
        <v>231</v>
      </c>
      <c r="E14" s="77">
        <v>3</v>
      </c>
      <c r="F14" s="105">
        <f t="shared" ca="1" si="0"/>
        <v>0</v>
      </c>
      <c r="G14" s="104">
        <f t="shared" ca="1" si="1"/>
        <v>0</v>
      </c>
      <c r="H14" s="101">
        <f t="shared" ca="1" si="2"/>
        <v>807.78714334232734</v>
      </c>
      <c r="I14" s="101">
        <f t="shared" ca="1" si="4"/>
        <v>2423.3614300269819</v>
      </c>
      <c r="J14" s="103">
        <f>'Santo Angelo'!I196</f>
        <v>5053.6302353254814</v>
      </c>
      <c r="K14" s="103">
        <f t="shared" si="5"/>
        <v>15160.890705976444</v>
      </c>
    </row>
    <row r="15" spans="1:11" x14ac:dyDescent="0.25">
      <c r="A15" s="75" t="s">
        <v>213</v>
      </c>
      <c r="B15" s="75" t="s">
        <v>225</v>
      </c>
      <c r="C15" s="76">
        <v>40</v>
      </c>
      <c r="D15" s="83" t="s">
        <v>231</v>
      </c>
      <c r="E15" s="77">
        <v>3</v>
      </c>
      <c r="F15" s="105">
        <f t="shared" ca="1" si="0"/>
        <v>0</v>
      </c>
      <c r="G15" s="104">
        <f t="shared" ca="1" si="1"/>
        <v>0</v>
      </c>
      <c r="H15" s="101">
        <f t="shared" ca="1" si="2"/>
        <v>807.78714334232734</v>
      </c>
      <c r="I15" s="101">
        <f t="shared" ca="1" si="4"/>
        <v>2423.3614300269819</v>
      </c>
      <c r="J15" s="103">
        <f>'Santa Cruz do Sul'!I196</f>
        <v>5049.9269478732112</v>
      </c>
      <c r="K15" s="103">
        <f t="shared" si="5"/>
        <v>15149.780843619634</v>
      </c>
    </row>
    <row r="16" spans="1:11" x14ac:dyDescent="0.25">
      <c r="A16" s="75" t="s">
        <v>213</v>
      </c>
      <c r="B16" s="75" t="s">
        <v>226</v>
      </c>
      <c r="C16" s="76">
        <v>40</v>
      </c>
      <c r="D16" s="83" t="s">
        <v>231</v>
      </c>
      <c r="E16" s="77">
        <v>3</v>
      </c>
      <c r="F16" s="105">
        <f t="shared" ca="1" si="0"/>
        <v>0</v>
      </c>
      <c r="G16" s="104">
        <f t="shared" ref="G16:G20" ca="1" si="6">F16*E16</f>
        <v>0</v>
      </c>
      <c r="H16" s="101">
        <f t="shared" ca="1" si="2"/>
        <v>807.78714334232734</v>
      </c>
      <c r="I16" s="101">
        <f t="shared" ca="1" si="4"/>
        <v>2423.3614300269819</v>
      </c>
      <c r="J16" s="103">
        <f>'Santa Rosa'!I196</f>
        <v>5128.8439105391562</v>
      </c>
      <c r="K16" s="103">
        <f t="shared" si="5"/>
        <v>15386.53173161747</v>
      </c>
    </row>
    <row r="17" spans="1:11" x14ac:dyDescent="0.25">
      <c r="A17" s="75" t="s">
        <v>213</v>
      </c>
      <c r="B17" s="75" t="s">
        <v>227</v>
      </c>
      <c r="C17" s="76">
        <v>40</v>
      </c>
      <c r="D17" s="83" t="s">
        <v>231</v>
      </c>
      <c r="E17" s="77">
        <v>3</v>
      </c>
      <c r="F17" s="105">
        <f t="shared" ca="1" si="0"/>
        <v>0</v>
      </c>
      <c r="G17" s="104">
        <f t="shared" ca="1" si="6"/>
        <v>0</v>
      </c>
      <c r="H17" s="101">
        <f t="shared" ca="1" si="2"/>
        <v>807.78714334232734</v>
      </c>
      <c r="I17" s="101">
        <f t="shared" ca="1" si="4"/>
        <v>2423.3614300269819</v>
      </c>
      <c r="J17" s="103">
        <f>'Palmeira das Missões'!I196</f>
        <v>5197.1551387733052</v>
      </c>
      <c r="K17" s="103">
        <f t="shared" si="5"/>
        <v>15591.465416319916</v>
      </c>
    </row>
    <row r="18" spans="1:11" x14ac:dyDescent="0.25">
      <c r="A18" s="75" t="s">
        <v>213</v>
      </c>
      <c r="B18" s="75" t="s">
        <v>228</v>
      </c>
      <c r="C18" s="76">
        <v>40</v>
      </c>
      <c r="D18" s="83" t="s">
        <v>231</v>
      </c>
      <c r="E18" s="77">
        <v>3</v>
      </c>
      <c r="F18" s="105">
        <f t="shared" ca="1" si="0"/>
        <v>0</v>
      </c>
      <c r="G18" s="104">
        <f t="shared" ca="1" si="6"/>
        <v>0</v>
      </c>
      <c r="H18" s="101">
        <f t="shared" ca="1" si="2"/>
        <v>807.78714334232734</v>
      </c>
      <c r="I18" s="101">
        <f t="shared" ca="1" si="4"/>
        <v>2423.3614300269819</v>
      </c>
      <c r="J18" s="103">
        <f>Lajeado!I196</f>
        <v>5062.3915371083394</v>
      </c>
      <c r="K18" s="103">
        <f t="shared" si="5"/>
        <v>15187.174611325019</v>
      </c>
    </row>
    <row r="19" spans="1:11" x14ac:dyDescent="0.25">
      <c r="A19" s="75" t="s">
        <v>213</v>
      </c>
      <c r="B19" s="75" t="s">
        <v>229</v>
      </c>
      <c r="C19" s="76">
        <v>40</v>
      </c>
      <c r="D19" s="83" t="s">
        <v>231</v>
      </c>
      <c r="E19" s="77">
        <v>3</v>
      </c>
      <c r="F19" s="105">
        <f t="shared" ca="1" si="0"/>
        <v>0</v>
      </c>
      <c r="G19" s="104">
        <f t="shared" ca="1" si="6"/>
        <v>0</v>
      </c>
      <c r="H19" s="101">
        <f t="shared" ca="1" si="2"/>
        <v>807.78714334232734</v>
      </c>
      <c r="I19" s="101">
        <f t="shared" ca="1" si="4"/>
        <v>2423.3614300269819</v>
      </c>
      <c r="J19" s="103">
        <f>Ijuí!I196</f>
        <v>5046.2653876035038</v>
      </c>
      <c r="K19" s="103">
        <f t="shared" si="5"/>
        <v>15138.796162810511</v>
      </c>
    </row>
    <row r="20" spans="1:11" x14ac:dyDescent="0.25">
      <c r="A20" s="75" t="s">
        <v>213</v>
      </c>
      <c r="B20" s="75" t="s">
        <v>230</v>
      </c>
      <c r="C20" s="76">
        <v>40</v>
      </c>
      <c r="D20" s="83" t="s">
        <v>231</v>
      </c>
      <c r="E20" s="77">
        <v>3</v>
      </c>
      <c r="F20" s="105">
        <f t="shared" ca="1" si="0"/>
        <v>0</v>
      </c>
      <c r="G20" s="104">
        <f t="shared" ca="1" si="6"/>
        <v>0</v>
      </c>
      <c r="H20" s="101">
        <f t="shared" ca="1" si="2"/>
        <v>807.78714334232734</v>
      </c>
      <c r="I20" s="101">
        <f t="shared" ca="1" si="4"/>
        <v>2423.3614300269819</v>
      </c>
      <c r="J20" s="103">
        <f>Osório!I196</f>
        <v>4991.7301763358982</v>
      </c>
      <c r="K20" s="103">
        <f t="shared" si="5"/>
        <v>14975.190529007694</v>
      </c>
    </row>
    <row r="21" spans="1:11" ht="6" customHeight="1" x14ac:dyDescent="0.25">
      <c r="A21" s="210"/>
      <c r="B21" s="211"/>
      <c r="C21" s="211"/>
      <c r="D21" s="211"/>
      <c r="E21" s="211"/>
      <c r="F21" s="211"/>
      <c r="G21" s="211"/>
      <c r="H21" s="211"/>
      <c r="I21" s="211"/>
      <c r="J21" s="211"/>
      <c r="K21" s="212"/>
    </row>
    <row r="22" spans="1:11" ht="63" customHeight="1" x14ac:dyDescent="0.25">
      <c r="A22" s="213" t="s">
        <v>187</v>
      </c>
      <c r="B22" s="214"/>
      <c r="C22" s="214"/>
      <c r="D22" s="215"/>
      <c r="E22" s="112">
        <f>SUM(E2:E20)</f>
        <v>107</v>
      </c>
      <c r="F22" s="108" t="s">
        <v>183</v>
      </c>
      <c r="G22" s="109">
        <f ca="1">SUM(G2:G20)</f>
        <v>0</v>
      </c>
      <c r="H22" s="108" t="s">
        <v>184</v>
      </c>
      <c r="I22" s="109">
        <f ca="1">SUM(I2:I20)</f>
        <v>86234.974990291405</v>
      </c>
      <c r="J22" s="110" t="s">
        <v>185</v>
      </c>
      <c r="K22" s="111">
        <f ca="1">I22/K24</f>
        <v>0.15695479175005911</v>
      </c>
    </row>
    <row r="23" spans="1:11" ht="6" customHeight="1" x14ac:dyDescent="0.25">
      <c r="A23" s="207"/>
      <c r="B23" s="208"/>
      <c r="C23" s="208"/>
      <c r="D23" s="208"/>
      <c r="E23" s="208"/>
      <c r="F23" s="208"/>
      <c r="G23" s="208"/>
      <c r="H23" s="208"/>
      <c r="I23" s="208"/>
      <c r="J23" s="208"/>
      <c r="K23" s="209"/>
    </row>
    <row r="24" spans="1:11" ht="26.45" customHeight="1" x14ac:dyDescent="0.25">
      <c r="A24" s="216" t="s">
        <v>186</v>
      </c>
      <c r="B24" s="217"/>
      <c r="C24" s="217"/>
      <c r="D24" s="217"/>
      <c r="E24" s="217"/>
      <c r="F24" s="217"/>
      <c r="G24" s="217"/>
      <c r="H24" s="217"/>
      <c r="I24" s="217"/>
      <c r="J24" s="218"/>
      <c r="K24" s="92">
        <f>SUM(K2:K20)</f>
        <v>549425.56406697875</v>
      </c>
    </row>
    <row r="25" spans="1:11" ht="6" customHeight="1" x14ac:dyDescent="0.25">
      <c r="A25" s="210"/>
      <c r="B25" s="211"/>
      <c r="C25" s="211"/>
      <c r="D25" s="211"/>
      <c r="E25" s="211"/>
      <c r="F25" s="211"/>
      <c r="G25" s="211"/>
      <c r="H25" s="211"/>
      <c r="I25" s="211"/>
      <c r="J25" s="211"/>
      <c r="K25" s="212"/>
    </row>
  </sheetData>
  <mergeCells count="5">
    <mergeCell ref="A23:K23"/>
    <mergeCell ref="A21:K21"/>
    <mergeCell ref="A25:K25"/>
    <mergeCell ref="A22:D22"/>
    <mergeCell ref="A24:J24"/>
  </mergeCells>
  <pageMargins left="0.51180555555555596" right="0.51180555555555596" top="0.78749999999999998" bottom="0.78749999999999998" header="0.511811023622047" footer="0.511811023622047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20</vt:i4>
      </vt:variant>
      <vt:variant>
        <vt:lpstr>Intervalos nomeados</vt:lpstr>
      </vt:variant>
      <vt:variant>
        <vt:i4>19</vt:i4>
      </vt:variant>
    </vt:vector>
  </HeadingPairs>
  <TitlesOfParts>
    <vt:vector size="39" baseType="lpstr">
      <vt:lpstr>Osório</vt:lpstr>
      <vt:lpstr>Ijuí</vt:lpstr>
      <vt:lpstr>Lajeado</vt:lpstr>
      <vt:lpstr>Palmeira das Missões</vt:lpstr>
      <vt:lpstr>Santa Rosa</vt:lpstr>
      <vt:lpstr>Santa Cruz do Sul</vt:lpstr>
      <vt:lpstr>Santo Angelo</vt:lpstr>
      <vt:lpstr>Erechim</vt:lpstr>
      <vt:lpstr>Alegrete</vt:lpstr>
      <vt:lpstr>Cruz Alta</vt:lpstr>
      <vt:lpstr>Cachoeira do Sul</vt:lpstr>
      <vt:lpstr>Bagé</vt:lpstr>
      <vt:lpstr>Passo Fundo</vt:lpstr>
      <vt:lpstr>Caxias do Sul</vt:lpstr>
      <vt:lpstr>Santa Maria</vt:lpstr>
      <vt:lpstr>Pelotas</vt:lpstr>
      <vt:lpstr>F. Westphalen</vt:lpstr>
      <vt:lpstr>Assistente Adm POA</vt:lpstr>
      <vt:lpstr>Copeiro POA</vt:lpstr>
      <vt:lpstr>Resumo</vt:lpstr>
      <vt:lpstr>Alegrete!Area_de_impressao</vt:lpstr>
      <vt:lpstr>'Assistente Adm POA'!Area_de_impressao</vt:lpstr>
      <vt:lpstr>Bagé!Area_de_impressao</vt:lpstr>
      <vt:lpstr>'Cachoeira do Sul'!Area_de_impressao</vt:lpstr>
      <vt:lpstr>'Caxias do Sul'!Area_de_impressao</vt:lpstr>
      <vt:lpstr>'Copeiro POA'!Area_de_impressao</vt:lpstr>
      <vt:lpstr>'Cruz Alta'!Area_de_impressao</vt:lpstr>
      <vt:lpstr>Erechim!Area_de_impressao</vt:lpstr>
      <vt:lpstr>'F. Westphalen'!Area_de_impressao</vt:lpstr>
      <vt:lpstr>Ijuí!Area_de_impressao</vt:lpstr>
      <vt:lpstr>Lajeado!Area_de_impressao</vt:lpstr>
      <vt:lpstr>Osório!Area_de_impressao</vt:lpstr>
      <vt:lpstr>'Palmeira das Missões'!Area_de_impressao</vt:lpstr>
      <vt:lpstr>'Passo Fundo'!Area_de_impressao</vt:lpstr>
      <vt:lpstr>Pelotas!Area_de_impressao</vt:lpstr>
      <vt:lpstr>'Santa Cruz do Sul'!Area_de_impressao</vt:lpstr>
      <vt:lpstr>'Santa Maria'!Area_de_impressao</vt:lpstr>
      <vt:lpstr>'Santa Rosa'!Area_de_impressao</vt:lpstr>
      <vt:lpstr>'Santo Angelo'!Area_de_impressao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2026-05-21T13:31:30Z</cp:lastPrinted>
  <dcterms:created xsi:type="dcterms:W3CDTF">2019-04-12T20:03:09Z</dcterms:created>
  <dcterms:modified xsi:type="dcterms:W3CDTF">2026-06-23T17:40:54Z</dcterms:modified>
  <dc:language>pt-BR</dc:language>
</cp:coreProperties>
</file>