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C:\Users\thiago.henriques\Desktop\UBS Nova Americana\"/>
    </mc:Choice>
  </mc:AlternateContent>
  <xr:revisionPtr revIDLastSave="0" documentId="13_ncr:1_{826DF7BF-5D68-439D-B47C-E6144D624269}" xr6:coauthVersionLast="47" xr6:coauthVersionMax="47" xr10:uidLastSave="{00000000-0000-0000-0000-000000000000}"/>
  <bookViews>
    <workbookView xWindow="-120" yWindow="-120" windowWidth="29040" windowHeight="15720" xr2:uid="{48F40548-0796-44A9-A688-A625575F363B}"/>
  </bookViews>
  <sheets>
    <sheet name="BDI" sheetId="1" r:id="rId1"/>
    <sheet name="Plan1" sheetId="5" r:id="rId2"/>
    <sheet name="Plan4" sheetId="4" state="hidden" r:id="rId3"/>
  </sheets>
  <definedNames>
    <definedName name="_xlnm.Print_Area" localSheetId="0">BDI!$A$1:$V$34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29" i="1" l="1"/>
  <c r="V30" i="1"/>
  <c r="B28" i="1" s="1"/>
  <c r="V32" i="1"/>
  <c r="V3" i="1"/>
  <c r="V4" i="1"/>
  <c r="V5" i="1"/>
  <c r="V6" i="1"/>
  <c r="M12" i="1"/>
  <c r="J12" i="1"/>
  <c r="S12" i="1"/>
  <c r="M13" i="1"/>
  <c r="J13" i="1"/>
  <c r="S13" i="1"/>
  <c r="M14" i="1"/>
  <c r="J14" i="1"/>
  <c r="S14" i="1"/>
  <c r="M15" i="1"/>
  <c r="S15" i="1"/>
  <c r="J15" i="1"/>
  <c r="M16" i="1"/>
  <c r="J16" i="1"/>
  <c r="S16" i="1"/>
  <c r="M17" i="1"/>
  <c r="J17" i="1"/>
  <c r="S17" i="1"/>
  <c r="M18" i="1"/>
  <c r="S18" i="1"/>
  <c r="J18" i="1"/>
  <c r="M19" i="1"/>
  <c r="S19" i="1"/>
  <c r="G20" i="1"/>
  <c r="G21" i="1"/>
  <c r="G24" i="1"/>
  <c r="J24" i="1"/>
  <c r="B25" i="1"/>
  <c r="M24" i="1"/>
  <c r="S24" i="1"/>
  <c r="P24" i="1"/>
  <c r="P13" i="1"/>
  <c r="P14" i="1"/>
  <c r="P15" i="1"/>
  <c r="P16" i="1"/>
  <c r="P17" i="1"/>
  <c r="P18" i="1"/>
  <c r="P19" i="1"/>
  <c r="P12" i="1"/>
  <c r="T15" i="4"/>
  <c r="I15" i="4"/>
  <c r="J15" i="4"/>
  <c r="K15" i="4"/>
  <c r="L15" i="4"/>
  <c r="M15" i="4"/>
  <c r="N15" i="4"/>
  <c r="O15" i="4"/>
  <c r="P15" i="4"/>
  <c r="Q15" i="4"/>
  <c r="R15" i="4"/>
  <c r="S15" i="4"/>
  <c r="E15" i="4"/>
  <c r="F15" i="4"/>
  <c r="G15" i="4"/>
  <c r="H15" i="4"/>
  <c r="D15" i="4"/>
  <c r="C15" i="4"/>
  <c r="J19" i="1"/>
  <c r="B9" i="1"/>
  <c r="B22" i="1"/>
</calcChain>
</file>

<file path=xl/sharedStrings.xml><?xml version="1.0" encoding="utf-8"?>
<sst xmlns="http://schemas.openxmlformats.org/spreadsheetml/2006/main" count="79" uniqueCount="66">
  <si>
    <t>Tomador</t>
  </si>
  <si>
    <t>Tipo de Obra</t>
  </si>
  <si>
    <t>Parcelas do BDI</t>
  </si>
  <si>
    <t>Declaração Informativa</t>
  </si>
  <si>
    <t>Nome da Obra</t>
  </si>
  <si>
    <t>Município da Obra</t>
  </si>
  <si>
    <t>LIMITES das PARCELAS componentes do BDI conforme Acórdão 2622/2013-TCU</t>
  </si>
  <si>
    <t>3º Quartil</t>
  </si>
  <si>
    <t>AC: taxa de administração central</t>
  </si>
  <si>
    <t>R: taxa de riscos</t>
  </si>
  <si>
    <t>S+G: taxa de seguros e garantias</t>
  </si>
  <si>
    <t>DF: taxa de despesas financeiras</t>
  </si>
  <si>
    <t>L: taxa de lucro/remuneração</t>
  </si>
  <si>
    <t>PIS</t>
  </si>
  <si>
    <t>COFINS</t>
  </si>
  <si>
    <t>LEI DESONERAÇÃO</t>
  </si>
  <si>
    <t>Mín</t>
  </si>
  <si>
    <t>Med.</t>
  </si>
  <si>
    <t>Máx.</t>
  </si>
  <si>
    <t>1º Quartil</t>
  </si>
  <si>
    <t>Mediana</t>
  </si>
  <si>
    <t>I: Percentual de impostos sem a Desoneração</t>
  </si>
  <si>
    <t>'</t>
  </si>
  <si>
    <t>Tipo 1</t>
  </si>
  <si>
    <t>Tipo 2</t>
  </si>
  <si>
    <t>Tipo 3</t>
  </si>
  <si>
    <t>Tipo 4</t>
  </si>
  <si>
    <t>Tipo 5</t>
  </si>
  <si>
    <t>Tipo 6</t>
  </si>
  <si>
    <t>Valor escolhido na Planilha BDI</t>
  </si>
  <si>
    <t>ISSQN</t>
  </si>
  <si>
    <t>BDI Adotado</t>
  </si>
  <si>
    <t>BDIs Adminssíveis por tipo de obra</t>
  </si>
  <si>
    <t>BDI sem Desoneração</t>
  </si>
  <si>
    <r>
      <t>(I</t>
    </r>
    <r>
      <rPr>
        <b/>
        <sz val="5"/>
        <rFont val="Arial"/>
        <family val="2"/>
      </rPr>
      <t>2</t>
    </r>
    <r>
      <rPr>
        <b/>
        <sz val="10"/>
        <rFont val="Arial"/>
        <family val="2"/>
      </rPr>
      <t xml:space="preserve">) - </t>
    </r>
    <r>
      <rPr>
        <sz val="10"/>
        <rFont val="Arial"/>
      </rPr>
      <t>COFINS</t>
    </r>
  </si>
  <si>
    <t>Planilha de Detalhamento do BDI</t>
  </si>
  <si>
    <r>
      <t>(I</t>
    </r>
    <r>
      <rPr>
        <b/>
        <sz val="6"/>
        <rFont val="Arial"/>
        <family val="2"/>
      </rPr>
      <t>1</t>
    </r>
    <r>
      <rPr>
        <b/>
        <sz val="10"/>
        <rFont val="Arial"/>
        <family val="2"/>
      </rPr>
      <t xml:space="preserve">) - </t>
    </r>
    <r>
      <rPr>
        <sz val="10"/>
        <rFont val="Arial"/>
        <family val="2"/>
      </rPr>
      <t>PIS</t>
    </r>
  </si>
  <si>
    <r>
      <t>(I</t>
    </r>
    <r>
      <rPr>
        <b/>
        <sz val="5"/>
        <rFont val="Arial"/>
        <family val="2"/>
      </rPr>
      <t>3</t>
    </r>
    <r>
      <rPr>
        <b/>
        <sz val="10"/>
        <rFont val="Arial"/>
        <family val="2"/>
      </rPr>
      <t xml:space="preserve">) - </t>
    </r>
    <r>
      <rPr>
        <sz val="10"/>
        <rFont val="Arial"/>
      </rPr>
      <t>ISSQN</t>
    </r>
  </si>
  <si>
    <r>
      <t xml:space="preserve">(AC) - </t>
    </r>
    <r>
      <rPr>
        <sz val="9"/>
        <rFont val="Arial"/>
        <family val="2"/>
      </rPr>
      <t>Administração Central</t>
    </r>
  </si>
  <si>
    <r>
      <t xml:space="preserve">(R) - </t>
    </r>
    <r>
      <rPr>
        <sz val="9"/>
        <rFont val="Arial"/>
        <family val="2"/>
      </rPr>
      <t>Risco</t>
    </r>
  </si>
  <si>
    <r>
      <t xml:space="preserve">(DF) - </t>
    </r>
    <r>
      <rPr>
        <sz val="9"/>
        <rFont val="Arial"/>
        <family val="2"/>
      </rPr>
      <t>Despesas Financeiras</t>
    </r>
  </si>
  <si>
    <r>
      <t xml:space="preserve">(L) - </t>
    </r>
    <r>
      <rPr>
        <sz val="9"/>
        <rFont val="Arial"/>
        <family val="2"/>
      </rPr>
      <t>Lucro</t>
    </r>
  </si>
  <si>
    <r>
      <t>(I</t>
    </r>
    <r>
      <rPr>
        <b/>
        <sz val="5"/>
        <rFont val="Arial"/>
        <family val="2"/>
      </rPr>
      <t>4</t>
    </r>
    <r>
      <rPr>
        <b/>
        <sz val="10"/>
        <rFont val="Arial"/>
        <family val="2"/>
      </rPr>
      <t xml:space="preserve">) - </t>
    </r>
    <r>
      <rPr>
        <sz val="10"/>
        <rFont val="Arial"/>
      </rPr>
      <t>Contrib. Previdenciária</t>
    </r>
  </si>
  <si>
    <t>Limites das parcelas do BDI para obras do tipo acima selecionado.
Acórdão TCU 2622/2013</t>
  </si>
  <si>
    <t>Construção de edifícios</t>
  </si>
  <si>
    <t>Construção de rodovias e ferrovias</t>
  </si>
  <si>
    <t>Construção de redes de abastecimento de água, coleta de esgoto e construções correlatas</t>
  </si>
  <si>
    <t>Construção e manutenção de estações e redes de distribuição de energia elétrica</t>
  </si>
  <si>
    <t>Obras portuárias, marítimas e fluviais</t>
  </si>
  <si>
    <t>Fornecimento de materiais e equipamentos</t>
  </si>
  <si>
    <t>Orçamento SEM A DESONERAÇÃO prevista na Lei 12.844/2013</t>
  </si>
  <si>
    <t>Opção</t>
  </si>
  <si>
    <t>Contribuição Previdenciária</t>
  </si>
  <si>
    <t>Nº do Contrato de Repasse</t>
  </si>
  <si>
    <t>Limites do valor do BDI para obras do tipo acima selecionado.
Acórdão TCU 2622/2013</t>
  </si>
  <si>
    <t>Valor para simples conferência do enquadramento do BDI nos limites estabelecidos pelo Acórdão TCU 2622/2013</t>
  </si>
  <si>
    <t>Orçamento COM A DESONERAÇÃO prevista na Lei 12.844/2013</t>
  </si>
  <si>
    <t>Valor percentual adotado</t>
  </si>
  <si>
    <r>
      <t xml:space="preserve">(S) + (G) - </t>
    </r>
    <r>
      <rPr>
        <sz val="9"/>
        <rFont val="Arial"/>
        <family val="2"/>
      </rPr>
      <t>Seguro e Garantia</t>
    </r>
  </si>
  <si>
    <t>ALVORADA/RS</t>
  </si>
  <si>
    <t>Declaro, para fins de recolhimento de ISS incidente sobre esta obra, que o imposto será apurado e recolhido, conforme a base de cálculo prevista na legislação municipal de Alvorada/RS. Código Tributário Municipal Lei n°2586/2012. Cabe salientar que a empresa deverá apresentar a sua planilha de composição de BDI conforme seu enquadramento.</t>
  </si>
  <si>
    <t>PREFEITURA MUNICPAL DE ALVORADA/RS</t>
  </si>
  <si>
    <t xml:space="preserve">RRT N.º </t>
  </si>
  <si>
    <t>Processo para contratação de empresa especializada para troca da cobertura, reforma interna, adequação de acessibilidade, execução calçada, entre outros.</t>
  </si>
  <si>
    <t>UBS Nova Americana</t>
  </si>
  <si>
    <t>Arq. Msc. Dr. Eng. Civil - Thiago dos Santos Henriques - CAU/RS 65.666-6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</si>
</sst>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#,##0.00_ ;\-#,##0.00\ "/>
  </numFmts>
  <fonts count="27" x14ac:knownFonts="1">
    <font>
      <sz val="10"/>
      <name val="Arial"/>
    </font>
    <font>
      <sz val="10"/>
      <name val="Arial"/>
    </font>
    <font>
      <b/>
      <sz val="14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6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5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sz val="9"/>
      <color indexed="9"/>
      <name val="Arial"/>
      <family val="2"/>
    </font>
    <font>
      <b/>
      <sz val="10"/>
      <color indexed="9"/>
      <name val="Arial"/>
      <family val="2"/>
    </font>
    <font>
      <b/>
      <sz val="11"/>
      <color indexed="9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b/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8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2">
    <xf numFmtId="0" fontId="0" fillId="0" borderId="0" xfId="0"/>
    <xf numFmtId="0" fontId="0" fillId="0" borderId="1" xfId="0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43" fontId="0" fillId="0" borderId="4" xfId="1" applyFont="1" applyBorder="1" applyAlignment="1" applyProtection="1">
      <alignment horizontal="center" vertical="center"/>
      <protection hidden="1"/>
    </xf>
    <xf numFmtId="43" fontId="0" fillId="0" borderId="5" xfId="1" applyFont="1" applyBorder="1" applyAlignment="1" applyProtection="1">
      <alignment horizontal="center" vertical="center"/>
      <protection hidden="1"/>
    </xf>
    <xf numFmtId="43" fontId="0" fillId="0" borderId="6" xfId="1" applyFont="1" applyBorder="1" applyAlignment="1" applyProtection="1">
      <alignment horizontal="center" vertical="center"/>
      <protection hidden="1"/>
    </xf>
    <xf numFmtId="43" fontId="0" fillId="0" borderId="7" xfId="1" applyFont="1" applyBorder="1" applyAlignment="1" applyProtection="1">
      <alignment horizontal="center" vertical="center"/>
      <protection hidden="1"/>
    </xf>
    <xf numFmtId="43" fontId="0" fillId="0" borderId="8" xfId="1" applyFont="1" applyBorder="1" applyAlignment="1" applyProtection="1">
      <alignment horizontal="center" vertical="center"/>
      <protection hidden="1"/>
    </xf>
    <xf numFmtId="43" fontId="0" fillId="0" borderId="9" xfId="1" applyFont="1" applyBorder="1" applyAlignment="1" applyProtection="1">
      <alignment horizontal="center" vertical="center"/>
      <protection hidden="1"/>
    </xf>
    <xf numFmtId="43" fontId="0" fillId="0" borderId="0" xfId="0" applyNumberFormat="1"/>
    <xf numFmtId="0" fontId="0" fillId="0" borderId="0" xfId="0" quotePrefix="1"/>
    <xf numFmtId="0" fontId="0" fillId="0" borderId="10" xfId="0" applyBorder="1" applyAlignment="1" applyProtection="1">
      <alignment horizontal="left" vertical="center"/>
      <protection hidden="1"/>
    </xf>
    <xf numFmtId="0" fontId="0" fillId="0" borderId="11" xfId="0" applyBorder="1" applyAlignment="1" applyProtection="1">
      <alignment horizontal="left" vertical="center"/>
      <protection hidden="1"/>
    </xf>
    <xf numFmtId="0" fontId="0" fillId="0" borderId="12" xfId="0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 wrapText="1"/>
      <protection hidden="1"/>
    </xf>
    <xf numFmtId="0" fontId="4" fillId="2" borderId="14" xfId="0" applyFont="1" applyFill="1" applyBorder="1" applyAlignment="1">
      <alignment horizontal="center"/>
    </xf>
    <xf numFmtId="43" fontId="0" fillId="0" borderId="15" xfId="1" applyFont="1" applyBorder="1" applyAlignment="1" applyProtection="1">
      <alignment horizontal="center" vertical="center"/>
      <protection hidden="1"/>
    </xf>
    <xf numFmtId="43" fontId="0" fillId="0" borderId="16" xfId="1" applyFont="1" applyBorder="1" applyAlignment="1" applyProtection="1">
      <alignment horizontal="center" vertical="center"/>
      <protection hidden="1"/>
    </xf>
    <xf numFmtId="43" fontId="0" fillId="0" borderId="17" xfId="1" applyFont="1" applyBorder="1" applyAlignment="1" applyProtection="1">
      <alignment horizontal="center" vertical="center"/>
      <protection hidden="1"/>
    </xf>
    <xf numFmtId="164" fontId="0" fillId="2" borderId="18" xfId="1" applyNumberFormat="1" applyFont="1" applyFill="1" applyBorder="1" applyAlignment="1" applyProtection="1">
      <alignment horizontal="center" vertical="center"/>
      <protection hidden="1"/>
    </xf>
    <xf numFmtId="164" fontId="0" fillId="2" borderId="19" xfId="1" applyNumberFormat="1" applyFont="1" applyFill="1" applyBorder="1" applyAlignment="1" applyProtection="1">
      <alignment horizontal="center" vertical="center"/>
      <protection hidden="1"/>
    </xf>
    <xf numFmtId="164" fontId="0" fillId="2" borderId="20" xfId="1" applyNumberFormat="1" applyFont="1" applyFill="1" applyBorder="1" applyAlignment="1" applyProtection="1">
      <alignment horizontal="center" vertical="center"/>
      <protection hidden="1"/>
    </xf>
    <xf numFmtId="0" fontId="4" fillId="2" borderId="21" xfId="0" applyFont="1" applyFill="1" applyBorder="1" applyAlignment="1">
      <alignment horizontal="center"/>
    </xf>
    <xf numFmtId="0" fontId="1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3" borderId="5" xfId="0" applyFont="1" applyFill="1" applyBorder="1" applyAlignment="1">
      <alignment horizontal="left" vertical="center"/>
    </xf>
    <xf numFmtId="0" fontId="10" fillId="3" borderId="22" xfId="0" applyFont="1" applyFill="1" applyBorder="1" applyAlignment="1">
      <alignment horizontal="left" vertical="center"/>
    </xf>
    <xf numFmtId="0" fontId="10" fillId="3" borderId="23" xfId="0" applyFont="1" applyFill="1" applyBorder="1" applyAlignment="1">
      <alignment horizontal="left" vertical="center"/>
    </xf>
    <xf numFmtId="0" fontId="10" fillId="3" borderId="24" xfId="0" applyFont="1" applyFill="1" applyBorder="1" applyAlignment="1">
      <alignment horizontal="left" vertical="center"/>
    </xf>
    <xf numFmtId="0" fontId="24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0" fillId="0" borderId="0" xfId="0" applyAlignment="1">
      <alignment vertical="center"/>
    </xf>
    <xf numFmtId="0" fontId="17" fillId="0" borderId="0" xfId="0" applyFont="1" applyAlignment="1">
      <alignment vertical="center"/>
    </xf>
    <xf numFmtId="0" fontId="0" fillId="0" borderId="13" xfId="0" applyBorder="1" applyAlignment="1">
      <alignment vertical="center"/>
    </xf>
    <xf numFmtId="0" fontId="0" fillId="0" borderId="25" xfId="0" applyBorder="1" applyAlignment="1">
      <alignment vertical="center"/>
    </xf>
    <xf numFmtId="0" fontId="8" fillId="0" borderId="25" xfId="0" applyFont="1" applyBorder="1" applyAlignment="1">
      <alignment vertical="center"/>
    </xf>
    <xf numFmtId="0" fontId="8" fillId="0" borderId="26" xfId="0" applyFont="1" applyBorder="1" applyAlignment="1">
      <alignment vertical="center"/>
    </xf>
    <xf numFmtId="0" fontId="8" fillId="0" borderId="27" xfId="0" applyFont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3" fillId="0" borderId="29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43" fontId="3" fillId="0" borderId="25" xfId="1" applyFont="1" applyFill="1" applyBorder="1" applyAlignment="1" applyProtection="1">
      <alignment horizontal="center" vertical="center" wrapText="1"/>
    </xf>
    <xf numFmtId="43" fontId="3" fillId="0" borderId="30" xfId="1" applyFont="1" applyFill="1" applyBorder="1" applyAlignment="1" applyProtection="1">
      <alignment horizontal="center" vertical="center" wrapText="1"/>
    </xf>
    <xf numFmtId="0" fontId="25" fillId="0" borderId="24" xfId="0" applyFont="1" applyBorder="1" applyAlignment="1">
      <alignment horizontal="center" vertical="center"/>
    </xf>
    <xf numFmtId="0" fontId="7" fillId="0" borderId="31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7" fillId="4" borderId="5" xfId="0" applyFont="1" applyFill="1" applyBorder="1" applyAlignment="1" applyProtection="1">
      <alignment horizontal="left" vertical="center"/>
      <protection locked="0"/>
    </xf>
    <xf numFmtId="0" fontId="7" fillId="4" borderId="22" xfId="0" applyFont="1" applyFill="1" applyBorder="1" applyAlignment="1" applyProtection="1">
      <alignment horizontal="left" vertical="center"/>
      <protection locked="0"/>
    </xf>
    <xf numFmtId="0" fontId="21" fillId="5" borderId="0" xfId="0" applyFont="1" applyFill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43" fontId="3" fillId="0" borderId="35" xfId="1" applyFont="1" applyFill="1" applyBorder="1" applyAlignment="1" applyProtection="1">
      <alignment horizontal="center" vertical="center" wrapText="1"/>
    </xf>
    <xf numFmtId="43" fontId="3" fillId="0" borderId="36" xfId="1" applyFont="1" applyFill="1" applyBorder="1" applyAlignment="1" applyProtection="1">
      <alignment horizontal="center" vertical="center" wrapText="1"/>
    </xf>
    <xf numFmtId="43" fontId="3" fillId="0" borderId="23" xfId="1" applyFont="1" applyFill="1" applyBorder="1" applyAlignment="1" applyProtection="1">
      <alignment horizontal="center" vertical="center" wrapText="1"/>
    </xf>
    <xf numFmtId="43" fontId="3" fillId="0" borderId="24" xfId="1" applyFont="1" applyFill="1" applyBorder="1" applyAlignment="1" applyProtection="1">
      <alignment horizontal="center" vertical="center" wrapText="1"/>
    </xf>
    <xf numFmtId="43" fontId="3" fillId="0" borderId="37" xfId="1" applyFont="1" applyFill="1" applyBorder="1" applyAlignment="1" applyProtection="1">
      <alignment horizontal="center" vertical="center" wrapText="1"/>
    </xf>
    <xf numFmtId="0" fontId="25" fillId="0" borderId="38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3" fillId="4" borderId="31" xfId="0" applyFont="1" applyFill="1" applyBorder="1" applyAlignment="1" applyProtection="1">
      <alignment horizontal="center" vertical="center"/>
      <protection locked="0"/>
    </xf>
    <xf numFmtId="0" fontId="25" fillId="4" borderId="5" xfId="0" applyFont="1" applyFill="1" applyBorder="1" applyAlignment="1" applyProtection="1">
      <alignment horizontal="center" vertical="center"/>
      <protection locked="0"/>
    </xf>
    <xf numFmtId="0" fontId="26" fillId="0" borderId="0" xfId="0" applyFont="1" applyAlignment="1">
      <alignment horizontal="center" vertical="center"/>
    </xf>
    <xf numFmtId="0" fontId="7" fillId="4" borderId="33" xfId="0" applyFont="1" applyFill="1" applyBorder="1" applyAlignment="1" applyProtection="1">
      <alignment horizontal="left" vertical="center"/>
      <protection locked="0"/>
    </xf>
    <xf numFmtId="0" fontId="7" fillId="4" borderId="34" xfId="0" applyFont="1" applyFill="1" applyBorder="1" applyAlignment="1" applyProtection="1">
      <alignment horizontal="left" vertical="center"/>
      <protection locked="0"/>
    </xf>
    <xf numFmtId="0" fontId="19" fillId="4" borderId="5" xfId="0" applyFont="1" applyFill="1" applyBorder="1" applyAlignment="1" applyProtection="1">
      <alignment horizontal="left" vertical="center" wrapText="1"/>
      <protection locked="0"/>
    </xf>
    <xf numFmtId="0" fontId="19" fillId="4" borderId="22" xfId="0" applyFont="1" applyFill="1" applyBorder="1" applyAlignment="1" applyProtection="1">
      <alignment horizontal="left" vertical="center" wrapText="1"/>
      <protection locked="0"/>
    </xf>
    <xf numFmtId="0" fontId="7" fillId="0" borderId="32" xfId="0" applyFont="1" applyBorder="1" applyAlignment="1">
      <alignment horizontal="left" vertical="center"/>
    </xf>
    <xf numFmtId="0" fontId="7" fillId="0" borderId="33" xfId="0" applyFont="1" applyBorder="1" applyAlignment="1">
      <alignment horizontal="left" vertical="center"/>
    </xf>
    <xf numFmtId="0" fontId="25" fillId="2" borderId="33" xfId="0" applyFont="1" applyFill="1" applyBorder="1" applyAlignment="1">
      <alignment horizontal="center" vertical="center" wrapText="1"/>
    </xf>
    <xf numFmtId="0" fontId="25" fillId="2" borderId="34" xfId="0" applyFont="1" applyFill="1" applyBorder="1" applyAlignment="1">
      <alignment horizontal="center" vertical="center" wrapText="1"/>
    </xf>
    <xf numFmtId="0" fontId="25" fillId="2" borderId="31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43" fontId="5" fillId="4" borderId="39" xfId="1" applyFont="1" applyFill="1" applyBorder="1" applyAlignment="1" applyProtection="1">
      <alignment horizontal="center" vertical="center" wrapText="1"/>
      <protection locked="0"/>
    </xf>
    <xf numFmtId="43" fontId="5" fillId="4" borderId="40" xfId="1" applyFont="1" applyFill="1" applyBorder="1" applyAlignment="1" applyProtection="1">
      <alignment horizontal="center" vertical="center" wrapText="1"/>
      <protection locked="0"/>
    </xf>
    <xf numFmtId="43" fontId="5" fillId="4" borderId="41" xfId="1" applyFont="1" applyFill="1" applyBorder="1" applyAlignment="1" applyProtection="1">
      <alignment horizontal="center" vertical="center" wrapText="1"/>
      <protection locked="0"/>
    </xf>
    <xf numFmtId="43" fontId="3" fillId="0" borderId="42" xfId="1" applyFont="1" applyFill="1" applyBorder="1" applyAlignment="1" applyProtection="1">
      <alignment horizontal="center" vertical="center" wrapText="1"/>
    </xf>
    <xf numFmtId="43" fontId="3" fillId="0" borderId="43" xfId="1" applyFont="1" applyFill="1" applyBorder="1" applyAlignment="1" applyProtection="1">
      <alignment horizontal="center" vertical="center" wrapText="1"/>
    </xf>
    <xf numFmtId="43" fontId="3" fillId="0" borderId="5" xfId="1" applyFont="1" applyFill="1" applyBorder="1" applyAlignment="1" applyProtection="1">
      <alignment horizontal="center" vertical="center" wrapText="1"/>
    </xf>
    <xf numFmtId="43" fontId="3" fillId="0" borderId="22" xfId="1" applyFont="1" applyFill="1" applyBorder="1" applyAlignment="1" applyProtection="1">
      <alignment horizontal="center" vertical="center" wrapText="1"/>
    </xf>
    <xf numFmtId="43" fontId="3" fillId="0" borderId="31" xfId="1" applyFont="1" applyFill="1" applyBorder="1" applyAlignment="1" applyProtection="1">
      <alignment horizontal="center" vertical="center" wrapText="1"/>
    </xf>
    <xf numFmtId="43" fontId="3" fillId="0" borderId="44" xfId="1" applyFont="1" applyFill="1" applyBorder="1" applyAlignment="1" applyProtection="1">
      <alignment horizontal="center" vertical="center" wrapText="1"/>
    </xf>
    <xf numFmtId="43" fontId="3" fillId="0" borderId="45" xfId="1" applyFont="1" applyFill="1" applyBorder="1" applyAlignment="1" applyProtection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9" fillId="2" borderId="47" xfId="0" applyFont="1" applyFill="1" applyBorder="1" applyAlignment="1">
      <alignment horizontal="center" vertical="center" wrapText="1"/>
    </xf>
    <xf numFmtId="0" fontId="9" fillId="2" borderId="48" xfId="0" applyFont="1" applyFill="1" applyBorder="1" applyAlignment="1">
      <alignment horizontal="center" vertical="center" wrapText="1"/>
    </xf>
    <xf numFmtId="0" fontId="9" fillId="2" borderId="49" xfId="0" applyFont="1" applyFill="1" applyBorder="1" applyAlignment="1">
      <alignment horizontal="center" vertical="center" wrapText="1"/>
    </xf>
    <xf numFmtId="0" fontId="9" fillId="2" borderId="50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51" xfId="0" applyFont="1" applyFill="1" applyBorder="1" applyAlignment="1">
      <alignment horizontal="center" vertical="center" wrapText="1"/>
    </xf>
    <xf numFmtId="0" fontId="18" fillId="0" borderId="52" xfId="0" applyFont="1" applyBorder="1" applyAlignment="1">
      <alignment horizontal="left" vertical="center" wrapText="1"/>
    </xf>
    <xf numFmtId="0" fontId="19" fillId="0" borderId="44" xfId="0" applyFont="1" applyBorder="1" applyAlignment="1">
      <alignment horizontal="left" vertical="center" wrapText="1"/>
    </xf>
    <xf numFmtId="43" fontId="5" fillId="4" borderId="53" xfId="1" applyFont="1" applyFill="1" applyBorder="1" applyAlignment="1" applyProtection="1">
      <alignment horizontal="center" vertical="center" wrapText="1"/>
      <protection locked="0"/>
    </xf>
    <xf numFmtId="43" fontId="5" fillId="4" borderId="54" xfId="1" applyFont="1" applyFill="1" applyBorder="1" applyAlignment="1" applyProtection="1">
      <alignment horizontal="center" vertical="center" wrapText="1"/>
      <protection locked="0"/>
    </xf>
    <xf numFmtId="43" fontId="5" fillId="4" borderId="55" xfId="1" applyFont="1" applyFill="1" applyBorder="1" applyAlignment="1" applyProtection="1">
      <alignment horizontal="center" vertical="center" wrapText="1"/>
      <protection locked="0"/>
    </xf>
    <xf numFmtId="0" fontId="18" fillId="0" borderId="56" xfId="0" applyFont="1" applyBorder="1" applyAlignment="1">
      <alignment horizontal="left" vertical="center" wrapText="1"/>
    </xf>
    <xf numFmtId="0" fontId="19" fillId="0" borderId="42" xfId="0" applyFont="1" applyBorder="1" applyAlignment="1">
      <alignment horizontal="left" vertical="center" wrapText="1"/>
    </xf>
    <xf numFmtId="0" fontId="9" fillId="2" borderId="57" xfId="0" applyFont="1" applyFill="1" applyBorder="1" applyAlignment="1">
      <alignment horizontal="center" vertical="center"/>
    </xf>
    <xf numFmtId="0" fontId="9" fillId="2" borderId="49" xfId="0" applyFont="1" applyFill="1" applyBorder="1" applyAlignment="1">
      <alignment horizontal="center" vertical="center"/>
    </xf>
    <xf numFmtId="0" fontId="9" fillId="2" borderId="58" xfId="0" applyFont="1" applyFill="1" applyBorder="1" applyAlignment="1">
      <alignment horizontal="center" vertical="center"/>
    </xf>
    <xf numFmtId="0" fontId="9" fillId="2" borderId="47" xfId="0" applyFont="1" applyFill="1" applyBorder="1" applyAlignment="1">
      <alignment horizontal="center" vertical="center"/>
    </xf>
    <xf numFmtId="0" fontId="25" fillId="2" borderId="22" xfId="0" applyFont="1" applyFill="1" applyBorder="1" applyAlignment="1">
      <alignment horizontal="center" vertical="center" wrapText="1"/>
    </xf>
    <xf numFmtId="0" fontId="9" fillId="0" borderId="56" xfId="0" applyFont="1" applyBorder="1" applyAlignment="1">
      <alignment horizontal="left" vertical="center" wrapText="1"/>
    </xf>
    <xf numFmtId="0" fontId="10" fillId="0" borderId="42" xfId="0" applyFont="1" applyBorder="1" applyAlignment="1">
      <alignment horizontal="left" vertical="center" wrapText="1"/>
    </xf>
    <xf numFmtId="0" fontId="7" fillId="0" borderId="59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43" fontId="2" fillId="2" borderId="61" xfId="1" applyFont="1" applyFill="1" applyBorder="1" applyAlignment="1" applyProtection="1">
      <alignment horizontal="center" vertical="center" wrapText="1"/>
    </xf>
    <xf numFmtId="43" fontId="2" fillId="2" borderId="62" xfId="1" applyFont="1" applyFill="1" applyBorder="1" applyAlignment="1" applyProtection="1">
      <alignment horizontal="center" vertical="center" wrapText="1"/>
    </xf>
    <xf numFmtId="43" fontId="2" fillId="2" borderId="63" xfId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 vertical="center"/>
    </xf>
    <xf numFmtId="14" fontId="7" fillId="4" borderId="5" xfId="0" applyNumberFormat="1" applyFont="1" applyFill="1" applyBorder="1" applyAlignment="1" applyProtection="1">
      <alignment horizontal="center" vertical="center"/>
      <protection locked="0"/>
    </xf>
    <xf numFmtId="14" fontId="7" fillId="4" borderId="22" xfId="0" applyNumberFormat="1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43" fontId="3" fillId="0" borderId="29" xfId="1" applyFont="1" applyFill="1" applyBorder="1" applyAlignment="1" applyProtection="1">
      <alignment horizontal="center" vertical="center" wrapText="1"/>
    </xf>
    <xf numFmtId="43" fontId="3" fillId="0" borderId="64" xfId="1" applyFont="1" applyFill="1" applyBorder="1" applyAlignment="1" applyProtection="1">
      <alignment horizontal="center" vertical="center" wrapText="1"/>
    </xf>
    <xf numFmtId="43" fontId="3" fillId="0" borderId="65" xfId="1" applyFont="1" applyFill="1" applyBorder="1" applyAlignment="1" applyProtection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7" fillId="4" borderId="33" xfId="0" applyFont="1" applyFill="1" applyBorder="1" applyAlignment="1" applyProtection="1">
      <alignment horizontal="center" vertical="center"/>
      <protection locked="0"/>
    </xf>
    <xf numFmtId="0" fontId="8" fillId="4" borderId="33" xfId="0" applyFont="1" applyFill="1" applyBorder="1" applyAlignment="1" applyProtection="1">
      <alignment horizontal="center" vertical="center"/>
      <protection locked="0"/>
    </xf>
    <xf numFmtId="0" fontId="8" fillId="4" borderId="34" xfId="0" applyFont="1" applyFill="1" applyBorder="1" applyAlignment="1" applyProtection="1">
      <alignment horizontal="center" vertical="center"/>
      <protection locked="0"/>
    </xf>
    <xf numFmtId="0" fontId="7" fillId="0" borderId="29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3" fillId="0" borderId="29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9" fillId="0" borderId="66" xfId="0" applyFont="1" applyBorder="1" applyAlignment="1">
      <alignment horizontal="left" vertical="center" wrapText="1"/>
    </xf>
    <xf numFmtId="0" fontId="10" fillId="0" borderId="67" xfId="0" applyFont="1" applyBorder="1" applyAlignment="1">
      <alignment horizontal="left" vertical="center" wrapText="1"/>
    </xf>
    <xf numFmtId="165" fontId="5" fillId="0" borderId="68" xfId="1" applyNumberFormat="1" applyFont="1" applyFill="1" applyBorder="1" applyAlignment="1" applyProtection="1">
      <alignment horizontal="right" vertical="center" wrapText="1"/>
    </xf>
    <xf numFmtId="165" fontId="5" fillId="0" borderId="69" xfId="1" applyNumberFormat="1" applyFont="1" applyFill="1" applyBorder="1" applyAlignment="1" applyProtection="1">
      <alignment horizontal="right" vertical="center" wrapText="1"/>
    </xf>
    <xf numFmtId="165" fontId="5" fillId="0" borderId="70" xfId="1" applyNumberFormat="1" applyFont="1" applyFill="1" applyBorder="1" applyAlignment="1" applyProtection="1">
      <alignment horizontal="right" vertical="center" wrapText="1"/>
    </xf>
    <xf numFmtId="0" fontId="2" fillId="2" borderId="71" xfId="0" applyFont="1" applyFill="1" applyBorder="1" applyAlignment="1">
      <alignment horizontal="center" vertical="center" wrapText="1"/>
    </xf>
    <xf numFmtId="0" fontId="2" fillId="2" borderId="72" xfId="0" applyFont="1" applyFill="1" applyBorder="1" applyAlignment="1">
      <alignment horizontal="center" vertical="center" wrapText="1"/>
    </xf>
    <xf numFmtId="0" fontId="2" fillId="2" borderId="73" xfId="0" applyFont="1" applyFill="1" applyBorder="1" applyAlignment="1">
      <alignment horizontal="center" vertical="center" wrapText="1"/>
    </xf>
    <xf numFmtId="43" fontId="0" fillId="0" borderId="74" xfId="1" applyFont="1" applyBorder="1" applyAlignment="1"/>
    <xf numFmtId="43" fontId="0" fillId="0" borderId="75" xfId="1" applyFont="1" applyBorder="1" applyAlignment="1"/>
    <xf numFmtId="43" fontId="0" fillId="0" borderId="76" xfId="1" applyFont="1" applyBorder="1" applyAlignment="1">
      <alignment horizontal="center"/>
    </xf>
    <xf numFmtId="43" fontId="0" fillId="0" borderId="74" xfId="1" applyFont="1" applyBorder="1" applyAlignment="1">
      <alignment horizontal="center"/>
    </xf>
    <xf numFmtId="43" fontId="0" fillId="0" borderId="77" xfId="1" applyFont="1" applyBorder="1" applyAlignment="1">
      <alignment horizontal="center"/>
    </xf>
    <xf numFmtId="43" fontId="0" fillId="0" borderId="78" xfId="1" applyFont="1" applyBorder="1" applyAlignment="1">
      <alignment horizontal="center"/>
    </xf>
    <xf numFmtId="43" fontId="0" fillId="0" borderId="78" xfId="1" applyFont="1" applyBorder="1" applyAlignment="1"/>
    <xf numFmtId="43" fontId="0" fillId="0" borderId="79" xfId="1" applyFont="1" applyBorder="1" applyAlignment="1"/>
    <xf numFmtId="0" fontId="4" fillId="0" borderId="27" xfId="0" applyFont="1" applyBorder="1" applyAlignment="1">
      <alignment horizontal="center"/>
    </xf>
    <xf numFmtId="43" fontId="0" fillId="0" borderId="80" xfId="1" applyFont="1" applyBorder="1" applyAlignment="1">
      <alignment horizontal="center"/>
    </xf>
    <xf numFmtId="43" fontId="0" fillId="0" borderId="81" xfId="1" applyFont="1" applyBorder="1" applyAlignment="1">
      <alignment horizontal="center"/>
    </xf>
    <xf numFmtId="43" fontId="0" fillId="0" borderId="81" xfId="1" applyFont="1" applyBorder="1" applyAlignment="1"/>
    <xf numFmtId="43" fontId="0" fillId="0" borderId="82" xfId="1" applyFont="1" applyBorder="1" applyAlignment="1"/>
    <xf numFmtId="0" fontId="0" fillId="2" borderId="61" xfId="0" applyFill="1" applyBorder="1" applyAlignment="1">
      <alignment horizontal="center"/>
    </xf>
    <xf numFmtId="0" fontId="0" fillId="2" borderId="62" xfId="0" applyFill="1" applyBorder="1" applyAlignment="1">
      <alignment horizontal="center"/>
    </xf>
    <xf numFmtId="0" fontId="0" fillId="2" borderId="63" xfId="0" applyFill="1" applyBorder="1" applyAlignment="1">
      <alignment horizontal="center"/>
    </xf>
    <xf numFmtId="0" fontId="0" fillId="0" borderId="10" xfId="0" applyBorder="1" applyAlignment="1" applyProtection="1">
      <alignment horizontal="left" vertical="center"/>
      <protection hidden="1"/>
    </xf>
    <xf numFmtId="0" fontId="0" fillId="0" borderId="83" xfId="0" applyBorder="1" applyAlignment="1" applyProtection="1">
      <alignment horizontal="left" vertical="center"/>
      <protection hidden="1"/>
    </xf>
    <xf numFmtId="0" fontId="0" fillId="0" borderId="84" xfId="0" applyBorder="1" applyAlignment="1" applyProtection="1">
      <alignment horizontal="left" vertical="center"/>
      <protection hidden="1"/>
    </xf>
    <xf numFmtId="0" fontId="0" fillId="0" borderId="11" xfId="0" applyBorder="1" applyAlignment="1" applyProtection="1">
      <alignment horizontal="left" vertical="center"/>
      <protection hidden="1"/>
    </xf>
    <xf numFmtId="0" fontId="0" fillId="0" borderId="72" xfId="0" applyBorder="1" applyAlignment="1" applyProtection="1">
      <alignment horizontal="left" vertical="center"/>
      <protection hidden="1"/>
    </xf>
    <xf numFmtId="0" fontId="0" fillId="0" borderId="73" xfId="0" applyBorder="1" applyAlignment="1" applyProtection="1">
      <alignment horizontal="left" vertical="center"/>
      <protection hidden="1"/>
    </xf>
    <xf numFmtId="0" fontId="4" fillId="2" borderId="13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83" xfId="0" applyBorder="1" applyAlignment="1">
      <alignment horizontal="left"/>
    </xf>
    <xf numFmtId="0" fontId="0" fillId="0" borderId="84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85" xfId="0" applyBorder="1" applyAlignment="1">
      <alignment horizontal="left"/>
    </xf>
    <xf numFmtId="0" fontId="0" fillId="0" borderId="86" xfId="0" applyBorder="1" applyAlignment="1">
      <alignment horizontal="left"/>
    </xf>
    <xf numFmtId="0" fontId="4" fillId="2" borderId="10" xfId="0" applyFont="1" applyFill="1" applyBorder="1" applyAlignment="1" applyProtection="1">
      <alignment horizontal="left" vertical="center"/>
      <protection hidden="1"/>
    </xf>
    <xf numFmtId="0" fontId="4" fillId="2" borderId="83" xfId="0" applyFont="1" applyFill="1" applyBorder="1" applyAlignment="1" applyProtection="1">
      <alignment horizontal="left" vertical="center"/>
      <protection hidden="1"/>
    </xf>
    <xf numFmtId="0" fontId="4" fillId="2" borderId="84" xfId="0" applyFont="1" applyFill="1" applyBorder="1" applyAlignment="1" applyProtection="1">
      <alignment horizontal="left" vertical="center"/>
      <protection hidden="1"/>
    </xf>
    <xf numFmtId="0" fontId="0" fillId="0" borderId="12" xfId="0" applyBorder="1" applyAlignment="1" applyProtection="1">
      <alignment horizontal="left" vertical="center"/>
      <protection hidden="1"/>
    </xf>
    <xf numFmtId="0" fontId="0" fillId="0" borderId="85" xfId="0" applyBorder="1" applyAlignment="1" applyProtection="1">
      <alignment horizontal="left" vertical="center"/>
      <protection hidden="1"/>
    </xf>
    <xf numFmtId="0" fontId="0" fillId="0" borderId="86" xfId="0" applyBorder="1" applyAlignment="1" applyProtection="1">
      <alignment horizontal="left" vertical="center"/>
      <protection hidden="1"/>
    </xf>
  </cellXfs>
  <cellStyles count="2">
    <cellStyle name="Normal" xfId="0" builtinId="0"/>
    <cellStyle name="Vírgula" xfId="1" builtinId="3"/>
  </cellStyles>
  <dxfs count="10">
    <dxf>
      <font>
        <b/>
        <i val="0"/>
        <color auto="1"/>
      </font>
      <fill>
        <patternFill>
          <bgColor indexed="51"/>
        </patternFill>
      </fill>
    </dxf>
    <dxf>
      <font>
        <b/>
        <i val="0"/>
        <color auto="1"/>
      </font>
      <fill>
        <patternFill>
          <bgColor indexed="51"/>
        </patternFill>
      </fill>
    </dxf>
    <dxf>
      <font>
        <b/>
        <i val="0"/>
        <color auto="1"/>
      </font>
      <fill>
        <patternFill>
          <bgColor indexed="51"/>
        </patternFill>
      </fill>
    </dxf>
    <dxf>
      <font>
        <b/>
        <i val="0"/>
        <color auto="1"/>
      </font>
      <fill>
        <patternFill>
          <bgColor indexed="51"/>
        </patternFill>
      </fill>
    </dxf>
    <dxf>
      <font>
        <b/>
        <i val="0"/>
        <color auto="1"/>
      </font>
      <fill>
        <patternFill>
          <bgColor indexed="51"/>
        </patternFill>
      </fill>
    </dxf>
    <dxf>
      <font>
        <b/>
        <i val="0"/>
        <color auto="1"/>
      </font>
      <fill>
        <patternFill>
          <bgColor indexed="51"/>
        </patternFill>
      </fill>
    </dxf>
    <dxf>
      <font>
        <b/>
        <i val="0"/>
        <strike val="0"/>
        <condense val="0"/>
        <extend val="0"/>
        <color indexed="16"/>
      </font>
      <fill>
        <patternFill>
          <bgColor indexed="13"/>
        </patternFill>
      </fill>
    </dxf>
    <dxf>
      <font>
        <b/>
        <i val="0"/>
        <condense val="0"/>
        <extend val="0"/>
        <color indexed="16"/>
      </font>
      <fill>
        <patternFill>
          <bgColor indexed="13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60"/>
      </font>
      <fill>
        <patternFill>
          <bgColor indexed="13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b/>
        <i val="0"/>
        <condense val="0"/>
        <extend val="0"/>
        <color indexed="60"/>
      </font>
      <fill>
        <patternFill>
          <bgColor indexed="13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Plan4!$B$17" fmlaRange="Plan4!$C$19:$C$24" noThreeD="1" sel="1" val="0"/>
</file>

<file path=xl/ctrlProps/ctrlProp2.xml><?xml version="1.0" encoding="utf-8"?>
<formControlPr xmlns="http://schemas.microsoft.com/office/spreadsheetml/2009/9/main" objectType="Drop" dropLines="2" dropStyle="combo" dx="22" fmlaLink="Plan4!$B$26" fmlaRange="Plan4!$C$28:$C$29" noThreeD="1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</xdr:colOff>
      <xdr:row>19</xdr:row>
      <xdr:rowOff>57150</xdr:rowOff>
    </xdr:from>
    <xdr:to>
      <xdr:col>20</xdr:col>
      <xdr:colOff>161925</xdr:colOff>
      <xdr:row>20</xdr:row>
      <xdr:rowOff>314325</xdr:rowOff>
    </xdr:to>
    <xdr:pic>
      <xdr:nvPicPr>
        <xdr:cNvPr id="1135" name="Picture 12">
          <a:extLst>
            <a:ext uri="{FF2B5EF4-FFF2-40B4-BE49-F238E27FC236}">
              <a16:creationId xmlns:a16="http://schemas.microsoft.com/office/drawing/2014/main" id="{B047A03E-0BAA-538F-70F4-87F5252D8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4867275"/>
          <a:ext cx="23526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6</xdr:row>
          <xdr:rowOff>9525</xdr:rowOff>
        </xdr:from>
        <xdr:to>
          <xdr:col>19</xdr:col>
          <xdr:colOff>85725</xdr:colOff>
          <xdr:row>6</xdr:row>
          <xdr:rowOff>228600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7</xdr:row>
          <xdr:rowOff>9525</xdr:rowOff>
        </xdr:from>
        <xdr:to>
          <xdr:col>19</xdr:col>
          <xdr:colOff>85725</xdr:colOff>
          <xdr:row>7</xdr:row>
          <xdr:rowOff>228600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BBB43-3DDC-4F6F-A39D-A6F9051DC5DA}">
  <sheetPr codeName="Plan1">
    <pageSetUpPr fitToPage="1"/>
  </sheetPr>
  <dimension ref="A1:AQ77"/>
  <sheetViews>
    <sheetView showGridLines="0" tabSelected="1" view="pageBreakPreview" zoomScale="120" zoomScaleNormal="100" zoomScaleSheetLayoutView="120" workbookViewId="0">
      <selection activeCell="W30" sqref="W30"/>
    </sheetView>
  </sheetViews>
  <sheetFormatPr defaultColWidth="3.7109375" defaultRowHeight="12.75" x14ac:dyDescent="0.2"/>
  <cols>
    <col min="1" max="1" width="3.7109375" style="27" customWidth="1"/>
    <col min="2" max="5" width="4.28515625" style="27" customWidth="1"/>
    <col min="6" max="6" width="8.85546875" style="27" customWidth="1"/>
    <col min="7" max="7" width="7.85546875" style="27" customWidth="1"/>
    <col min="8" max="8" width="8.85546875" style="27" customWidth="1"/>
    <col min="9" max="9" width="11" style="27" customWidth="1"/>
    <col min="10" max="10" width="4.5703125" style="27" customWidth="1"/>
    <col min="11" max="11" width="4.140625" style="27" customWidth="1"/>
    <col min="12" max="21" width="2.7109375" style="27" customWidth="1"/>
    <col min="22" max="22" width="3.7109375" style="25" customWidth="1"/>
    <col min="23" max="28" width="3.7109375" style="27" customWidth="1"/>
    <col min="29" max="29" width="10.85546875" style="27" hidden="1" customWidth="1"/>
    <col min="30" max="30" width="7" style="27" hidden="1" customWidth="1"/>
    <col min="31" max="16384" width="3.7109375" style="27"/>
  </cols>
  <sheetData>
    <row r="1" spans="1:43" s="24" customFormat="1" ht="20.25" x14ac:dyDescent="0.2">
      <c r="B1" s="69" t="s">
        <v>35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25"/>
    </row>
    <row r="2" spans="1:43" s="26" customFormat="1" x14ac:dyDescent="0.2">
      <c r="A2" s="24"/>
      <c r="V2" s="25"/>
      <c r="W2" s="27"/>
      <c r="X2" s="27"/>
      <c r="Y2" s="27"/>
      <c r="Z2" s="27"/>
      <c r="AA2" s="27"/>
    </row>
    <row r="3" spans="1:43" s="26" customFormat="1" x14ac:dyDescent="0.2">
      <c r="B3" s="74" t="s">
        <v>0</v>
      </c>
      <c r="C3" s="75"/>
      <c r="D3" s="75"/>
      <c r="E3" s="75"/>
      <c r="F3" s="75"/>
      <c r="G3" s="70" t="s">
        <v>61</v>
      </c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1"/>
      <c r="V3" s="25" t="b">
        <f>IF(LEN(G3)&lt;6,FALSE,TRUE)</f>
        <v>1</v>
      </c>
    </row>
    <row r="4" spans="1:43" s="26" customFormat="1" x14ac:dyDescent="0.2">
      <c r="B4" s="51" t="s">
        <v>53</v>
      </c>
      <c r="C4" s="52"/>
      <c r="D4" s="52"/>
      <c r="E4" s="52"/>
      <c r="F4" s="52"/>
      <c r="G4" s="54" t="s">
        <v>64</v>
      </c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5"/>
      <c r="V4" s="25" t="b">
        <f>IF(LEN(G4)&lt;9,FALSE,TRUE)</f>
        <v>1</v>
      </c>
    </row>
    <row r="5" spans="1:43" s="26" customFormat="1" ht="25.5" customHeight="1" x14ac:dyDescent="0.2">
      <c r="B5" s="51" t="s">
        <v>4</v>
      </c>
      <c r="C5" s="52"/>
      <c r="D5" s="52"/>
      <c r="E5" s="52"/>
      <c r="F5" s="52"/>
      <c r="G5" s="72" t="s">
        <v>63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3"/>
      <c r="V5" s="25" t="b">
        <f>IF(LEN(G5)&lt;6,FALSE,TRUE)</f>
        <v>1</v>
      </c>
    </row>
    <row r="6" spans="1:43" s="26" customFormat="1" x14ac:dyDescent="0.2">
      <c r="B6" s="51" t="s">
        <v>5</v>
      </c>
      <c r="C6" s="52"/>
      <c r="D6" s="52"/>
      <c r="E6" s="52"/>
      <c r="F6" s="52"/>
      <c r="G6" s="54" t="s">
        <v>59</v>
      </c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5"/>
      <c r="V6" s="25" t="b">
        <f>IF(LEN(G6)&lt;4,FALSE,TRUE)</f>
        <v>1</v>
      </c>
    </row>
    <row r="7" spans="1:43" s="26" customFormat="1" ht="18.95" customHeight="1" x14ac:dyDescent="0.2">
      <c r="B7" s="51" t="s">
        <v>1</v>
      </c>
      <c r="C7" s="52"/>
      <c r="D7" s="52"/>
      <c r="E7" s="52"/>
      <c r="F7" s="52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25"/>
    </row>
    <row r="8" spans="1:43" s="26" customFormat="1" ht="18.95" customHeight="1" x14ac:dyDescent="0.2">
      <c r="B8" s="131" t="s">
        <v>52</v>
      </c>
      <c r="C8" s="132"/>
      <c r="D8" s="132"/>
      <c r="E8" s="132"/>
      <c r="F8" s="132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1"/>
      <c r="V8" s="25"/>
    </row>
    <row r="9" spans="1:43" s="26" customFormat="1" ht="32.1" customHeight="1" thickBot="1" x14ac:dyDescent="0.25">
      <c r="B9" s="56" t="str">
        <f>IF(OR(V3=FALSE,V4=FALSE,V5=FALSE,V6=FALSE),("Atenção - Não esqueça de preencher o(s) campo(s): -" &amp; IF(V3=FALSE," TOMADOR -","") &amp; IF(V4=FALSE," Nº DO CONTRATO -","") &amp; IF(V5=FALSE," NOME DA OBRA -","") &amp; IF(V6=FALSE," MUNICÍPIO ONDE SE LOCALIZA A OBRA -","")  &amp; ""),".")</f>
        <v>.</v>
      </c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25"/>
    </row>
    <row r="10" spans="1:43" s="33" customFormat="1" ht="35.25" customHeight="1" x14ac:dyDescent="0.2">
      <c r="A10" s="26"/>
      <c r="B10" s="107" t="s">
        <v>2</v>
      </c>
      <c r="C10" s="108"/>
      <c r="D10" s="108"/>
      <c r="E10" s="108"/>
      <c r="F10" s="108"/>
      <c r="G10" s="90" t="s">
        <v>57</v>
      </c>
      <c r="H10" s="91"/>
      <c r="I10" s="92"/>
      <c r="J10" s="96"/>
      <c r="K10" s="97"/>
      <c r="L10" s="26"/>
      <c r="M10" s="57" t="s">
        <v>43</v>
      </c>
      <c r="N10" s="76"/>
      <c r="O10" s="76"/>
      <c r="P10" s="76"/>
      <c r="Q10" s="76"/>
      <c r="R10" s="76"/>
      <c r="S10" s="76"/>
      <c r="T10" s="76"/>
      <c r="U10" s="77"/>
      <c r="V10" s="25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</row>
    <row r="11" spans="1:43" s="33" customFormat="1" ht="21.75" customHeight="1" x14ac:dyDescent="0.2">
      <c r="B11" s="109"/>
      <c r="C11" s="110"/>
      <c r="D11" s="110"/>
      <c r="E11" s="110"/>
      <c r="F11" s="110"/>
      <c r="G11" s="93"/>
      <c r="H11" s="94"/>
      <c r="I11" s="95"/>
      <c r="J11" s="98"/>
      <c r="K11" s="99"/>
      <c r="L11" s="26"/>
      <c r="M11" s="78" t="s">
        <v>16</v>
      </c>
      <c r="N11" s="79"/>
      <c r="O11" s="79"/>
      <c r="P11" s="79" t="s">
        <v>17</v>
      </c>
      <c r="Q11" s="79"/>
      <c r="R11" s="79"/>
      <c r="S11" s="79" t="s">
        <v>18</v>
      </c>
      <c r="T11" s="79"/>
      <c r="U11" s="111"/>
      <c r="V11" s="25"/>
    </row>
    <row r="12" spans="1:43" ht="19.5" customHeight="1" x14ac:dyDescent="0.2">
      <c r="A12" s="33"/>
      <c r="B12" s="100" t="s">
        <v>38</v>
      </c>
      <c r="C12" s="101"/>
      <c r="D12" s="101"/>
      <c r="E12" s="101"/>
      <c r="F12" s="101"/>
      <c r="G12" s="102">
        <v>5</v>
      </c>
      <c r="H12" s="103"/>
      <c r="I12" s="104"/>
      <c r="J12" s="88" t="str">
        <f>IF(G12&lt;M12," Atenção",IF(G12&gt;S12,"Atenção","OK"))</f>
        <v>OK</v>
      </c>
      <c r="K12" s="89"/>
      <c r="M12" s="87">
        <f>CHOOSE(Plan4!$B$17,Plan4!C6,Plan4!D6,Plan4!E6,Plan4!F6,Plan4!G6,Plan4!H6)</f>
        <v>3</v>
      </c>
      <c r="N12" s="85"/>
      <c r="O12" s="85"/>
      <c r="P12" s="85">
        <f>CHOOSE(Plan4!$B$17,Plan4!I6,Plan4!J6,Plan4!K6,Plan4!L6,Plan4!M6,Plan4!N6)</f>
        <v>4</v>
      </c>
      <c r="Q12" s="85"/>
      <c r="R12" s="85"/>
      <c r="S12" s="85">
        <f>CHOOSE(Plan4!$B$17,Plan4!O6,Plan4!P6,Plan4!Q6,Plan4!R6,Plan4!S6,Plan4!T6)</f>
        <v>5.5</v>
      </c>
      <c r="T12" s="85"/>
      <c r="U12" s="86"/>
    </row>
    <row r="13" spans="1:43" ht="19.5" customHeight="1" x14ac:dyDescent="0.2">
      <c r="B13" s="105" t="s">
        <v>58</v>
      </c>
      <c r="C13" s="106"/>
      <c r="D13" s="106"/>
      <c r="E13" s="106"/>
      <c r="F13" s="106"/>
      <c r="G13" s="80">
        <v>0.8</v>
      </c>
      <c r="H13" s="81"/>
      <c r="I13" s="82"/>
      <c r="J13" s="83" t="str">
        <f t="shared" ref="J13:J18" si="0">IF(G13&lt;M13," Atenção",IF(G13&gt;S13,"Atenção","OK"))</f>
        <v>OK</v>
      </c>
      <c r="K13" s="84"/>
      <c r="M13" s="87">
        <f>CHOOSE(Plan4!$B$17,Plan4!C7,Plan4!D7,Plan4!E7,Plan4!F7,Plan4!G7,Plan4!H7)</f>
        <v>0.8</v>
      </c>
      <c r="N13" s="85"/>
      <c r="O13" s="85"/>
      <c r="P13" s="85">
        <f>CHOOSE(Plan4!$B$17,Plan4!I7,Plan4!J7,Plan4!K7,Plan4!L7,Plan4!M7,Plan4!N7)</f>
        <v>0.8</v>
      </c>
      <c r="Q13" s="85"/>
      <c r="R13" s="85"/>
      <c r="S13" s="85">
        <f>CHOOSE(Plan4!$B$17,Plan4!O7,Plan4!P7,Plan4!Q7,Plan4!R7,Plan4!S7,Plan4!T7)</f>
        <v>1</v>
      </c>
      <c r="T13" s="85"/>
      <c r="U13" s="86"/>
    </row>
    <row r="14" spans="1:43" ht="19.5" customHeight="1" x14ac:dyDescent="0.2">
      <c r="B14" s="105" t="s">
        <v>39</v>
      </c>
      <c r="C14" s="106"/>
      <c r="D14" s="106"/>
      <c r="E14" s="106"/>
      <c r="F14" s="106"/>
      <c r="G14" s="80">
        <v>1.135</v>
      </c>
      <c r="H14" s="81"/>
      <c r="I14" s="82"/>
      <c r="J14" s="83" t="str">
        <f t="shared" si="0"/>
        <v>OK</v>
      </c>
      <c r="K14" s="84"/>
      <c r="M14" s="87">
        <f>CHOOSE(Plan4!$B$17,Plan4!C8,Plan4!D8,Plan4!E8,Plan4!F8,Plan4!G8,Plan4!H8)</f>
        <v>0.97</v>
      </c>
      <c r="N14" s="85"/>
      <c r="O14" s="85"/>
      <c r="P14" s="85">
        <f>CHOOSE(Plan4!$B$17,Plan4!I8,Plan4!J8,Plan4!K8,Plan4!L8,Plan4!M8,Plan4!N8)</f>
        <v>1.27</v>
      </c>
      <c r="Q14" s="85"/>
      <c r="R14" s="85"/>
      <c r="S14" s="85">
        <f>CHOOSE(Plan4!$B$17,Plan4!O8,Plan4!P8,Plan4!Q8,Plan4!R8,Plan4!S8,Plan4!T8)</f>
        <v>1.27</v>
      </c>
      <c r="T14" s="85"/>
      <c r="U14" s="86"/>
    </row>
    <row r="15" spans="1:43" ht="19.5" customHeight="1" x14ac:dyDescent="0.2">
      <c r="B15" s="105" t="s">
        <v>40</v>
      </c>
      <c r="C15" s="106"/>
      <c r="D15" s="106"/>
      <c r="E15" s="106"/>
      <c r="F15" s="106"/>
      <c r="G15" s="80">
        <v>0.59</v>
      </c>
      <c r="H15" s="81"/>
      <c r="I15" s="82"/>
      <c r="J15" s="83" t="str">
        <f t="shared" si="0"/>
        <v>OK</v>
      </c>
      <c r="K15" s="84"/>
      <c r="M15" s="87">
        <f>CHOOSE(Plan4!$B$17,Plan4!C9,Plan4!D9,Plan4!E9,Plan4!F9,Plan4!G9,Plan4!H9)</f>
        <v>0.59</v>
      </c>
      <c r="N15" s="85"/>
      <c r="O15" s="85"/>
      <c r="P15" s="85">
        <f>CHOOSE(Plan4!$B$17,Plan4!I9,Plan4!J9,Plan4!K9,Plan4!L9,Plan4!M9,Plan4!N9)</f>
        <v>1.23</v>
      </c>
      <c r="Q15" s="85"/>
      <c r="R15" s="85"/>
      <c r="S15" s="85">
        <f>CHOOSE(Plan4!$B$17,Plan4!O9,Plan4!P9,Plan4!Q9,Plan4!R9,Plan4!S9,Plan4!T9)</f>
        <v>1.39</v>
      </c>
      <c r="T15" s="85"/>
      <c r="U15" s="86"/>
    </row>
    <row r="16" spans="1:43" ht="19.5" customHeight="1" x14ac:dyDescent="0.2">
      <c r="B16" s="105" t="s">
        <v>41</v>
      </c>
      <c r="C16" s="106"/>
      <c r="D16" s="106"/>
      <c r="E16" s="106"/>
      <c r="F16" s="106"/>
      <c r="G16" s="80">
        <v>6.16</v>
      </c>
      <c r="H16" s="81"/>
      <c r="I16" s="82"/>
      <c r="J16" s="83" t="str">
        <f t="shared" si="0"/>
        <v>OK</v>
      </c>
      <c r="K16" s="84"/>
      <c r="M16" s="87">
        <f>CHOOSE(Plan4!$B$17,Plan4!C10,Plan4!D10,Plan4!E10,Plan4!F10,Plan4!G10,Plan4!H10)</f>
        <v>6.16</v>
      </c>
      <c r="N16" s="85"/>
      <c r="O16" s="85"/>
      <c r="P16" s="85">
        <f>CHOOSE(Plan4!$B$17,Plan4!I10,Plan4!J10,Plan4!K10,Plan4!L10,Plan4!M10,Plan4!N10)</f>
        <v>7.4</v>
      </c>
      <c r="Q16" s="85"/>
      <c r="R16" s="85"/>
      <c r="S16" s="85">
        <f>CHOOSE(Plan4!$B$17,Plan4!O10,Plan4!P10,Plan4!Q10,Plan4!R10,Plan4!S10,Plan4!T10)</f>
        <v>8.9600000000000009</v>
      </c>
      <c r="T16" s="85"/>
      <c r="U16" s="86"/>
    </row>
    <row r="17" spans="1:28" s="36" customFormat="1" ht="19.5" customHeight="1" x14ac:dyDescent="0.2">
      <c r="A17" s="27"/>
      <c r="B17" s="112" t="s">
        <v>36</v>
      </c>
      <c r="C17" s="113"/>
      <c r="D17" s="113"/>
      <c r="E17" s="113"/>
      <c r="F17" s="113"/>
      <c r="G17" s="80">
        <v>0.65</v>
      </c>
      <c r="H17" s="81"/>
      <c r="I17" s="82"/>
      <c r="J17" s="83" t="str">
        <f t="shared" si="0"/>
        <v>OK</v>
      </c>
      <c r="K17" s="84"/>
      <c r="L17" s="27"/>
      <c r="M17" s="87">
        <f>CHOOSE(Plan4!$B$17,Plan4!C11,Plan4!D11,Plan4!E11,Plan4!F11,Plan4!G11,Plan4!H11)</f>
        <v>0.65</v>
      </c>
      <c r="N17" s="85"/>
      <c r="O17" s="85"/>
      <c r="P17" s="85">
        <f>CHOOSE(Plan4!$B$17,Plan4!I11,Plan4!J11,Plan4!K11,Plan4!L11,Plan4!M11,Plan4!N11)</f>
        <v>0.65</v>
      </c>
      <c r="Q17" s="85"/>
      <c r="R17" s="85"/>
      <c r="S17" s="85">
        <f>CHOOSE(Plan4!$B$17,Plan4!O11,Plan4!P11,Plan4!Q11,Plan4!R11,Plan4!S11,Plan4!T11)</f>
        <v>0.65</v>
      </c>
      <c r="T17" s="85"/>
      <c r="U17" s="86"/>
      <c r="V17" s="34"/>
      <c r="W17" s="35"/>
      <c r="X17" s="35"/>
    </row>
    <row r="18" spans="1:28" ht="19.5" customHeight="1" x14ac:dyDescent="0.2">
      <c r="A18" s="36"/>
      <c r="B18" s="112" t="s">
        <v>34</v>
      </c>
      <c r="C18" s="113"/>
      <c r="D18" s="113"/>
      <c r="E18" s="113"/>
      <c r="F18" s="113"/>
      <c r="G18" s="80">
        <v>3</v>
      </c>
      <c r="H18" s="81"/>
      <c r="I18" s="82"/>
      <c r="J18" s="83" t="str">
        <f t="shared" si="0"/>
        <v>OK</v>
      </c>
      <c r="K18" s="84"/>
      <c r="M18" s="87">
        <f>CHOOSE(Plan4!$B$17,Plan4!C12,Plan4!D12,Plan4!E12,Plan4!F12,Plan4!G12,Plan4!H12)</f>
        <v>3</v>
      </c>
      <c r="N18" s="85"/>
      <c r="O18" s="85"/>
      <c r="P18" s="85">
        <f>CHOOSE(Plan4!$B$17,Plan4!I12,Plan4!J12,Plan4!K12,Plan4!L12,Plan4!M12,Plan4!N12)</f>
        <v>3</v>
      </c>
      <c r="Q18" s="85"/>
      <c r="R18" s="85"/>
      <c r="S18" s="85">
        <f>CHOOSE(Plan4!$B$17,Plan4!O12,Plan4!P12,Plan4!Q12,Plan4!R12,Plan4!S12,Plan4!T12)</f>
        <v>3</v>
      </c>
      <c r="T18" s="85"/>
      <c r="U18" s="86"/>
    </row>
    <row r="19" spans="1:28" ht="19.5" customHeight="1" thickBot="1" x14ac:dyDescent="0.25">
      <c r="B19" s="112" t="s">
        <v>37</v>
      </c>
      <c r="C19" s="113"/>
      <c r="D19" s="113"/>
      <c r="E19" s="113"/>
      <c r="F19" s="113"/>
      <c r="G19" s="80">
        <v>5</v>
      </c>
      <c r="H19" s="81"/>
      <c r="I19" s="82"/>
      <c r="J19" s="125" t="str">
        <f>IF(G19&lt;M19," Atenção",IF(G19&gt;S19,"Atenção","OK"))</f>
        <v>OK</v>
      </c>
      <c r="K19" s="126"/>
      <c r="M19" s="64">
        <f>CHOOSE(Plan4!$B$17,Plan4!C13,Plan4!D13,Plan4!E13,Plan4!F13,Plan4!G13,Plan4!H13)</f>
        <v>2</v>
      </c>
      <c r="N19" s="60"/>
      <c r="O19" s="60"/>
      <c r="P19" s="60">
        <f>CHOOSE(Plan4!$B$17,Plan4!I13,Plan4!J13,Plan4!K13,Plan4!L13,Plan4!M13,Plan4!N13)</f>
        <v>2</v>
      </c>
      <c r="Q19" s="60"/>
      <c r="R19" s="60"/>
      <c r="S19" s="60">
        <f>CHOOSE(Plan4!$B$17,Plan4!O13,Plan4!P13,Plan4!Q13,Plan4!R13,Plan4!S13,Plan4!T13)</f>
        <v>5</v>
      </c>
      <c r="T19" s="60"/>
      <c r="U19" s="61"/>
    </row>
    <row r="20" spans="1:28" ht="19.5" customHeight="1" thickBot="1" x14ac:dyDescent="0.25">
      <c r="B20" s="137" t="s">
        <v>42</v>
      </c>
      <c r="C20" s="138"/>
      <c r="D20" s="138"/>
      <c r="E20" s="138"/>
      <c r="F20" s="138"/>
      <c r="G20" s="139">
        <f>IF(Plan4!B26=1,2,0)</f>
        <v>0</v>
      </c>
      <c r="H20" s="140"/>
      <c r="I20" s="141"/>
      <c r="J20" s="39"/>
      <c r="K20" s="40"/>
      <c r="L20" s="41"/>
      <c r="M20" s="48"/>
      <c r="N20" s="48"/>
      <c r="O20" s="48"/>
      <c r="P20" s="48"/>
      <c r="Q20" s="48"/>
      <c r="R20" s="48"/>
      <c r="S20" s="48"/>
      <c r="T20" s="48"/>
      <c r="U20" s="49"/>
    </row>
    <row r="21" spans="1:28" ht="28.5" customHeight="1" thickBot="1" x14ac:dyDescent="0.25">
      <c r="B21" s="142" t="s">
        <v>31</v>
      </c>
      <c r="C21" s="143"/>
      <c r="D21" s="143"/>
      <c r="E21" s="143"/>
      <c r="F21" s="144"/>
      <c r="G21" s="116">
        <f>TRUNC((((((1+G12/100+G13/100+G14/100)*(1+G15/100)*(1+G16/100))/(1-(G17/100+G18/100+G19/100+G20/100)))-1)*100),2)</f>
        <v>25</v>
      </c>
      <c r="H21" s="117"/>
      <c r="I21" s="118"/>
      <c r="J21" s="42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4"/>
    </row>
    <row r="22" spans="1:28" s="33" customFormat="1" ht="32.1" customHeight="1" x14ac:dyDescent="0.2">
      <c r="A22" s="27"/>
      <c r="B22" s="127" t="str">
        <f>IF(OR(J12&lt;&gt;"OK",J13&lt;&gt;"OK",J14&lt;&gt;"OK",J15&lt;&gt;"OK",J16&lt;&gt;"OK",J17&lt;&gt;"OK",J18&lt;&gt;"OK",J19&lt;&gt;"OK"),"Há parcela(s) componente(s) do BDI com valor(es) diferente(s) do(s) admitido(s) pelo 
Acórdão TCU Plenária 2622/2013. Alterar ou APRESENTAR JUSTIFICATIVA",".")</f>
        <v>.</v>
      </c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7"/>
      <c r="T22" s="127"/>
      <c r="U22" s="127"/>
      <c r="V22" s="25"/>
    </row>
    <row r="23" spans="1:28" ht="33" customHeight="1" x14ac:dyDescent="0.2">
      <c r="A23" s="33"/>
      <c r="B23" s="57" t="s">
        <v>55</v>
      </c>
      <c r="C23" s="58"/>
      <c r="D23" s="58"/>
      <c r="E23" s="58"/>
      <c r="F23" s="58"/>
      <c r="G23" s="58"/>
      <c r="H23" s="58"/>
      <c r="I23" s="58"/>
      <c r="J23" s="58"/>
      <c r="K23" s="59"/>
      <c r="L23" s="33"/>
      <c r="M23" s="57" t="s">
        <v>54</v>
      </c>
      <c r="N23" s="58"/>
      <c r="O23" s="58"/>
      <c r="P23" s="58"/>
      <c r="Q23" s="58"/>
      <c r="R23" s="58"/>
      <c r="S23" s="58"/>
      <c r="T23" s="58"/>
      <c r="U23" s="59"/>
    </row>
    <row r="24" spans="1:28" ht="19.5" customHeight="1" x14ac:dyDescent="0.2">
      <c r="B24" s="133" t="s">
        <v>33</v>
      </c>
      <c r="C24" s="134"/>
      <c r="D24" s="134"/>
      <c r="E24" s="134"/>
      <c r="F24" s="134"/>
      <c r="G24" s="62">
        <f>TRUNC(((((1+G12/100+G13/100+G14/100)*(1+G15/100)*(1+G16/100))/(1-(G17/100+G18/100+G19/100)))-1)*100,2)</f>
        <v>25</v>
      </c>
      <c r="H24" s="62"/>
      <c r="I24" s="62"/>
      <c r="J24" s="62" t="str">
        <f>IF(G24&lt;M24," Atenção",IF(G24&gt;S24,"Atenção","OK"))</f>
        <v>OK</v>
      </c>
      <c r="K24" s="63"/>
      <c r="M24" s="124">
        <f>CHOOSE(Plan4!$B$17,Plan4!O19,Plan4!O20,Plan4!O21,Plan4!O22,Plan4!O23,Plan4!O24)</f>
        <v>20.34</v>
      </c>
      <c r="N24" s="62"/>
      <c r="O24" s="62"/>
      <c r="P24" s="62">
        <f>CHOOSE(Plan4!$B$17,Plan4!Q19,Plan4!Q20,Plan4!Q21,Plan4!Q22,Plan4!Q23,Plan4!Q24)</f>
        <v>22.12</v>
      </c>
      <c r="Q24" s="62"/>
      <c r="R24" s="62"/>
      <c r="S24" s="62">
        <f>CHOOSE(Plan4!$B$17,Plan4!S19,Plan4!S20,Plan4!S21,Plan4!S22,Plan4!S23,Plan4!S24)</f>
        <v>25</v>
      </c>
      <c r="T24" s="62"/>
      <c r="U24" s="63"/>
    </row>
    <row r="25" spans="1:28" s="38" customFormat="1" ht="18" customHeight="1" x14ac:dyDescent="0.2">
      <c r="A25" s="27"/>
      <c r="B25" s="127" t="str">
        <f>IF(J24&lt;&gt;"OK", "O valor de BDI sem a desoneração está fora da faixa admitida no Acórdão TCU Plenária 2611/2013.",".")</f>
        <v>.</v>
      </c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25"/>
    </row>
    <row r="26" spans="1:28" s="38" customFormat="1" ht="15.75" x14ac:dyDescent="0.2">
      <c r="B26" s="136" t="s">
        <v>3</v>
      </c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6"/>
      <c r="T26" s="136"/>
      <c r="U26" s="136"/>
      <c r="V26" s="25"/>
    </row>
    <row r="27" spans="1:28" ht="99.95" customHeight="1" x14ac:dyDescent="0.2">
      <c r="A27" s="38"/>
      <c r="B27" s="53" t="s">
        <v>60</v>
      </c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</row>
    <row r="28" spans="1:28" ht="26.25" customHeight="1" x14ac:dyDescent="0.2">
      <c r="B28" s="135" t="str">
        <f>IF(OR(V29=FALSE,V30=FALSE,V32=FALSE),("Atenção - Não esqueça de preencher o(s) campo(s): -" &amp; IF(V29=FALSE," Nº DA ART/RRT -","") &amp; IF(V30=FALSE," DATA -","") &amp; IF(V32=FALSE," IDENTIFICAÇÃO DO RESPONSÁVEL TÉCNICO -","") &amp; ""),".")</f>
        <v>.</v>
      </c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AB28" s="45"/>
    </row>
    <row r="29" spans="1:28" s="37" customFormat="1" ht="28.5" customHeight="1" x14ac:dyDescent="0.2">
      <c r="B29" s="114"/>
      <c r="C29" s="115"/>
      <c r="D29" s="115"/>
      <c r="E29" s="115"/>
      <c r="F29" s="115"/>
      <c r="G29" s="115"/>
      <c r="H29" s="115"/>
      <c r="I29" s="115"/>
      <c r="J29" s="128" t="s">
        <v>62</v>
      </c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30"/>
      <c r="V29" s="25" t="b">
        <f>IF(LEN(J29)&lt;4,FALSE,TRUE)</f>
        <v>1</v>
      </c>
    </row>
    <row r="30" spans="1:28" s="37" customFormat="1" ht="14.25" customHeight="1" x14ac:dyDescent="0.2">
      <c r="B30" s="65"/>
      <c r="C30" s="66"/>
      <c r="D30" s="66"/>
      <c r="E30" s="66"/>
      <c r="F30" s="66"/>
      <c r="G30" s="66"/>
      <c r="H30" s="66"/>
      <c r="I30" s="66"/>
      <c r="J30" s="122"/>
      <c r="K30" s="122"/>
      <c r="L30" s="122"/>
      <c r="M30" s="122"/>
      <c r="N30" s="122"/>
      <c r="O30" s="122"/>
      <c r="P30" s="122"/>
      <c r="Q30" s="122"/>
      <c r="R30" s="122"/>
      <c r="S30" s="122"/>
      <c r="T30" s="122"/>
      <c r="U30" s="123"/>
      <c r="V30" s="25" t="b">
        <f>IF(LEN(J31)&lt;4,FALSE,TRUE)</f>
        <v>1</v>
      </c>
    </row>
    <row r="31" spans="1:28" s="37" customFormat="1" ht="12.75" customHeight="1" x14ac:dyDescent="0.2">
      <c r="B31" s="67" t="s">
        <v>65</v>
      </c>
      <c r="C31" s="68"/>
      <c r="D31" s="68"/>
      <c r="E31" s="68"/>
      <c r="F31" s="68"/>
      <c r="G31" s="68"/>
      <c r="H31" s="68"/>
      <c r="I31" s="68"/>
      <c r="J31" s="120">
        <v>45679</v>
      </c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1"/>
      <c r="V31" s="25"/>
    </row>
    <row r="32" spans="1:28" s="37" customFormat="1" ht="12.75" customHeight="1" x14ac:dyDescent="0.2">
      <c r="B32" s="46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50"/>
      <c r="V32" s="25" t="b">
        <f>IF(LEN(B31)&lt;4,FALSE,TRUE)</f>
        <v>1</v>
      </c>
    </row>
    <row r="33" spans="2:22" ht="26.25" customHeight="1" x14ac:dyDescent="0.2"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</row>
    <row r="34" spans="2:22" s="37" customFormat="1" ht="14.25" customHeight="1" x14ac:dyDescent="0.2">
      <c r="V34" s="25"/>
    </row>
    <row r="35" spans="2:22" s="37" customFormat="1" x14ac:dyDescent="0.2">
      <c r="V35" s="25"/>
    </row>
    <row r="36" spans="2:22" s="37" customFormat="1" x14ac:dyDescent="0.2">
      <c r="V36" s="25"/>
    </row>
    <row r="37" spans="2:22" s="37" customFormat="1" x14ac:dyDescent="0.2">
      <c r="V37" s="25"/>
    </row>
    <row r="38" spans="2:22" s="37" customFormat="1" x14ac:dyDescent="0.2">
      <c r="V38" s="25"/>
    </row>
    <row r="39" spans="2:22" s="37" customFormat="1" x14ac:dyDescent="0.2">
      <c r="V39" s="25"/>
    </row>
    <row r="40" spans="2:22" s="37" customFormat="1" x14ac:dyDescent="0.2">
      <c r="V40" s="25"/>
    </row>
    <row r="41" spans="2:22" s="37" customFormat="1" x14ac:dyDescent="0.2">
      <c r="V41" s="25"/>
    </row>
    <row r="42" spans="2:22" s="37" customFormat="1" x14ac:dyDescent="0.2">
      <c r="V42" s="25"/>
    </row>
    <row r="43" spans="2:22" s="37" customFormat="1" x14ac:dyDescent="0.2">
      <c r="V43" s="25"/>
    </row>
    <row r="44" spans="2:22" s="37" customFormat="1" ht="12.75" customHeight="1" x14ac:dyDescent="0.2">
      <c r="V44" s="25"/>
    </row>
    <row r="45" spans="2:22" s="37" customFormat="1" x14ac:dyDescent="0.2">
      <c r="V45" s="25"/>
    </row>
    <row r="46" spans="2:22" s="37" customFormat="1" x14ac:dyDescent="0.2">
      <c r="V46" s="25"/>
    </row>
    <row r="47" spans="2:22" s="37" customFormat="1" x14ac:dyDescent="0.2">
      <c r="V47" s="25"/>
    </row>
    <row r="48" spans="2:22" s="37" customFormat="1" x14ac:dyDescent="0.2">
      <c r="V48" s="25"/>
    </row>
    <row r="49" spans="22:22" s="37" customFormat="1" x14ac:dyDescent="0.2">
      <c r="V49" s="25"/>
    </row>
    <row r="50" spans="22:22" s="37" customFormat="1" x14ac:dyDescent="0.2">
      <c r="V50" s="25"/>
    </row>
    <row r="51" spans="22:22" s="37" customFormat="1" x14ac:dyDescent="0.2">
      <c r="V51" s="25"/>
    </row>
    <row r="52" spans="22:22" s="37" customFormat="1" x14ac:dyDescent="0.2">
      <c r="V52" s="25"/>
    </row>
    <row r="53" spans="22:22" s="37" customFormat="1" x14ac:dyDescent="0.2">
      <c r="V53" s="25"/>
    </row>
    <row r="54" spans="22:22" s="37" customFormat="1" x14ac:dyDescent="0.2">
      <c r="V54" s="25"/>
    </row>
    <row r="55" spans="22:22" s="37" customFormat="1" x14ac:dyDescent="0.2">
      <c r="V55" s="25"/>
    </row>
    <row r="56" spans="22:22" s="37" customFormat="1" x14ac:dyDescent="0.2">
      <c r="V56" s="25"/>
    </row>
    <row r="57" spans="22:22" s="37" customFormat="1" x14ac:dyDescent="0.2">
      <c r="V57" s="25"/>
    </row>
    <row r="58" spans="22:22" s="37" customFormat="1" x14ac:dyDescent="0.2">
      <c r="V58" s="25"/>
    </row>
    <row r="59" spans="22:22" s="37" customFormat="1" x14ac:dyDescent="0.2">
      <c r="V59" s="25"/>
    </row>
    <row r="60" spans="22:22" s="37" customFormat="1" x14ac:dyDescent="0.2">
      <c r="V60" s="25"/>
    </row>
    <row r="61" spans="22:22" s="37" customFormat="1" x14ac:dyDescent="0.2">
      <c r="V61" s="25"/>
    </row>
    <row r="62" spans="22:22" s="37" customFormat="1" x14ac:dyDescent="0.2">
      <c r="V62" s="25"/>
    </row>
    <row r="63" spans="22:22" s="37" customFormat="1" x14ac:dyDescent="0.2">
      <c r="V63" s="25"/>
    </row>
    <row r="64" spans="22:22" s="37" customFormat="1" x14ac:dyDescent="0.2">
      <c r="V64" s="25"/>
    </row>
    <row r="65" spans="22:22" s="37" customFormat="1" x14ac:dyDescent="0.2">
      <c r="V65" s="25"/>
    </row>
    <row r="66" spans="22:22" s="37" customFormat="1" x14ac:dyDescent="0.2">
      <c r="V66" s="25"/>
    </row>
    <row r="67" spans="22:22" s="37" customFormat="1" x14ac:dyDescent="0.2">
      <c r="V67" s="25"/>
    </row>
    <row r="68" spans="22:22" s="37" customFormat="1" x14ac:dyDescent="0.2">
      <c r="V68" s="25"/>
    </row>
    <row r="69" spans="22:22" s="37" customFormat="1" x14ac:dyDescent="0.2">
      <c r="V69" s="25"/>
    </row>
    <row r="70" spans="22:22" s="37" customFormat="1" x14ac:dyDescent="0.2">
      <c r="V70" s="25"/>
    </row>
    <row r="71" spans="22:22" s="37" customFormat="1" x14ac:dyDescent="0.2">
      <c r="V71" s="25"/>
    </row>
    <row r="72" spans="22:22" s="37" customFormat="1" x14ac:dyDescent="0.2">
      <c r="V72" s="25"/>
    </row>
    <row r="73" spans="22:22" s="37" customFormat="1" x14ac:dyDescent="0.2">
      <c r="V73" s="25"/>
    </row>
    <row r="74" spans="22:22" s="37" customFormat="1" x14ac:dyDescent="0.2">
      <c r="V74" s="25"/>
    </row>
    <row r="75" spans="22:22" s="37" customFormat="1" x14ac:dyDescent="0.2">
      <c r="V75" s="25"/>
    </row>
    <row r="76" spans="22:22" s="37" customFormat="1" x14ac:dyDescent="0.2">
      <c r="V76" s="25"/>
    </row>
    <row r="77" spans="22:22" s="37" customFormat="1" x14ac:dyDescent="0.2">
      <c r="V77" s="25"/>
    </row>
  </sheetData>
  <sheetProtection selectLockedCells="1"/>
  <mergeCells count="96">
    <mergeCell ref="B8:F8"/>
    <mergeCell ref="B24:F24"/>
    <mergeCell ref="B25:U25"/>
    <mergeCell ref="B28:U28"/>
    <mergeCell ref="B26:U26"/>
    <mergeCell ref="S17:U17"/>
    <mergeCell ref="M15:O15"/>
    <mergeCell ref="B20:F20"/>
    <mergeCell ref="G20:I20"/>
    <mergeCell ref="B21:F21"/>
    <mergeCell ref="B33:U33"/>
    <mergeCell ref="J31:U31"/>
    <mergeCell ref="J30:U30"/>
    <mergeCell ref="M24:O24"/>
    <mergeCell ref="B18:F18"/>
    <mergeCell ref="P19:R19"/>
    <mergeCell ref="J19:K19"/>
    <mergeCell ref="M23:U23"/>
    <mergeCell ref="B22:U22"/>
    <mergeCell ref="J29:U29"/>
    <mergeCell ref="M20:O20"/>
    <mergeCell ref="G24:I24"/>
    <mergeCell ref="J24:K24"/>
    <mergeCell ref="B29:I29"/>
    <mergeCell ref="P20:R20"/>
    <mergeCell ref="G21:I21"/>
    <mergeCell ref="P24:R24"/>
    <mergeCell ref="B19:F19"/>
    <mergeCell ref="G19:I19"/>
    <mergeCell ref="B17:F17"/>
    <mergeCell ref="M17:O17"/>
    <mergeCell ref="B15:F15"/>
    <mergeCell ref="B16:F16"/>
    <mergeCell ref="J18:K18"/>
    <mergeCell ref="S18:U18"/>
    <mergeCell ref="G18:I18"/>
    <mergeCell ref="J17:K17"/>
    <mergeCell ref="P15:R15"/>
    <mergeCell ref="G15:I15"/>
    <mergeCell ref="M18:O18"/>
    <mergeCell ref="P18:R18"/>
    <mergeCell ref="M16:O16"/>
    <mergeCell ref="P17:R17"/>
    <mergeCell ref="P11:R11"/>
    <mergeCell ref="G17:I17"/>
    <mergeCell ref="S14:U14"/>
    <mergeCell ref="M13:O13"/>
    <mergeCell ref="J15:K15"/>
    <mergeCell ref="P16:R16"/>
    <mergeCell ref="S15:U15"/>
    <mergeCell ref="P14:R14"/>
    <mergeCell ref="S11:U11"/>
    <mergeCell ref="S12:U12"/>
    <mergeCell ref="S13:U13"/>
    <mergeCell ref="G10:I11"/>
    <mergeCell ref="J10:K11"/>
    <mergeCell ref="B12:F12"/>
    <mergeCell ref="G12:I12"/>
    <mergeCell ref="B14:F14"/>
    <mergeCell ref="G14:I14"/>
    <mergeCell ref="B13:F13"/>
    <mergeCell ref="B10:F11"/>
    <mergeCell ref="G16:I16"/>
    <mergeCell ref="J16:K16"/>
    <mergeCell ref="S16:U16"/>
    <mergeCell ref="M14:O14"/>
    <mergeCell ref="J12:K12"/>
    <mergeCell ref="J13:K13"/>
    <mergeCell ref="P13:R13"/>
    <mergeCell ref="J14:K14"/>
    <mergeCell ref="G13:I13"/>
    <mergeCell ref="M12:O12"/>
    <mergeCell ref="P12:R12"/>
    <mergeCell ref="B1:U1"/>
    <mergeCell ref="G3:U3"/>
    <mergeCell ref="G4:U4"/>
    <mergeCell ref="G5:U5"/>
    <mergeCell ref="B3:F3"/>
    <mergeCell ref="B4:F4"/>
    <mergeCell ref="B5:F5"/>
    <mergeCell ref="B32:I32"/>
    <mergeCell ref="S20:U20"/>
    <mergeCell ref="J32:U32"/>
    <mergeCell ref="B6:F6"/>
    <mergeCell ref="B7:F7"/>
    <mergeCell ref="B27:U27"/>
    <mergeCell ref="G6:U6"/>
    <mergeCell ref="B9:U9"/>
    <mergeCell ref="B23:K23"/>
    <mergeCell ref="S19:U19"/>
    <mergeCell ref="S24:U24"/>
    <mergeCell ref="M19:O19"/>
    <mergeCell ref="B30:I30"/>
    <mergeCell ref="B31:I31"/>
    <mergeCell ref="M10:U10"/>
    <mergeCell ref="M11:O11"/>
  </mergeCells>
  <phoneticPr fontId="3" type="noConversion"/>
  <conditionalFormatting sqref="B9:U9">
    <cfRule type="cellIs" dxfId="9" priority="2" stopIfTrue="1" operator="notEqual">
      <formula>"."</formula>
    </cfRule>
  </conditionalFormatting>
  <conditionalFormatting sqref="B22:U22 B25:U25">
    <cfRule type="cellIs" dxfId="8" priority="3" stopIfTrue="1" operator="notEqual">
      <formula>"."</formula>
    </cfRule>
  </conditionalFormatting>
  <conditionalFormatting sqref="B28:U28">
    <cfRule type="cellIs" dxfId="7" priority="4" stopIfTrue="1" operator="notEqual">
      <formula>"."</formula>
    </cfRule>
  </conditionalFormatting>
  <conditionalFormatting sqref="J12:K19 J24:K24">
    <cfRule type="cellIs" dxfId="6" priority="1" stopIfTrue="1" operator="notEqual">
      <formula>"OK"</formula>
    </cfRule>
  </conditionalFormatting>
  <printOptions horizontalCentered="1"/>
  <pageMargins left="0.98425196850393704" right="0.59055118110236227" top="0.78740157480314965" bottom="0.78740157480314965" header="0.51181102362204722" footer="0.51181102362204722"/>
  <pageSetup paperSize="9" scale="89" orientation="portrait" r:id="rId1"/>
  <headerFooter alignWithMargins="0"/>
  <ignoredErrors>
    <ignoredError sqref="J12" unlockedFormula="1"/>
    <ignoredError sqref="V4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Drop Down 6">
              <controlPr defaultSize="0" autoLine="0" autoPict="0">
                <anchor moveWithCells="1">
                  <from>
                    <xdr:col>6</xdr:col>
                    <xdr:colOff>9525</xdr:colOff>
                    <xdr:row>6</xdr:row>
                    <xdr:rowOff>9525</xdr:rowOff>
                  </from>
                  <to>
                    <xdr:col>19</xdr:col>
                    <xdr:colOff>85725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Drop Down 13">
              <controlPr defaultSize="0" autoLine="0" autoPict="0">
                <anchor moveWithCells="1">
                  <from>
                    <xdr:col>6</xdr:col>
                    <xdr:colOff>9525</xdr:colOff>
                    <xdr:row>7</xdr:row>
                    <xdr:rowOff>9525</xdr:rowOff>
                  </from>
                  <to>
                    <xdr:col>19</xdr:col>
                    <xdr:colOff>85725</xdr:colOff>
                    <xdr:row>7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E3609-20CB-4A78-9A90-74632AD89D8B}">
  <sheetPr codeName="Plan2"/>
  <dimension ref="A1"/>
  <sheetViews>
    <sheetView workbookViewId="0"/>
  </sheetViews>
  <sheetFormatPr defaultRowHeight="12.75" x14ac:dyDescent="0.2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CB019-D33E-41FA-AD91-CDAA6427FB2D}">
  <sheetPr codeName="Plan3"/>
  <dimension ref="B4:W51"/>
  <sheetViews>
    <sheetView zoomScale="95" workbookViewId="0">
      <selection activeCell="C29" sqref="C29:I29"/>
    </sheetView>
  </sheetViews>
  <sheetFormatPr defaultRowHeight="12.75" x14ac:dyDescent="0.2"/>
  <cols>
    <col min="2" max="2" width="50.85546875" customWidth="1"/>
  </cols>
  <sheetData>
    <row r="4" spans="2:20" ht="16.5" thickBot="1" x14ac:dyDescent="0.3">
      <c r="C4" s="153" t="s">
        <v>19</v>
      </c>
      <c r="D4" s="153"/>
      <c r="E4" s="153"/>
      <c r="F4" s="153"/>
      <c r="G4" s="153"/>
      <c r="H4" s="153"/>
      <c r="I4" s="153" t="s">
        <v>20</v>
      </c>
      <c r="J4" s="153"/>
      <c r="K4" s="153"/>
      <c r="L4" s="153"/>
      <c r="M4" s="153"/>
      <c r="N4" s="153"/>
      <c r="O4" s="153" t="s">
        <v>7</v>
      </c>
      <c r="P4" s="153"/>
      <c r="Q4" s="153"/>
      <c r="R4" s="153"/>
      <c r="S4" s="153"/>
      <c r="T4" s="153"/>
    </row>
    <row r="5" spans="2:20" ht="32.25" thickBot="1" x14ac:dyDescent="0.25">
      <c r="B5" s="15" t="s">
        <v>6</v>
      </c>
      <c r="C5" s="20" t="s">
        <v>23</v>
      </c>
      <c r="D5" s="21" t="s">
        <v>24</v>
      </c>
      <c r="E5" s="21" t="s">
        <v>25</v>
      </c>
      <c r="F5" s="21" t="s">
        <v>26</v>
      </c>
      <c r="G5" s="21" t="s">
        <v>27</v>
      </c>
      <c r="H5" s="22" t="s">
        <v>28</v>
      </c>
      <c r="I5" s="20" t="s">
        <v>23</v>
      </c>
      <c r="J5" s="21" t="s">
        <v>24</v>
      </c>
      <c r="K5" s="21" t="s">
        <v>25</v>
      </c>
      <c r="L5" s="21" t="s">
        <v>26</v>
      </c>
      <c r="M5" s="21" t="s">
        <v>27</v>
      </c>
      <c r="N5" s="22" t="s">
        <v>28</v>
      </c>
      <c r="O5" s="20" t="s">
        <v>23</v>
      </c>
      <c r="P5" s="21" t="s">
        <v>24</v>
      </c>
      <c r="Q5" s="21" t="s">
        <v>25</v>
      </c>
      <c r="R5" s="21" t="s">
        <v>26</v>
      </c>
      <c r="S5" s="21" t="s">
        <v>27</v>
      </c>
      <c r="T5" s="22" t="s">
        <v>28</v>
      </c>
    </row>
    <row r="6" spans="2:20" x14ac:dyDescent="0.2">
      <c r="B6" s="12" t="s">
        <v>8</v>
      </c>
      <c r="C6" s="17">
        <v>3</v>
      </c>
      <c r="D6" s="18">
        <v>3.8</v>
      </c>
      <c r="E6" s="18">
        <v>3.43</v>
      </c>
      <c r="F6" s="18">
        <v>5.29</v>
      </c>
      <c r="G6" s="18">
        <v>4</v>
      </c>
      <c r="H6" s="19">
        <v>1.5</v>
      </c>
      <c r="I6" s="17">
        <v>4</v>
      </c>
      <c r="J6" s="18">
        <v>4.01</v>
      </c>
      <c r="K6" s="18">
        <v>4.93</v>
      </c>
      <c r="L6" s="18">
        <v>5.92</v>
      </c>
      <c r="M6" s="18">
        <v>5.52</v>
      </c>
      <c r="N6" s="19">
        <v>3.45</v>
      </c>
      <c r="O6" s="17">
        <v>5.5</v>
      </c>
      <c r="P6" s="18">
        <v>4.67</v>
      </c>
      <c r="Q6" s="18">
        <v>6.71</v>
      </c>
      <c r="R6" s="18">
        <v>7.93</v>
      </c>
      <c r="S6" s="18">
        <v>7.85</v>
      </c>
      <c r="T6" s="19">
        <v>4.49</v>
      </c>
    </row>
    <row r="7" spans="2:20" x14ac:dyDescent="0.2">
      <c r="B7" s="13" t="s">
        <v>10</v>
      </c>
      <c r="C7" s="4">
        <v>0.8</v>
      </c>
      <c r="D7" s="5">
        <v>0.32</v>
      </c>
      <c r="E7" s="5">
        <v>0.28000000000000003</v>
      </c>
      <c r="F7" s="5">
        <v>0.25</v>
      </c>
      <c r="G7" s="5">
        <v>0.81</v>
      </c>
      <c r="H7" s="6">
        <v>0.3</v>
      </c>
      <c r="I7" s="4">
        <v>0.8</v>
      </c>
      <c r="J7" s="5">
        <v>0.4</v>
      </c>
      <c r="K7" s="5">
        <v>0.49</v>
      </c>
      <c r="L7" s="5">
        <v>0.51</v>
      </c>
      <c r="M7" s="5">
        <v>1.22</v>
      </c>
      <c r="N7" s="6">
        <v>0.48</v>
      </c>
      <c r="O7" s="4">
        <v>1</v>
      </c>
      <c r="P7" s="5">
        <v>0.74</v>
      </c>
      <c r="Q7" s="5">
        <v>0.75</v>
      </c>
      <c r="R7" s="5">
        <v>0.56000000000000005</v>
      </c>
      <c r="S7" s="5">
        <v>1.99</v>
      </c>
      <c r="T7" s="6">
        <v>0.82</v>
      </c>
    </row>
    <row r="8" spans="2:20" x14ac:dyDescent="0.2">
      <c r="B8" s="13" t="s">
        <v>9</v>
      </c>
      <c r="C8" s="4">
        <v>0.97</v>
      </c>
      <c r="D8" s="5">
        <v>0.5</v>
      </c>
      <c r="E8" s="5">
        <v>1</v>
      </c>
      <c r="F8" s="5">
        <v>1</v>
      </c>
      <c r="G8" s="5">
        <v>1.46</v>
      </c>
      <c r="H8" s="6">
        <v>0.56000000000000005</v>
      </c>
      <c r="I8" s="4">
        <v>1.27</v>
      </c>
      <c r="J8" s="5">
        <v>0.56000000000000005</v>
      </c>
      <c r="K8" s="5">
        <v>1.39</v>
      </c>
      <c r="L8" s="5">
        <v>1.48</v>
      </c>
      <c r="M8" s="5">
        <v>2.3199999999999998</v>
      </c>
      <c r="N8" s="6">
        <v>0.85</v>
      </c>
      <c r="O8" s="4">
        <v>1.27</v>
      </c>
      <c r="P8" s="5">
        <v>0.97</v>
      </c>
      <c r="Q8" s="5">
        <v>1.74</v>
      </c>
      <c r="R8" s="5">
        <v>1.97</v>
      </c>
      <c r="S8" s="5">
        <v>3.16</v>
      </c>
      <c r="T8" s="6">
        <v>0.89</v>
      </c>
    </row>
    <row r="9" spans="2:20" x14ac:dyDescent="0.2">
      <c r="B9" s="13" t="s">
        <v>11</v>
      </c>
      <c r="C9" s="4">
        <v>0.59</v>
      </c>
      <c r="D9" s="5">
        <v>1.02</v>
      </c>
      <c r="E9" s="5">
        <v>0.94</v>
      </c>
      <c r="F9" s="5">
        <v>1.01</v>
      </c>
      <c r="G9" s="5">
        <v>0.94</v>
      </c>
      <c r="H9" s="6">
        <v>0.85</v>
      </c>
      <c r="I9" s="4">
        <v>1.23</v>
      </c>
      <c r="J9" s="5">
        <v>1.1100000000000001</v>
      </c>
      <c r="K9" s="5">
        <v>0.99</v>
      </c>
      <c r="L9" s="5">
        <v>1.07</v>
      </c>
      <c r="M9" s="5">
        <v>1.02</v>
      </c>
      <c r="N9" s="6">
        <v>0.85</v>
      </c>
      <c r="O9" s="4">
        <v>1.39</v>
      </c>
      <c r="P9" s="5">
        <v>1.21</v>
      </c>
      <c r="Q9" s="5">
        <v>1.17</v>
      </c>
      <c r="R9" s="5">
        <v>1.1100000000000001</v>
      </c>
      <c r="S9" s="5">
        <v>1.33</v>
      </c>
      <c r="T9" s="6">
        <v>1.1100000000000001</v>
      </c>
    </row>
    <row r="10" spans="2:20" ht="13.5" thickBot="1" x14ac:dyDescent="0.25">
      <c r="B10" s="13" t="s">
        <v>12</v>
      </c>
      <c r="C10" s="4">
        <v>6.16</v>
      </c>
      <c r="D10" s="5">
        <v>6.64</v>
      </c>
      <c r="E10" s="5">
        <v>6.74</v>
      </c>
      <c r="F10" s="5">
        <v>8</v>
      </c>
      <c r="G10" s="5">
        <v>7.14</v>
      </c>
      <c r="H10" s="6">
        <v>3.5</v>
      </c>
      <c r="I10" s="4">
        <v>7.4</v>
      </c>
      <c r="J10" s="5">
        <v>7.3</v>
      </c>
      <c r="K10" s="5">
        <v>8.0399999999999991</v>
      </c>
      <c r="L10" s="5">
        <v>8.31</v>
      </c>
      <c r="M10" s="5">
        <v>8.4</v>
      </c>
      <c r="N10" s="6">
        <v>5.1100000000000003</v>
      </c>
      <c r="O10" s="4">
        <v>8.9600000000000009</v>
      </c>
      <c r="P10" s="5">
        <v>8.69</v>
      </c>
      <c r="Q10" s="5">
        <v>9.4</v>
      </c>
      <c r="R10" s="5">
        <v>9.51</v>
      </c>
      <c r="S10" s="5">
        <v>10.43</v>
      </c>
      <c r="T10" s="6">
        <v>6.22</v>
      </c>
    </row>
    <row r="11" spans="2:20" x14ac:dyDescent="0.2">
      <c r="B11" s="12" t="s">
        <v>13</v>
      </c>
      <c r="C11" s="4">
        <v>0.65</v>
      </c>
      <c r="D11" s="5">
        <v>0.65</v>
      </c>
      <c r="E11" s="5">
        <v>0.65</v>
      </c>
      <c r="F11" s="5">
        <v>0.65</v>
      </c>
      <c r="G11" s="5">
        <v>0.65</v>
      </c>
      <c r="H11" s="6">
        <v>0.65</v>
      </c>
      <c r="I11" s="4">
        <v>0.65</v>
      </c>
      <c r="J11" s="5">
        <v>0.65</v>
      </c>
      <c r="K11" s="5">
        <v>0.65</v>
      </c>
      <c r="L11" s="5">
        <v>0.65</v>
      </c>
      <c r="M11" s="5">
        <v>0.65</v>
      </c>
      <c r="N11" s="6">
        <v>0.65</v>
      </c>
      <c r="O11" s="4">
        <v>0.65</v>
      </c>
      <c r="P11" s="5">
        <v>0.65</v>
      </c>
      <c r="Q11" s="5">
        <v>0.65</v>
      </c>
      <c r="R11" s="5">
        <v>0.65</v>
      </c>
      <c r="S11" s="5">
        <v>0.65</v>
      </c>
      <c r="T11" s="6">
        <v>0.65</v>
      </c>
    </row>
    <row r="12" spans="2:20" x14ac:dyDescent="0.2">
      <c r="B12" s="13" t="s">
        <v>14</v>
      </c>
      <c r="C12" s="4">
        <v>3</v>
      </c>
      <c r="D12" s="5">
        <v>3</v>
      </c>
      <c r="E12" s="5">
        <v>3</v>
      </c>
      <c r="F12" s="5">
        <v>3</v>
      </c>
      <c r="G12" s="5">
        <v>3</v>
      </c>
      <c r="H12" s="6">
        <v>3</v>
      </c>
      <c r="I12" s="4">
        <v>3</v>
      </c>
      <c r="J12" s="5">
        <v>3</v>
      </c>
      <c r="K12" s="5">
        <v>3</v>
      </c>
      <c r="L12" s="5">
        <v>3</v>
      </c>
      <c r="M12" s="5">
        <v>3</v>
      </c>
      <c r="N12" s="6">
        <v>3</v>
      </c>
      <c r="O12" s="4">
        <v>3</v>
      </c>
      <c r="P12" s="5">
        <v>3</v>
      </c>
      <c r="Q12" s="5">
        <v>3</v>
      </c>
      <c r="R12" s="5">
        <v>3</v>
      </c>
      <c r="S12" s="5">
        <v>3</v>
      </c>
      <c r="T12" s="6">
        <v>3</v>
      </c>
    </row>
    <row r="13" spans="2:20" x14ac:dyDescent="0.2">
      <c r="B13" s="13" t="s">
        <v>30</v>
      </c>
      <c r="C13" s="4">
        <v>2</v>
      </c>
      <c r="D13" s="5">
        <v>2</v>
      </c>
      <c r="E13" s="5">
        <v>2</v>
      </c>
      <c r="F13" s="5">
        <v>2</v>
      </c>
      <c r="G13" s="5">
        <v>2</v>
      </c>
      <c r="H13" s="6">
        <v>2</v>
      </c>
      <c r="I13" s="4">
        <v>2</v>
      </c>
      <c r="J13" s="5">
        <v>2</v>
      </c>
      <c r="K13" s="5">
        <v>2</v>
      </c>
      <c r="L13" s="5">
        <v>2</v>
      </c>
      <c r="M13" s="5">
        <v>2</v>
      </c>
      <c r="N13" s="6">
        <v>2</v>
      </c>
      <c r="O13" s="4">
        <v>5</v>
      </c>
      <c r="P13" s="5">
        <v>5</v>
      </c>
      <c r="Q13" s="5">
        <v>5</v>
      </c>
      <c r="R13" s="5">
        <v>5</v>
      </c>
      <c r="S13" s="5">
        <v>5</v>
      </c>
      <c r="T13" s="6">
        <v>5</v>
      </c>
    </row>
    <row r="14" spans="2:20" x14ac:dyDescent="0.2">
      <c r="B14" s="13" t="s">
        <v>15</v>
      </c>
      <c r="C14" s="4">
        <v>2</v>
      </c>
      <c r="D14" s="5">
        <v>2</v>
      </c>
      <c r="E14" s="5">
        <v>2</v>
      </c>
      <c r="F14" s="5">
        <v>2</v>
      </c>
      <c r="G14" s="5">
        <v>2</v>
      </c>
      <c r="H14" s="6">
        <v>2</v>
      </c>
      <c r="I14" s="4">
        <v>2</v>
      </c>
      <c r="J14" s="5">
        <v>2</v>
      </c>
      <c r="K14" s="5">
        <v>2</v>
      </c>
      <c r="L14" s="5">
        <v>2</v>
      </c>
      <c r="M14" s="5">
        <v>2</v>
      </c>
      <c r="N14" s="6">
        <v>2</v>
      </c>
      <c r="O14" s="4">
        <v>2</v>
      </c>
      <c r="P14" s="5">
        <v>2</v>
      </c>
      <c r="Q14" s="5">
        <v>2</v>
      </c>
      <c r="R14" s="5">
        <v>2</v>
      </c>
      <c r="S14" s="5">
        <v>2</v>
      </c>
      <c r="T14" s="6">
        <v>2</v>
      </c>
    </row>
    <row r="15" spans="2:20" ht="13.5" thickBot="1" x14ac:dyDescent="0.25">
      <c r="B15" s="14" t="s">
        <v>21</v>
      </c>
      <c r="C15" s="7">
        <f>SUM(C11:C13)</f>
        <v>5.65</v>
      </c>
      <c r="D15" s="8">
        <f>SUM(D11:D13)</f>
        <v>5.65</v>
      </c>
      <c r="E15" s="8">
        <f t="shared" ref="E15:T15" si="0">SUM(E11:E13)</f>
        <v>5.65</v>
      </c>
      <c r="F15" s="8">
        <f t="shared" si="0"/>
        <v>5.65</v>
      </c>
      <c r="G15" s="8">
        <f t="shared" si="0"/>
        <v>5.65</v>
      </c>
      <c r="H15" s="8">
        <f t="shared" si="0"/>
        <v>5.65</v>
      </c>
      <c r="I15" s="7">
        <f t="shared" si="0"/>
        <v>5.65</v>
      </c>
      <c r="J15" s="8">
        <f t="shared" si="0"/>
        <v>5.65</v>
      </c>
      <c r="K15" s="8">
        <f t="shared" si="0"/>
        <v>5.65</v>
      </c>
      <c r="L15" s="8">
        <f t="shared" si="0"/>
        <v>5.65</v>
      </c>
      <c r="M15" s="8">
        <f t="shared" si="0"/>
        <v>5.65</v>
      </c>
      <c r="N15" s="8">
        <f t="shared" si="0"/>
        <v>5.65</v>
      </c>
      <c r="O15" s="7">
        <f t="shared" si="0"/>
        <v>8.65</v>
      </c>
      <c r="P15" s="8">
        <f t="shared" si="0"/>
        <v>8.65</v>
      </c>
      <c r="Q15" s="8">
        <f t="shared" si="0"/>
        <v>8.65</v>
      </c>
      <c r="R15" s="8">
        <f t="shared" si="0"/>
        <v>8.65</v>
      </c>
      <c r="S15" s="8">
        <f t="shared" si="0"/>
        <v>8.65</v>
      </c>
      <c r="T15" s="9">
        <f t="shared" si="0"/>
        <v>8.65</v>
      </c>
    </row>
    <row r="16" spans="2:20" ht="13.5" thickBot="1" x14ac:dyDescent="0.25"/>
    <row r="17" spans="2:23" ht="16.5" thickBot="1" x14ac:dyDescent="0.3">
      <c r="B17" s="16">
        <v>1</v>
      </c>
    </row>
    <row r="18" spans="2:23" ht="16.5" thickBot="1" x14ac:dyDescent="0.3">
      <c r="B18" s="23" t="s">
        <v>1</v>
      </c>
      <c r="C18" s="176" t="s">
        <v>29</v>
      </c>
      <c r="D18" s="177"/>
      <c r="E18" s="177"/>
      <c r="F18" s="177"/>
      <c r="G18" s="177"/>
      <c r="H18" s="177"/>
      <c r="I18" s="177"/>
      <c r="J18" s="177"/>
      <c r="K18" s="177"/>
      <c r="L18" s="177"/>
      <c r="M18" s="177"/>
      <c r="N18" s="178"/>
      <c r="O18" s="158" t="s">
        <v>32</v>
      </c>
      <c r="P18" s="159"/>
      <c r="Q18" s="159"/>
      <c r="R18" s="159"/>
      <c r="S18" s="159"/>
      <c r="T18" s="160"/>
    </row>
    <row r="19" spans="2:23" x14ac:dyDescent="0.2">
      <c r="B19" s="1">
        <v>1</v>
      </c>
      <c r="C19" s="161" t="s">
        <v>44</v>
      </c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/>
      <c r="O19" s="154">
        <v>20.34</v>
      </c>
      <c r="P19" s="155"/>
      <c r="Q19" s="156">
        <v>22.12</v>
      </c>
      <c r="R19" s="156"/>
      <c r="S19" s="156">
        <v>25</v>
      </c>
      <c r="T19" s="157"/>
    </row>
    <row r="20" spans="2:23" x14ac:dyDescent="0.2">
      <c r="B20" s="2">
        <v>2</v>
      </c>
      <c r="C20" s="164" t="s">
        <v>45</v>
      </c>
      <c r="D20" s="165"/>
      <c r="E20" s="165"/>
      <c r="F20" s="165"/>
      <c r="G20" s="165"/>
      <c r="H20" s="165"/>
      <c r="I20" s="165"/>
      <c r="J20" s="165"/>
      <c r="K20" s="165"/>
      <c r="L20" s="165"/>
      <c r="M20" s="165"/>
      <c r="N20" s="166"/>
      <c r="O20" s="147">
        <v>19.600000000000001</v>
      </c>
      <c r="P20" s="148"/>
      <c r="Q20" s="145">
        <v>20.97</v>
      </c>
      <c r="R20" s="145"/>
      <c r="S20" s="145">
        <v>24.23</v>
      </c>
      <c r="T20" s="146"/>
    </row>
    <row r="21" spans="2:23" x14ac:dyDescent="0.2">
      <c r="B21" s="2">
        <v>3</v>
      </c>
      <c r="C21" s="164" t="s">
        <v>46</v>
      </c>
      <c r="D21" s="165"/>
      <c r="E21" s="165"/>
      <c r="F21" s="165"/>
      <c r="G21" s="165"/>
      <c r="H21" s="165"/>
      <c r="I21" s="165"/>
      <c r="J21" s="165"/>
      <c r="K21" s="165"/>
      <c r="L21" s="165"/>
      <c r="M21" s="165"/>
      <c r="N21" s="166"/>
      <c r="O21" s="147">
        <v>20.76</v>
      </c>
      <c r="P21" s="148"/>
      <c r="Q21" s="145">
        <v>24.18</v>
      </c>
      <c r="R21" s="145"/>
      <c r="S21" s="145">
        <v>26.44</v>
      </c>
      <c r="T21" s="146"/>
    </row>
    <row r="22" spans="2:23" x14ac:dyDescent="0.2">
      <c r="B22" s="2">
        <v>4</v>
      </c>
      <c r="C22" s="164" t="s">
        <v>47</v>
      </c>
      <c r="D22" s="165"/>
      <c r="E22" s="165"/>
      <c r="F22" s="165"/>
      <c r="G22" s="165"/>
      <c r="H22" s="165"/>
      <c r="I22" s="165"/>
      <c r="J22" s="165"/>
      <c r="K22" s="165"/>
      <c r="L22" s="165"/>
      <c r="M22" s="165"/>
      <c r="N22" s="166"/>
      <c r="O22" s="147">
        <v>24</v>
      </c>
      <c r="P22" s="148"/>
      <c r="Q22" s="145">
        <v>25.84</v>
      </c>
      <c r="R22" s="145"/>
      <c r="S22" s="145">
        <v>27.86</v>
      </c>
      <c r="T22" s="146"/>
    </row>
    <row r="23" spans="2:23" x14ac:dyDescent="0.2">
      <c r="B23" s="2">
        <v>5</v>
      </c>
      <c r="C23" s="164" t="s">
        <v>48</v>
      </c>
      <c r="D23" s="165"/>
      <c r="E23" s="165"/>
      <c r="F23" s="165"/>
      <c r="G23" s="165"/>
      <c r="H23" s="165"/>
      <c r="I23" s="165"/>
      <c r="J23" s="165"/>
      <c r="K23" s="165"/>
      <c r="L23" s="165"/>
      <c r="M23" s="165"/>
      <c r="N23" s="166"/>
      <c r="O23" s="147">
        <v>22.8</v>
      </c>
      <c r="P23" s="148"/>
      <c r="Q23" s="145">
        <v>27.48</v>
      </c>
      <c r="R23" s="145"/>
      <c r="S23" s="145">
        <v>30.95</v>
      </c>
      <c r="T23" s="146"/>
    </row>
    <row r="24" spans="2:23" ht="13.5" thickBot="1" x14ac:dyDescent="0.25">
      <c r="B24" s="3">
        <v>6</v>
      </c>
      <c r="C24" s="179" t="s">
        <v>49</v>
      </c>
      <c r="D24" s="180"/>
      <c r="E24" s="180"/>
      <c r="F24" s="180"/>
      <c r="G24" s="180"/>
      <c r="H24" s="180"/>
      <c r="I24" s="180"/>
      <c r="J24" s="180"/>
      <c r="K24" s="180"/>
      <c r="L24" s="180"/>
      <c r="M24" s="180"/>
      <c r="N24" s="181"/>
      <c r="O24" s="149">
        <v>11.1</v>
      </c>
      <c r="P24" s="150"/>
      <c r="Q24" s="151">
        <v>14.02</v>
      </c>
      <c r="R24" s="151"/>
      <c r="S24" s="151">
        <v>16.8</v>
      </c>
      <c r="T24" s="152"/>
    </row>
    <row r="25" spans="2:23" ht="13.5" thickBot="1" x14ac:dyDescent="0.25">
      <c r="W25" s="11" t="s">
        <v>22</v>
      </c>
    </row>
    <row r="26" spans="2:23" ht="16.5" thickBot="1" x14ac:dyDescent="0.3">
      <c r="B26" s="16">
        <v>2</v>
      </c>
    </row>
    <row r="27" spans="2:23" ht="16.5" thickBot="1" x14ac:dyDescent="0.3">
      <c r="B27" s="23" t="s">
        <v>51</v>
      </c>
      <c r="C27" s="167"/>
      <c r="D27" s="168"/>
      <c r="E27" s="168"/>
      <c r="F27" s="168"/>
      <c r="G27" s="168"/>
      <c r="H27" s="168"/>
      <c r="I27" s="169"/>
    </row>
    <row r="28" spans="2:23" x14ac:dyDescent="0.2">
      <c r="B28" s="2">
        <v>1</v>
      </c>
      <c r="C28" s="170" t="s">
        <v>56</v>
      </c>
      <c r="D28" s="171"/>
      <c r="E28" s="171"/>
      <c r="F28" s="171"/>
      <c r="G28" s="171"/>
      <c r="H28" s="171"/>
      <c r="I28" s="172"/>
    </row>
    <row r="29" spans="2:23" ht="13.5" thickBot="1" x14ac:dyDescent="0.25">
      <c r="B29" s="2">
        <v>2</v>
      </c>
      <c r="C29" s="173" t="s">
        <v>50</v>
      </c>
      <c r="D29" s="174"/>
      <c r="E29" s="174"/>
      <c r="F29" s="174"/>
      <c r="G29" s="174"/>
      <c r="H29" s="174"/>
      <c r="I29" s="175"/>
    </row>
    <row r="48" spans="3:14" x14ac:dyDescent="0.2"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</row>
    <row r="49" spans="3:14" x14ac:dyDescent="0.2"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</row>
    <row r="50" spans="3:14" x14ac:dyDescent="0.2"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</row>
    <row r="51" spans="3:14" x14ac:dyDescent="0.2"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</row>
  </sheetData>
  <mergeCells count="32">
    <mergeCell ref="C21:N21"/>
    <mergeCell ref="C22:N22"/>
    <mergeCell ref="C27:I27"/>
    <mergeCell ref="C28:I28"/>
    <mergeCell ref="C29:I29"/>
    <mergeCell ref="C23:N23"/>
    <mergeCell ref="C24:N24"/>
    <mergeCell ref="O20:P20"/>
    <mergeCell ref="Q20:R20"/>
    <mergeCell ref="S20:T20"/>
    <mergeCell ref="C4:H4"/>
    <mergeCell ref="I4:N4"/>
    <mergeCell ref="C19:N19"/>
    <mergeCell ref="C20:N20"/>
    <mergeCell ref="C18:N18"/>
    <mergeCell ref="O4:T4"/>
    <mergeCell ref="O19:P19"/>
    <mergeCell ref="Q19:R19"/>
    <mergeCell ref="S19:T19"/>
    <mergeCell ref="O18:T18"/>
    <mergeCell ref="O24:P24"/>
    <mergeCell ref="Q24:R24"/>
    <mergeCell ref="S24:T24"/>
    <mergeCell ref="O22:P22"/>
    <mergeCell ref="Q22:R22"/>
    <mergeCell ref="S22:T22"/>
    <mergeCell ref="O23:P23"/>
    <mergeCell ref="Q23:R23"/>
    <mergeCell ref="S23:T23"/>
    <mergeCell ref="O21:P21"/>
    <mergeCell ref="Q21:R21"/>
    <mergeCell ref="S21:T21"/>
  </mergeCells>
  <phoneticPr fontId="3" type="noConversion"/>
  <conditionalFormatting sqref="C5:C15 I5:I15 O5:O15 C18:N18 B19:N19">
    <cfRule type="expression" dxfId="5" priority="6" stopIfTrue="1">
      <formula>($B$1=1)</formula>
    </cfRule>
  </conditionalFormatting>
  <conditionalFormatting sqref="D5:D14 J5:J14 P5:P14 B20:N20 B28">
    <cfRule type="expression" dxfId="4" priority="5" stopIfTrue="1">
      <formula>($B$1=2)</formula>
    </cfRule>
  </conditionalFormatting>
  <conditionalFormatting sqref="E5:E14 K5:K14 Q5:Q14 D15:H15 J15:N15 P15:T15 B21:N21 B29">
    <cfRule type="expression" dxfId="3" priority="4" stopIfTrue="1">
      <formula>($B$1=3)</formula>
    </cfRule>
  </conditionalFormatting>
  <conditionalFormatting sqref="F5:F14 L5:L14 R5:R14 B22:N22">
    <cfRule type="expression" dxfId="2" priority="3" stopIfTrue="1">
      <formula>($B$1=4)</formula>
    </cfRule>
  </conditionalFormatting>
  <conditionalFormatting sqref="G5:G14 M5:M14 S5:S14 B23:N23">
    <cfRule type="expression" dxfId="1" priority="2" stopIfTrue="1">
      <formula>($B$1=5)</formula>
    </cfRule>
  </conditionalFormatting>
  <conditionalFormatting sqref="H5:H14 N5:N14 T5:T14 B24:N24">
    <cfRule type="expression" dxfId="0" priority="1" stopIfTrue="1">
      <formula>($B$1=6)</formula>
    </cfRule>
  </conditionalFormatting>
  <pageMargins left="0.78740157499999996" right="0.78740157499999996" top="0.984251969" bottom="0.984251969" header="0.49212598499999999" footer="0.49212598499999999"/>
  <pageSetup paperSize="9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BDI</vt:lpstr>
      <vt:lpstr>Plan1</vt:lpstr>
      <vt:lpstr>Plan4</vt:lpstr>
      <vt:lpstr>BDI!Area_de_impressao</vt:lpstr>
    </vt:vector>
  </TitlesOfParts>
  <Company>Caixa Econômica Federal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Speggiorin</dc:creator>
  <cp:lastModifiedBy>Thiago dos Santos Henriques</cp:lastModifiedBy>
  <cp:lastPrinted>2025-01-17T14:57:07Z</cp:lastPrinted>
  <dcterms:created xsi:type="dcterms:W3CDTF">2014-06-03T17:38:09Z</dcterms:created>
  <dcterms:modified xsi:type="dcterms:W3CDTF">2025-01-22T13:13:27Z</dcterms:modified>
</cp:coreProperties>
</file>