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300"/>
  </bookViews>
  <sheets>
    <sheet name="ITEM" sheetId="44" r:id="rId1"/>
    <sheet name="Módulo 5 - Insumos Diversos" sheetId="45" r:id="rId2"/>
  </sheets>
  <externalReferences>
    <externalReference r:id="rId3"/>
    <externalReference r:id="rId4"/>
    <externalReference r:id="rId5"/>
  </externalReferences>
  <definedNames>
    <definedName name="__bookmark_1">#REF!</definedName>
    <definedName name="_xlnm._FilterDatabase" localSheetId="0" hidden="1">ITEM!$B$1:$B$135</definedName>
    <definedName name="ACORDO_COLETIVO">'[1]INSERÇÃO-DE-DADOS'!$F$14</definedName>
    <definedName name="ADIC_INSALUB_ENC">'[1]INSERÇÃO-DE-DADOS'!$D$19</definedName>
    <definedName name="ADIC_INSALUB_SERV">'[1]INSERÇÃO-DE-DADOS'!$D$20</definedName>
    <definedName name="ADIC_INSALUB_SERV_HOSP">'[1]INSERÇÃO-DE-DADOS'!$D$21</definedName>
    <definedName name="ALIMENTACAO_POR_DIA">'[1]INSERÇÃO-DE-DADOS'!$F$42</definedName>
    <definedName name="_xlnm.Print_Area" localSheetId="0">ITEM!$A$1:$D$135</definedName>
    <definedName name="_xlnm.Print_Area" localSheetId="1">'Módulo 5 - Insumos Diversos'!$A$1:$G$13,'Módulo 5 - Insumos Diversos'!$A$15:$I$22</definedName>
    <definedName name="AREA_ESQ_EXTERNA_TOTAL">'[1]INSERÇÃO-DE-DADOS'!$L$11</definedName>
    <definedName name="AREA_EXTERNA_TOTAL">'[1]INSERÇÃO-DE-DADOS'!$L$10</definedName>
    <definedName name="AREA_FACHADA_ENVID_TOTAL">'[1]INSERÇÃO-DE-DADOS'!$L$12</definedName>
    <definedName name="AREA_INTERNA_TOTAL">'[1]INSERÇÃO-DE-DADOS'!$L$9</definedName>
    <definedName name="AREA_MED_HOSP_TOTAL">'[1]INSERÇÃO-DE-DADOS'!$L$13</definedName>
    <definedName name="CARGA_HORARIA_SEMANAL">#REF!</definedName>
    <definedName name="CATEGORIA_PROFISSIONAL">'[2]INSERÇÃO-DE-DADOS'!$D$23</definedName>
    <definedName name="CATEGORIA_PROFISSIONAL_ENC">'[1]INSERÇÃO-DE-DADOS'!$C$19</definedName>
    <definedName name="CATEGORIA_PROFISSIONAL_SERV">'[1]INSERÇÃO-DE-DADOS'!$C$20</definedName>
    <definedName name="CATEGORIA_PROFISSIONAL_SERV_HOSP">'[1]INSERÇÃO-DE-DADOS'!$C$21</definedName>
    <definedName name="CBO">'[1]INSERÇÃO-DE-DADOS'!$D$25</definedName>
    <definedName name="COEF_KI_ESQ_EXTERNA_ENC">'[1]CUSTOS POR M²'!$F$29</definedName>
    <definedName name="COEF_KI_ESQ_EXTERNA_SERV">'[1]CUSTOS POR M²'!$F$30</definedName>
    <definedName name="COEF_KI_FACHADA_ENVID_ENC">'[1]CUSTOS POR M²'!$F$37</definedName>
    <definedName name="COEF_KI_FACHADA_ENVID_SERV">'[1]CUSTOS POR M²'!$F$38</definedName>
    <definedName name="CUSTO_M2_AREA_EXTERNA">'[1]CUSTOS POR M²'!$E$22</definedName>
    <definedName name="CUSTO_M2_AREA_EXTERNA_ENC">'[1]CUSTOS POR M²'!$E$20</definedName>
    <definedName name="CUSTO_M2_AREA_EXTERNA_SERV">'[1]CUSTOS POR M²'!$E$21</definedName>
    <definedName name="CUSTO_M2_AREA_HOSPITALAR_ENC">'[1]CUSTOS POR M²'!$E$44</definedName>
    <definedName name="CUSTO_M2_AREA_HOSPITALAR_SERV">'[1]CUSTOS POR M²'!$E$45</definedName>
    <definedName name="CUSTO_M2_AREA_INTERNA">'[1]CUSTOS POR M²'!$E$14</definedName>
    <definedName name="CUSTO_M2_AREA_INTERNA_ENC">'[1]CUSTOS POR M²'!$E$12</definedName>
    <definedName name="CUSTO_M2_AREA_INTERNA_SERV">'[1]CUSTOS POR M²'!$E$13</definedName>
    <definedName name="CUSTO_M2_AREA_MED_HOSP">'[1]CUSTOS POR M²'!$E$46</definedName>
    <definedName name="CUSTO_M2_ESQ_EXTERNA">'[1]CUSTOS POR M²'!$H$31</definedName>
    <definedName name="CUSTO_M2_ESQ_EXTERNA_ENC">'[1]CUSTOS POR M²'!$H$29</definedName>
    <definedName name="CUSTO_M2_ESQ_EXTERNA_SERV">'[1]CUSTOS POR M²'!$H$30</definedName>
    <definedName name="CUSTO_M2_FACHADA_ENVID">'[1]CUSTOS POR M²'!$H$39</definedName>
    <definedName name="CUSTO_M2_FACHADA_ENVID_ENC">'[1]CUSTOS POR M²'!$H$37</definedName>
    <definedName name="CUSTO_M2_FACHADA_ENVID_SERV">'[1]CUSTOS POR M²'!$H$38</definedName>
    <definedName name="DATA_APRESENTACAO_PROPOSTA">'[1]INSERÇÃO-DE-DADOS'!$F$11</definedName>
    <definedName name="DATA_BASE_CATEGORIA">'[1]INSERÇÃO-DE-DADOS'!$F$26</definedName>
    <definedName name="DATA_DO_ORCAMENTO_ESTIMATIVO">'[1]INSERÇÃO-DE-DADOS'!$F$2</definedName>
    <definedName name="DIAS_AUSENCIAS_LEGAIS">#REF!</definedName>
    <definedName name="DIAS_LICENCA_MATERNIDADE">#REF!</definedName>
    <definedName name="DIAS_LICENCA_PATERNIDADE">#REF!</definedName>
    <definedName name="DIAS_NA_SEMANA">#REF!</definedName>
    <definedName name="DIAS_NO_ANO">#REF!</definedName>
    <definedName name="DIAS_NO_MES">#REF!</definedName>
    <definedName name="DIAS_PAGOS_EMPRESA_ACID_TRAB">#REF!</definedName>
    <definedName name="DIAS_TRABALHADOS_NO_MES">'[1]INSERÇÃO-DE-DADOS'!$F$43</definedName>
    <definedName name="DIVISOR_DE_HORAS">#REF!</definedName>
    <definedName name="EMPREG_POR_POSTO">'[2]INSERÇÃO-DE-DADOS'!$E$19</definedName>
    <definedName name="ENCARREGADO_DE_LIMPEZA">'[1]INSERÇÃO-DE-DADOS'!$C$19</definedName>
    <definedName name="EQUIPAMENTOS">'[1]INSERÇÃO-DE-DADOS'!$F$62</definedName>
    <definedName name="FREQ_ESQ_EXTERNA">'[1]INSERÇÃO-DE-DADOS'!$N$11</definedName>
    <definedName name="FREQ_FACHADA_ENVID">'[1]INSERÇÃO-DE-DADOS'!$N$12</definedName>
    <definedName name="HORA_NORMAL">#REF!</definedName>
    <definedName name="HORA_NOTURNA">#REF!</definedName>
    <definedName name="JORNADA_MES_ESQ_EXTERNA_ENC">'[1]CUSTOS POR M²'!$E$29</definedName>
    <definedName name="JORNADA_MES_ESQ_EXTERNA_SERV">'[1]CUSTOS POR M²'!$E$30</definedName>
    <definedName name="JORNADA_MES_FACHADA_ENVID_ENC">'[1]CUSTOS POR M²'!$E$37</definedName>
    <definedName name="JORNADA_MES_FACHADA_ENVID_SERV">'[1]CUSTOS POR M²'!$E$38</definedName>
    <definedName name="LOCAL_DE_EXECUCAO">'[1]INSERÇÃO-DE-DADOS'!$D$12</definedName>
    <definedName name="MATERIAIS">'[1]INSERÇÃO-DE-DADOS'!$F$61</definedName>
    <definedName name="MEDIA_ANUAL_DIAS_TRABALHO_MES">#REF!</definedName>
    <definedName name="MESES_NO_ANO">#REF!</definedName>
    <definedName name="MESES_NO_SEMESTRE">#REF!</definedName>
    <definedName name="MODALIDADE_DE_LICITACAO">'[1]INSERÇÃO-DE-DADOS'!$D$7</definedName>
    <definedName name="NUMERO_MESES_EXEC_CONTRATUAL">'[1]INSERÇÃO-DE-DADOS'!$F$15</definedName>
    <definedName name="NUMERO_PREGAO">'[1]INSERÇÃO-DE-DADOS'!$F$7</definedName>
    <definedName name="NUMERO_PROCESSO">'[1]INSERÇÃO-DE-DADOS'!$D$6</definedName>
    <definedName name="OUTRAS_AUSENCIAS">#REF!</definedName>
    <definedName name="OUTRAS_AUSENCIAS_DESCRICAO">'[1]INSERÇÃO-DE-DADOS'!$C$51</definedName>
    <definedName name="OUTROS_BENEFICIOS_1">'[1]INSERÇÃO-DE-DADOS'!$F$44</definedName>
    <definedName name="OUTROS_BENEFICIOS_1_DESCRICAO">'[1]INSERÇÃO-DE-DADOS'!$C$44</definedName>
    <definedName name="OUTROS_BENEFICIOS_2">'[1]INSERÇÃO-DE-DADOS'!$F$45</definedName>
    <definedName name="OUTROS_BENEFICIOS_2_DESCRICAO">'[1]INSERÇÃO-DE-DADOS'!$C$45</definedName>
    <definedName name="OUTROS_BENEFICIOS_3">'[1]INSERÇÃO-DE-DADOS'!$F$46</definedName>
    <definedName name="OUTROS_BENEFICIOS_3_DESCRICAO">'[1]INSERÇÃO-DE-DADOS'!$C$46</definedName>
    <definedName name="OUTROS_INSUMOS">'[1]INSERÇÃO-DE-DADOS'!$F$63</definedName>
    <definedName name="OUTROS_INSUMOS_DESCRICAO">'[1]INSERÇÃO-DE-DADOS'!$C$63</definedName>
    <definedName name="OUTROS_REMUNERACAO_1">'[1]INSERÇÃO-DE-DADOS'!$F$33</definedName>
    <definedName name="OUTROS_REMUNERACAO_1_DESCRICAO">'[1]INSERÇÃO-DE-DADOS'!$C$33</definedName>
    <definedName name="OUTROS_REMUNERACAO_2">'[1]INSERÇÃO-DE-DADOS'!$F$34</definedName>
    <definedName name="OUTROS_REMUNERACAO_2_DESCRICAO">'[1]INSERÇÃO-DE-DADOS'!$C$34:$E$34</definedName>
    <definedName name="OUTROS_REMUNERACAO_3">'[1]INSERÇÃO-DE-DADOS'!$F$35</definedName>
    <definedName name="OUTROS_REMUNERACAO_3_DESCRICAO">'[1]INSERÇÃO-DE-DADOS'!$C$35:$E$35</definedName>
    <definedName name="PERC_ADIC_FERIAS">#REF!</definedName>
    <definedName name="PERC_ADIC_INS">'[2]INSERÇÃO-DE-DADOS'!$F$33</definedName>
    <definedName name="PERC_ADIC_INSALUB">'[1]INSERÇÃO-DE-DADOS'!$F$32</definedName>
    <definedName name="PERC_ADIC_NOT">'[2]INSERÇÃO-DE-DADOS'!$F$32</definedName>
    <definedName name="PERC_ADIC_PERIC">'[2]INSERÇÃO-DE-DADOS'!$F$31</definedName>
    <definedName name="PERC_AVISO_PREVIO_IND">#REF!</definedName>
    <definedName name="PERC_AVISO_PREVIO_TRAB">'[1]ENCARGOS-SOCIAIS-E-TRABALHISTAS'!$E$21</definedName>
    <definedName name="PERC_COFINS">'[1]INSERÇÃO-DE-DADOS'!$F$70</definedName>
    <definedName name="PERC_CONTRIB_SOCIAL" localSheetId="0">#REF!</definedName>
    <definedName name="PERC_CONTRIB_SOCIAL">#REF!</definedName>
    <definedName name="PERC_CUSTOS_INDIRETOS">'[1]INSERÇÃO-DE-DADOS'!$F$67</definedName>
    <definedName name="PERC_DEC_TERC">#REF!</definedName>
    <definedName name="PERC_DESC_TRANSP_REMUNERACAO">#REF!</definedName>
    <definedName name="PERC_EMPREG_AFAST_TRAB">#REF!</definedName>
    <definedName name="PERC_EMPREG_AVISO_PREVIO_IND">#REF!</definedName>
    <definedName name="PERC_EMPREG_AVISO_PREVIO_TRAB">#REF!</definedName>
    <definedName name="PERC_EMPREG_DEMIT_SEM_JUSTA_CAUSA_TOTAL_DESLIG">#REF!</definedName>
    <definedName name="PERC_FGTS">'[1]ENCARGOS-SOCIAIS-E-TRABALHISTAS'!$E$16</definedName>
    <definedName name="PERC_FGTS_AVISO_PREV_IND" localSheetId="0">#REF!</definedName>
    <definedName name="PERC_FGTS_AVISO_PREV_IND">#REF!</definedName>
    <definedName name="PERC_GPS_FGTS">'[1]ENCARGOS-SOCIAIS-E-TRABALHISTAS'!$E$17</definedName>
    <definedName name="PERC_GPS_FGTS_AVISO_PREVIO_TRAB" localSheetId="0">#REF!</definedName>
    <definedName name="PERC_GPS_FGTS_AVISO_PREVIO_TRAB">#REF!</definedName>
    <definedName name="PERC_HORA_EXTRA">'[1]INSERÇÃO-DE-DADOS'!$F$55</definedName>
    <definedName name="PERC_INCRA">#REF!</definedName>
    <definedName name="PERC_INSS">#REF!</definedName>
    <definedName name="PERC_ISS">'[1]INSERÇÃO-DE-DADOS'!$F$71</definedName>
    <definedName name="PERC_LUCRO">'[1]INSERÇÃO-DE-DADOS'!$F$68</definedName>
    <definedName name="PERC_MULTA_FGTS">#REF!</definedName>
    <definedName name="PERC_MULTA_FGTS_AV_PREV_IND" localSheetId="0">#REF!</definedName>
    <definedName name="PERC_MULTA_FGTS_AV_PREV_IND">#REF!</definedName>
    <definedName name="PERC_MULTA_FGTS_AV_PREV_TRAB">#REF!</definedName>
    <definedName name="PERC_NASCIDOS_VIVOS_POPUL_FEM">#REF!</definedName>
    <definedName name="PERC_PARTIC_FEM_VIGIL">#REF!</definedName>
    <definedName name="PERC_PARTIC_MASC_VIGIL">#REF!</definedName>
    <definedName name="PERC_PIS">'[1]INSERÇÃO-DE-DADOS'!$F$69</definedName>
    <definedName name="PERC_RAT">#REF!</definedName>
    <definedName name="PERC_SAL_EDUCACAO">#REF!</definedName>
    <definedName name="PERC_SEBRAE">#REF!</definedName>
    <definedName name="PERC_SENAC">#REF!</definedName>
    <definedName name="PERC_SESC">#REF!</definedName>
    <definedName name="PERC_SUBSTITUTO_ACID_TRAB">#REF!</definedName>
    <definedName name="PERC_SUBSTITUTO_AFAST_MATERN">#REF!</definedName>
    <definedName name="PERC_SUBSTITUTO_AUSENCIAS_LEGAIS">#REF!</definedName>
    <definedName name="PERC_SUBSTITUTO_FERIAS">#REF!</definedName>
    <definedName name="PERC_SUBSTITUTO_LICENCA_PATERNIDADE">#REF!</definedName>
    <definedName name="PERC_SUBSTITUTO_OUTRAS_AUSENCIAS">'[1]INSERÇÃO-DE-DADOS'!$F$51</definedName>
    <definedName name="PORTARIA_LIMITES">'[1]INSERÇÃO-DE-DADOS'!$N$4</definedName>
    <definedName name="PRODUT_AREA_ESQ_EXTERNA">'[1]INSERÇÃO-DE-DADOS'!$M$11</definedName>
    <definedName name="PRODUT_AREA_EXTERNA">'[1]INSERÇÃO-DE-DADOS'!$M$10</definedName>
    <definedName name="PRODUT_AREA_FACHADA_ENVID">'[1]INSERÇÃO-DE-DADOS'!$M$12</definedName>
    <definedName name="PRODUT_AREA_HOSPITALAR">'[1]INSERÇÃO-DE-DADOS'!$M$13</definedName>
    <definedName name="PRODUT_AREA_INTERNA">'[1]INSERÇÃO-DE-DADOS'!$M$9</definedName>
    <definedName name="QTDE_DE_ENC">'[1]INSERÇÃO-DE-DADOS'!$E$19</definedName>
    <definedName name="QTDE_DE_SERV">'[1]INSERÇÃO-DE-DADOS'!$E$20</definedName>
    <definedName name="QTDE_DE_SERV_HOSP">'[1]INSERÇÃO-DE-DADOS'!$E$21</definedName>
    <definedName name="QTDE_ESTIMADA_SERVENTES">'[1]QTDE-ESTIMADA-SERVENTES'!$D$10</definedName>
    <definedName name="RAMO">'[1]INSERÇÃO-DE-DADOS'!$B$1</definedName>
    <definedName name="RELACAO_SERVENTES_ENCARREGADOS">'[1]INSERÇÃO-DE-DADOS'!$N$15</definedName>
    <definedName name="SAL_MINIMO">'[1]INSERÇÃO-DE-DADOS'!$F$27</definedName>
    <definedName name="SALARIO_BASE">'[2]INSERÇÃO-DE-DADOS'!$F$30</definedName>
    <definedName name="SALARIO_NORMATIVO_ENC">'[1]INSERÇÃO-DE-DADOS'!$F$19</definedName>
    <definedName name="SALARIO_NORMATIVO_SERV">'[1]INSERÇÃO-DE-DADOS'!$F$20</definedName>
    <definedName name="SALARIO_NORMATIVO_SERV_HOSP">'[1]INSERÇÃO-DE-DADOS'!$F$21</definedName>
    <definedName name="SERVENTE">'[1]INSERÇÃO-DE-DADOS'!$C$20</definedName>
    <definedName name="SERVENTE_AREA_HOSPITALAR">'[1]INSERÇÃO-DE-DADOS'!$C$21</definedName>
    <definedName name="TEMPO_INTERVALO_REFEICAO">'[1]INSERÇÃO-DE-DADOS'!$F$56</definedName>
    <definedName name="TIPO_DE_SERVICO">'[1]INSERÇÃO-DE-DADOS'!$E$24</definedName>
    <definedName name="_xlnm.Print_Titles" localSheetId="0">ITEM!$1:$5</definedName>
    <definedName name="TRANSPORTE_POR_DIA">'[1]INSERÇÃO-DE-DADOS'!$F$41</definedName>
    <definedName name="UF">'[1]INSERÇÃO-DE-DADOS'!$F$13</definedName>
    <definedName name="UG">'[1]INSERÇÃO-DE-DADOS'!$B$2</definedName>
    <definedName name="UNIFORMES">'[1]INSERÇÃO-DE-DADOS'!$F$60</definedName>
    <definedName name="VALOR_LIMITES_AREA_EXTERNA">'[1]CUSTOS POR M²'!$G$54</definedName>
    <definedName name="VALOR_LIMITES_AREA_INTERNA">'[1]CUSTOS POR M²'!$G$53</definedName>
    <definedName name="VALOR_LIMITES_ESQ_EXTERNA">'[1]CUSTOS POR M²'!$G$55</definedName>
    <definedName name="VALOR_LIMITES_FACHADA_ENVID">'[1]CUSTOS POR M²'!$G$56</definedName>
    <definedName name="VALOR_TOTAL_SERV">[1]SERVENTES!$F$96</definedName>
    <definedName name="VALOR_TOTAL_SERV_HOSP">'[1]SERVENTES-AREA-HOSP'!$F$96</definedName>
  </definedNames>
  <calcPr calcId="1257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45"/>
  <c r="H19"/>
  <c r="F19"/>
  <c r="E19"/>
  <c r="G12"/>
  <c r="F12"/>
  <c r="E12"/>
  <c r="G5"/>
  <c r="F5"/>
  <c r="E5"/>
  <c r="D127" i="44"/>
  <c r="C119"/>
  <c r="C115"/>
  <c r="D109"/>
  <c r="D106"/>
  <c r="C101"/>
  <c r="D100"/>
  <c r="D95"/>
  <c r="C90"/>
  <c r="C88"/>
  <c r="C87"/>
  <c r="C86"/>
  <c r="C85"/>
  <c r="C84"/>
  <c r="C79"/>
  <c r="C78"/>
  <c r="C77"/>
  <c r="C76"/>
  <c r="C75"/>
  <c r="C74"/>
  <c r="C73"/>
  <c r="C69"/>
  <c r="C68"/>
  <c r="C67"/>
  <c r="C66"/>
  <c r="D59"/>
  <c r="C54"/>
  <c r="C42"/>
  <c r="C41"/>
  <c r="C40"/>
  <c r="D35"/>
  <c r="D30"/>
  <c r="D28"/>
  <c r="D58" s="1"/>
  <c r="D62" s="1"/>
  <c r="D68" s="1"/>
  <c r="D74" l="1"/>
  <c r="D78"/>
  <c r="D123"/>
  <c r="D73"/>
  <c r="D77"/>
  <c r="D41"/>
  <c r="D40"/>
  <c r="D42" s="1"/>
  <c r="D66" s="1"/>
  <c r="D49" l="1"/>
  <c r="D53"/>
  <c r="D51"/>
  <c r="D48"/>
  <c r="D50"/>
  <c r="D75"/>
  <c r="D79" s="1"/>
  <c r="D125" s="1"/>
  <c r="D76"/>
  <c r="D52"/>
  <c r="D47"/>
  <c r="D46"/>
  <c r="D54" l="1"/>
  <c r="D67" s="1"/>
  <c r="D69" s="1"/>
  <c r="D124" l="1"/>
  <c r="D86"/>
  <c r="D85"/>
  <c r="D88"/>
  <c r="D84"/>
  <c r="D87"/>
  <c r="D90" l="1"/>
  <c r="D99" s="1"/>
  <c r="D101" s="1"/>
  <c r="D126" l="1"/>
  <c r="D128" s="1"/>
  <c r="D113"/>
  <c r="D117" l="1"/>
  <c r="D114"/>
  <c r="D118" s="1"/>
  <c r="D116" l="1"/>
  <c r="D115" s="1"/>
  <c r="D119" s="1"/>
  <c r="D129" s="1"/>
  <c r="D130" s="1"/>
  <c r="D133" s="1"/>
  <c r="D135" s="1"/>
</calcChain>
</file>

<file path=xl/sharedStrings.xml><?xml version="1.0" encoding="utf-8"?>
<sst xmlns="http://schemas.openxmlformats.org/spreadsheetml/2006/main" count="263" uniqueCount="171">
  <si>
    <t>PLANILHA REFERENCIAL DE CUSTOS E FORMAÇÃO DE PREÇOS</t>
  </si>
  <si>
    <t>Dados referentes à licitação</t>
  </si>
  <si>
    <t>A</t>
  </si>
  <si>
    <t>Nº do Processo</t>
  </si>
  <si>
    <t>B</t>
  </si>
  <si>
    <t>Modalidade de Licitação Nº</t>
  </si>
  <si>
    <t>Pregão Eletrônico</t>
  </si>
  <si>
    <t>Especificação do Objeto</t>
  </si>
  <si>
    <t>Item</t>
  </si>
  <si>
    <t>Descrição</t>
  </si>
  <si>
    <t>Discriminação dos Serviços (Dados Referentes à Contratação)</t>
  </si>
  <si>
    <t>Data de apresentação da proposta (dia/mês/ano)</t>
  </si>
  <si>
    <t>Local de Execução (Sede, Anexo I ou II, PTM, PRM)</t>
  </si>
  <si>
    <t>Alvorada/RS</t>
  </si>
  <si>
    <t>C</t>
  </si>
  <si>
    <t>Acordo, Conv. ou Sentença Normativa em Dissídio Coletivo</t>
  </si>
  <si>
    <t>D</t>
  </si>
  <si>
    <t>Número de Meses de Execução Contratual</t>
  </si>
  <si>
    <t>E</t>
  </si>
  <si>
    <t>Quantidade de Postos</t>
  </si>
  <si>
    <t>Dados complementares para composição dos custos referente à mão de obra</t>
  </si>
  <si>
    <t>Tipo de Serviço (mesmo serviço com características distintas)</t>
  </si>
  <si>
    <t>Categoria Profissional (vinculada à execução contratual)</t>
  </si>
  <si>
    <t>Classificação Brasileira de Ocupações (CBO)</t>
  </si>
  <si>
    <t>Salário normativo da categoria profissional</t>
  </si>
  <si>
    <t>Data-Base da Categoria (DD/MM/AAAA)</t>
  </si>
  <si>
    <t>Jornada de Trabalho</t>
  </si>
  <si>
    <t>MÓDULO 1 - COMPOSIÇÃO DA REMUNERAÇÃO</t>
  </si>
  <si>
    <t>Ref</t>
  </si>
  <si>
    <t>Valor (R$)</t>
  </si>
  <si>
    <t>1.A</t>
  </si>
  <si>
    <t>Salário-Base</t>
  </si>
  <si>
    <t>1.B</t>
  </si>
  <si>
    <t>Adicional de Periculosidade</t>
  </si>
  <si>
    <t>1.C</t>
  </si>
  <si>
    <t>Adicional de Insalubridade</t>
  </si>
  <si>
    <t>1.D</t>
  </si>
  <si>
    <t>Adicional Noturno</t>
  </si>
  <si>
    <t>1.E</t>
  </si>
  <si>
    <t>Adicional de Hora Noturna Reduzida</t>
  </si>
  <si>
    <t>1.F</t>
  </si>
  <si>
    <t>Adicional de Hora Extra no Feriado Trabalhado</t>
  </si>
  <si>
    <t>1.G</t>
  </si>
  <si>
    <t>Outros (especificar)</t>
  </si>
  <si>
    <t xml:space="preserve">Total </t>
  </si>
  <si>
    <t>-</t>
  </si>
  <si>
    <t>MÓDULO 2 - ENCARGOS E BENEFÍCIOS ANUAIS, MENSAIS E DIÁRIOS</t>
  </si>
  <si>
    <t>Submódulo 2.1 - 13º (Décimo Terceiro) Salário e Adicional de Férias</t>
  </si>
  <si>
    <t>2.1</t>
  </si>
  <si>
    <t>%</t>
  </si>
  <si>
    <t>2.1.A</t>
  </si>
  <si>
    <t>13º Salário</t>
  </si>
  <si>
    <t>2.1.B</t>
  </si>
  <si>
    <t>Adicional de Férias</t>
  </si>
  <si>
    <t xml:space="preserve">Subtotal </t>
  </si>
  <si>
    <t>Submódulo 2.2 - Encargos previdenciários e FGTS</t>
  </si>
  <si>
    <t>2.2</t>
  </si>
  <si>
    <t>2.2.A</t>
  </si>
  <si>
    <t>INSS</t>
  </si>
  <si>
    <t>2.2.B</t>
  </si>
  <si>
    <t>Salário Educação</t>
  </si>
  <si>
    <t>2.2.C</t>
  </si>
  <si>
    <t>Riscos Ambientais do Trabalho</t>
  </si>
  <si>
    <t>2.2.D</t>
  </si>
  <si>
    <t>SESC</t>
  </si>
  <si>
    <t>2.2.E</t>
  </si>
  <si>
    <t>SENAC</t>
  </si>
  <si>
    <t>2.2.F</t>
  </si>
  <si>
    <t>SEBRAE</t>
  </si>
  <si>
    <t>2.2.G</t>
  </si>
  <si>
    <t>INCRA</t>
  </si>
  <si>
    <t>2.2.H</t>
  </si>
  <si>
    <t>FGTS</t>
  </si>
  <si>
    <t>Submódulo 2.3 - Benefícios Mensais e Diários</t>
  </si>
  <si>
    <t>2.3</t>
  </si>
  <si>
    <t>2.3.A</t>
  </si>
  <si>
    <t>Transporte</t>
  </si>
  <si>
    <t>2.3.B</t>
  </si>
  <si>
    <t>Auxílio alimentação</t>
  </si>
  <si>
    <t>2.3.C</t>
  </si>
  <si>
    <t>Plano de Benefício Familiar</t>
  </si>
  <si>
    <t>2.3.D</t>
  </si>
  <si>
    <t>Outros (Especificar)</t>
  </si>
  <si>
    <t>QUADRO-RESUMO - MÓDULO 2 - ENCARGOS E BENEFÍCIOS ANUAIS, MENSAIS E DIÁRIOS</t>
  </si>
  <si>
    <t>MÓDULO 3 - PROVISÃO PARA RESCISÃO</t>
  </si>
  <si>
    <t>3.A</t>
  </si>
  <si>
    <t>Aviso Prévio Indenizado</t>
  </si>
  <si>
    <t>3.B</t>
  </si>
  <si>
    <t>Incidência do FGTS sobre o Aviso Prévio Indenizado</t>
  </si>
  <si>
    <t>3.C</t>
  </si>
  <si>
    <t>Multa do FGTS do Aviso Prévio Indenizado</t>
  </si>
  <si>
    <t>3.D</t>
  </si>
  <si>
    <t>Aviso Prévio Trabalhado</t>
  </si>
  <si>
    <t>3.E</t>
  </si>
  <si>
    <t>Incidência dos encargos do submódulo 2.2 sobre o Aviso Prévio Trabalhado</t>
  </si>
  <si>
    <t>3.F</t>
  </si>
  <si>
    <t>Multa do FGTS do Aviso Prévio Trabalhado</t>
  </si>
  <si>
    <t>MÓDULO 4 - CUSTO DE REPOSIÇÃO DO PROFISSIONAL AUSENTE</t>
  </si>
  <si>
    <t>Submódulo 4.1 - Substituto nas Ausências Legais</t>
  </si>
  <si>
    <t>4.1</t>
  </si>
  <si>
    <t>4.1.A</t>
  </si>
  <si>
    <t>Substituto na Cobertura de Férias</t>
  </si>
  <si>
    <t>4.1.B</t>
  </si>
  <si>
    <t>Substituto na Cobertura de Ausências Legais</t>
  </si>
  <si>
    <t>4.1.C</t>
  </si>
  <si>
    <t>Substituto na Cobertura de Licença Paternidade</t>
  </si>
  <si>
    <t>4.1.D</t>
  </si>
  <si>
    <t>Substituto na Cobertura de Ausência por Acidente de Trabalho</t>
  </si>
  <si>
    <t>4.1.E</t>
  </si>
  <si>
    <t>Substituto na Cobertura de Afastamento Maternidade</t>
  </si>
  <si>
    <t>4.1.F</t>
  </si>
  <si>
    <t>Substituto na Cobertura de Outras Ausências (Especificar)</t>
  </si>
  <si>
    <t>Submódulo 4.2 - Substituto na Intrajornada</t>
  </si>
  <si>
    <t>4.2</t>
  </si>
  <si>
    <t>4.2.A</t>
  </si>
  <si>
    <t>Substituto na Cobertura de Intervalo para Repouso ou Alimentação</t>
  </si>
  <si>
    <t>Subtotal</t>
  </si>
  <si>
    <t>QUADRO-RESUMO - MÓDULO 4 - CUSTO DE REPOSIÇÃO DO PROFISSIONAL AUSENTE</t>
  </si>
  <si>
    <t>MÓDULO 5 - INSUMOS DIVERSOS</t>
  </si>
  <si>
    <t>5.A</t>
  </si>
  <si>
    <t>Uniformes</t>
  </si>
  <si>
    <t>5.B</t>
  </si>
  <si>
    <t>Materiais</t>
  </si>
  <si>
    <t>5.C</t>
  </si>
  <si>
    <t>Equipamentos</t>
  </si>
  <si>
    <t>5.D</t>
  </si>
  <si>
    <t>MÓDULO 6 - CUSTOS INDIRETOS, TRIBUTOS E LUCRO</t>
  </si>
  <si>
    <t>6.A</t>
  </si>
  <si>
    <t>Custos Indiretos (CI)</t>
  </si>
  <si>
    <t>Lucro antes do Imposto de Renda (L)</t>
  </si>
  <si>
    <t>6.C</t>
  </si>
  <si>
    <t>Tributos (T)</t>
  </si>
  <si>
    <t>6.C.1</t>
  </si>
  <si>
    <t>PIS</t>
  </si>
  <si>
    <t>6.C.2</t>
  </si>
  <si>
    <t>COFINS</t>
  </si>
  <si>
    <t>6.C.3</t>
  </si>
  <si>
    <t>ISS</t>
  </si>
  <si>
    <t>QUADRO RESUMO DO CUSTO POR EMPREGADO</t>
  </si>
  <si>
    <t>Módulo</t>
  </si>
  <si>
    <t>Mão de Obra Vinculada à Execução Contratual</t>
  </si>
  <si>
    <t>Composição da Remuneração</t>
  </si>
  <si>
    <t>Encargos e Benefícios Anuais, Mensais e Diários</t>
  </si>
  <si>
    <t>Provisão para Rescisão</t>
  </si>
  <si>
    <t>Custo de Reposição do Profissional Ausente</t>
  </si>
  <si>
    <t>Insumos Diversos</t>
  </si>
  <si>
    <t>Subtotal (A + B + C+ D + E)</t>
  </si>
  <si>
    <t>Custos Indiretos, Tributos e Lucro</t>
  </si>
  <si>
    <t xml:space="preserve">Valor Total por Empregado </t>
  </si>
  <si>
    <t>QUADRO RESUMO DO VALOR MENSAL DOS SERVIÇOS</t>
  </si>
  <si>
    <t>Valor Unitário Anual p/ Empregado (R$)</t>
  </si>
  <si>
    <t>Qtde de Postos</t>
  </si>
  <si>
    <t>Valor Total dos Serviços</t>
  </si>
  <si>
    <t>Tabela 1 - Alínea 5.A. Uniformes</t>
  </si>
  <si>
    <t>Ord</t>
  </si>
  <si>
    <t>Un</t>
  </si>
  <si>
    <t>Qtde</t>
  </si>
  <si>
    <t xml:space="preserve">Vlr. Unit </t>
  </si>
  <si>
    <t xml:space="preserve">Vlr. Mensal </t>
  </si>
  <si>
    <t>Vlr. Anual</t>
  </si>
  <si>
    <t>Fonte: Consulta de preços praticados pela administração pública no site “Banco de Preços”.</t>
  </si>
  <si>
    <t>Tabela 2 - Alínea 5.B. Materiais</t>
  </si>
  <si>
    <t>Fonte: Fonte: Consulta de preços praticados pela administração pública no site “Banco de Preços”.</t>
  </si>
  <si>
    <t>Tabela 3 - Alínea 5.C. Máquinas, Equipamentos e Ferramentas</t>
  </si>
  <si>
    <t>Vlr. Unit (R$)</t>
  </si>
  <si>
    <t>Vlr. Total (R$)</t>
  </si>
  <si>
    <t>Taxa de Depreciação</t>
  </si>
  <si>
    <t>Depreciação Mensal</t>
  </si>
  <si>
    <t>Depreciação Anual</t>
  </si>
  <si>
    <t>Total</t>
  </si>
  <si>
    <t>Nota Explicativa: Os bens móveis, imóveis e semoventes, estão sujeitos à depreciação, conforme a expectativa de vida útil de cada bem. A Receita Federal fixou as taxas aceitáveis como dedutíveis, conforme Instrução Normativa RFB Nº 1700, de 14 de março de 2017.</t>
  </si>
</sst>
</file>

<file path=xl/styles.xml><?xml version="1.0" encoding="utf-8"?>
<styleSheet xmlns="http://schemas.openxmlformats.org/spreadsheetml/2006/main">
  <numFmts count="10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&quot; &quot;;#,##0.00&quot; &quot;;&quot;-&quot;#&quot; &quot;;&quot; &quot;@&quot; &quot;"/>
    <numFmt numFmtId="165" formatCode="#,##0.00&quot; &quot;;&quot;(&quot;#,##0.00&quot;)&quot;;&quot;-&quot;#&quot; &quot;;&quot; &quot;@&quot; &quot;"/>
    <numFmt numFmtId="166" formatCode="_-&quot;R$&quot;* #,##0.00_-;\-&quot;R$&quot;* #,##0.00_-;_-&quot;R$&quot;* &quot;-&quot;??_-;_-@_-"/>
    <numFmt numFmtId="167" formatCode="_-* #,##0.00_-;\-* #,##0.00_-;_-* &quot;-&quot;???_-;_-@_-"/>
    <numFmt numFmtId="168" formatCode="_-* #,##0.00_-;_-* \(#,##0.00\)_-;_-* #,##0.00_-;_-@_-"/>
    <numFmt numFmtId="169" formatCode="_-* #,##0.000000000_-;\-* #,##0.000000000_-;_-* &quot;-&quot;??_-;_-@_-"/>
    <numFmt numFmtId="170" formatCode="_-* #,##0_-;_-* \(#,##0\)_-;_-* #,##0_-;_-@_-"/>
  </numFmts>
  <fonts count="26">
    <font>
      <sz val="11"/>
      <color theme="1"/>
      <name val="Calibri"/>
      <charset val="134"/>
      <scheme val="minor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1"/>
      <color indexed="8"/>
      <name val="Calibri"/>
      <family val="2"/>
    </font>
    <font>
      <sz val="10"/>
      <color rgb="FF996600"/>
      <name val="Arial"/>
      <family val="2"/>
    </font>
    <font>
      <sz val="11"/>
      <color theme="1"/>
      <name val="Arial"/>
      <family val="2"/>
    </font>
    <font>
      <sz val="10"/>
      <color rgb="FF333333"/>
      <name val="Arial"/>
      <family val="2"/>
    </font>
    <font>
      <sz val="8"/>
      <name val="Arial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ck">
        <color indexed="62"/>
      </bottom>
      <diagonal/>
    </border>
  </borders>
  <cellStyleXfs count="38">
    <xf numFmtId="0" fontId="0" fillId="0" borderId="0"/>
    <xf numFmtId="9" fontId="25" fillId="0" borderId="0" applyFont="0" applyFill="0" applyBorder="0" applyAlignment="0" applyProtection="0"/>
    <xf numFmtId="0" fontId="9" fillId="0" borderId="0"/>
    <xf numFmtId="0" fontId="10" fillId="6" borderId="0"/>
    <xf numFmtId="0" fontId="10" fillId="7" borderId="0"/>
    <xf numFmtId="0" fontId="9" fillId="8" borderId="0"/>
    <xf numFmtId="0" fontId="11" fillId="9" borderId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2" fillId="10" borderId="0"/>
    <xf numFmtId="164" fontId="5" fillId="0" borderId="0"/>
    <xf numFmtId="165" fontId="5" fillId="0" borderId="0"/>
    <xf numFmtId="165" fontId="5" fillId="0" borderId="0"/>
    <xf numFmtId="9" fontId="5" fillId="0" borderId="0"/>
    <xf numFmtId="9" fontId="5" fillId="0" borderId="0"/>
    <xf numFmtId="0" fontId="13" fillId="0" borderId="0"/>
    <xf numFmtId="0" fontId="14" fillId="11" borderId="0"/>
    <xf numFmtId="0" fontId="15" fillId="0" borderId="0"/>
    <xf numFmtId="0" fontId="16" fillId="0" borderId="0"/>
    <xf numFmtId="0" fontId="17" fillId="0" borderId="0"/>
    <xf numFmtId="166" fontId="25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9" fillId="12" borderId="0"/>
    <xf numFmtId="0" fontId="20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18" fillId="0" borderId="0"/>
    <xf numFmtId="0" fontId="21" fillId="12" borderId="17"/>
    <xf numFmtId="9" fontId="5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0" fillId="0" borderId="0"/>
    <xf numFmtId="0" fontId="20" fillId="0" borderId="0"/>
    <xf numFmtId="0" fontId="23" fillId="0" borderId="0" applyNumberFormat="0" applyFill="0" applyBorder="0" applyAlignment="0" applyProtection="0"/>
    <xf numFmtId="0" fontId="24" fillId="0" borderId="18" applyNumberFormat="0" applyFill="0" applyAlignment="0" applyProtection="0"/>
    <xf numFmtId="43" fontId="25" fillId="0" borderId="0" applyFont="0" applyFill="0" applyBorder="0" applyAlignment="0" applyProtection="0"/>
    <xf numFmtId="0" fontId="11" fillId="0" borderId="0"/>
  </cellStyleXfs>
  <cellXfs count="10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center" vertical="center" wrapText="1"/>
    </xf>
    <xf numFmtId="167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right" vertical="center" wrapText="1"/>
    </xf>
    <xf numFmtId="9" fontId="4" fillId="0" borderId="0" xfId="0" applyNumberFormat="1" applyFont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 indent="1"/>
    </xf>
    <xf numFmtId="0" fontId="5" fillId="2" borderId="4" xfId="0" applyFont="1" applyFill="1" applyBorder="1" applyAlignment="1">
      <alignment vertical="center"/>
    </xf>
    <xf numFmtId="168" fontId="5" fillId="2" borderId="4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left" vertical="center" indent="1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indent="1"/>
    </xf>
    <xf numFmtId="0" fontId="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 indent="1"/>
    </xf>
    <xf numFmtId="0" fontId="5" fillId="4" borderId="4" xfId="0" applyFont="1" applyFill="1" applyBorder="1" applyAlignment="1">
      <alignment horizontal="left" vertical="center" indent="1"/>
    </xf>
    <xf numFmtId="0" fontId="6" fillId="0" borderId="4" xfId="0" applyFont="1" applyFill="1" applyBorder="1" applyAlignment="1">
      <alignment horizontal="left" vertical="center" indent="1"/>
    </xf>
    <xf numFmtId="0" fontId="5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 indent="1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/>
    </xf>
    <xf numFmtId="0" fontId="5" fillId="5" borderId="13" xfId="0" applyFont="1" applyFill="1" applyBorder="1" applyAlignment="1">
      <alignment horizontal="left" vertical="center" wrapText="1" indent="1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indent="1"/>
    </xf>
    <xf numFmtId="1" fontId="5" fillId="4" borderId="4" xfId="0" applyNumberFormat="1" applyFont="1" applyFill="1" applyBorder="1" applyAlignment="1">
      <alignment horizontal="center" vertical="center"/>
    </xf>
    <xf numFmtId="168" fontId="5" fillId="4" borderId="4" xfId="0" applyNumberFormat="1" applyFont="1" applyFill="1" applyBorder="1" applyAlignment="1">
      <alignment horizontal="right" vertical="center"/>
    </xf>
    <xf numFmtId="9" fontId="5" fillId="4" borderId="4" xfId="0" applyNumberFormat="1" applyFont="1" applyFill="1" applyBorder="1" applyAlignment="1">
      <alignment horizontal="center" vertical="center"/>
    </xf>
    <xf numFmtId="44" fontId="6" fillId="3" borderId="7" xfId="0" applyNumberFormat="1" applyFont="1" applyFill="1" applyBorder="1" applyAlignment="1">
      <alignment horizontal="right" vertical="center"/>
    </xf>
    <xf numFmtId="9" fontId="5" fillId="3" borderId="4" xfId="0" applyNumberFormat="1" applyFont="1" applyFill="1" applyBorder="1" applyAlignment="1">
      <alignment horizontal="center" vertical="center"/>
    </xf>
    <xf numFmtId="168" fontId="6" fillId="3" borderId="4" xfId="0" applyNumberFormat="1" applyFont="1" applyFill="1" applyBorder="1" applyAlignment="1">
      <alignment vertical="center"/>
    </xf>
    <xf numFmtId="2" fontId="5" fillId="4" borderId="4" xfId="0" applyNumberFormat="1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vertical="center"/>
    </xf>
    <xf numFmtId="168" fontId="6" fillId="3" borderId="4" xfId="0" applyNumberFormat="1" applyFont="1" applyFill="1" applyBorder="1" applyAlignment="1">
      <alignment horizontal="right" vertical="center"/>
    </xf>
    <xf numFmtId="43" fontId="5" fillId="2" borderId="0" xfId="0" applyNumberFormat="1" applyFont="1" applyFill="1" applyAlignment="1">
      <alignment horizontal="left" vertical="center" indent="1"/>
    </xf>
    <xf numFmtId="43" fontId="5" fillId="2" borderId="0" xfId="0" applyNumberFormat="1" applyFont="1" applyFill="1" applyAlignment="1">
      <alignment vertical="center"/>
    </xf>
    <xf numFmtId="168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 wrapText="1" indent="1"/>
    </xf>
    <xf numFmtId="2" fontId="7" fillId="4" borderId="4" xfId="0" applyNumberFormat="1" applyFont="1" applyFill="1" applyBorder="1" applyAlignment="1">
      <alignment horizontal="center" vertical="center"/>
    </xf>
    <xf numFmtId="168" fontId="7" fillId="4" borderId="4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10" fontId="5" fillId="4" borderId="4" xfId="0" applyNumberFormat="1" applyFont="1" applyFill="1" applyBorder="1" applyAlignment="1">
      <alignment horizontal="center" vertical="center"/>
    </xf>
    <xf numFmtId="10" fontId="6" fillId="3" borderId="4" xfId="0" applyNumberFormat="1" applyFont="1" applyFill="1" applyBorder="1" applyAlignment="1">
      <alignment horizontal="center" vertical="center"/>
    </xf>
    <xf numFmtId="168" fontId="5" fillId="4" borderId="4" xfId="0" applyNumberFormat="1" applyFont="1" applyFill="1" applyBorder="1" applyAlignment="1">
      <alignment vertical="center"/>
    </xf>
    <xf numFmtId="2" fontId="5" fillId="4" borderId="4" xfId="1" applyNumberFormat="1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>
      <alignment horizontal="left" vertical="center" indent="3"/>
    </xf>
    <xf numFmtId="9" fontId="6" fillId="3" borderId="4" xfId="0" applyNumberFormat="1" applyFont="1" applyFill="1" applyBorder="1" applyAlignment="1">
      <alignment horizontal="center" vertical="center"/>
    </xf>
    <xf numFmtId="169" fontId="5" fillId="2" borderId="0" xfId="0" applyNumberFormat="1" applyFont="1" applyFill="1" applyAlignment="1">
      <alignment horizontal="left" vertical="center"/>
    </xf>
    <xf numFmtId="170" fontId="5" fillId="4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indent="1"/>
    </xf>
    <xf numFmtId="0" fontId="6" fillId="4" borderId="4" xfId="0" applyFont="1" applyFill="1" applyBorder="1" applyAlignment="1">
      <alignment horizontal="left" vertical="center" indent="1"/>
    </xf>
    <xf numFmtId="0" fontId="5" fillId="4" borderId="4" xfId="0" applyFont="1" applyFill="1" applyBorder="1" applyAlignment="1">
      <alignment horizontal="left" vertical="center" indent="1"/>
    </xf>
    <xf numFmtId="0" fontId="6" fillId="5" borderId="13" xfId="0" applyFont="1" applyFill="1" applyBorder="1" applyAlignment="1">
      <alignment horizontal="left" vertical="center" wrapText="1" indent="1"/>
    </xf>
    <xf numFmtId="0" fontId="6" fillId="5" borderId="14" xfId="0" applyFont="1" applyFill="1" applyBorder="1" applyAlignment="1">
      <alignment horizontal="left" vertical="center" wrapText="1" indent="1"/>
    </xf>
    <xf numFmtId="0" fontId="6" fillId="5" borderId="15" xfId="0" applyFont="1" applyFill="1" applyBorder="1" applyAlignment="1">
      <alignment horizontal="left" vertical="center" wrapText="1" indent="1"/>
    </xf>
    <xf numFmtId="0" fontId="5" fillId="4" borderId="4" xfId="0" applyFont="1" applyFill="1" applyBorder="1" applyAlignment="1">
      <alignment horizontal="right" vertical="center" indent="2"/>
    </xf>
    <xf numFmtId="0" fontId="5" fillId="4" borderId="5" xfId="0" applyFont="1" applyFill="1" applyBorder="1" applyAlignment="1">
      <alignment horizontal="left" vertical="center" wrapText="1" indent="1"/>
    </xf>
    <xf numFmtId="0" fontId="5" fillId="4" borderId="7" xfId="0" applyFont="1" applyFill="1" applyBorder="1" applyAlignment="1">
      <alignment horizontal="left" vertical="center" wrapText="1" indent="1"/>
    </xf>
    <xf numFmtId="3" fontId="5" fillId="4" borderId="4" xfId="0" applyNumberFormat="1" applyFont="1" applyFill="1" applyBorder="1" applyAlignment="1">
      <alignment horizontal="left" vertical="center" indent="1"/>
    </xf>
    <xf numFmtId="0" fontId="5" fillId="4" borderId="5" xfId="0" applyFont="1" applyFill="1" applyBorder="1" applyAlignment="1">
      <alignment horizontal="left" vertical="center" indent="1" shrinkToFit="1"/>
    </xf>
    <xf numFmtId="0" fontId="5" fillId="4" borderId="7" xfId="0" applyFont="1" applyFill="1" applyBorder="1" applyAlignment="1">
      <alignment horizontal="left" vertical="center" indent="1" shrinkToFit="1"/>
    </xf>
    <xf numFmtId="4" fontId="5" fillId="4" borderId="4" xfId="0" applyNumberFormat="1" applyFont="1" applyFill="1" applyBorder="1" applyAlignment="1">
      <alignment horizontal="left" vertical="center" indent="1"/>
    </xf>
    <xf numFmtId="14" fontId="5" fillId="4" borderId="4" xfId="0" applyNumberFormat="1" applyFont="1" applyFill="1" applyBorder="1" applyAlignment="1">
      <alignment horizontal="left" vertical="center" indent="1"/>
    </xf>
    <xf numFmtId="0" fontId="6" fillId="3" borderId="5" xfId="0" applyFont="1" applyFill="1" applyBorder="1" applyAlignment="1">
      <alignment horizontal="left" vertical="center" indent="1"/>
    </xf>
    <xf numFmtId="0" fontId="6" fillId="3" borderId="6" xfId="0" applyFont="1" applyFill="1" applyBorder="1" applyAlignment="1">
      <alignment horizontal="left" vertical="center" indent="1"/>
    </xf>
    <xf numFmtId="0" fontId="6" fillId="3" borderId="7" xfId="0" applyFont="1" applyFill="1" applyBorder="1" applyAlignment="1">
      <alignment horizontal="left" vertical="center" indent="1"/>
    </xf>
    <xf numFmtId="0" fontId="5" fillId="5" borderId="12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</cellXfs>
  <cellStyles count="38">
    <cellStyle name="Accent" xfId="2"/>
    <cellStyle name="Accent 1" xfId="3"/>
    <cellStyle name="Accent 2" xfId="4"/>
    <cellStyle name="Accent 3" xfId="5"/>
    <cellStyle name="Bad" xfId="6"/>
    <cellStyle name="Currency" xfId="7"/>
    <cellStyle name="Currency [0]" xfId="8"/>
    <cellStyle name="Error" xfId="9"/>
    <cellStyle name="Excel Built-in Comma" xfId="10"/>
    <cellStyle name="Excel Built-in Currency" xfId="11"/>
    <cellStyle name="Excel Built-in Excel Built-in Excel Built-in Excel Built-in Excel Built-in Excel Built-in Excel Built-in Moeda 2" xfId="12"/>
    <cellStyle name="Excel Built-in Excel Built-in Excel Built-in Excel Built-in Excel Built-in Excel Built-in Excel Built-in Porcentagem 2" xfId="13"/>
    <cellStyle name="Excel Built-in Percent" xfId="14"/>
    <cellStyle name="Footnote" xfId="15"/>
    <cellStyle name="Good" xfId="16"/>
    <cellStyle name="Heading (user)" xfId="17"/>
    <cellStyle name="Heading 1" xfId="18"/>
    <cellStyle name="Heading 2" xfId="19"/>
    <cellStyle name="Moeda 2" xfId="20"/>
    <cellStyle name="Moeda 3" xfId="21"/>
    <cellStyle name="Neutral" xfId="22"/>
    <cellStyle name="Normal" xfId="0" builtinId="0"/>
    <cellStyle name="Normal 2" xfId="23"/>
    <cellStyle name="Normal 2 2" xfId="24"/>
    <cellStyle name="Normal 3" xfId="25"/>
    <cellStyle name="Normal 3 2" xfId="26"/>
    <cellStyle name="Normal 4" xfId="27"/>
    <cellStyle name="Normal 5" xfId="28"/>
    <cellStyle name="Note" xfId="29"/>
    <cellStyle name="Percent" xfId="30"/>
    <cellStyle name="Porcentagem" xfId="1" builtinId="5"/>
    <cellStyle name="Porcentagem 6" xfId="31"/>
    <cellStyle name="Status" xfId="32"/>
    <cellStyle name="Text" xfId="33"/>
    <cellStyle name="Título 1 1" xfId="34"/>
    <cellStyle name="Título 1 1 1" xfId="35"/>
    <cellStyle name="Vírgula 2" xfId="36"/>
    <cellStyle name="Warning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eiro/Documents/10.%20LICITA&#199;&#195;O%20-%20Planilha%20de%20Custo%20e%20Forma&#231;&#227;o%20de%20Pre&#231;os/Bibliografia/MODELO-PLANILHA-PADRAO-MODULOS-IN-5-2017-ALTERADA-PELA-IN-7-2018-LIMPEZ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O-PLANILHA-OUTRAS-CATEGORI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eferencial%20T&#233;cnico%20de%20Custos%20-%20CBO%205173-30%20-%20VIGILANT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ERÇÃO-DE-DADOS"/>
      <sheetName val="DADOS-ESTATISTICOS"/>
      <sheetName val="ENCARGOS-SOCIAIS-E-TRABALHISTAS"/>
      <sheetName val="ENCARREGADOS"/>
      <sheetName val="SERVENTES"/>
      <sheetName val="SERVENTES-AREA-HOSP"/>
      <sheetName val="CUSTOS POR M²"/>
      <sheetName val="QUADRO-RESUMO"/>
      <sheetName val="LIMITES-SEGES-PORT-7-2015"/>
      <sheetName val="LIMITES-SEGES-PORT-213-2017"/>
      <sheetName val="QTDE-ESTIMADA-SERVE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ERÇÃO-DE-DADOS"/>
      <sheetName val="DADOS-ESTATISTICOS"/>
      <sheetName val="ENCARGOS-SOCIAIS-E-TRABALHISTAS"/>
      <sheetName val="POSTO 12x36 HORAS OU 44 HORAS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TEM_01"/>
      <sheetName val="ITEM_02"/>
      <sheetName val="ITEM_03"/>
      <sheetName val="Módulo 5 - Insumos Diversos"/>
    </sheetNames>
    <sheetDataSet>
      <sheetData sheetId="0"/>
      <sheetData sheetId="1"/>
      <sheetData sheetId="2"/>
      <sheetData sheetId="3">
        <row r="16">
          <cell r="F1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G135"/>
  <sheetViews>
    <sheetView showGridLines="0" tabSelected="1" view="pageBreakPreview" zoomScale="120" zoomScaleNormal="120" workbookViewId="0">
      <selection activeCell="C19" sqref="C19:D24"/>
    </sheetView>
  </sheetViews>
  <sheetFormatPr defaultColWidth="9.140625" defaultRowHeight="15" customHeight="1"/>
  <cols>
    <col min="1" max="1" width="6.7109375" style="27" customWidth="1"/>
    <col min="2" max="2" width="60.7109375" style="28" customWidth="1"/>
    <col min="3" max="3" width="6.7109375" style="29" customWidth="1"/>
    <col min="4" max="4" width="13.7109375" style="30" customWidth="1"/>
    <col min="5" max="5" width="15.7109375" style="31" customWidth="1"/>
    <col min="6" max="16384" width="9.140625" style="25"/>
  </cols>
  <sheetData>
    <row r="1" spans="1:6" ht="30" customHeight="1">
      <c r="A1" s="75" t="s">
        <v>0</v>
      </c>
      <c r="B1" s="76"/>
      <c r="C1" s="76"/>
      <c r="D1" s="77"/>
    </row>
    <row r="2" spans="1:6" ht="15" customHeight="1">
      <c r="A2" s="78" t="s">
        <v>1</v>
      </c>
      <c r="B2" s="78"/>
      <c r="C2" s="78"/>
      <c r="D2" s="78"/>
    </row>
    <row r="3" spans="1:6" ht="15" customHeight="1">
      <c r="A3" s="34" t="s">
        <v>2</v>
      </c>
      <c r="B3" s="35" t="s">
        <v>3</v>
      </c>
      <c r="C3" s="79"/>
      <c r="D3" s="79"/>
    </row>
    <row r="4" spans="1:6" ht="15" customHeight="1">
      <c r="A4" s="34" t="s">
        <v>4</v>
      </c>
      <c r="B4" s="35" t="s">
        <v>5</v>
      </c>
      <c r="C4" s="80" t="s">
        <v>6</v>
      </c>
      <c r="D4" s="80"/>
    </row>
    <row r="5" spans="1:6" ht="15" customHeight="1">
      <c r="A5" s="37"/>
      <c r="B5" s="38"/>
      <c r="C5" s="39"/>
      <c r="D5" s="39"/>
    </row>
    <row r="6" spans="1:6" ht="15" customHeight="1">
      <c r="A6" s="78" t="s">
        <v>7</v>
      </c>
      <c r="B6" s="78"/>
      <c r="C6" s="78"/>
      <c r="D6" s="78"/>
    </row>
    <row r="7" spans="1:6" ht="15" customHeight="1">
      <c r="A7" s="40" t="s">
        <v>8</v>
      </c>
      <c r="B7" s="41" t="s">
        <v>9</v>
      </c>
      <c r="C7" s="42"/>
      <c r="D7" s="43"/>
    </row>
    <row r="8" spans="1:6" ht="15" customHeight="1">
      <c r="A8" s="95"/>
      <c r="B8" s="44"/>
      <c r="C8" s="45"/>
      <c r="D8" s="46"/>
    </row>
    <row r="9" spans="1:6" ht="60" customHeight="1">
      <c r="A9" s="96"/>
      <c r="B9" s="81"/>
      <c r="C9" s="82"/>
      <c r="D9" s="83"/>
    </row>
    <row r="10" spans="1:6" ht="15" customHeight="1">
      <c r="A10" s="37"/>
      <c r="B10" s="38"/>
      <c r="C10" s="39"/>
      <c r="D10" s="39"/>
    </row>
    <row r="11" spans="1:6" ht="15" customHeight="1">
      <c r="A11" s="78" t="s">
        <v>10</v>
      </c>
      <c r="B11" s="78"/>
      <c r="C11" s="78"/>
      <c r="D11" s="78"/>
    </row>
    <row r="12" spans="1:6" ht="15" customHeight="1">
      <c r="A12" s="47" t="s">
        <v>2</v>
      </c>
      <c r="B12" s="36" t="s">
        <v>11</v>
      </c>
      <c r="C12" s="84"/>
      <c r="D12" s="84"/>
    </row>
    <row r="13" spans="1:6" ht="15" customHeight="1">
      <c r="A13" s="47" t="s">
        <v>4</v>
      </c>
      <c r="B13" s="36" t="s">
        <v>12</v>
      </c>
      <c r="C13" s="80" t="s">
        <v>13</v>
      </c>
      <c r="D13" s="80"/>
    </row>
    <row r="14" spans="1:6" ht="30" customHeight="1">
      <c r="A14" s="47" t="s">
        <v>14</v>
      </c>
      <c r="B14" s="36" t="s">
        <v>15</v>
      </c>
      <c r="C14" s="85"/>
      <c r="D14" s="86"/>
    </row>
    <row r="15" spans="1:6" ht="15" customHeight="1">
      <c r="A15" s="47" t="s">
        <v>16</v>
      </c>
      <c r="B15" s="36" t="s">
        <v>17</v>
      </c>
      <c r="C15" s="80"/>
      <c r="D15" s="80"/>
    </row>
    <row r="16" spans="1:6" ht="15" customHeight="1">
      <c r="A16" s="47" t="s">
        <v>18</v>
      </c>
      <c r="B16" s="36" t="s">
        <v>19</v>
      </c>
      <c r="C16" s="87"/>
      <c r="D16" s="87"/>
      <c r="F16" s="31"/>
    </row>
    <row r="17" spans="1:5" ht="15" customHeight="1">
      <c r="A17" s="37"/>
      <c r="B17" s="38"/>
      <c r="C17" s="39"/>
      <c r="D17" s="39"/>
    </row>
    <row r="18" spans="1:5" ht="15" customHeight="1">
      <c r="A18" s="78" t="s">
        <v>20</v>
      </c>
      <c r="B18" s="78"/>
      <c r="C18" s="78"/>
      <c r="D18" s="78"/>
    </row>
    <row r="19" spans="1:5" ht="15" customHeight="1">
      <c r="A19" s="47">
        <v>1</v>
      </c>
      <c r="B19" s="36" t="s">
        <v>21</v>
      </c>
      <c r="C19" s="88"/>
      <c r="D19" s="89"/>
    </row>
    <row r="20" spans="1:5" ht="15" customHeight="1">
      <c r="A20" s="47">
        <v>2</v>
      </c>
      <c r="B20" s="36" t="s">
        <v>22</v>
      </c>
      <c r="C20" s="88"/>
      <c r="D20" s="89"/>
    </row>
    <row r="21" spans="1:5" ht="15" customHeight="1">
      <c r="A21" s="47">
        <v>3</v>
      </c>
      <c r="B21" s="36" t="s">
        <v>23</v>
      </c>
      <c r="C21" s="80"/>
      <c r="D21" s="80"/>
    </row>
    <row r="22" spans="1:5" ht="15" customHeight="1">
      <c r="A22" s="47">
        <v>4</v>
      </c>
      <c r="B22" s="36" t="s">
        <v>24</v>
      </c>
      <c r="C22" s="90"/>
      <c r="D22" s="90"/>
    </row>
    <row r="23" spans="1:5" ht="15" customHeight="1">
      <c r="A23" s="47">
        <v>5</v>
      </c>
      <c r="B23" s="36" t="s">
        <v>25</v>
      </c>
      <c r="C23" s="91"/>
      <c r="D23" s="91"/>
    </row>
    <row r="24" spans="1:5" ht="15" customHeight="1">
      <c r="A24" s="47">
        <v>6</v>
      </c>
      <c r="B24" s="36" t="s">
        <v>26</v>
      </c>
      <c r="C24" s="80"/>
      <c r="D24" s="80"/>
    </row>
    <row r="25" spans="1:5" ht="15" customHeight="1">
      <c r="A25" s="37"/>
      <c r="B25" s="38"/>
      <c r="C25" s="39"/>
      <c r="D25" s="39"/>
    </row>
    <row r="26" spans="1:5" ht="15" customHeight="1">
      <c r="A26" s="78" t="s">
        <v>27</v>
      </c>
      <c r="B26" s="78"/>
      <c r="C26" s="78"/>
      <c r="D26" s="78"/>
    </row>
    <row r="27" spans="1:5" ht="15" customHeight="1">
      <c r="A27" s="48">
        <v>1</v>
      </c>
      <c r="B27" s="33" t="s">
        <v>9</v>
      </c>
      <c r="C27" s="48" t="s">
        <v>28</v>
      </c>
      <c r="D27" s="49" t="s">
        <v>29</v>
      </c>
      <c r="E27" s="50"/>
    </row>
    <row r="28" spans="1:5" ht="15" customHeight="1">
      <c r="A28" s="47" t="s">
        <v>30</v>
      </c>
      <c r="B28" s="36" t="s">
        <v>31</v>
      </c>
      <c r="C28" s="51">
        <v>220</v>
      </c>
      <c r="D28" s="52">
        <f>(C22/220)*C28</f>
        <v>0</v>
      </c>
    </row>
    <row r="29" spans="1:5" ht="15" customHeight="1">
      <c r="A29" s="47" t="s">
        <v>32</v>
      </c>
      <c r="B29" s="36" t="s">
        <v>33</v>
      </c>
      <c r="C29" s="47"/>
      <c r="D29" s="52">
        <v>0</v>
      </c>
    </row>
    <row r="30" spans="1:5" ht="15" customHeight="1">
      <c r="A30" s="47" t="s">
        <v>34</v>
      </c>
      <c r="B30" s="36" t="s">
        <v>35</v>
      </c>
      <c r="C30" s="53">
        <v>0.4</v>
      </c>
      <c r="D30" s="52">
        <f>D28*C30</f>
        <v>0</v>
      </c>
    </row>
    <row r="31" spans="1:5" ht="15" customHeight="1">
      <c r="A31" s="47" t="s">
        <v>36</v>
      </c>
      <c r="B31" s="36" t="s">
        <v>37</v>
      </c>
      <c r="C31" s="53"/>
      <c r="D31" s="52">
        <v>0</v>
      </c>
    </row>
    <row r="32" spans="1:5" ht="15" customHeight="1">
      <c r="A32" s="47" t="s">
        <v>38</v>
      </c>
      <c r="B32" s="36" t="s">
        <v>39</v>
      </c>
      <c r="C32" s="53"/>
      <c r="D32" s="52">
        <v>0</v>
      </c>
    </row>
    <row r="33" spans="1:6" ht="15" customHeight="1">
      <c r="A33" s="47" t="s">
        <v>40</v>
      </c>
      <c r="B33" s="36" t="s">
        <v>41</v>
      </c>
      <c r="C33" s="53"/>
      <c r="D33" s="52">
        <v>0</v>
      </c>
    </row>
    <row r="34" spans="1:6" ht="15" customHeight="1">
      <c r="A34" s="47" t="s">
        <v>42</v>
      </c>
      <c r="B34" s="36" t="s">
        <v>43</v>
      </c>
      <c r="C34" s="53"/>
      <c r="D34" s="52">
        <v>0</v>
      </c>
    </row>
    <row r="35" spans="1:6" ht="15" customHeight="1">
      <c r="A35" s="32"/>
      <c r="B35" s="54" t="s">
        <v>44</v>
      </c>
      <c r="C35" s="55" t="s">
        <v>45</v>
      </c>
      <c r="D35" s="56">
        <f>SUM(D28:D34)</f>
        <v>0</v>
      </c>
    </row>
    <row r="36" spans="1:6" ht="15" customHeight="1">
      <c r="A36" s="37"/>
      <c r="B36" s="38"/>
      <c r="C36" s="39"/>
      <c r="D36" s="39"/>
    </row>
    <row r="37" spans="1:6" ht="15" customHeight="1">
      <c r="A37" s="78" t="s">
        <v>46</v>
      </c>
      <c r="B37" s="78"/>
      <c r="C37" s="78"/>
      <c r="D37" s="78"/>
    </row>
    <row r="38" spans="1:6" ht="15" customHeight="1">
      <c r="A38" s="92" t="s">
        <v>47</v>
      </c>
      <c r="B38" s="93"/>
      <c r="C38" s="93"/>
      <c r="D38" s="94"/>
    </row>
    <row r="39" spans="1:6" ht="15" customHeight="1">
      <c r="A39" s="48" t="s">
        <v>48</v>
      </c>
      <c r="B39" s="33" t="s">
        <v>9</v>
      </c>
      <c r="C39" s="48" t="s">
        <v>49</v>
      </c>
      <c r="D39" s="49" t="s">
        <v>29</v>
      </c>
      <c r="E39" s="50"/>
    </row>
    <row r="40" spans="1:6" ht="15" customHeight="1">
      <c r="A40" s="47" t="s">
        <v>50</v>
      </c>
      <c r="B40" s="36" t="s">
        <v>51</v>
      </c>
      <c r="C40" s="57">
        <f>(1/12)*100</f>
        <v>8.3333333333333304</v>
      </c>
      <c r="D40" s="52">
        <f>$D$35*C40%</f>
        <v>0</v>
      </c>
    </row>
    <row r="41" spans="1:6" ht="15" customHeight="1">
      <c r="A41" s="47" t="s">
        <v>52</v>
      </c>
      <c r="B41" s="36" t="s">
        <v>53</v>
      </c>
      <c r="C41" s="57">
        <f>((1/3)/12)*100</f>
        <v>2.7777777777777799</v>
      </c>
      <c r="D41" s="52">
        <f>$D$35*C41%</f>
        <v>0</v>
      </c>
    </row>
    <row r="42" spans="1:6" s="26" customFormat="1" ht="15" customHeight="1">
      <c r="A42" s="32"/>
      <c r="B42" s="54" t="s">
        <v>54</v>
      </c>
      <c r="C42" s="58">
        <f>SUM(C40:C41)</f>
        <v>11.1111111111111</v>
      </c>
      <c r="D42" s="59">
        <f>SUM(D40:D41)</f>
        <v>0</v>
      </c>
      <c r="E42" s="31"/>
    </row>
    <row r="43" spans="1:6" ht="15" customHeight="1">
      <c r="A43" s="37"/>
      <c r="B43" s="38"/>
      <c r="C43" s="39"/>
      <c r="D43" s="39"/>
    </row>
    <row r="44" spans="1:6" ht="15" customHeight="1">
      <c r="A44" s="92" t="s">
        <v>55</v>
      </c>
      <c r="B44" s="93"/>
      <c r="C44" s="93"/>
      <c r="D44" s="94"/>
      <c r="E44" s="60"/>
      <c r="F44" s="61"/>
    </row>
    <row r="45" spans="1:6" ht="15" customHeight="1">
      <c r="A45" s="48" t="s">
        <v>56</v>
      </c>
      <c r="B45" s="33" t="s">
        <v>9</v>
      </c>
      <c r="C45" s="48" t="s">
        <v>49</v>
      </c>
      <c r="D45" s="49" t="s">
        <v>29</v>
      </c>
      <c r="E45" s="50"/>
    </row>
    <row r="46" spans="1:6" ht="15" customHeight="1">
      <c r="A46" s="47" t="s">
        <v>57</v>
      </c>
      <c r="B46" s="36" t="s">
        <v>58</v>
      </c>
      <c r="C46" s="57">
        <v>20</v>
      </c>
      <c r="D46" s="62">
        <f t="shared" ref="D46:D53" si="0">($D$35+$D$42)*C46%</f>
        <v>0</v>
      </c>
    </row>
    <row r="47" spans="1:6" ht="15" customHeight="1">
      <c r="A47" s="47" t="s">
        <v>59</v>
      </c>
      <c r="B47" s="36" t="s">
        <v>60</v>
      </c>
      <c r="C47" s="57">
        <v>2.5</v>
      </c>
      <c r="D47" s="62">
        <f t="shared" si="0"/>
        <v>0</v>
      </c>
    </row>
    <row r="48" spans="1:6" ht="15" customHeight="1">
      <c r="A48" s="47" t="s">
        <v>61</v>
      </c>
      <c r="B48" s="36" t="s">
        <v>62</v>
      </c>
      <c r="C48" s="57">
        <v>3</v>
      </c>
      <c r="D48" s="62">
        <f t="shared" si="0"/>
        <v>0</v>
      </c>
    </row>
    <row r="49" spans="1:5" ht="15" customHeight="1">
      <c r="A49" s="47" t="s">
        <v>63</v>
      </c>
      <c r="B49" s="36" t="s">
        <v>64</v>
      </c>
      <c r="C49" s="57">
        <v>1.5</v>
      </c>
      <c r="D49" s="62">
        <f t="shared" si="0"/>
        <v>0</v>
      </c>
    </row>
    <row r="50" spans="1:5" ht="15" customHeight="1">
      <c r="A50" s="47" t="s">
        <v>65</v>
      </c>
      <c r="B50" s="36" t="s">
        <v>66</v>
      </c>
      <c r="C50" s="57">
        <v>1</v>
      </c>
      <c r="D50" s="62">
        <f t="shared" si="0"/>
        <v>0</v>
      </c>
    </row>
    <row r="51" spans="1:5" ht="15" customHeight="1">
      <c r="A51" s="47" t="s">
        <v>67</v>
      </c>
      <c r="B51" s="36" t="s">
        <v>68</v>
      </c>
      <c r="C51" s="57">
        <v>0.6</v>
      </c>
      <c r="D51" s="62">
        <f t="shared" si="0"/>
        <v>0</v>
      </c>
    </row>
    <row r="52" spans="1:5" ht="15" customHeight="1">
      <c r="A52" s="47" t="s">
        <v>69</v>
      </c>
      <c r="B52" s="36" t="s">
        <v>70</v>
      </c>
      <c r="C52" s="57">
        <v>0.2</v>
      </c>
      <c r="D52" s="62">
        <f t="shared" si="0"/>
        <v>0</v>
      </c>
    </row>
    <row r="53" spans="1:5" ht="15" customHeight="1">
      <c r="A53" s="47" t="s">
        <v>71</v>
      </c>
      <c r="B53" s="36" t="s">
        <v>72</v>
      </c>
      <c r="C53" s="57">
        <v>8</v>
      </c>
      <c r="D53" s="62">
        <f t="shared" si="0"/>
        <v>0</v>
      </c>
    </row>
    <row r="54" spans="1:5" ht="15" customHeight="1">
      <c r="A54" s="32"/>
      <c r="B54" s="54" t="s">
        <v>44</v>
      </c>
      <c r="C54" s="58">
        <f>SUM(C46:C53)</f>
        <v>36.799999999999997</v>
      </c>
      <c r="D54" s="56">
        <f>SUM(D46:D53)</f>
        <v>0</v>
      </c>
    </row>
    <row r="55" spans="1:5" ht="15" customHeight="1">
      <c r="A55" s="37"/>
      <c r="B55" s="38"/>
      <c r="C55" s="39"/>
      <c r="D55" s="39"/>
    </row>
    <row r="56" spans="1:5" ht="15" customHeight="1">
      <c r="A56" s="78" t="s">
        <v>73</v>
      </c>
      <c r="B56" s="78"/>
      <c r="C56" s="78"/>
      <c r="D56" s="78"/>
      <c r="E56" s="25"/>
    </row>
    <row r="57" spans="1:5" ht="15" customHeight="1">
      <c r="A57" s="48" t="s">
        <v>74</v>
      </c>
      <c r="B57" s="33" t="s">
        <v>9</v>
      </c>
      <c r="C57" s="48" t="s">
        <v>28</v>
      </c>
      <c r="D57" s="49" t="s">
        <v>29</v>
      </c>
      <c r="E57" s="50"/>
    </row>
    <row r="58" spans="1:5" ht="15" customHeight="1">
      <c r="A58" s="47" t="s">
        <v>75</v>
      </c>
      <c r="B58" s="36" t="s">
        <v>76</v>
      </c>
      <c r="C58" s="57">
        <v>4.7</v>
      </c>
      <c r="D58" s="62">
        <f>IF((C58*2*22)-($D$28*0.06)&lt;0,0,(C58*2*22)-($D$28*0.06))</f>
        <v>206.8</v>
      </c>
    </row>
    <row r="59" spans="1:5" ht="15" customHeight="1">
      <c r="A59" s="47" t="s">
        <v>77</v>
      </c>
      <c r="B59" s="36" t="s">
        <v>78</v>
      </c>
      <c r="C59" s="57">
        <v>30</v>
      </c>
      <c r="D59" s="62">
        <f>($C$59*22)*(1-0.2)</f>
        <v>528</v>
      </c>
    </row>
    <row r="60" spans="1:5" ht="15" customHeight="1">
      <c r="A60" s="47" t="s">
        <v>79</v>
      </c>
      <c r="B60" s="36" t="s">
        <v>80</v>
      </c>
      <c r="C60" s="57" t="s">
        <v>45</v>
      </c>
      <c r="D60" s="62">
        <v>0</v>
      </c>
    </row>
    <row r="61" spans="1:5" ht="15" customHeight="1">
      <c r="A61" s="47" t="s">
        <v>81</v>
      </c>
      <c r="B61" s="36" t="s">
        <v>82</v>
      </c>
      <c r="C61" s="47" t="s">
        <v>45</v>
      </c>
      <c r="D61" s="62">
        <v>0</v>
      </c>
    </row>
    <row r="62" spans="1:5" ht="15" customHeight="1">
      <c r="A62" s="32"/>
      <c r="B62" s="54" t="s">
        <v>44</v>
      </c>
      <c r="C62" s="55" t="s">
        <v>45</v>
      </c>
      <c r="D62" s="56">
        <f>SUM(D58:D61)</f>
        <v>734.8</v>
      </c>
    </row>
    <row r="63" spans="1:5" ht="15" customHeight="1">
      <c r="A63" s="37"/>
      <c r="B63" s="38"/>
      <c r="C63" s="39"/>
      <c r="D63" s="39"/>
    </row>
    <row r="64" spans="1:5" ht="15" customHeight="1">
      <c r="A64" s="92" t="s">
        <v>83</v>
      </c>
      <c r="B64" s="93"/>
      <c r="C64" s="93"/>
      <c r="D64" s="94"/>
    </row>
    <row r="65" spans="1:6" ht="15" customHeight="1">
      <c r="A65" s="48">
        <v>2</v>
      </c>
      <c r="B65" s="33" t="s">
        <v>9</v>
      </c>
      <c r="C65" s="48" t="s">
        <v>49</v>
      </c>
      <c r="D65" s="49" t="s">
        <v>29</v>
      </c>
    </row>
    <row r="66" spans="1:6" ht="15" customHeight="1">
      <c r="A66" s="47" t="s">
        <v>48</v>
      </c>
      <c r="B66" s="63" t="s">
        <v>47</v>
      </c>
      <c r="C66" s="64">
        <f>C42</f>
        <v>11.1111111111111</v>
      </c>
      <c r="D66" s="65">
        <f>D42</f>
        <v>0</v>
      </c>
    </row>
    <row r="67" spans="1:6" ht="15" customHeight="1">
      <c r="A67" s="47" t="s">
        <v>56</v>
      </c>
      <c r="B67" s="63" t="s">
        <v>55</v>
      </c>
      <c r="C67" s="64">
        <f>C54</f>
        <v>36.799999999999997</v>
      </c>
      <c r="D67" s="65">
        <f>D54</f>
        <v>0</v>
      </c>
    </row>
    <row r="68" spans="1:6" ht="15" customHeight="1">
      <c r="A68" s="47" t="s">
        <v>74</v>
      </c>
      <c r="B68" s="63" t="s">
        <v>73</v>
      </c>
      <c r="C68" s="64" t="str">
        <f>C62</f>
        <v>-</v>
      </c>
      <c r="D68" s="65">
        <f>D62</f>
        <v>734.8</v>
      </c>
    </row>
    <row r="69" spans="1:6" ht="15" customHeight="1">
      <c r="A69" s="32"/>
      <c r="B69" s="54" t="s">
        <v>44</v>
      </c>
      <c r="C69" s="58">
        <f>SUM(C66:C68)</f>
        <v>47.911111111111097</v>
      </c>
      <c r="D69" s="56">
        <f>SUM(D66:D68)</f>
        <v>734.8</v>
      </c>
    </row>
    <row r="70" spans="1:6" ht="15" customHeight="1">
      <c r="A70" s="37"/>
      <c r="B70" s="38"/>
      <c r="C70" s="39"/>
      <c r="D70" s="39"/>
    </row>
    <row r="71" spans="1:6" ht="15" customHeight="1">
      <c r="A71" s="92" t="s">
        <v>84</v>
      </c>
      <c r="B71" s="93"/>
      <c r="C71" s="93"/>
      <c r="D71" s="94"/>
    </row>
    <row r="72" spans="1:6" ht="15" customHeight="1">
      <c r="A72" s="48">
        <v>3</v>
      </c>
      <c r="B72" s="33" t="s">
        <v>9</v>
      </c>
      <c r="C72" s="48" t="s">
        <v>49</v>
      </c>
      <c r="D72" s="49" t="s">
        <v>29</v>
      </c>
      <c r="E72" s="50"/>
    </row>
    <row r="73" spans="1:6" ht="15" customHeight="1">
      <c r="A73" s="47" t="s">
        <v>85</v>
      </c>
      <c r="B73" s="63" t="s">
        <v>86</v>
      </c>
      <c r="C73" s="64">
        <f>((62.93%)*5.55%*(1/12))*100</f>
        <v>0.29105124999999998</v>
      </c>
      <c r="D73" s="65">
        <f t="shared" ref="D73:D78" si="1">($D$35+$D$66)*C73%</f>
        <v>0</v>
      </c>
      <c r="F73" s="61"/>
    </row>
    <row r="74" spans="1:6" ht="15" customHeight="1">
      <c r="A74" s="47" t="s">
        <v>87</v>
      </c>
      <c r="B74" s="63" t="s">
        <v>88</v>
      </c>
      <c r="C74" s="64">
        <f>0.26%*8%*100</f>
        <v>2.0799999999999999E-2</v>
      </c>
      <c r="D74" s="65">
        <f t="shared" si="1"/>
        <v>0</v>
      </c>
      <c r="F74" s="61"/>
    </row>
    <row r="75" spans="1:6" ht="15" customHeight="1">
      <c r="A75" s="47" t="s">
        <v>89</v>
      </c>
      <c r="B75" s="63" t="s">
        <v>90</v>
      </c>
      <c r="C75" s="64">
        <f>(56.24%)*5.55%*40%*8%*100</f>
        <v>9.9882239999999997E-2</v>
      </c>
      <c r="D75" s="65">
        <f t="shared" si="1"/>
        <v>0</v>
      </c>
      <c r="F75" s="61"/>
    </row>
    <row r="76" spans="1:6" ht="15" customHeight="1">
      <c r="A76" s="47" t="s">
        <v>91</v>
      </c>
      <c r="B76" s="63" t="s">
        <v>92</v>
      </c>
      <c r="C76" s="64">
        <f>56.24%*94.45%*((7/30)/12)*100</f>
        <v>1.03286322222222</v>
      </c>
      <c r="D76" s="65">
        <f t="shared" si="1"/>
        <v>0</v>
      </c>
      <c r="F76" s="61"/>
    </row>
    <row r="77" spans="1:6" ht="15" customHeight="1">
      <c r="A77" s="47" t="s">
        <v>93</v>
      </c>
      <c r="B77" s="63" t="s">
        <v>94</v>
      </c>
      <c r="C77" s="64">
        <f>1.03%*36.8%*100</f>
        <v>0.37903999999999999</v>
      </c>
      <c r="D77" s="65">
        <f t="shared" si="1"/>
        <v>0</v>
      </c>
      <c r="F77" s="61"/>
    </row>
    <row r="78" spans="1:6" ht="15" customHeight="1">
      <c r="A78" s="47" t="s">
        <v>95</v>
      </c>
      <c r="B78" s="63" t="s">
        <v>96</v>
      </c>
      <c r="C78" s="64">
        <f>56.24%*94.45%*40%*8%*100</f>
        <v>1.69979776</v>
      </c>
      <c r="D78" s="65">
        <f t="shared" si="1"/>
        <v>0</v>
      </c>
      <c r="F78" s="61"/>
    </row>
    <row r="79" spans="1:6" ht="15" customHeight="1">
      <c r="A79" s="32"/>
      <c r="B79" s="54" t="s">
        <v>44</v>
      </c>
      <c r="C79" s="58">
        <f>SUM(C73:C78)</f>
        <v>3.5234344722222199</v>
      </c>
      <c r="D79" s="56">
        <f>SUM(D73:D78)</f>
        <v>0</v>
      </c>
    </row>
    <row r="80" spans="1:6" ht="15" customHeight="1">
      <c r="A80" s="37"/>
      <c r="B80" s="38"/>
      <c r="C80" s="39"/>
      <c r="D80" s="39"/>
    </row>
    <row r="81" spans="1:7" ht="15" customHeight="1">
      <c r="A81" s="78" t="s">
        <v>97</v>
      </c>
      <c r="B81" s="78"/>
      <c r="C81" s="78"/>
      <c r="D81" s="78"/>
    </row>
    <row r="82" spans="1:7" ht="15" customHeight="1">
      <c r="A82" s="78" t="s">
        <v>98</v>
      </c>
      <c r="B82" s="78"/>
      <c r="C82" s="78"/>
      <c r="D82" s="78"/>
    </row>
    <row r="83" spans="1:7" ht="15" customHeight="1">
      <c r="A83" s="48" t="s">
        <v>99</v>
      </c>
      <c r="B83" s="33" t="s">
        <v>9</v>
      </c>
      <c r="C83" s="48" t="s">
        <v>49</v>
      </c>
      <c r="D83" s="49" t="s">
        <v>29</v>
      </c>
      <c r="E83" s="50"/>
    </row>
    <row r="84" spans="1:7" ht="15" customHeight="1">
      <c r="A84" s="47" t="s">
        <v>100</v>
      </c>
      <c r="B84" s="36" t="s">
        <v>101</v>
      </c>
      <c r="C84" s="57">
        <f>(1*(1/12))*100</f>
        <v>8.3333333333333304</v>
      </c>
      <c r="D84" s="62">
        <f t="shared" ref="D84:D88" si="2">($D$35+$D$69)*C84%</f>
        <v>61.233333333333306</v>
      </c>
    </row>
    <row r="85" spans="1:7" ht="15" customHeight="1">
      <c r="A85" s="47" t="s">
        <v>102</v>
      </c>
      <c r="B85" s="36" t="s">
        <v>103</v>
      </c>
      <c r="C85" s="57">
        <f>((8/30)/12)*100</f>
        <v>2.2222222222222201</v>
      </c>
      <c r="D85" s="62">
        <f t="shared" si="2"/>
        <v>16.328888888888873</v>
      </c>
      <c r="G85" s="66"/>
    </row>
    <row r="86" spans="1:7" ht="15" customHeight="1">
      <c r="A86" s="47" t="s">
        <v>104</v>
      </c>
      <c r="B86" s="36" t="s">
        <v>105</v>
      </c>
      <c r="C86" s="57">
        <f>(((20/30)/12)*1.416%*45.22%)*100</f>
        <v>3.5573066666666701E-2</v>
      </c>
      <c r="D86" s="62">
        <f t="shared" si="2"/>
        <v>0.26139089386666692</v>
      </c>
    </row>
    <row r="87" spans="1:7" ht="15" customHeight="1">
      <c r="A87" s="47" t="s">
        <v>106</v>
      </c>
      <c r="B87" s="36" t="s">
        <v>107</v>
      </c>
      <c r="C87" s="57">
        <f>(((15/30)/12)*0.44%)*100</f>
        <v>1.8333333333333299E-2</v>
      </c>
      <c r="D87" s="62">
        <f t="shared" si="2"/>
        <v>0.13471333333333307</v>
      </c>
    </row>
    <row r="88" spans="1:7" ht="15" customHeight="1">
      <c r="A88" s="47" t="s">
        <v>108</v>
      </c>
      <c r="B88" s="36" t="s">
        <v>109</v>
      </c>
      <c r="C88" s="57">
        <f>(((180/30)/12)*1.416%*54.78%*36.8%)*100</f>
        <v>0.14272600320000001</v>
      </c>
      <c r="D88" s="62">
        <f t="shared" si="2"/>
        <v>1.0487506715136001</v>
      </c>
    </row>
    <row r="89" spans="1:7" ht="15" customHeight="1">
      <c r="A89" s="47" t="s">
        <v>110</v>
      </c>
      <c r="B89" s="36" t="s">
        <v>111</v>
      </c>
      <c r="C89" s="47" t="s">
        <v>45</v>
      </c>
      <c r="D89" s="62">
        <v>0</v>
      </c>
    </row>
    <row r="90" spans="1:7" ht="15" customHeight="1">
      <c r="A90" s="32"/>
      <c r="B90" s="54" t="s">
        <v>44</v>
      </c>
      <c r="C90" s="58">
        <f>SUM(C84:C89)</f>
        <v>10.7521879587556</v>
      </c>
      <c r="D90" s="56">
        <f>SUM(D84:D89)</f>
        <v>79.007077120935776</v>
      </c>
    </row>
    <row r="91" spans="1:7" ht="15" customHeight="1">
      <c r="A91" s="37"/>
      <c r="B91" s="38"/>
      <c r="C91" s="39"/>
      <c r="D91" s="39"/>
    </row>
    <row r="92" spans="1:7" ht="15" customHeight="1">
      <c r="A92" s="92" t="s">
        <v>112</v>
      </c>
      <c r="B92" s="93"/>
      <c r="C92" s="93"/>
      <c r="D92" s="94"/>
    </row>
    <row r="93" spans="1:7" ht="15" customHeight="1">
      <c r="A93" s="48" t="s">
        <v>113</v>
      </c>
      <c r="B93" s="33" t="s">
        <v>9</v>
      </c>
      <c r="C93" s="48" t="s">
        <v>49</v>
      </c>
      <c r="D93" s="49" t="s">
        <v>29</v>
      </c>
    </row>
    <row r="94" spans="1:7" ht="15" customHeight="1">
      <c r="A94" s="47" t="s">
        <v>114</v>
      </c>
      <c r="B94" s="36" t="s">
        <v>115</v>
      </c>
      <c r="C94" s="67" t="s">
        <v>45</v>
      </c>
      <c r="D94" s="62">
        <v>0</v>
      </c>
    </row>
    <row r="95" spans="1:7" ht="15" customHeight="1">
      <c r="A95" s="32"/>
      <c r="B95" s="54" t="s">
        <v>116</v>
      </c>
      <c r="C95" s="68" t="s">
        <v>45</v>
      </c>
      <c r="D95" s="56">
        <f>SUM(D94)</f>
        <v>0</v>
      </c>
    </row>
    <row r="96" spans="1:7" ht="15" customHeight="1">
      <c r="A96" s="37"/>
      <c r="B96" s="38"/>
      <c r="C96" s="39"/>
      <c r="D96" s="39"/>
    </row>
    <row r="97" spans="1:5" ht="15" customHeight="1">
      <c r="A97" s="92" t="s">
        <v>117</v>
      </c>
      <c r="B97" s="93"/>
      <c r="C97" s="93"/>
      <c r="D97" s="94"/>
    </row>
    <row r="98" spans="1:5" ht="15" customHeight="1">
      <c r="A98" s="48">
        <v>4</v>
      </c>
      <c r="B98" s="33" t="s">
        <v>9</v>
      </c>
      <c r="C98" s="48" t="s">
        <v>49</v>
      </c>
      <c r="D98" s="49" t="s">
        <v>29</v>
      </c>
    </row>
    <row r="99" spans="1:5" ht="15" customHeight="1">
      <c r="A99" s="47" t="s">
        <v>99</v>
      </c>
      <c r="B99" s="63" t="s">
        <v>98</v>
      </c>
      <c r="C99" s="64" t="s">
        <v>45</v>
      </c>
      <c r="D99" s="65">
        <f>D90</f>
        <v>79.007077120935776</v>
      </c>
      <c r="E99" s="50"/>
    </row>
    <row r="100" spans="1:5" ht="15" customHeight="1">
      <c r="A100" s="47" t="s">
        <v>113</v>
      </c>
      <c r="B100" s="63" t="s">
        <v>112</v>
      </c>
      <c r="C100" s="64" t="s">
        <v>45</v>
      </c>
      <c r="D100" s="65">
        <f>D95</f>
        <v>0</v>
      </c>
      <c r="E100" s="50"/>
    </row>
    <row r="101" spans="1:5" ht="15" customHeight="1">
      <c r="A101" s="32"/>
      <c r="B101" s="54" t="s">
        <v>44</v>
      </c>
      <c r="C101" s="58">
        <f>SUM(C99:C100)</f>
        <v>0</v>
      </c>
      <c r="D101" s="56">
        <f>SUM(D99:D100)</f>
        <v>79.007077120935776</v>
      </c>
    </row>
    <row r="102" spans="1:5" ht="15" customHeight="1">
      <c r="A102" s="37"/>
      <c r="B102" s="38"/>
      <c r="C102" s="39"/>
      <c r="D102" s="39"/>
    </row>
    <row r="103" spans="1:5" ht="15" customHeight="1">
      <c r="A103" s="92" t="s">
        <v>118</v>
      </c>
      <c r="B103" s="93"/>
      <c r="C103" s="93"/>
      <c r="D103" s="94"/>
    </row>
    <row r="104" spans="1:5" ht="15" customHeight="1">
      <c r="A104" s="48">
        <v>5</v>
      </c>
      <c r="B104" s="33" t="s">
        <v>9</v>
      </c>
      <c r="C104" s="48" t="s">
        <v>49</v>
      </c>
      <c r="D104" s="49" t="s">
        <v>29</v>
      </c>
    </row>
    <row r="105" spans="1:5" ht="15" customHeight="1">
      <c r="A105" s="47" t="s">
        <v>119</v>
      </c>
      <c r="B105" s="36" t="s">
        <v>120</v>
      </c>
      <c r="C105" s="47" t="s">
        <v>45</v>
      </c>
      <c r="D105" s="62">
        <v>0</v>
      </c>
    </row>
    <row r="106" spans="1:5" ht="15" customHeight="1">
      <c r="A106" s="47" t="s">
        <v>121</v>
      </c>
      <c r="B106" s="36" t="s">
        <v>122</v>
      </c>
      <c r="C106" s="47" t="s">
        <v>45</v>
      </c>
      <c r="D106" s="62">
        <f>'[3]Módulo 5 - Insumos Diversos'!F16</f>
        <v>0</v>
      </c>
    </row>
    <row r="107" spans="1:5" ht="15" customHeight="1">
      <c r="A107" s="47" t="s">
        <v>123</v>
      </c>
      <c r="B107" s="36" t="s">
        <v>124</v>
      </c>
      <c r="C107" s="67" t="s">
        <v>45</v>
      </c>
      <c r="D107" s="69">
        <v>0</v>
      </c>
    </row>
    <row r="108" spans="1:5" ht="15" customHeight="1">
      <c r="A108" s="47" t="s">
        <v>125</v>
      </c>
      <c r="B108" s="36" t="s">
        <v>43</v>
      </c>
      <c r="C108" s="67" t="s">
        <v>45</v>
      </c>
      <c r="D108" s="69">
        <v>0</v>
      </c>
    </row>
    <row r="109" spans="1:5" ht="15" customHeight="1">
      <c r="A109" s="32"/>
      <c r="B109" s="54" t="s">
        <v>44</v>
      </c>
      <c r="C109" s="68" t="s">
        <v>45</v>
      </c>
      <c r="D109" s="56">
        <f>SUM(D105:D108)</f>
        <v>0</v>
      </c>
      <c r="E109" s="60"/>
    </row>
    <row r="110" spans="1:5" ht="15" customHeight="1">
      <c r="A110" s="37"/>
      <c r="B110" s="38"/>
      <c r="C110" s="39"/>
      <c r="D110" s="39"/>
    </row>
    <row r="111" spans="1:5" ht="15" customHeight="1">
      <c r="A111" s="78" t="s">
        <v>126</v>
      </c>
      <c r="B111" s="78"/>
      <c r="C111" s="78"/>
      <c r="D111" s="78"/>
    </row>
    <row r="112" spans="1:5" ht="15" customHeight="1">
      <c r="A112" s="48">
        <v>6</v>
      </c>
      <c r="B112" s="33" t="s">
        <v>9</v>
      </c>
      <c r="C112" s="48" t="s">
        <v>49</v>
      </c>
      <c r="D112" s="49" t="s">
        <v>29</v>
      </c>
      <c r="E112" s="50"/>
    </row>
    <row r="113" spans="1:5" ht="15" customHeight="1">
      <c r="A113" s="47" t="s">
        <v>127</v>
      </c>
      <c r="B113" s="36" t="s">
        <v>128</v>
      </c>
      <c r="C113" s="70">
        <v>4.7300000000000004</v>
      </c>
      <c r="D113" s="62">
        <f>($D$35+$D$69+$D$79+$D$101+$D$109)*C113%</f>
        <v>38.493074747820259</v>
      </c>
    </row>
    <row r="114" spans="1:5" ht="15" customHeight="1">
      <c r="A114" s="47" t="s">
        <v>121</v>
      </c>
      <c r="B114" s="36" t="s">
        <v>129</v>
      </c>
      <c r="C114" s="70">
        <v>5.57</v>
      </c>
      <c r="D114" s="62">
        <f>($D$35+$D$69+$D$79+$D$101+$D$109+$D$113)*C114%</f>
        <v>47.473118459089704</v>
      </c>
    </row>
    <row r="115" spans="1:5" ht="15" customHeight="1">
      <c r="A115" s="47" t="s">
        <v>130</v>
      </c>
      <c r="B115" s="36" t="s">
        <v>131</v>
      </c>
      <c r="C115" s="70">
        <f>SUM(C116:C118)</f>
        <v>7.65</v>
      </c>
      <c r="D115" s="62">
        <f>SUM(D116:D118)</f>
        <v>74.534548110536207</v>
      </c>
    </row>
    <row r="116" spans="1:5" ht="15" customHeight="1">
      <c r="A116" s="47" t="s">
        <v>132</v>
      </c>
      <c r="B116" s="71" t="s">
        <v>133</v>
      </c>
      <c r="C116" s="70">
        <v>0.65</v>
      </c>
      <c r="D116" s="62">
        <f t="shared" ref="D116:D118" si="3">(($D$35+$D$69+$D$79+$D$101+$D$109+$D$113+$D$114)/(1-$C$115%))*C116%</f>
        <v>6.3330008198494827</v>
      </c>
    </row>
    <row r="117" spans="1:5" ht="15" customHeight="1">
      <c r="A117" s="47" t="s">
        <v>134</v>
      </c>
      <c r="B117" s="71" t="s">
        <v>135</v>
      </c>
      <c r="C117" s="70">
        <v>3</v>
      </c>
      <c r="D117" s="62">
        <f t="shared" si="3"/>
        <v>29.229234553151457</v>
      </c>
    </row>
    <row r="118" spans="1:5" ht="15" customHeight="1">
      <c r="A118" s="47" t="s">
        <v>136</v>
      </c>
      <c r="B118" s="71" t="s">
        <v>137</v>
      </c>
      <c r="C118" s="70">
        <v>4</v>
      </c>
      <c r="D118" s="62">
        <f t="shared" si="3"/>
        <v>38.972312737535276</v>
      </c>
    </row>
    <row r="119" spans="1:5" s="26" customFormat="1" ht="15" customHeight="1">
      <c r="A119" s="32"/>
      <c r="B119" s="54" t="s">
        <v>44</v>
      </c>
      <c r="C119" s="58">
        <f>SUM(C113:C115)</f>
        <v>17.95</v>
      </c>
      <c r="D119" s="56">
        <f>$D$113+$D$114+$D$115</f>
        <v>160.50074131744617</v>
      </c>
      <c r="E119" s="31"/>
    </row>
    <row r="120" spans="1:5" ht="15" customHeight="1">
      <c r="A120" s="37"/>
      <c r="B120" s="38"/>
      <c r="C120" s="39"/>
      <c r="D120" s="39"/>
    </row>
    <row r="121" spans="1:5" ht="15" customHeight="1">
      <c r="A121" s="78" t="s">
        <v>138</v>
      </c>
      <c r="B121" s="78"/>
      <c r="C121" s="78"/>
      <c r="D121" s="78"/>
    </row>
    <row r="122" spans="1:5" ht="15" customHeight="1">
      <c r="A122" s="48" t="s">
        <v>139</v>
      </c>
      <c r="B122" s="33" t="s">
        <v>140</v>
      </c>
      <c r="C122" s="48" t="s">
        <v>49</v>
      </c>
      <c r="D122" s="49" t="s">
        <v>29</v>
      </c>
    </row>
    <row r="123" spans="1:5" ht="15" customHeight="1">
      <c r="A123" s="47">
        <v>1</v>
      </c>
      <c r="B123" s="36" t="s">
        <v>141</v>
      </c>
      <c r="C123" s="47" t="s">
        <v>45</v>
      </c>
      <c r="D123" s="62">
        <f>D35</f>
        <v>0</v>
      </c>
    </row>
    <row r="124" spans="1:5" ht="15" customHeight="1">
      <c r="A124" s="47">
        <v>2</v>
      </c>
      <c r="B124" s="63" t="s">
        <v>142</v>
      </c>
      <c r="C124" s="47" t="s">
        <v>45</v>
      </c>
      <c r="D124" s="62">
        <f>D69</f>
        <v>734.8</v>
      </c>
    </row>
    <row r="125" spans="1:5" ht="15" customHeight="1">
      <c r="A125" s="47">
        <v>3</v>
      </c>
      <c r="B125" s="36" t="s">
        <v>143</v>
      </c>
      <c r="C125" s="47" t="s">
        <v>45</v>
      </c>
      <c r="D125" s="62">
        <f>D79</f>
        <v>0</v>
      </c>
    </row>
    <row r="126" spans="1:5" ht="15" customHeight="1">
      <c r="A126" s="47">
        <v>4</v>
      </c>
      <c r="B126" s="63" t="s">
        <v>144</v>
      </c>
      <c r="C126" s="47" t="s">
        <v>45</v>
      </c>
      <c r="D126" s="62">
        <f>D101</f>
        <v>79.007077120935776</v>
      </c>
    </row>
    <row r="127" spans="1:5" ht="15" customHeight="1">
      <c r="A127" s="47">
        <v>5</v>
      </c>
      <c r="B127" s="63" t="s">
        <v>145</v>
      </c>
      <c r="C127" s="47" t="s">
        <v>45</v>
      </c>
      <c r="D127" s="62">
        <f>D109</f>
        <v>0</v>
      </c>
    </row>
    <row r="128" spans="1:5" ht="15" customHeight="1">
      <c r="A128" s="32"/>
      <c r="B128" s="54" t="s">
        <v>146</v>
      </c>
      <c r="C128" s="72" t="s">
        <v>45</v>
      </c>
      <c r="D128" s="56">
        <f>SUM(D123:D127)</f>
        <v>813.80707712093567</v>
      </c>
    </row>
    <row r="129" spans="1:5" ht="15" customHeight="1">
      <c r="A129" s="47">
        <v>6</v>
      </c>
      <c r="B129" s="36" t="s">
        <v>147</v>
      </c>
      <c r="C129" s="47" t="s">
        <v>45</v>
      </c>
      <c r="D129" s="62">
        <f>D119</f>
        <v>160.50074131744617</v>
      </c>
    </row>
    <row r="130" spans="1:5" ht="15" customHeight="1">
      <c r="A130" s="32"/>
      <c r="B130" s="54" t="s">
        <v>148</v>
      </c>
      <c r="C130" s="72" t="s">
        <v>45</v>
      </c>
      <c r="D130" s="56">
        <f>ROUND(D128+D129,2)</f>
        <v>974.31</v>
      </c>
    </row>
    <row r="131" spans="1:5" ht="15" customHeight="1">
      <c r="A131" s="37"/>
      <c r="B131" s="38"/>
      <c r="C131" s="39"/>
      <c r="D131" s="39"/>
    </row>
    <row r="132" spans="1:5" ht="15" customHeight="1">
      <c r="A132" s="78" t="s">
        <v>149</v>
      </c>
      <c r="B132" s="78"/>
      <c r="C132" s="78"/>
      <c r="D132" s="78"/>
    </row>
    <row r="133" spans="1:5" ht="15" customHeight="1">
      <c r="A133" s="47">
        <v>1</v>
      </c>
      <c r="B133" s="63" t="s">
        <v>150</v>
      </c>
      <c r="C133" s="47" t="s">
        <v>45</v>
      </c>
      <c r="D133" s="62">
        <f>D130*12</f>
        <v>11691.72</v>
      </c>
      <c r="E133" s="73"/>
    </row>
    <row r="134" spans="1:5" ht="15" customHeight="1">
      <c r="A134" s="47">
        <v>2</v>
      </c>
      <c r="B134" s="63" t="s">
        <v>151</v>
      </c>
      <c r="C134" s="47" t="s">
        <v>45</v>
      </c>
      <c r="D134" s="74"/>
      <c r="E134" s="73"/>
    </row>
    <row r="135" spans="1:5" ht="15" customHeight="1">
      <c r="A135" s="32"/>
      <c r="B135" s="54" t="s">
        <v>152</v>
      </c>
      <c r="C135" s="72" t="s">
        <v>45</v>
      </c>
      <c r="D135" s="56">
        <f>D133*D134</f>
        <v>0</v>
      </c>
    </row>
  </sheetData>
  <mergeCells count="35">
    <mergeCell ref="A103:D103"/>
    <mergeCell ref="A111:D111"/>
    <mergeCell ref="A121:D121"/>
    <mergeCell ref="A132:D132"/>
    <mergeCell ref="A8:A9"/>
    <mergeCell ref="A71:D71"/>
    <mergeCell ref="A81:D81"/>
    <mergeCell ref="A82:D82"/>
    <mergeCell ref="A92:D92"/>
    <mergeCell ref="A97:D97"/>
    <mergeCell ref="A37:D37"/>
    <mergeCell ref="A38:D38"/>
    <mergeCell ref="A44:D44"/>
    <mergeCell ref="A56:D56"/>
    <mergeCell ref="A64:D64"/>
    <mergeCell ref="C21:D21"/>
    <mergeCell ref="C22:D22"/>
    <mergeCell ref="C23:D23"/>
    <mergeCell ref="C24:D24"/>
    <mergeCell ref="A26:D26"/>
    <mergeCell ref="C15:D15"/>
    <mergeCell ref="C16:D16"/>
    <mergeCell ref="A18:D18"/>
    <mergeCell ref="C19:D19"/>
    <mergeCell ref="C20:D20"/>
    <mergeCell ref="B9:D9"/>
    <mergeCell ref="A11:D11"/>
    <mergeCell ref="C12:D12"/>
    <mergeCell ref="C13:D13"/>
    <mergeCell ref="C14:D14"/>
    <mergeCell ref="A1:D1"/>
    <mergeCell ref="A2:D2"/>
    <mergeCell ref="C3:D3"/>
    <mergeCell ref="C4:D4"/>
    <mergeCell ref="A6:D6"/>
  </mergeCells>
  <printOptions horizontalCentered="1"/>
  <pageMargins left="1.18055555555556" right="1.18055555555556" top="0.78680555555555598" bottom="0.78680555555555598" header="0.39305555555555599" footer="0.39305555555555599"/>
  <pageSetup paperSize="9" scale="83" orientation="portrait" r:id="rId1"/>
  <headerFooter>
    <oddFooter>&amp;L&amp;"Arial,Normal"&amp;8&amp;D | &amp;T - &amp;A&amp;R&amp;"Arial,Normal"&amp;8Página &amp;P de &amp;N</oddFooter>
  </headerFooter>
  <rowBreaks count="2" manualBreakCount="2">
    <brk id="55" max="3" man="1"/>
    <brk id="102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22"/>
  <sheetViews>
    <sheetView view="pageBreakPreview" zoomScale="120" zoomScaleNormal="120" workbookViewId="0">
      <selection activeCell="G18" sqref="G18"/>
    </sheetView>
  </sheetViews>
  <sheetFormatPr defaultColWidth="9.140625" defaultRowHeight="12" customHeight="1"/>
  <cols>
    <col min="1" max="1" width="6.7109375" style="1" customWidth="1"/>
    <col min="2" max="2" width="45.7109375" style="2" customWidth="1"/>
    <col min="3" max="4" width="6.7109375" style="1" customWidth="1"/>
    <col min="5" max="9" width="12.7109375" style="3" customWidth="1"/>
    <col min="10" max="16384" width="9.140625" style="3"/>
  </cols>
  <sheetData>
    <row r="1" spans="1:9" ht="12" customHeight="1">
      <c r="A1" s="97" t="s">
        <v>153</v>
      </c>
      <c r="B1" s="97"/>
      <c r="C1" s="97"/>
      <c r="D1" s="97"/>
      <c r="E1" s="97"/>
      <c r="F1" s="97"/>
      <c r="G1" s="97"/>
    </row>
    <row r="2" spans="1:9" ht="24" customHeight="1">
      <c r="A2" s="5" t="s">
        <v>154</v>
      </c>
      <c r="B2" s="6" t="s">
        <v>9</v>
      </c>
      <c r="C2" s="7" t="s">
        <v>155</v>
      </c>
      <c r="D2" s="7" t="s">
        <v>156</v>
      </c>
      <c r="E2" s="7" t="s">
        <v>157</v>
      </c>
      <c r="F2" s="7" t="s">
        <v>158</v>
      </c>
      <c r="G2" s="5" t="s">
        <v>159</v>
      </c>
    </row>
    <row r="3" spans="1:9" ht="12" customHeight="1">
      <c r="A3" s="8"/>
      <c r="B3" s="9"/>
      <c r="C3" s="10"/>
      <c r="D3" s="10"/>
      <c r="E3" s="11"/>
      <c r="F3" s="11"/>
      <c r="G3" s="11"/>
    </row>
    <row r="4" spans="1:9" ht="12" customHeight="1">
      <c r="A4" s="8"/>
      <c r="B4" s="9"/>
      <c r="C4" s="10"/>
      <c r="D4" s="10"/>
      <c r="E4" s="11"/>
      <c r="F4" s="11"/>
      <c r="G4" s="11"/>
    </row>
    <row r="5" spans="1:9" ht="12" customHeight="1">
      <c r="A5" s="12"/>
      <c r="B5" s="12"/>
      <c r="C5" s="12"/>
      <c r="D5" s="12"/>
      <c r="E5" s="13">
        <f>SUM(E3:E4)</f>
        <v>0</v>
      </c>
      <c r="F5" s="13">
        <f>SUM(F3:F4)</f>
        <v>0</v>
      </c>
      <c r="G5" s="13">
        <f>SUM(G3:G4)</f>
        <v>0</v>
      </c>
    </row>
    <row r="6" spans="1:9" ht="12" customHeight="1">
      <c r="A6" s="98" t="s">
        <v>160</v>
      </c>
      <c r="B6" s="98"/>
      <c r="C6" s="98"/>
      <c r="D6" s="98"/>
      <c r="E6" s="98"/>
      <c r="F6" s="98"/>
      <c r="G6" s="98"/>
    </row>
    <row r="7" spans="1:9" ht="12" customHeight="1">
      <c r="A7" s="14"/>
      <c r="B7" s="15"/>
      <c r="C7" s="14"/>
      <c r="D7" s="14"/>
      <c r="E7" s="16"/>
      <c r="F7" s="16"/>
      <c r="G7" s="16"/>
    </row>
    <row r="8" spans="1:9" ht="12" customHeight="1">
      <c r="A8" s="97" t="s">
        <v>161</v>
      </c>
      <c r="B8" s="97"/>
      <c r="C8" s="97"/>
      <c r="D8" s="97"/>
      <c r="E8" s="97"/>
      <c r="F8" s="97"/>
      <c r="G8" s="97"/>
    </row>
    <row r="9" spans="1:9" ht="24" customHeight="1">
      <c r="A9" s="5" t="s">
        <v>154</v>
      </c>
      <c r="B9" s="6" t="s">
        <v>9</v>
      </c>
      <c r="C9" s="7" t="s">
        <v>155</v>
      </c>
      <c r="D9" s="7" t="s">
        <v>156</v>
      </c>
      <c r="E9" s="7" t="s">
        <v>157</v>
      </c>
      <c r="F9" s="7" t="s">
        <v>158</v>
      </c>
      <c r="G9" s="5" t="s">
        <v>159</v>
      </c>
    </row>
    <row r="10" spans="1:9" ht="12" customHeight="1">
      <c r="A10" s="8"/>
      <c r="B10" s="9"/>
      <c r="C10" s="10"/>
      <c r="D10" s="17"/>
      <c r="E10" s="11"/>
      <c r="F10" s="11"/>
      <c r="G10" s="11"/>
    </row>
    <row r="11" spans="1:9" ht="12" customHeight="1">
      <c r="A11" s="8"/>
      <c r="B11" s="18"/>
      <c r="C11" s="19"/>
      <c r="D11" s="19"/>
      <c r="E11" s="11"/>
      <c r="F11" s="11"/>
      <c r="G11" s="11"/>
    </row>
    <row r="12" spans="1:9" ht="12" customHeight="1">
      <c r="A12" s="20"/>
      <c r="B12" s="18"/>
      <c r="C12" s="19"/>
      <c r="D12" s="19"/>
      <c r="E12" s="13">
        <f>SUM(E10:E11)</f>
        <v>0</v>
      </c>
      <c r="F12" s="13">
        <f>SUM(F10:F11)</f>
        <v>0</v>
      </c>
      <c r="G12" s="13">
        <f>SUM(G10:G11)</f>
        <v>0</v>
      </c>
    </row>
    <row r="13" spans="1:9" ht="12" customHeight="1">
      <c r="A13" s="98" t="s">
        <v>162</v>
      </c>
      <c r="B13" s="98"/>
      <c r="C13" s="98"/>
      <c r="D13" s="98"/>
      <c r="E13" s="98"/>
      <c r="F13" s="98"/>
      <c r="G13" s="98"/>
    </row>
    <row r="15" spans="1:9" ht="12" customHeight="1">
      <c r="A15" s="97" t="s">
        <v>163</v>
      </c>
      <c r="B15" s="97"/>
      <c r="C15" s="97"/>
      <c r="D15" s="97"/>
      <c r="E15" s="97"/>
      <c r="F15" s="97"/>
      <c r="G15" s="4"/>
      <c r="H15" s="4"/>
      <c r="I15" s="4"/>
    </row>
    <row r="16" spans="1:9" ht="24" customHeight="1">
      <c r="A16" s="7" t="s">
        <v>154</v>
      </c>
      <c r="B16" s="6" t="s">
        <v>9</v>
      </c>
      <c r="C16" s="7" t="s">
        <v>155</v>
      </c>
      <c r="D16" s="7" t="s">
        <v>156</v>
      </c>
      <c r="E16" s="21" t="s">
        <v>164</v>
      </c>
      <c r="F16" s="7" t="s">
        <v>165</v>
      </c>
      <c r="G16" s="7" t="s">
        <v>166</v>
      </c>
      <c r="H16" s="7" t="s">
        <v>167</v>
      </c>
      <c r="I16" s="7" t="s">
        <v>168</v>
      </c>
    </row>
    <row r="17" spans="1:9" ht="11.25">
      <c r="A17" s="8"/>
      <c r="B17" s="9"/>
      <c r="C17" s="10"/>
      <c r="D17" s="10"/>
      <c r="E17" s="11"/>
      <c r="F17" s="11"/>
      <c r="G17" s="22"/>
      <c r="H17" s="11"/>
      <c r="I17" s="11"/>
    </row>
    <row r="18" spans="1:9" ht="11.25">
      <c r="A18" s="8"/>
      <c r="B18" s="9"/>
      <c r="C18" s="10"/>
      <c r="D18" s="10"/>
      <c r="E18" s="11"/>
      <c r="F18" s="11"/>
      <c r="G18" s="22"/>
      <c r="H18" s="11"/>
      <c r="I18" s="11"/>
    </row>
    <row r="19" spans="1:9" ht="12" customHeight="1">
      <c r="A19" s="99" t="s">
        <v>169</v>
      </c>
      <c r="B19" s="99"/>
      <c r="C19" s="99"/>
      <c r="D19" s="99"/>
      <c r="E19" s="23">
        <f>SUM(E17:E18)</f>
        <v>0</v>
      </c>
      <c r="F19" s="23">
        <f>SUM(F17:F18)</f>
        <v>0</v>
      </c>
      <c r="G19" s="23" t="s">
        <v>45</v>
      </c>
      <c r="H19" s="23">
        <f>SUM(H17:H18)</f>
        <v>0</v>
      </c>
      <c r="I19" s="23">
        <f>SUM(I17:I18)</f>
        <v>0</v>
      </c>
    </row>
    <row r="20" spans="1:9" ht="12" customHeight="1">
      <c r="A20" s="98" t="s">
        <v>160</v>
      </c>
      <c r="B20" s="98"/>
      <c r="C20" s="98"/>
      <c r="D20" s="98"/>
      <c r="E20" s="98"/>
      <c r="F20" s="98"/>
      <c r="G20" s="98"/>
      <c r="H20" s="98"/>
      <c r="I20" s="98"/>
    </row>
    <row r="21" spans="1:9" ht="12" customHeight="1">
      <c r="A21" s="100"/>
      <c r="B21" s="100"/>
      <c r="C21" s="100"/>
      <c r="D21" s="100"/>
      <c r="E21" s="100"/>
      <c r="F21" s="100"/>
      <c r="G21" s="24"/>
      <c r="H21" s="24"/>
      <c r="I21" s="24"/>
    </row>
    <row r="22" spans="1:9" ht="12" customHeight="1">
      <c r="A22" s="100" t="s">
        <v>170</v>
      </c>
      <c r="B22" s="100"/>
      <c r="C22" s="100"/>
      <c r="D22" s="100"/>
      <c r="E22" s="100"/>
      <c r="F22" s="100"/>
      <c r="G22" s="100"/>
      <c r="H22" s="100"/>
      <c r="I22" s="100"/>
    </row>
  </sheetData>
  <mergeCells count="9">
    <mergeCell ref="A19:D19"/>
    <mergeCell ref="A20:I20"/>
    <mergeCell ref="A21:F21"/>
    <mergeCell ref="A22:I22"/>
    <mergeCell ref="A1:G1"/>
    <mergeCell ref="A6:G6"/>
    <mergeCell ref="A8:G8"/>
    <mergeCell ref="A13:G13"/>
    <mergeCell ref="A15:F15"/>
  </mergeCells>
  <printOptions horizontalCentered="1"/>
  <pageMargins left="0.78740157480314998" right="0.78740157480314998" top="1.5748031496063" bottom="0.78740157480314998" header="0.39370078740157499" footer="0.39370078740157499"/>
  <pageSetup paperSize="9" scale="99" orientation="landscape" r:id="rId1"/>
  <headerFooter>
    <oddFooter>&amp;R&amp;"Arial,Normal"&amp;9Página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ITEM</vt:lpstr>
      <vt:lpstr>Módulo 5 - Insumos Diversos</vt:lpstr>
      <vt:lpstr>ITEM!Area_de_impressao</vt:lpstr>
      <vt:lpstr>'Módulo 5 - Insumos Diversos'!Area_de_impressao</vt:lpstr>
      <vt:lpstr>ITEM!Titulos_de_impressao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SAÚDE</dc:creator>
  <cp:lastModifiedBy>DIONATHAN A. LIMA</cp:lastModifiedBy>
  <cp:lastPrinted>2025-07-04T12:27:00Z</cp:lastPrinted>
  <dcterms:created xsi:type="dcterms:W3CDTF">2016-06-22T19:00:00Z</dcterms:created>
  <dcterms:modified xsi:type="dcterms:W3CDTF">2026-03-25T15:54:28Z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3402E569228B446A82A34B0F80C9D738_12</vt:lpwstr>
  </property>
  <property fmtid="{D5CDD505-2E9C-101B-9397-08002B2CF9AE}" pid="3" name="KSOProductBuildVer">
    <vt:lpwstr>1046-12.2.0.21931</vt:lpwstr>
  </property>
</Properties>
</file>