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icitacon\Downloads\"/>
    </mc:Choice>
  </mc:AlternateContent>
  <xr:revisionPtr revIDLastSave="0" documentId="13_ncr:1_{C498E1AF-8659-46FA-B2C2-A32FDF9767B4}" xr6:coauthVersionLast="47" xr6:coauthVersionMax="47" xr10:uidLastSave="{00000000-0000-0000-0000-000000000000}"/>
  <bookViews>
    <workbookView xWindow="-120" yWindow="-120" windowWidth="29040" windowHeight="1572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" i="6" l="1"/>
  <c r="C27" i="6"/>
  <c r="D27" i="6"/>
  <c r="E27" i="6"/>
  <c r="F27" i="6"/>
  <c r="H27" i="6"/>
  <c r="A28" i="6"/>
  <c r="C28" i="6"/>
  <c r="D28" i="6"/>
  <c r="E28" i="6"/>
  <c r="F28" i="6"/>
  <c r="H28" i="6"/>
  <c r="A29" i="6"/>
  <c r="C29" i="6"/>
  <c r="D29" i="6"/>
  <c r="E29" i="6"/>
  <c r="F29" i="6"/>
  <c r="H29" i="6"/>
  <c r="A30" i="6"/>
  <c r="C30" i="6"/>
  <c r="D30" i="6"/>
  <c r="E30" i="6"/>
  <c r="F30" i="6"/>
  <c r="H30" i="6"/>
  <c r="A31" i="6"/>
  <c r="C31" i="6"/>
  <c r="D31" i="6"/>
  <c r="E31" i="6"/>
  <c r="H31" i="6" s="1"/>
  <c r="F31" i="6"/>
  <c r="A32" i="6"/>
  <c r="C32" i="6"/>
  <c r="D32" i="6"/>
  <c r="E32" i="6"/>
  <c r="H32" i="6" s="1"/>
  <c r="F32" i="6"/>
  <c r="A20" i="6"/>
  <c r="C20" i="6"/>
  <c r="D20" i="6"/>
  <c r="E20" i="6"/>
  <c r="F20" i="6"/>
  <c r="H20" i="6"/>
  <c r="A21" i="6"/>
  <c r="C21" i="6"/>
  <c r="D21" i="6"/>
  <c r="E21" i="6"/>
  <c r="F21" i="6"/>
  <c r="H21" i="6"/>
  <c r="A22" i="6"/>
  <c r="C22" i="6"/>
  <c r="D22" i="6"/>
  <c r="E22" i="6"/>
  <c r="F22" i="6"/>
  <c r="H22" i="6"/>
  <c r="A23" i="6"/>
  <c r="C23" i="6"/>
  <c r="D23" i="6"/>
  <c r="E23" i="6"/>
  <c r="F23" i="6"/>
  <c r="H23" i="6"/>
  <c r="A24" i="6"/>
  <c r="C24" i="6"/>
  <c r="D24" i="6"/>
  <c r="E24" i="6"/>
  <c r="H24" i="6" s="1"/>
  <c r="F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14" i="6"/>
  <c r="C14" i="6"/>
  <c r="D14" i="6"/>
  <c r="E14" i="6"/>
  <c r="F14" i="6"/>
  <c r="H14" i="6"/>
  <c r="A15" i="6"/>
  <c r="C15" i="6"/>
  <c r="D15" i="6"/>
  <c r="E15" i="6"/>
  <c r="F15" i="6"/>
  <c r="H15" i="6"/>
  <c r="A16" i="6"/>
  <c r="C16" i="6"/>
  <c r="D16" i="6"/>
  <c r="E16" i="6"/>
  <c r="F16" i="6"/>
  <c r="H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D19" i="6"/>
  <c r="E19" i="6"/>
  <c r="H19" i="6" s="1"/>
  <c r="F19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B28" i="3" s="1"/>
  <c r="B28" i="6" s="1"/>
  <c r="K29" i="3"/>
  <c r="B29" i="3" s="1"/>
  <c r="B29" i="6" s="1"/>
  <c r="K30" i="3"/>
  <c r="B30" i="3" s="1"/>
  <c r="B30" i="6" s="1"/>
  <c r="K31" i="3"/>
  <c r="B31" i="3" s="1"/>
  <c r="B31" i="6" s="1"/>
  <c r="K32" i="3"/>
  <c r="B32" i="3" s="1"/>
  <c r="B32" i="6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4" i="6" s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5" i="6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6" i="3" l="1"/>
  <c r="B16" i="6" s="1"/>
  <c r="E13" i="6"/>
  <c r="H13" i="6" s="1"/>
  <c r="O13" i="3"/>
  <c r="B17" i="3" l="1"/>
  <c r="B17" i="6" s="1"/>
  <c r="B18" i="3"/>
  <c r="B18" i="6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B19" i="3" l="1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0" i="3" l="1"/>
  <c r="B19" i="6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1" i="3" l="1"/>
  <c r="B20" i="6"/>
  <c r="B13" i="6"/>
  <c r="B22" i="3" l="1"/>
  <c r="B21" i="6"/>
  <c r="B23" i="3" l="1"/>
  <c r="B22" i="6"/>
  <c r="B24" i="3" l="1"/>
  <c r="B23" i="6"/>
  <c r="B25" i="3" l="1"/>
  <c r="B24" i="6"/>
  <c r="B26" i="3" l="1"/>
  <c r="B25" i="6"/>
  <c r="B27" i="3" l="1"/>
  <c r="B27" i="6" s="1"/>
  <c r="C6" i="6" s="1"/>
  <c r="B7" i="2" s="1"/>
  <c r="B26" i="6"/>
  <c r="C6" i="3" l="1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<sst xmlns="http://schemas.openxmlformats.org/spreadsheetml/2006/main" count="15181" uniqueCount="4046">
  <si>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</si>
  <si>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</si>
  <si>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</si>
  <si>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</si>
  <si>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</si>
  <si>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</si>
  <si>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</si>
  <si>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</si>
  <si>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</si>
  <si>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</si>
  <si>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</si>
  <si>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</si>
  <si>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</si>
  <si>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</si>
  <si>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</si>
  <si>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</si>
  <si>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</si>
  <si>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</si>
  <si>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</si>
  <si>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</si>
  <si>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</si>
  <si>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</si>
  <si>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</si>
  <si>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</si>
  <si>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</si>
  <si>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</si>
  <si>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</si>
  <si>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</si>
  <si>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</si>
  <si>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</si>
  <si>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</si>
  <si>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</si>
  <si>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</si>
  <si>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</si>
  <si>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</si>
  <si>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</si>
  <si>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</si>
  <si>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</si>
  <si>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</si>
  <si>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</si>
  <si>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</si>
  <si>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</si>
  <si>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</si>
  <si>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</si>
  <si>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</si>
  <si>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</si>
  <si>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</si>
  <si>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</si>
  <si>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</si>
  <si>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</si>
  <si>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</si>
  <si>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</si>
  <si>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</si>
  <si>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</si>
  <si>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</si>
  <si>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</si>
  <si>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</si>
  <si>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</si>
  <si>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</si>
  <si>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</si>
  <si>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</si>
  <si>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</si>
  <si>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</si>
  <si>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</si>
  <si>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</si>
  <si>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</si>
  <si>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</si>
  <si>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</si>
  <si>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</si>
  <si>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</si>
  <si>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</si>
  <si>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</si>
  <si>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</si>
  <si>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</si>
  <si>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</si>
  <si>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</si>
  <si>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</si>
  <si>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</si>
  <si>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</si>
  <si>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</si>
  <si>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</si>
  <si>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</si>
  <si>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</si>
  <si>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</si>
  <si>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</si>
  <si>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</si>
  <si>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</si>
  <si>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</si>
  <si>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</si>
  <si>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</si>
  <si>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</si>
  <si>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</si>
  <si>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</si>
  <si>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</si>
  <si>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</si>
  <si>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</si>
  <si>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</si>
  <si>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</si>
  <si>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</si>
  <si>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</si>
  <si>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</si>
  <si>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</si>
  <si>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</si>
  <si>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</si>
  <si>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</si>
  <si>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</si>
  <si>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</si>
  <si>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</si>
  <si>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</si>
  <si>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</si>
  <si>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</si>
  <si>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</si>
  <si>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</si>
  <si>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</si>
  <si>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</si>
  <si>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</si>
  <si>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</si>
  <si>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</si>
  <si>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</si>
  <si>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</si>
  <si>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</si>
  <si>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</si>
  <si>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</si>
  <si>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</si>
  <si>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</si>
  <si>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</si>
  <si>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</si>
  <si>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</si>
  <si>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</si>
  <si>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</si>
  <si>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</si>
  <si>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</si>
  <si>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</si>
  <si>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</si>
  <si>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</si>
  <si>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</si>
  <si>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</si>
  <si>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</si>
  <si>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</si>
  <si>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</si>
  <si>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</si>
  <si>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</si>
  <si>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</si>
  <si>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</si>
  <si>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</si>
  <si>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</si>
  <si>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</si>
  <si>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</si>
  <si>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</si>
  <si>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</si>
  <si>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</si>
  <si>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</si>
  <si>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</si>
  <si>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</si>
  <si>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</si>
  <si>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</si>
  <si>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</si>
  <si>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</si>
  <si>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</si>
  <si>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</si>
  <si>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</si>
  <si>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</si>
  <si>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</si>
  <si>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</si>
  <si>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</si>
  <si>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</si>
  <si>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</si>
  <si>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</si>
  <si>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</si>
  <si>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</si>
  <si>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</si>
  <si>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</si>
  <si>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</si>
  <si>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</si>
  <si>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</si>
  <si>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</si>
  <si>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</si>
  <si>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</si>
  <si>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</si>
  <si>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</si>
  <si>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</si>
  <si>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</si>
  <si>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</si>
  <si>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</si>
  <si>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</si>
  <si>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</si>
  <si>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</si>
  <si>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</si>
  <si>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</si>
  <si>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</si>
  <si>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</si>
  <si>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</si>
  <si>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</si>
  <si>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</si>
  <si>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</si>
  <si>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</si>
  <si>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</si>
  <si>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</si>
  <si>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</si>
  <si>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</si>
  <si>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</si>
  <si>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</si>
  <si>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</si>
  <si>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</si>
  <si>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</si>
  <si>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</si>
  <si>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</si>
  <si>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</si>
  <si>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</si>
  <si>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</si>
  <si>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</si>
  <si>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</si>
  <si>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</si>
  <si>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</si>
  <si>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</si>
  <si>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</si>
  <si>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</si>
  <si>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</si>
  <si>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</si>
  <si>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</si>
  <si>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</si>
  <si>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</si>
  <si>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</si>
  <si>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</si>
  <si>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</si>
  <si>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</si>
  <si>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</si>
  <si>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</si>
  <si>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</si>
  <si>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</si>
  <si>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</si>
  <si>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</si>
  <si>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</si>
  <si>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</si>
  <si>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</si>
  <si>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</si>
  <si>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</si>
  <si>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</si>
  <si>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</si>
  <si>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</si>
  <si>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</si>
  <si>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</si>
  <si>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</si>
  <si>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</si>
  <si>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</si>
  <si>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</si>
  <si>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</si>
  <si>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</si>
  <si>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</si>
  <si>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</si>
  <si>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</si>
  <si>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</si>
  <si>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</si>
  <si>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</si>
  <si>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</si>
  <si>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</si>
  <si>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</si>
  <si>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</si>
  <si>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</si>
  <si>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</si>
  <si>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</si>
  <si>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</si>
  <si>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</si>
  <si>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</si>
  <si>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</si>
  <si>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</si>
  <si>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</si>
  <si>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</si>
  <si>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</si>
  <si>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</si>
  <si>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</si>
  <si>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</si>
  <si>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</si>
  <si>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</si>
  <si>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</si>
  <si>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</si>
  <si>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</si>
  <si>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</si>
  <si>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</si>
  <si>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</si>
  <si>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</si>
  <si>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</si>
  <si>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</si>
  <si>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</si>
  <si>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</si>
  <si>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</si>
  <si>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</si>
  <si>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</si>
  <si>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</si>
  <si>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</si>
  <si>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</si>
  <si>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</si>
  <si>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</si>
  <si>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</si>
  <si>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</si>
  <si>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</si>
  <si>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</si>
  <si>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</si>
  <si>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</si>
  <si>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</si>
  <si>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</si>
  <si>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</si>
  <si>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</si>
  <si>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</si>
  <si>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</si>
  <si>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</si>
  <si>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</si>
  <si>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</si>
  <si>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</si>
  <si>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</si>
  <si>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</si>
  <si>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</si>
  <si>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</si>
  <si>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</si>
  <si>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</si>
  <si>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</si>
  <si>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</si>
  <si>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</si>
  <si>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</si>
  <si>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</si>
  <si>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</si>
  <si>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</si>
  <si>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</si>
  <si>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</si>
  <si>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</si>
  <si>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</si>
  <si>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</si>
  <si>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</si>
  <si>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</si>
  <si>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</si>
  <si>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</si>
  <si>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</si>
  <si>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</si>
  <si>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</si>
  <si>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</si>
  <si>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</si>
  <si>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</si>
  <si>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</si>
  <si>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</si>
  <si>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</si>
  <si>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</si>
  <si>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</si>
  <si>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</si>
  <si>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</si>
  <si>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</si>
  <si>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</si>
  <si>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</si>
  <si>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</si>
  <si>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</si>
  <si>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</si>
  <si>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</si>
  <si>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</si>
  <si>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</si>
  <si>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</si>
  <si>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</si>
  <si>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</si>
  <si>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</si>
  <si>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</si>
  <si>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</si>
  <si>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</si>
  <si>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</si>
  <si>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</si>
  <si>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</si>
  <si>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</si>
  <si>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</si>
  <si>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</si>
  <si>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</si>
  <si>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</si>
  <si>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</si>
  <si>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</si>
  <si>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</si>
  <si>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</si>
  <si>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</si>
  <si>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</si>
  <si>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</si>
  <si>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</si>
  <si>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</si>
  <si>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</si>
  <si>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</si>
  <si>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</si>
  <si>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</si>
  <si>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</si>
  <si>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</si>
  <si>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</si>
  <si>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</si>
  <si>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</si>
  <si>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</si>
  <si>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</si>
  <si>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</si>
  <si>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</si>
  <si>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</si>
  <si>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</si>
  <si>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</si>
  <si>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</si>
  <si>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</si>
  <si>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</si>
  <si>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</si>
  <si>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</si>
  <si>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</si>
  <si>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</si>
  <si>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</si>
  <si>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</si>
  <si>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</si>
  <si>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</si>
  <si>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</si>
  <si>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</si>
  <si>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</si>
  <si>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</si>
  <si>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</si>
  <si>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</si>
  <si>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</si>
  <si>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</si>
  <si>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</si>
  <si>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</si>
  <si>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</si>
  <si>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</si>
  <si>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</si>
  <si>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</si>
  <si>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</si>
  <si>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</si>
  <si>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</si>
  <si>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</si>
  <si>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</si>
  <si>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</si>
  <si>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</si>
  <si>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</si>
  <si>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</si>
  <si>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</si>
  <si>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</si>
  <si>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</si>
  <si>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</si>
  <si>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</si>
  <si>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</si>
  <si>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</si>
  <si>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</si>
  <si>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</si>
  <si>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</si>
  <si>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</si>
  <si>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</si>
  <si>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</si>
  <si>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</si>
  <si>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</si>
  <si>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</si>
  <si>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</si>
  <si>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</si>
  <si>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</si>
  <si>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</si>
  <si>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</si>
  <si>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</si>
  <si>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</si>
  <si>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</si>
  <si>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</si>
  <si>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</si>
  <si>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</si>
  <si>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</si>
  <si>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</si>
  <si>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</si>
  <si>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</si>
  <si>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</si>
  <si>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</si>
  <si>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</si>
  <si>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</si>
  <si>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</si>
  <si>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</si>
  <si>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</si>
  <si>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</si>
  <si>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</si>
  <si>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</si>
  <si>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</si>
  <si>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</si>
  <si>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</si>
  <si>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</si>
  <si>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</si>
  <si>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</si>
  <si>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</si>
  <si>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</si>
  <si>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</si>
  <si>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</si>
  <si>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</si>
  <si>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</si>
  <si>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</si>
  <si>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</si>
  <si>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</si>
  <si>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</si>
  <si>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</si>
  <si>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</si>
  <si>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</si>
  <si>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</si>
  <si>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</si>
  <si>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</si>
  <si>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</si>
  <si>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</si>
  <si>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</si>
  <si>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</si>
  <si>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</si>
  <si>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</si>
  <si>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</si>
  <si>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</si>
  <si>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</si>
  <si>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</si>
  <si>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</si>
  <si>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</si>
  <si>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</si>
  <si>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</si>
  <si>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</si>
  <si>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</si>
  <si>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</si>
  <si>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</si>
  <si>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</si>
  <si>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</si>
  <si>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</si>
  <si>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</si>
  <si>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</si>
  <si>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</si>
  <si>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</si>
  <si>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</si>
  <si>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</si>
  <si>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</si>
  <si>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</si>
  <si>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</si>
  <si>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</si>
  <si>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</si>
  <si>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</si>
  <si>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</si>
  <si>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</si>
  <si>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</si>
  <si>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</si>
  <si>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</si>
  <si>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</si>
  <si>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</si>
  <si>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</si>
  <si>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</si>
  <si>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</si>
  <si>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</si>
  <si>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</si>
  <si>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</si>
  <si>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</si>
  <si>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</si>
  <si>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</si>
  <si>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</si>
  <si>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</si>
  <si>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</si>
  <si>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</si>
  <si>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</si>
  <si>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</si>
  <si>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</si>
  <si>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</si>
  <si>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</si>
  <si>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</si>
  <si>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</si>
  <si>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</si>
  <si>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</si>
  <si>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</si>
  <si>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</si>
  <si>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</si>
  <si>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</si>
  <si>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</si>
  <si>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</si>
  <si>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</si>
  <si>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</si>
  <si>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</si>
  <si>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</si>
  <si>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</si>
  <si>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</si>
  <si>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</si>
  <si>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</si>
  <si>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</si>
  <si>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</si>
  <si>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</si>
  <si>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</si>
  <si>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</si>
  <si>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</si>
  <si>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</si>
  <si>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</si>
  <si>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</si>
  <si>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</si>
  <si>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</si>
  <si>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</si>
  <si>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</si>
  <si>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</si>
  <si>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</si>
  <si>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</si>
  <si>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</si>
  <si>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</si>
  <si>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</si>
  <si>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</si>
  <si>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</si>
  <si>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</si>
  <si>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</si>
  <si>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</si>
  <si>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</si>
  <si>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</si>
  <si>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</si>
  <si>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</si>
  <si>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</si>
  <si>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</si>
  <si>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</si>
  <si>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</si>
  <si>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</si>
  <si>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</si>
  <si>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</si>
  <si>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</si>
  <si>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</si>
  <si>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</si>
  <si>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</si>
  <si>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</si>
  <si>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</si>
  <si>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</si>
  <si>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</si>
  <si>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</si>
  <si>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</si>
  <si>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</si>
  <si>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</si>
  <si>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</si>
  <si>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</si>
  <si>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</si>
  <si>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</si>
  <si>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</si>
  <si>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</si>
  <si>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</si>
  <si>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</si>
  <si>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</si>
  <si>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</si>
  <si>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</si>
  <si>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</si>
  <si>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</si>
  <si>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</si>
  <si>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</si>
  <si>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</si>
  <si>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</si>
  <si>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</si>
  <si>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</si>
  <si>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</si>
  <si>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</si>
  <si>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</si>
  <si>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</si>
  <si>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</si>
  <si>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</si>
  <si>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</si>
  <si>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</si>
  <si>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</si>
  <si>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</si>
  <si>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</si>
  <si>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</si>
  <si>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</si>
  <si>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</si>
  <si>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</si>
  <si>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</si>
  <si>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</si>
  <si>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</si>
  <si>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</si>
  <si>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</si>
  <si>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</si>
  <si>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</si>
  <si>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</si>
  <si>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</si>
  <si>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</si>
  <si>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</si>
  <si>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</si>
  <si>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</si>
  <si>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</si>
  <si>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</si>
  <si>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</si>
  <si>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</si>
  <si>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</si>
  <si>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</si>
  <si>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</si>
  <si>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</si>
  <si>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</si>
  <si>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</si>
  <si>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</si>
  <si>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</si>
  <si>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</si>
  <si>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</si>
  <si>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</si>
  <si>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</si>
  <si>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</si>
  <si>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</si>
  <si>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</si>
  <si>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</si>
  <si>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</si>
  <si>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</si>
  <si>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</si>
  <si>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</si>
  <si>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</si>
  <si>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</si>
  <si>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</si>
  <si>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</si>
  <si>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</si>
  <si>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</si>
  <si>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</si>
  <si>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</si>
  <si>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</si>
  <si>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</si>
  <si>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</si>
  <si>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</si>
  <si>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</si>
  <si>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</si>
  <si>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</si>
  <si>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</si>
  <si>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</si>
  <si>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</si>
  <si>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</si>
  <si>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</si>
  <si>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</si>
  <si>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</si>
  <si>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</si>
  <si>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</si>
  <si>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</si>
  <si>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</si>
  <si>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</si>
  <si>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</si>
  <si>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</si>
  <si>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</si>
  <si>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</si>
  <si>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</si>
  <si>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</si>
  <si>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</si>
  <si>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</si>
  <si>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</si>
  <si>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</si>
  <si>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</si>
  <si>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</si>
  <si>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</si>
  <si>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</si>
  <si>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</si>
  <si>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</si>
  <si>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</si>
  <si>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</si>
  <si>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</si>
  <si>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</si>
  <si>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</si>
  <si>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</si>
  <si>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</si>
  <si>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</si>
  <si>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</si>
  <si>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</si>
  <si>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</si>
  <si>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</si>
  <si>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</si>
  <si>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</si>
  <si>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</si>
  <si>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</si>
  <si>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</si>
  <si>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</si>
  <si>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</si>
  <si>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</si>
  <si>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</si>
  <si>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</si>
  <si>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</si>
  <si>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</si>
  <si>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</si>
  <si>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</si>
  <si>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</si>
  <si>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</si>
  <si>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</si>
  <si>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</si>
  <si>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</si>
  <si>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</si>
  <si>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</si>
  <si>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</si>
  <si>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</si>
  <si>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</si>
  <si>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</si>
  <si>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</si>
  <si>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</si>
  <si>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</si>
  <si>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</si>
  <si>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</si>
  <si>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</si>
  <si>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</si>
  <si>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</si>
  <si>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</si>
  <si>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</si>
  <si>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</si>
  <si>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</si>
  <si>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</si>
  <si>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</si>
  <si>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</si>
  <si>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</si>
  <si>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</si>
  <si>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</si>
  <si>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</si>
  <si>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</si>
  <si>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</si>
  <si>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</si>
  <si>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</si>
  <si>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</si>
  <si>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</si>
  <si>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</si>
  <si>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</si>
  <si>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</si>
  <si>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</si>
  <si>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</si>
  <si>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</si>
  <si>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</si>
  <si>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</si>
  <si>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</si>
  <si>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</si>
  <si>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</si>
  <si>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</si>
  <si>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</si>
  <si>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</si>
  <si>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</si>
  <si>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</si>
  <si>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</si>
  <si>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</si>
  <si>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</si>
  <si>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</si>
  <si>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</si>
  <si>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</si>
  <si>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</si>
  <si>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</si>
  <si>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</si>
  <si>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</si>
  <si>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</si>
  <si>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</si>
  <si>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</si>
  <si>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</si>
  <si>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</si>
  <si>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</si>
  <si>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</si>
  <si>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</si>
  <si>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</si>
  <si>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</si>
  <si>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</si>
  <si>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</si>
  <si>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</si>
  <si>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</si>
  <si>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</si>
  <si>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</si>
  <si>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</si>
  <si>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</si>
  <si>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</si>
  <si>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</si>
  <si>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</si>
  <si>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</si>
  <si>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</si>
  <si>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</si>
  <si>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</si>
  <si>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</si>
  <si>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</si>
  <si>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</si>
  <si>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</si>
  <si>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</si>
  <si>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</si>
  <si>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</si>
  <si>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</si>
  <si>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</si>
  <si>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</si>
  <si>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</si>
  <si>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</si>
  <si>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</si>
  <si>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</si>
  <si>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</si>
  <si>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</si>
  <si>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</si>
  <si>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</si>
  <si>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</si>
  <si>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</si>
  <si>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</si>
  <si>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</si>
  <si>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</si>
  <si>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</si>
  <si>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</si>
  <si>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</si>
  <si>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</si>
  <si>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</si>
  <si>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</si>
  <si>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</si>
  <si>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</si>
  <si>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</si>
  <si>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</si>
  <si>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</si>
  <si>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</si>
  <si>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</si>
  <si>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</si>
  <si>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</si>
  <si>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</si>
  <si>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</si>
  <si>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</si>
  <si>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</si>
  <si>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</si>
  <si>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</si>
  <si>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</si>
  <si>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</si>
  <si>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</si>
  <si>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</si>
  <si>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</si>
  <si>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</si>
  <si>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</si>
  <si>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</si>
  <si>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</si>
  <si>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</si>
  <si>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</si>
  <si>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</si>
  <si>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</si>
  <si>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</si>
  <si>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</si>
  <si>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</si>
  <si>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</si>
  <si>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</si>
  <si>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</si>
  <si>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</si>
  <si>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</si>
  <si>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</si>
  <si>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</si>
  <si>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</si>
  <si>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</si>
  <si>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</si>
  <si>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</si>
  <si>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</si>
  <si>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</si>
  <si>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</si>
  <si>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</si>
  <si>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</si>
  <si>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</si>
  <si>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</si>
  <si>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</si>
  <si>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</si>
  <si>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</si>
  <si>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</si>
  <si>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</si>
  <si>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</si>
  <si>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</si>
  <si>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</si>
  <si>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</si>
  <si>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</si>
  <si>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</si>
  <si>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</si>
  <si>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</si>
  <si>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</si>
  <si>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</si>
  <si>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</si>
  <si>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</si>
  <si>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</si>
  <si>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</si>
  <si>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</si>
  <si>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</si>
  <si>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</si>
  <si>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</si>
  <si>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</si>
  <si>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</si>
  <si>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</si>
  <si>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</si>
  <si>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</si>
  <si>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</si>
  <si>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</si>
  <si>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</si>
  <si>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</si>
  <si>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</si>
  <si>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</si>
  <si>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</si>
  <si>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</si>
  <si>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</si>
  <si>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</si>
  <si>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</si>
  <si>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</si>
  <si>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</si>
  <si>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</si>
  <si>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</si>
  <si>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</si>
  <si>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</si>
  <si>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</si>
  <si>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</si>
  <si>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</si>
  <si>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</si>
  <si>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</si>
  <si>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</si>
  <si>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</si>
  <si>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</si>
  <si>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</si>
  <si>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</si>
  <si>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</si>
  <si>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</si>
  <si>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</si>
  <si>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</si>
  <si>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</si>
  <si>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</si>
  <si>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</si>
  <si>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</si>
  <si>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</si>
  <si>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</si>
  <si>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</si>
  <si>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</si>
  <si>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</si>
  <si>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</si>
  <si>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</si>
  <si>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</si>
  <si>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</si>
  <si>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</si>
  <si>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</si>
  <si>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</si>
  <si>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</si>
  <si>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</si>
  <si>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</si>
  <si>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</si>
  <si>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</si>
  <si>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</si>
  <si>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</si>
  <si>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</si>
  <si>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</si>
  <si>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</si>
  <si>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</si>
  <si>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</si>
  <si>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</si>
  <si>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</si>
  <si>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</si>
  <si>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</si>
  <si>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</si>
  <si>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</si>
  <si>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</si>
  <si>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</si>
  <si>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</si>
  <si>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</si>
  <si>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</si>
  <si>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</si>
  <si>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</si>
  <si>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</si>
  <si>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</si>
  <si>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</si>
  <si>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</si>
  <si>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</si>
  <si>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</si>
  <si>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</si>
  <si>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</si>
  <si>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</si>
  <si>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</si>
  <si>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</si>
  <si>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</si>
  <si>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</si>
  <si>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</si>
  <si>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</si>
  <si>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</si>
  <si>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</si>
  <si>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</si>
  <si>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</si>
  <si>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</si>
  <si>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</si>
  <si>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</si>
  <si>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</si>
  <si>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</si>
  <si>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</si>
  <si>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</si>
  <si>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</si>
  <si>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</si>
  <si>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</si>
  <si>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</si>
  <si>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</si>
  <si>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</si>
  <si>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</si>
  <si>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</si>
  <si>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</si>
  <si>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</si>
  <si>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</si>
  <si>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</si>
  <si>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</si>
  <si>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</si>
  <si>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</si>
  <si>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</si>
  <si>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</si>
  <si>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</si>
  <si>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</si>
  <si>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</si>
  <si>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</si>
  <si>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</si>
  <si>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</si>
  <si>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</si>
  <si>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</si>
  <si>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</si>
  <si>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</si>
  <si>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</si>
  <si>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</si>
  <si>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</si>
  <si>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</si>
  <si>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</si>
  <si>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</si>
  <si>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</si>
  <si>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</si>
  <si>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</si>
  <si>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</si>
  <si>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</si>
  <si>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</si>
  <si>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</si>
  <si>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</si>
  <si>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</si>
  <si>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</si>
  <si>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</si>
  <si>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</si>
  <si>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</si>
  <si>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</si>
  <si>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</si>
  <si>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</si>
  <si>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</si>
  <si>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</si>
  <si>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</si>
  <si>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</si>
  <si>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</si>
  <si>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</si>
  <si>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</si>
  <si>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</si>
  <si>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</si>
  <si>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</si>
  <si>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</si>
  <si>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</si>
  <si>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</si>
  <si>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</si>
  <si>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</si>
  <si>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</si>
  <si>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</si>
  <si>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</si>
  <si>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</si>
  <si>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</si>
  <si>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</si>
  <si>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</si>
  <si>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</si>
  <si>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</si>
  <si>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</si>
  <si>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</si>
  <si>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</si>
  <si>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</si>
  <si>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</si>
  <si>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</si>
  <si>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</si>
  <si>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</si>
  <si>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</si>
  <si>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</si>
  <si>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</si>
  <si>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</si>
  <si>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</si>
  <si>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</si>
  <si>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</si>
  <si>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</si>
  <si>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</si>
  <si>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</si>
  <si>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</si>
  <si>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</si>
  <si>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</si>
  <si>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</si>
  <si>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</si>
  <si>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</si>
  <si>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</si>
  <si>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</si>
  <si>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</si>
  <si>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</si>
  <si>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</si>
  <si>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</si>
  <si>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</si>
  <si>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</si>
  <si>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</si>
  <si>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</si>
  <si>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</si>
  <si>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</si>
  <si>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</si>
  <si>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</si>
  <si>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</si>
  <si>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</si>
  <si>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</si>
  <si>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</si>
  <si>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</si>
  <si>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</si>
  <si>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</si>
  <si>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</si>
  <si>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</si>
  <si>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</si>
  <si>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</si>
  <si>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</si>
  <si>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</si>
  <si>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</si>
  <si>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</si>
  <si>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</si>
  <si>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</si>
  <si>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</si>
  <si>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</si>
  <si>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</si>
  <si>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</si>
  <si>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</si>
  <si>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</si>
  <si>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</si>
  <si>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</si>
  <si>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</si>
  <si>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</si>
  <si>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</si>
  <si>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</si>
  <si>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</si>
  <si>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</si>
  <si>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</si>
  <si>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</si>
  <si>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</si>
  <si>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</si>
  <si>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</si>
  <si>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</si>
  <si>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</si>
  <si>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</si>
  <si>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</si>
  <si>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</si>
  <si>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</si>
  <si>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</si>
  <si>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</si>
  <si>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</si>
  <si>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</si>
  <si>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</si>
  <si>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</si>
  <si>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</si>
  <si>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</si>
  <si>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</si>
  <si>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</si>
  <si>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</si>
  <si>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</si>
  <si>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</si>
  <si>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</si>
  <si>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</si>
  <si>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</si>
  <si>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</si>
  <si>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</si>
  <si>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</si>
  <si>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</si>
  <si>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</si>
  <si>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</si>
  <si>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</si>
  <si>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</si>
  <si>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</si>
  <si>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</si>
  <si>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</si>
  <si>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</si>
  <si>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</si>
  <si>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</si>
  <si>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</si>
  <si>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</si>
  <si>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</si>
  <si>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</si>
  <si>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</si>
  <si>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</si>
  <si>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</si>
  <si>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</si>
  <si>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</si>
  <si>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</si>
  <si>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</si>
  <si>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</si>
  <si>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</si>
  <si>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</si>
  <si>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</si>
  <si>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</si>
  <si>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</si>
  <si>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</si>
  <si>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</si>
  <si>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</si>
  <si>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</si>
  <si>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</si>
  <si>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</si>
  <si>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</si>
  <si>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</si>
  <si>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</si>
  <si>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</si>
  <si>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</si>
  <si>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</si>
  <si>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</si>
  <si>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</si>
  <si>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</si>
  <si>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</si>
  <si>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</si>
  <si>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</si>
  <si>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</si>
  <si>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</si>
  <si>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</si>
  <si>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</si>
  <si>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</si>
  <si>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</si>
  <si>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</si>
  <si>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</si>
  <si>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</si>
  <si>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</si>
  <si>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</si>
  <si>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</si>
  <si>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</si>
  <si>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</si>
  <si>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</si>
  <si>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</si>
  <si>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</si>
  <si>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</si>
  <si>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</si>
  <si>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</si>
  <si>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</si>
  <si>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</si>
  <si>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</si>
  <si>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</si>
  <si>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</si>
  <si>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</si>
  <si>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</si>
  <si>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</si>
  <si>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</si>
  <si>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</si>
  <si>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</si>
  <si>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</si>
  <si>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</si>
  <si>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</si>
  <si>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</si>
  <si>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</si>
  <si>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</si>
  <si>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</si>
  <si>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</si>
  <si>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</si>
  <si>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</si>
  <si>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</si>
  <si>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</si>
  <si>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</si>
  <si>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</si>
  <si>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</si>
  <si>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</si>
  <si>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</si>
  <si>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</si>
  <si>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</si>
  <si>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</si>
  <si>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</si>
  <si>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</si>
  <si>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</si>
  <si>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</si>
  <si>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</si>
  <si>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</si>
  <si>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</si>
  <si>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</si>
  <si>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</si>
  <si>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</si>
  <si>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</si>
  <si>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</si>
  <si>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</si>
  <si>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</si>
  <si>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</si>
  <si>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</si>
  <si>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</si>
  <si>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</si>
  <si>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</si>
  <si>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</si>
  <si>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</si>
  <si>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</si>
  <si>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</si>
  <si>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</si>
  <si>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</si>
  <si>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</si>
  <si>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</si>
  <si>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</si>
  <si>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</si>
  <si>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</si>
  <si>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</si>
  <si>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</si>
  <si>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</si>
  <si>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</si>
  <si>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</si>
  <si>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</si>
  <si>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</si>
  <si>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</si>
  <si>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</si>
  <si>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</si>
  <si>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</si>
  <si>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</si>
  <si>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</si>
  <si>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</si>
  <si>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</si>
  <si>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</si>
  <si>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</si>
  <si>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</si>
  <si>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</si>
  <si>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</si>
  <si>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</si>
  <si>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</si>
  <si>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</si>
  <si>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</si>
  <si>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</si>
  <si>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</si>
  <si>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</si>
  <si>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</si>
  <si>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</si>
  <si>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</si>
  <si>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</si>
  <si>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</si>
  <si>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</si>
  <si>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</si>
  <si>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</si>
  <si>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</si>
  <si>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</si>
  <si>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</si>
  <si>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</si>
  <si>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</si>
  <si>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</si>
  <si>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</si>
  <si>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</si>
  <si>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</si>
  <si>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</si>
  <si>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</si>
  <si>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</si>
  <si>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</si>
  <si>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</si>
  <si>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</si>
  <si>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</si>
  <si>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</si>
  <si>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</si>
  <si>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</si>
  <si>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</si>
  <si>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</si>
  <si>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</si>
  <si>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</si>
  <si>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</si>
  <si>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</si>
  <si>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</si>
  <si>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</si>
  <si>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</si>
  <si>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</si>
  <si>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</si>
  <si>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</si>
  <si>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</si>
  <si>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</si>
  <si>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</si>
  <si>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</si>
  <si>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</si>
  <si>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</si>
  <si>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</si>
  <si>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</si>
  <si>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</si>
  <si>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</si>
  <si>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</si>
  <si>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</si>
  <si>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</si>
  <si>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</si>
  <si>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</si>
  <si>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</si>
  <si>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</si>
  <si>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</si>
  <si>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</si>
  <si>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</si>
  <si>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</si>
  <si>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</si>
  <si>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</si>
  <si>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</si>
  <si>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</si>
  <si>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</si>
  <si>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</si>
  <si>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</si>
  <si>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</si>
  <si>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</si>
  <si>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</si>
  <si>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</si>
  <si>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</si>
  <si>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</si>
  <si>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</si>
  <si>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</si>
  <si>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</si>
  <si>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</si>
  <si>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</si>
  <si>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</si>
  <si>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</si>
  <si>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</si>
  <si>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</si>
  <si>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</si>
  <si>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</si>
  <si>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</si>
  <si>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</si>
  <si>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</si>
  <si>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</si>
  <si>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</si>
  <si>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</si>
  <si>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</si>
  <si>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</si>
  <si>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</si>
  <si>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</si>
  <si>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</si>
  <si>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</si>
  <si>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</si>
  <si>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</si>
  <si>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</si>
  <si>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</si>
  <si>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</si>
  <si>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</si>
  <si>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</si>
  <si>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</si>
  <si>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</si>
  <si>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</si>
  <si>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</si>
  <si>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</si>
  <si>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</si>
  <si>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</si>
  <si>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</si>
  <si>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</si>
  <si>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</si>
  <si>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</si>
  <si>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</si>
  <si>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</si>
  <si>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</si>
  <si>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</si>
  <si>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</si>
  <si>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</si>
  <si>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</si>
  <si>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</si>
  <si>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</si>
  <si>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</si>
  <si>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</si>
  <si>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</si>
  <si>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</si>
  <si>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</si>
  <si>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</si>
  <si>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</si>
  <si>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</si>
  <si>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</si>
  <si>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</si>
  <si>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</si>
  <si>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</si>
  <si>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</si>
  <si>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</si>
  <si>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</si>
  <si>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</si>
  <si>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</si>
  <si>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</si>
  <si>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</si>
  <si>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</si>
  <si>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</si>
  <si>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</si>
  <si>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</si>
  <si>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</si>
  <si>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</si>
  <si>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</si>
  <si>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</si>
  <si>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</si>
  <si>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</si>
  <si>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</si>
  <si>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</si>
  <si>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</si>
  <si>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</si>
  <si>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</si>
  <si>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</si>
  <si>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</si>
  <si>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</si>
  <si>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</si>
  <si>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</si>
  <si>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</si>
  <si>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</si>
  <si>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</si>
  <si>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</si>
  <si>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</si>
  <si>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</si>
  <si>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</si>
  <si>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</si>
  <si>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</si>
  <si>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</si>
  <si>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</si>
  <si>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</si>
  <si>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</si>
  <si>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</si>
  <si>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</si>
  <si>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</si>
  <si>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</si>
  <si>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</si>
  <si>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</si>
  <si>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</si>
  <si>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</si>
  <si>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</si>
  <si>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</si>
  <si>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</si>
  <si>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</si>
  <si>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</si>
  <si>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</si>
  <si>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</si>
  <si>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</si>
  <si>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</si>
  <si>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</si>
  <si>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</si>
  <si>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</si>
  <si>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</si>
  <si>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</si>
  <si>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</si>
  <si>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</si>
  <si>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</si>
  <si>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</si>
  <si>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</si>
  <si>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</si>
  <si>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</si>
  <si>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</si>
  <si>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</si>
  <si>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</si>
  <si>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</si>
  <si>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</si>
  <si>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</si>
  <si>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</si>
  <si>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</si>
  <si>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</si>
  <si>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</si>
  <si>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</si>
  <si>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</si>
  <si>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</si>
  <si>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</si>
  <si>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</si>
  <si>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</si>
  <si>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</si>
  <si>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</si>
  <si>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</si>
  <si>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</si>
  <si>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</si>
  <si>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</si>
  <si>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</si>
  <si>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</si>
  <si>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</si>
  <si>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</si>
  <si>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</si>
  <si>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</si>
  <si>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</si>
  <si>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</si>
  <si>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</si>
  <si>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</si>
  <si>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</si>
  <si>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</si>
  <si>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</si>
  <si>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</si>
  <si>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</si>
  <si>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</si>
  <si>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</si>
  <si>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</si>
  <si>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</si>
  <si>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</si>
  <si>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</si>
  <si>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</si>
  <si>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</si>
  <si>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</si>
  <si>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</si>
  <si>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</si>
  <si>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</si>
  <si>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</si>
  <si>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</si>
  <si>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</si>
  <si>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</si>
  <si>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</si>
  <si>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</si>
  <si>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</si>
  <si>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</si>
  <si>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</si>
  <si>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</si>
  <si>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</si>
  <si>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</si>
  <si>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</si>
  <si>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</si>
  <si>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</si>
  <si>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</si>
  <si>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</si>
  <si>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</si>
  <si>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</si>
  <si>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</si>
  <si>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</si>
  <si>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</si>
  <si>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</si>
  <si>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</si>
  <si>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</si>
  <si>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</si>
  <si>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</si>
  <si>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</si>
  <si>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</si>
  <si>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</si>
  <si>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</si>
  <si>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</si>
  <si>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</si>
  <si>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</si>
  <si>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</si>
  <si>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</si>
  <si>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</si>
  <si>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</si>
  <si>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</si>
  <si>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</si>
  <si>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</si>
  <si>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</si>
  <si>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</si>
  <si>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</si>
  <si>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</si>
  <si>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</si>
  <si>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</si>
  <si>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</si>
  <si>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</si>
  <si>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</si>
  <si>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</si>
  <si>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</si>
  <si>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</si>
  <si>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</si>
  <si>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</si>
  <si>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</si>
  <si>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</si>
  <si>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</si>
  <si>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</si>
  <si>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</si>
  <si>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</si>
  <si>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</si>
  <si>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</si>
  <si>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</si>
  <si>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</si>
  <si>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</si>
  <si>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</si>
  <si>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</si>
  <si>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</si>
  <si>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</si>
  <si>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</si>
  <si>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</si>
  <si>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</si>
  <si>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</si>
  <si>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</si>
  <si>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</si>
  <si>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</si>
  <si>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</si>
  <si>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</si>
  <si>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</si>
  <si>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</si>
  <si>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</si>
  <si>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</si>
  <si>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</si>
  <si>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</si>
  <si>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</si>
  <si>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</si>
  <si>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</si>
  <si>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</si>
  <si>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</si>
  <si>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</si>
  <si>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</si>
  <si>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</si>
  <si>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</si>
  <si>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</si>
  <si>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</si>
  <si>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</si>
  <si>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</si>
  <si>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</si>
  <si>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</si>
  <si>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</si>
  <si>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</si>
  <si>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</si>
  <si>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</si>
  <si>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</si>
  <si>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</si>
  <si>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</si>
  <si>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</si>
  <si>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</si>
  <si>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</si>
  <si>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</si>
  <si>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</si>
  <si>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</si>
  <si>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</si>
  <si>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</si>
  <si>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</si>
  <si>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</si>
  <si>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</si>
  <si>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</si>
  <si>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</si>
  <si>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</si>
  <si>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</si>
  <si>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</si>
  <si>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</si>
  <si>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</si>
  <si>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</si>
  <si>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</si>
  <si>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</si>
  <si>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</si>
  <si>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</si>
  <si>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</si>
  <si>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</si>
  <si>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</si>
  <si>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</si>
  <si>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</si>
  <si>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</si>
  <si>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</si>
  <si>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</si>
  <si>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</si>
  <si>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</si>
  <si>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</si>
  <si>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</si>
  <si>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</si>
  <si>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</si>
  <si>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</si>
  <si>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</si>
  <si>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</si>
  <si>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</si>
  <si>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</si>
  <si>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</si>
  <si>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</si>
  <si>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</si>
  <si>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</si>
  <si>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</si>
  <si>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</si>
  <si>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</si>
  <si>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</si>
  <si>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</si>
  <si>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</si>
  <si>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</si>
  <si>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</si>
  <si>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</si>
  <si>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</si>
  <si>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</si>
  <si>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</si>
  <si>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</si>
  <si>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</si>
  <si>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</si>
  <si>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</si>
  <si>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</si>
  <si>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</si>
  <si>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</si>
  <si>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</si>
  <si>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</si>
  <si>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</si>
  <si>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</si>
  <si>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</si>
  <si>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</si>
  <si>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</si>
  <si>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</si>
  <si>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</si>
  <si>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</si>
  <si>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</si>
  <si>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</si>
  <si>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</si>
  <si>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</si>
  <si>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</si>
  <si>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</si>
  <si>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</si>
  <si>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</si>
  <si>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</si>
  <si>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</si>
  <si>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</si>
  <si>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</si>
  <si>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</si>
  <si>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</si>
  <si>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</si>
  <si>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</si>
  <si>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</si>
  <si>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</si>
  <si>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</si>
  <si>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</si>
  <si>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</si>
  <si>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</si>
  <si>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</si>
  <si>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</si>
  <si>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</si>
  <si>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</si>
  <si>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</si>
  <si>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</si>
  <si>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</si>
  <si>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</si>
  <si>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</si>
  <si>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</si>
  <si>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</si>
  <si>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</si>
  <si>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</si>
  <si>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</si>
  <si>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</si>
  <si>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</si>
  <si>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</si>
  <si>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</si>
  <si>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</si>
  <si>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</si>
  <si>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</si>
  <si>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</si>
  <si>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</si>
  <si>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</si>
  <si>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</si>
  <si>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</si>
  <si>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</si>
  <si>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</si>
  <si>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</si>
  <si>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</si>
  <si>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</si>
  <si>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</si>
  <si>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</si>
  <si>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</si>
  <si>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</si>
  <si>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</si>
  <si>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</si>
  <si>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</si>
  <si>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</si>
  <si>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</si>
  <si>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</si>
  <si>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</si>
  <si>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</si>
  <si>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</si>
  <si>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</si>
  <si>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</si>
  <si>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</si>
  <si>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</si>
  <si>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</si>
  <si>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</si>
  <si>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</si>
  <si>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</si>
  <si>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</si>
  <si>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</si>
  <si>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</si>
  <si>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</si>
  <si>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</si>
  <si>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</si>
  <si>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</si>
  <si>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</si>
  <si>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</si>
  <si>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</si>
  <si>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</si>
  <si>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</si>
  <si>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</si>
  <si>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</si>
  <si>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</si>
  <si>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</si>
  <si>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</si>
  <si>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</si>
  <si>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</si>
  <si>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</si>
  <si>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</si>
  <si>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</si>
  <si>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</si>
  <si>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</si>
  <si>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</si>
  <si>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</si>
  <si>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</si>
  <si>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</si>
  <si>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</si>
  <si>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</si>
  <si>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</si>
  <si>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</si>
  <si>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</si>
  <si>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</si>
  <si>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</si>
  <si>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</si>
  <si>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</si>
  <si>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</si>
  <si>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</si>
  <si>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</si>
  <si>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</si>
  <si>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</si>
  <si>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</si>
  <si>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</si>
  <si>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</si>
  <si>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</si>
  <si>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</si>
  <si>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</si>
  <si>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</si>
  <si>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</si>
  <si>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</si>
  <si>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</si>
  <si>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</si>
  <si>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</si>
  <si>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</si>
  <si>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</si>
  <si>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</si>
  <si>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</si>
  <si>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</si>
  <si>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</si>
  <si>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</si>
  <si>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</si>
  <si>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</si>
  <si>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</si>
  <si>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</si>
  <si>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</si>
  <si>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</si>
  <si>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</si>
  <si>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</si>
  <si>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</si>
  <si>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</si>
  <si>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</si>
  <si>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</si>
  <si>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</si>
  <si>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</si>
  <si>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</si>
  <si>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</si>
  <si>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</si>
  <si>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</si>
  <si>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</si>
  <si>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</si>
  <si>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</si>
  <si>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</si>
  <si>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</si>
  <si>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</si>
  <si>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</si>
  <si>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</si>
  <si>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</si>
  <si>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</si>
  <si>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</si>
  <si>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</si>
  <si>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</si>
  <si>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</si>
  <si>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</si>
  <si>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</si>
  <si>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</si>
  <si>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</si>
  <si>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</si>
  <si>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</si>
  <si>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</si>
  <si>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</si>
  <si>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</si>
  <si>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</si>
  <si>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</si>
  <si>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</si>
  <si>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</si>
  <si>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</si>
  <si>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</si>
  <si>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</si>
  <si>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</si>
  <si>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</si>
  <si>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</si>
  <si>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</si>
  <si>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</si>
  <si>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</si>
  <si>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</si>
  <si>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</si>
  <si>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</si>
  <si>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</si>
  <si>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</si>
  <si>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</si>
  <si>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</si>
  <si>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</si>
  <si>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</si>
  <si>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</si>
  <si>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</si>
  <si>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</si>
  <si>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</si>
  <si>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</si>
  <si>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</si>
  <si>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</si>
  <si>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</si>
  <si>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</si>
  <si>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</si>
  <si>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</si>
  <si>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</si>
  <si>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</si>
  <si>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</si>
  <si>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</si>
  <si>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</si>
  <si>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</si>
  <si>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</si>
  <si>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</si>
  <si>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</si>
  <si>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</si>
  <si>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</si>
  <si>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</si>
  <si>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</si>
  <si>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</si>
  <si>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</si>
  <si>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</si>
  <si>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</si>
  <si>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</si>
  <si>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</si>
  <si>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</si>
  <si>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</si>
  <si>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</si>
  <si>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</si>
  <si>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</si>
  <si>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</si>
  <si>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</si>
  <si>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</si>
  <si>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</si>
  <si>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</si>
  <si>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</si>
  <si>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</si>
  <si>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</si>
  <si>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</si>
  <si>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</si>
  <si>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</si>
  <si>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</si>
  <si>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</si>
  <si>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</si>
  <si>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</si>
  <si>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</si>
  <si>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</si>
  <si>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</si>
  <si>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</si>
  <si>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</si>
  <si>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</si>
  <si>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</si>
  <si>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</si>
  <si>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</si>
  <si>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</si>
  <si>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</si>
  <si>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</si>
  <si>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</si>
  <si>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</si>
  <si>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</si>
  <si>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</si>
  <si>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</si>
  <si>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</si>
  <si>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</si>
  <si>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</si>
  <si>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</si>
  <si>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</si>
  <si>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</si>
  <si>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</si>
  <si>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</si>
  <si>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</si>
  <si>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</si>
  <si>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</si>
  <si>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</si>
  <si>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</si>
  <si>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</si>
  <si>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</si>
  <si>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</si>
  <si>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</si>
  <si>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</si>
  <si>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</si>
  <si>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</si>
  <si>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</si>
  <si>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</si>
  <si>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</si>
  <si>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</si>
  <si>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</si>
  <si>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</si>
  <si>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</si>
  <si>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</si>
  <si>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</si>
  <si>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</si>
  <si>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</si>
  <si>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</si>
  <si>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</si>
  <si>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</si>
  <si>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</si>
  <si>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</si>
  <si>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</si>
  <si>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</si>
  <si>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</si>
  <si>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</si>
  <si>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</si>
  <si>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</si>
  <si>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</si>
  <si>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</si>
  <si>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</si>
  <si>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</si>
  <si>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</si>
  <si>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</si>
  <si>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</si>
  <si>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</si>
  <si>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</si>
  <si>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</si>
  <si>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</si>
  <si>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</si>
  <si>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</si>
  <si>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</si>
  <si>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</si>
  <si>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</si>
  <si>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</si>
  <si>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</si>
  <si>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</si>
  <si>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</si>
  <si>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</si>
  <si>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</si>
  <si>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</si>
  <si>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</si>
  <si>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</si>
  <si>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</si>
  <si>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</si>
  <si>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</si>
  <si>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</si>
  <si>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</si>
  <si>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</si>
  <si>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</si>
  <si>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</si>
  <si>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</si>
  <si>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</si>
  <si>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</si>
  <si>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</si>
  <si>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</si>
  <si>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</si>
  <si>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</si>
  <si>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</si>
  <si>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</si>
  <si>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</si>
  <si>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</si>
  <si>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</si>
  <si>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</si>
  <si>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</si>
  <si>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</si>
  <si>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</si>
  <si>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</si>
  <si>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</si>
  <si>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</si>
  <si>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</si>
  <si>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</si>
  <si>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</si>
  <si>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</si>
  <si>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</si>
  <si>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</si>
  <si>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</si>
  <si>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</si>
  <si>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</si>
  <si>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</si>
  <si>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</si>
  <si>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</si>
  <si>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</si>
  <si>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</si>
  <si>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</si>
  <si>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</si>
  <si>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</si>
  <si>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</si>
  <si>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</si>
  <si>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</si>
  <si>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</si>
  <si>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</si>
  <si>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</si>
  <si>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</si>
  <si>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</si>
  <si>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</si>
  <si>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</si>
  <si>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</si>
  <si>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</si>
  <si>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</si>
  <si>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</si>
  <si>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</si>
  <si>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</si>
  <si>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</si>
  <si>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</si>
  <si>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</si>
  <si>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</si>
  <si>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</si>
  <si>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</si>
  <si>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</si>
  <si>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</si>
  <si>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</si>
  <si>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</si>
  <si>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</si>
  <si>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</si>
  <si>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</si>
  <si>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</si>
  <si>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</si>
  <si>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</si>
  <si>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</si>
  <si>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</si>
  <si>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</si>
  <si>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</si>
  <si>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</si>
  <si>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</si>
  <si>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</si>
  <si>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</si>
  <si>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</si>
  <si>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</si>
  <si>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</si>
  <si>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</si>
  <si>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</si>
  <si>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</si>
  <si>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</si>
  <si>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</si>
  <si>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</si>
  <si>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</si>
  <si>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</si>
  <si>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</si>
  <si>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</si>
  <si>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</si>
  <si>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</si>
  <si>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</si>
  <si>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</si>
  <si>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</si>
  <si>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</si>
  <si>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</si>
  <si>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</si>
  <si>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</si>
  <si>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</si>
  <si>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</si>
  <si>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</si>
  <si>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</si>
  <si>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</si>
  <si>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</si>
  <si>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</si>
  <si>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</si>
  <si>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</si>
  <si>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</si>
  <si>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</si>
  <si>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</si>
  <si>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</si>
  <si>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</si>
  <si>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</si>
  <si>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</si>
  <si>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</si>
  <si>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</si>
  <si>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</si>
  <si>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</si>
  <si>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</si>
  <si>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</si>
  <si>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</si>
  <si>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</si>
  <si>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</si>
  <si>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</si>
  <si>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</si>
  <si>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</si>
  <si>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</si>
  <si>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</si>
  <si>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</si>
  <si>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</si>
  <si>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</si>
  <si>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</si>
  <si>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</si>
  <si>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</si>
  <si>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</si>
  <si>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</si>
  <si>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</si>
  <si>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</si>
  <si>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</si>
  <si>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</si>
  <si>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</si>
  <si>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</si>
  <si>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</si>
  <si>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</si>
  <si>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</si>
  <si>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</si>
  <si>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</si>
  <si>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</si>
  <si>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</si>
  <si>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</si>
  <si>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</si>
  <si>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</si>
  <si>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</si>
  <si>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</si>
  <si>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</si>
  <si>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</si>
  <si>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</si>
  <si>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</si>
  <si>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</si>
  <si>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</si>
  <si>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</si>
  <si>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</si>
  <si>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</si>
  <si>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</si>
  <si>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</si>
  <si>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</si>
  <si>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</si>
  <si>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</si>
  <si>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</si>
  <si>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</si>
  <si>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</si>
  <si>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</si>
  <si>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</si>
  <si>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</si>
  <si>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</si>
  <si>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</si>
  <si>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</si>
  <si>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</si>
  <si>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</si>
  <si>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</si>
  <si>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</si>
  <si>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</si>
  <si>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</si>
  <si>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</si>
  <si>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</si>
  <si>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</si>
  <si>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</si>
  <si>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</si>
  <si>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</si>
  <si>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</si>
  <si>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</si>
  <si>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</si>
  <si>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</si>
  <si>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</si>
  <si>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</si>
  <si>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</si>
  <si>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</si>
  <si>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</si>
  <si>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</si>
  <si>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</si>
  <si>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</si>
  <si>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</si>
  <si>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</si>
  <si>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</si>
  <si>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</si>
  <si>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</si>
  <si>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</si>
  <si>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</si>
  <si>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</si>
  <si>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</si>
  <si>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</si>
  <si>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</si>
  <si>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</si>
  <si>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</si>
  <si>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</si>
  <si>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</si>
  <si>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</si>
  <si>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</si>
  <si>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</si>
  <si>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</si>
  <si>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</si>
  <si>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</si>
  <si>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</si>
  <si>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</si>
  <si>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</si>
  <si>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</si>
  <si>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</si>
  <si>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</si>
  <si>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</si>
  <si>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</si>
  <si>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</si>
  <si>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</si>
  <si>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</si>
  <si>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</si>
  <si>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</si>
  <si>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</si>
  <si>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</si>
  <si>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</si>
  <si>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</si>
  <si>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</si>
  <si>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</si>
  <si>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</si>
  <si>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</si>
  <si>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</si>
  <si>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</si>
  <si>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</si>
  <si>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</si>
  <si>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</si>
  <si>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</si>
  <si>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</si>
  <si>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</si>
  <si>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</si>
  <si>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</si>
  <si>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</si>
  <si>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</si>
  <si>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</si>
  <si>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</si>
  <si>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</si>
  <si>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</si>
  <si>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</si>
  <si>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</si>
  <si>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</si>
  <si>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</si>
  <si>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</si>
  <si>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</si>
  <si>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</si>
  <si>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</si>
  <si>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</si>
  <si>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</si>
  <si>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</si>
  <si>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</si>
  <si>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</si>
  <si>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</si>
  <si>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</si>
  <si>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</si>
  <si>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</si>
  <si>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</si>
  <si>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</si>
  <si>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</si>
  <si>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</si>
  <si>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</si>
  <si>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</si>
  <si>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</si>
  <si>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</si>
  <si>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</si>
  <si>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</si>
  <si>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</si>
  <si>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</si>
  <si>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</si>
  <si>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</si>
  <si>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</si>
  <si>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</si>
  <si>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</si>
  <si>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</si>
  <si>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</si>
  <si>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</si>
  <si>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</si>
  <si>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</si>
  <si>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</si>
  <si>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</si>
  <si>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</si>
  <si>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</si>
  <si>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</si>
  <si>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</si>
  <si>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</si>
  <si>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</si>
  <si>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</si>
  <si>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</si>
  <si>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</si>
  <si>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</si>
  <si>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</si>
  <si>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</si>
  <si>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</si>
  <si>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</si>
  <si>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</si>
  <si>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</si>
  <si>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</si>
  <si>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</si>
  <si>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</si>
  <si>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</si>
  <si>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</si>
  <si>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</si>
  <si>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</si>
  <si>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</si>
  <si>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</si>
  <si>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</si>
  <si>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</si>
  <si>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</si>
  <si>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</si>
  <si>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</si>
  <si>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</si>
  <si>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</si>
  <si>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</si>
  <si>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</si>
  <si>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</si>
  <si>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</si>
  <si>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</si>
  <si>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</si>
  <si>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</si>
  <si>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</si>
  <si>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</si>
  <si>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</si>
  <si>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</si>
  <si>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</si>
  <si>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</si>
  <si>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</si>
  <si>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</si>
  <si>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</si>
  <si>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</si>
  <si>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</si>
  <si>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</si>
  <si>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</si>
  <si>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</si>
  <si>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</si>
  <si>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</si>
  <si>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</si>
  <si>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</si>
  <si>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</si>
  <si>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</si>
  <si>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</si>
  <si>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</si>
  <si>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</si>
  <si>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</si>
  <si>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</si>
  <si>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</si>
  <si>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</si>
  <si>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</si>
  <si>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</si>
  <si>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</si>
  <si>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</si>
  <si>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</si>
  <si>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</si>
  <si>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</si>
  <si>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</si>
  <si>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</si>
  <si>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</si>
  <si>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</si>
  <si>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</si>
  <si>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</si>
  <si>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</si>
  <si>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</si>
  <si>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</si>
  <si>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</si>
  <si>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</si>
  <si>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</si>
  <si>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</si>
  <si>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</si>
  <si>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</si>
  <si>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</si>
  <si>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</si>
  <si>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</si>
  <si>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</si>
  <si>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</si>
  <si>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</si>
  <si>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</si>
  <si>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</si>
  <si>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</si>
  <si>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</si>
  <si>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</si>
  <si>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</si>
  <si>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</si>
  <si>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</si>
  <si>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</si>
  <si>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</si>
  <si>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</si>
  <si>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</si>
  <si>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</si>
  <si>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</si>
  <si>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</si>
  <si>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</si>
  <si>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</si>
  <si>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</si>
  <si>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</si>
  <si>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</si>
  <si>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</si>
  <si>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</si>
  <si>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</si>
  <si>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</si>
  <si>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</si>
  <si>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</si>
  <si>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</si>
  <si>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</si>
  <si>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</si>
  <si>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</si>
  <si>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</si>
  <si>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</si>
  <si>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</si>
  <si>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</si>
  <si>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</si>
  <si>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</si>
  <si>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</si>
  <si>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</si>
  <si>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</si>
  <si>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</si>
  <si>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</si>
  <si>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</si>
  <si>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</si>
  <si>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</si>
  <si>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</si>
  <si>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</si>
  <si>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</si>
  <si>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</si>
  <si>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</si>
  <si>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</si>
  <si>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</si>
  <si>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</si>
  <si>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</si>
  <si>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</si>
  <si>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</si>
  <si>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</si>
  <si>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</si>
  <si>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</si>
  <si>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</si>
  <si>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</si>
  <si>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</si>
  <si>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</si>
  <si>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</si>
  <si>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</si>
  <si>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</si>
  <si>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</si>
  <si>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</si>
  <si>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</si>
  <si>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</si>
  <si>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</si>
  <si>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</si>
  <si>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</si>
  <si>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</si>
  <si>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</si>
  <si>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</si>
  <si>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</si>
  <si>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</si>
  <si>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</si>
  <si>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</si>
  <si>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</si>
  <si>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</si>
  <si>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</si>
  <si>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</si>
  <si>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</si>
  <si>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</si>
  <si>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</si>
  <si>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</si>
  <si>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</si>
  <si>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</si>
  <si>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</si>
  <si>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</si>
  <si>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</si>
  <si>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</si>
  <si>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</si>
  <si>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</si>
  <si>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</si>
  <si>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</si>
  <si>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</si>
  <si>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</si>
  <si>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</si>
  <si>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</si>
  <si>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</si>
  <si>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</si>
  <si>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</si>
  <si>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</si>
  <si>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</si>
  <si>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</si>
  <si>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</si>
  <si>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</si>
  <si>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</si>
  <si>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</si>
  <si>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</si>
  <si>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</si>
  <si>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</si>
  <si>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</si>
  <si>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</si>
  <si>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</si>
  <si>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</si>
  <si>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</si>
  <si>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</si>
  <si>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</si>
  <si>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</si>
  <si>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</si>
  <si>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</si>
  <si>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</si>
  <si>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</si>
  <si>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</si>
  <si>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</si>
  <si>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</si>
  <si>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</si>
  <si>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</si>
  <si>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</si>
  <si>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</si>
  <si>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</si>
  <si>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</si>
  <si>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</si>
  <si>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</si>
  <si>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</si>
  <si>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</si>
  <si>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</si>
  <si>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</si>
  <si>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</si>
  <si>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</si>
  <si>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</si>
  <si>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</si>
  <si>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</si>
  <si>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</si>
  <si>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</si>
  <si>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</si>
  <si>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</si>
  <si>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</si>
  <si>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</si>
  <si>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</si>
  <si>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</si>
  <si>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</si>
  <si>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</si>
  <si>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</si>
  <si>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</si>
  <si>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</si>
  <si>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</si>
  <si>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</si>
  <si>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</si>
  <si>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</si>
  <si>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</si>
  <si>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</si>
  <si>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</si>
  <si>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</si>
  <si>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</si>
  <si>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</si>
  <si>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</si>
  <si>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</si>
  <si>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</si>
  <si>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</si>
  <si>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</si>
  <si>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</si>
  <si>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</si>
  <si>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</si>
  <si>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</si>
  <si>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</si>
  <si>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</si>
  <si>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</si>
  <si>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</si>
  <si>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</si>
  <si>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</si>
  <si>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</si>
  <si>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</si>
  <si>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</si>
  <si>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</si>
  <si>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</si>
  <si>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</si>
  <si>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</si>
  <si>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</si>
  <si>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</si>
  <si>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</si>
  <si>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</si>
  <si>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</si>
  <si>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</si>
  <si>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</si>
  <si>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</si>
  <si>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</si>
  <si>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</si>
  <si>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</si>
  <si>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</si>
  <si>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</si>
  <si>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</si>
  <si>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</si>
  <si>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</si>
  <si>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</si>
  <si>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</si>
  <si>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</si>
  <si>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</si>
  <si>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</si>
  <si>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</si>
  <si>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</si>
  <si>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</si>
  <si>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</si>
  <si>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</si>
  <si>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</si>
  <si>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</si>
  <si>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</si>
  <si>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</si>
  <si>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</si>
  <si>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</si>
  <si>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</si>
  <si>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</si>
  <si>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</si>
  <si>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</si>
  <si>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</si>
  <si>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</si>
  <si>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</si>
  <si>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</si>
  <si>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</si>
  <si>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</si>
  <si>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</si>
  <si>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</si>
  <si>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</si>
  <si>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</si>
  <si>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</si>
  <si>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</si>
  <si>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</si>
  <si>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</si>
  <si>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</si>
  <si>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</si>
  <si>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</si>
  <si>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</si>
  <si>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</si>
  <si>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</si>
  <si>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</si>
  <si>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</si>
  <si>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</si>
  <si>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</si>
  <si>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</si>
  <si>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</si>
  <si>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</si>
  <si>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</si>
  <si>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</si>
  <si>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</si>
  <si>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</si>
  <si>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</si>
  <si>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</si>
  <si>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</si>
  <si>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</si>
  <si>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</si>
  <si>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</si>
  <si>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</si>
  <si>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</si>
  <si>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</si>
  <si>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</si>
  <si>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</si>
  <si>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</si>
  <si>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</si>
  <si>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</si>
  <si>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</si>
  <si>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</si>
  <si>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</si>
  <si>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</si>
  <si>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</si>
  <si>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</si>
  <si>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</si>
  <si>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</si>
  <si>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</si>
  <si>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</si>
  <si>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</si>
  <si>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</si>
  <si>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</si>
  <si>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</si>
  <si>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</si>
  <si>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</si>
  <si>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</si>
  <si>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</si>
  <si>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</si>
  <si>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</si>
  <si>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</si>
  <si>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</si>
  <si>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</si>
  <si>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</si>
  <si>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</si>
  <si>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</si>
  <si>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</si>
  <si>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</si>
  <si>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</si>
  <si>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</si>
  <si>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</si>
  <si>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</si>
  <si>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</si>
  <si>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</si>
  <si>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</si>
  <si>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</si>
  <si>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</si>
  <si>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</si>
  <si>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</si>
  <si>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</si>
  <si>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</si>
  <si>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</si>
  <si>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</si>
  <si>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</si>
  <si>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</si>
  <si>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</si>
  <si>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</si>
  <si>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</si>
  <si>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</si>
  <si>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</si>
  <si>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</si>
  <si>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</si>
  <si>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</si>
  <si>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</si>
  <si>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</si>
  <si>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</si>
  <si>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</si>
  <si>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</si>
  <si>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</si>
  <si>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</si>
  <si>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</si>
  <si>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</si>
  <si>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</si>
  <si>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</si>
  <si>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</si>
  <si>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</si>
  <si>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</si>
  <si>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</si>
  <si>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</si>
  <si>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</si>
  <si>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</si>
  <si>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</si>
  <si>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</si>
  <si>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</si>
  <si>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</si>
  <si>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</si>
  <si>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</si>
  <si>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</si>
  <si>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</si>
  <si>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</si>
  <si>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</si>
  <si>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</si>
  <si>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</si>
  <si>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</si>
  <si>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</si>
  <si>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</si>
  <si>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</si>
  <si>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</si>
  <si>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</si>
  <si>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</si>
  <si>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</si>
  <si>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</si>
  <si>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</si>
  <si>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</si>
  <si>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</si>
  <si>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</si>
  <si>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</si>
  <si>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</si>
  <si>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</si>
  <si>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</si>
  <si>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</si>
  <si>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</si>
  <si>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</si>
  <si>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</si>
  <si>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</si>
  <si>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</si>
  <si>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</si>
  <si>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</si>
  <si>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</si>
  <si>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</si>
  <si>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</si>
  <si>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</si>
  <si>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</si>
  <si>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</si>
  <si>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</si>
  <si>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</si>
  <si>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</si>
  <si>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</si>
  <si>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</si>
  <si>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</si>
  <si>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</si>
  <si>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</si>
  <si>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</si>
  <si>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</si>
  <si>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</si>
  <si>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</si>
  <si>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</si>
  <si>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</si>
  <si>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</si>
  <si>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</si>
  <si>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</si>
  <si>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</si>
  <si>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</si>
  <si>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</si>
  <si>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</si>
  <si>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</si>
  <si>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</si>
  <si>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</si>
  <si>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</si>
  <si>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</si>
  <si>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</si>
  <si>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</si>
  <si>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</si>
  <si>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</si>
  <si>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</si>
  <si>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</si>
  <si>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</si>
  <si>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</si>
  <si>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</si>
  <si>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</si>
  <si>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</si>
  <si>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</si>
  <si>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</si>
  <si>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</si>
  <si>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</si>
  <si>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</si>
  <si>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</si>
  <si>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</si>
  <si>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</si>
  <si>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</si>
  <si>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</si>
  <si>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</si>
  <si>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</si>
  <si>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</si>
  <si>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</si>
  <si>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</si>
  <si>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</si>
  <si>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</si>
  <si>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</si>
  <si>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</si>
  <si>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</si>
  <si>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</si>
  <si>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</si>
  <si>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</si>
  <si>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</si>
  <si>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</si>
  <si>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</si>
  <si>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</si>
  <si>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</si>
  <si>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</si>
  <si>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</si>
  <si>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</si>
  <si>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</si>
  <si>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</si>
  <si>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</si>
  <si>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</si>
  <si>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</si>
  <si>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</si>
  <si>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</si>
  <si>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</si>
  <si>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</si>
  <si>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</si>
  <si>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</si>
  <si>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</si>
  <si>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</si>
  <si>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</si>
  <si>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</si>
  <si>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</si>
  <si>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</si>
  <si>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</si>
  <si>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</si>
  <si>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</si>
  <si>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</si>
  <si>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</si>
  <si>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</si>
  <si>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</si>
  <si>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</si>
  <si>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</si>
  <si>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</si>
  <si>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</si>
  <si>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</si>
  <si>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</si>
  <si>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</si>
  <si>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</si>
  <si>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</si>
  <si>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</si>
  <si>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</si>
  <si>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</si>
  <si>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</si>
  <si>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</si>
  <si>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</si>
  <si>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</si>
  <si>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</si>
  <si>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</si>
  <si>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</si>
  <si>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</si>
  <si>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</si>
  <si>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</si>
  <si>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</si>
  <si>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</si>
  <si>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</si>
  <si>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</si>
  <si>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</si>
  <si>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</si>
  <si>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</si>
  <si>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</si>
  <si>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</si>
  <si>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</si>
  <si>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</si>
  <si>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</si>
  <si>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</si>
  <si>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</si>
  <si>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</si>
  <si>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</si>
  <si>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</si>
  <si>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</si>
  <si>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</si>
  <si>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</si>
  <si>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</si>
  <si>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</si>
  <si>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</si>
  <si>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</si>
  <si>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</si>
  <si>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</si>
  <si>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</si>
  <si>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</si>
  <si>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</si>
  <si>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</si>
  <si>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</si>
  <si>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</si>
  <si>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</si>
  <si>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</si>
  <si>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</si>
  <si>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</si>
  <si>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</si>
  <si>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</si>
  <si>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</si>
  <si>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</si>
  <si>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</si>
  <si>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</si>
  <si>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</si>
  <si>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</si>
  <si>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</si>
  <si>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</si>
  <si>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</si>
  <si>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</si>
  <si>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</si>
  <si>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</si>
  <si>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</si>
  <si>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</si>
  <si>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</si>
  <si>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</si>
  <si>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</si>
  <si>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</si>
  <si>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</si>
  <si>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</si>
  <si>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</si>
  <si>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</si>
  <si>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</si>
  <si>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</si>
  <si>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</si>
  <si>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</si>
  <si>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</si>
  <si>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</si>
  <si>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</si>
  <si>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</si>
  <si>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</si>
  <si>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</si>
  <si>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</si>
  <si>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</si>
  <si>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</si>
  <si>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</si>
  <si>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</si>
  <si>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</si>
  <si>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</si>
  <si>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</si>
  <si>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</si>
  <si>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</si>
  <si>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</si>
  <si>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</si>
  <si>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</si>
  <si>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</si>
  <si>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</si>
  <si>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</si>
  <si>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</si>
  <si>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</si>
  <si>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</si>
  <si>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</si>
  <si>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</si>
  <si>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</si>
  <si>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</si>
  <si>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</si>
  <si>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</si>
  <si>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</si>
  <si>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</si>
  <si>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</si>
  <si>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</si>
  <si>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</si>
  <si>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</si>
  <si>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</si>
  <si>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</si>
  <si>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</si>
  <si>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</si>
  <si>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</si>
  <si>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</si>
  <si>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</si>
  <si>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</si>
  <si>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</si>
  <si>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</si>
  <si>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</si>
  <si>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</si>
  <si>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</si>
  <si>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</si>
  <si>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</si>
  <si>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</si>
  <si>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</si>
  <si>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</si>
  <si>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</si>
  <si>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</si>
  <si>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</si>
  <si>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</si>
  <si>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</si>
  <si>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</si>
  <si>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</si>
  <si>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</si>
  <si>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</si>
  <si>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</si>
  <si>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</si>
  <si>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</si>
  <si>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</si>
  <si>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</si>
  <si>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</si>
  <si>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</si>
  <si>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</si>
  <si>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</si>
  <si>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</si>
  <si>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</si>
  <si>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</si>
  <si>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</si>
  <si>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</si>
  <si>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</si>
  <si>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</si>
  <si>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</si>
  <si>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</si>
  <si>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</si>
  <si>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</si>
  <si>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</si>
  <si>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</si>
  <si>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</si>
  <si>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</si>
  <si>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</si>
  <si>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</si>
  <si>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</si>
  <si>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</si>
  <si>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</si>
  <si>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</si>
  <si>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</si>
  <si>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</si>
  <si>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</si>
  <si>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</si>
  <si>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</si>
  <si>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</si>
  <si>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</si>
  <si>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</si>
  <si>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</si>
  <si>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</si>
  <si>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</si>
  <si>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</si>
  <si>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</si>
  <si>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</si>
  <si>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</si>
  <si>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</si>
  <si>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</si>
  <si>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</si>
  <si>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</si>
  <si>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</si>
  <si>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</si>
  <si>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</si>
  <si>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</si>
  <si>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</si>
  <si>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</si>
  <si>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</si>
  <si>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</si>
  <si>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</si>
  <si>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</si>
  <si>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</si>
  <si>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</si>
  <si>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</si>
  <si>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</si>
  <si>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</si>
  <si>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</si>
  <si>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</si>
  <si>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</si>
  <si>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</si>
  <si>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</si>
  <si>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</si>
  <si>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</si>
  <si>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</si>
  <si>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</si>
  <si>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</si>
  <si>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</si>
  <si>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</si>
  <si>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</si>
  <si>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</si>
  <si>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</si>
  <si>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</si>
  <si>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</si>
  <si>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</si>
  <si>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</si>
  <si>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</si>
  <si>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</si>
  <si>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</si>
  <si>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</si>
  <si>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</si>
  <si>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</si>
  <si>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</si>
  <si>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</si>
  <si>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</si>
  <si>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</si>
  <si>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</si>
  <si>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</si>
  <si>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</si>
  <si>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</si>
  <si>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</si>
  <si>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</si>
  <si>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</si>
  <si>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</si>
  <si>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</si>
  <si>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</si>
  <si>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</si>
  <si>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</si>
  <si>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</si>
  <si>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</si>
  <si>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</si>
  <si>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</si>
  <si>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</si>
  <si>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</si>
  <si>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</si>
  <si>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</si>
  <si>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</si>
  <si>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</si>
  <si>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</si>
  <si>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</si>
  <si>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</si>
  <si>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</si>
  <si>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</si>
  <si>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</si>
  <si>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</si>
  <si>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</si>
  <si>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</si>
  <si>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</si>
  <si>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</si>
  <si>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</si>
  <si>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</si>
  <si>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</si>
  <si>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</si>
  <si>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</si>
  <si>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</si>
  <si>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</si>
  <si>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</si>
  <si>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</si>
  <si>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</si>
  <si>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</si>
  <si>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</si>
  <si>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</si>
  <si>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</si>
  <si>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</si>
  <si>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</si>
  <si>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</si>
  <si>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</si>
  <si>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</si>
  <si>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</si>
  <si>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</si>
  <si>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</si>
  <si>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</si>
  <si>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</si>
  <si>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</si>
  <si>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</si>
  <si>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</si>
  <si>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</si>
  <si>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</si>
  <si>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</si>
  <si>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</si>
  <si>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</si>
  <si>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</si>
  <si>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</si>
  <si>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</si>
  <si>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</si>
  <si>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</si>
  <si>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</si>
  <si>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</si>
  <si>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</si>
  <si>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</si>
  <si>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</si>
  <si>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</si>
  <si>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</si>
  <si>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</si>
  <si>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</si>
  <si>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</si>
  <si>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</si>
  <si>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</si>
  <si>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</si>
  <si>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</si>
  <si>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</si>
  <si>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</si>
  <si>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</si>
  <si>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</si>
  <si>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</si>
  <si>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</si>
  <si>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</si>
  <si>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</si>
  <si>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</si>
  <si>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</si>
  <si>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</si>
  <si>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</si>
  <si>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</si>
  <si>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</si>
  <si>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</si>
  <si>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</si>
  <si>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</si>
  <si>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</si>
  <si>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</si>
  <si>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</si>
  <si>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</si>
  <si>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</si>
  <si>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</si>
  <si>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</si>
  <si>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</si>
  <si>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</si>
  <si>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</si>
  <si>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</si>
  <si>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</si>
  <si>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</si>
  <si>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</si>
  <si>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</si>
  <si>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</si>
  <si>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</si>
  <si>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</si>
  <si>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</si>
  <si>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</si>
  <si>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</si>
  <si>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</si>
  <si>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</si>
  <si>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</si>
  <si>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</si>
  <si>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</si>
  <si>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</si>
  <si>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</si>
  <si>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</si>
  <si>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</si>
  <si>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</si>
  <si>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</si>
  <si>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</si>
  <si>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</si>
  <si>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</si>
  <si>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</si>
  <si>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</si>
  <si>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</si>
  <si>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</si>
  <si>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</si>
  <si>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</si>
  <si>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</si>
  <si>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</si>
  <si>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</si>
  <si>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</si>
  <si>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</si>
  <si>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</si>
  <si>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</si>
  <si>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</si>
  <si>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</si>
  <si>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</si>
  <si>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</si>
  <si>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</si>
  <si>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</si>
  <si>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</si>
  <si>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</si>
  <si>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</si>
  <si>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</si>
  <si>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</si>
  <si>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</si>
  <si>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</si>
  <si>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</si>
  <si>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</si>
  <si>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</si>
  <si>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</si>
  <si>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</si>
  <si>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</si>
  <si>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</si>
  <si>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</si>
  <si>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</si>
  <si>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</si>
  <si>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</si>
  <si>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</si>
  <si>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</si>
  <si>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</si>
  <si>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</si>
  <si>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</si>
  <si>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</si>
  <si>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</si>
  <si>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</si>
  <si>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</si>
  <si>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</si>
  <si>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</si>
  <si>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</si>
  <si>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</si>
  <si>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</si>
  <si>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</si>
  <si>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</si>
  <si>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</si>
  <si>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</si>
  <si>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</si>
  <si>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</si>
  <si>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</si>
  <si>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</si>
  <si>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</si>
  <si>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</si>
  <si>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</si>
  <si>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</si>
  <si>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</si>
  <si>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</si>
  <si>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</si>
  <si>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</si>
  <si>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</si>
  <si>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</si>
  <si>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</si>
  <si>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</si>
  <si>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</si>
  <si>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</si>
  <si>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</si>
  <si>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</si>
  <si>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</si>
  <si>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</si>
  <si>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</si>
  <si>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</si>
  <si>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</si>
  <si>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</si>
  <si>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</si>
  <si>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</si>
  <si>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</si>
  <si>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</si>
  <si>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</si>
  <si>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</si>
  <si>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</si>
  <si>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</si>
  <si>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</si>
  <si>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</si>
  <si>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</si>
  <si>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</si>
  <si>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</si>
  <si>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</si>
  <si>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</si>
  <si>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</si>
  <si>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</si>
  <si>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</si>
  <si>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</si>
  <si>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</si>
  <si>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</si>
  <si>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</si>
  <si>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</si>
  <si>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</si>
  <si>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</si>
  <si>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</si>
  <si>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</si>
  <si>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</si>
  <si>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</si>
  <si>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</si>
  <si>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</si>
  <si>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</si>
  <si>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</si>
  <si>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</si>
  <si>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</si>
  <si>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</si>
  <si>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</si>
  <si>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</si>
  <si>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</si>
  <si>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</si>
  <si>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</si>
  <si>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</si>
  <si>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</si>
  <si>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</si>
  <si>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</si>
  <si>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</si>
  <si>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</si>
  <si>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</si>
  <si>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</si>
  <si>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</si>
  <si>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</si>
  <si>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</si>
  <si>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</si>
  <si>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</si>
  <si>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</si>
  <si>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</si>
  <si>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</si>
  <si>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</si>
  <si>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</si>
  <si>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</si>
  <si>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</si>
  <si>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</si>
  <si>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</si>
  <si>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</si>
  <si>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</si>
  <si>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</si>
  <si>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</si>
  <si>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</si>
  <si>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</si>
  <si>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</si>
  <si>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</si>
  <si>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</si>
  <si>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</si>
  <si>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</si>
  <si>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</si>
  <si>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</si>
  <si>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</si>
  <si>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</si>
  <si>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</si>
  <si>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</si>
  <si>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</si>
  <si>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</si>
  <si>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</si>
  <si>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</si>
  <si>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</si>
  <si>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</si>
  <si>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</si>
  <si>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</si>
  <si>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</si>
  <si>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</si>
  <si>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</si>
  <si>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</si>
  <si>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</si>
  <si>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</si>
  <si>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</si>
  <si>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</si>
  <si>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</si>
  <si>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</si>
  <si>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</si>
  <si>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</si>
  <si>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</si>
  <si>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</si>
  <si>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</si>
  <si>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</si>
  <si>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</si>
  <si>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</si>
  <si>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</si>
  <si>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</si>
  <si>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</si>
  <si>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</si>
  <si>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</si>
  <si>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</si>
  <si>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</si>
  <si>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</si>
  <si>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</si>
  <si>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</si>
  <si>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</si>
  <si>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</si>
  <si>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</si>
  <si>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</si>
  <si>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</si>
  <si>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</si>
  <si>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</si>
  <si>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</si>
  <si>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</si>
  <si>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</si>
  <si>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</si>
  <si>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</si>
  <si>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</si>
  <si>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</si>
  <si>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</si>
  <si>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</si>
  <si>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</si>
  <si>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</si>
  <si>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</si>
  <si>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</si>
  <si>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</si>
  <si>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</si>
  <si>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</si>
  <si>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</si>
  <si>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</si>
  <si>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</si>
  <si>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</si>
  <si>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</si>
  <si>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</si>
  <si>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</si>
  <si>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</si>
  <si>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</si>
  <si>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</si>
  <si>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</si>
  <si>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</si>
  <si>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</si>
  <si>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</si>
  <si>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</si>
  <si>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</si>
  <si>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</si>
  <si>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</si>
  <si>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</si>
  <si>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</si>
  <si>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</si>
  <si>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</si>
  <si>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</si>
  <si>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</si>
  <si>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</si>
  <si>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</si>
  <si>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</si>
  <si>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</si>
  <si>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</si>
  <si>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</si>
  <si>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</si>
  <si>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</si>
  <si>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</si>
  <si>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</si>
  <si>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</si>
  <si>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</si>
  <si>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</si>
  <si>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</si>
  <si>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</si>
  <si>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</si>
  <si>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</si>
  <si>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</si>
  <si>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</si>
  <si>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</si>
  <si>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</si>
  <si>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</si>
  <si>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</si>
  <si>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</si>
  <si>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</si>
  <si>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</si>
  <si>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</si>
  <si>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</si>
  <si>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</si>
  <si>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</si>
  <si>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</si>
  <si>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</si>
  <si>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</si>
  <si>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</si>
  <si>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</si>
  <si>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</si>
  <si>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</si>
  <si>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</si>
  <si>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</si>
  <si>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</si>
  <si>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</si>
  <si>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</si>
  <si>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</si>
  <si>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</si>
  <si>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</si>
  <si>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</si>
  <si>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</si>
  <si>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</si>
  <si>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</si>
  <si>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</si>
  <si>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</si>
  <si>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</si>
  <si>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</si>
  <si>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</si>
  <si>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</si>
  <si>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</si>
  <si>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</si>
  <si>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</si>
  <si>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</si>
  <si>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</si>
  <si>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</si>
  <si>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</si>
  <si>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</si>
  <si>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</si>
  <si>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</si>
  <si>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</si>
  <si>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</si>
  <si>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</si>
  <si>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</si>
  <si>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</si>
  <si>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</si>
  <si>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</si>
  <si>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</si>
  <si>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</si>
  <si>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</si>
  <si>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</si>
  <si>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</si>
  <si>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</si>
  <si>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</si>
  <si>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</si>
  <si>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</si>
  <si>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</si>
  <si>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</si>
  <si>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</si>
  <si>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</si>
  <si>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</si>
  <si>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</si>
  <si>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</si>
  <si>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</si>
  <si>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</si>
  <si>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</si>
  <si>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</si>
  <si>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</si>
  <si>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</si>
  <si>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</si>
  <si>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</si>
  <si>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</si>
  <si>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</si>
  <si>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</si>
  <si>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</si>
  <si>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</si>
  <si>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</si>
  <si>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</si>
  <si>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</si>
  <si>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</si>
  <si>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</si>
  <si>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</si>
  <si>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</si>
  <si>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</si>
  <si>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</si>
  <si>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</si>
  <si>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</si>
  <si>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</si>
  <si>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</si>
  <si>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</si>
  <si>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</si>
  <si>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</si>
  <si>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</si>
  <si>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</si>
  <si>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</si>
  <si>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</si>
  <si>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</si>
  <si>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</si>
  <si>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</si>
  <si>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</si>
  <si>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</si>
  <si>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</si>
  <si>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</si>
  <si>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</si>
  <si>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</si>
  <si>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</si>
  <si>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</si>
  <si>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</si>
  <si>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</si>
  <si>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</si>
  <si>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</si>
  <si>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</si>
  <si>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</si>
  <si>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</si>
  <si>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</si>
  <si>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</si>
  <si>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</si>
  <si>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</si>
  <si>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</si>
  <si>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</si>
  <si>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</si>
  <si>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</si>
  <si>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</si>
  <si>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</si>
  <si>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</si>
  <si>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</si>
  <si>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</si>
  <si>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</si>
  <si>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</si>
  <si>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</si>
  <si>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</si>
  <si>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</si>
  <si>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</si>
  <si>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</si>
  <si>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</si>
  <si>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</si>
  <si>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</si>
  <si>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</si>
  <si>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</si>
  <si>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</si>
  <si>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</si>
  <si>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</si>
  <si>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</si>
  <si>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</si>
  <si>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</si>
  <si>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</si>
  <si>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</si>
  <si>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</si>
  <si>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</si>
  <si>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</si>
  <si>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</si>
  <si>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</si>
  <si>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</si>
  <si>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</si>
  <si>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</si>
  <si>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</si>
  <si>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</si>
  <si>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</si>
  <si>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</si>
  <si>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</si>
  <si>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</si>
  <si>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</si>
  <si>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</si>
  <si>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</si>
  <si>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</si>
  <si>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</si>
  <si>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</si>
  <si>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</si>
  <si>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</si>
  <si>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</si>
  <si>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</si>
  <si>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</si>
  <si>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</si>
  <si>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</si>
  <si>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</si>
  <si>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</si>
  <si>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</si>
  <si>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</si>
  <si>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</si>
  <si>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</si>
  <si>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</si>
  <si>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</si>
  <si>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</si>
  <si>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</si>
  <si>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</si>
  <si>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</si>
  <si>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</si>
  <si>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</si>
  <si>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</si>
  <si>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</si>
  <si>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</si>
  <si>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</si>
  <si>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</si>
  <si>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</si>
  <si>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</si>
  <si>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</si>
  <si>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</si>
  <si>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</si>
  <si>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</si>
  <si>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</si>
  <si>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</si>
  <si>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</si>
  <si>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</si>
  <si>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</si>
  <si>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</si>
  <si>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</si>
  <si>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</si>
  <si>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</si>
  <si>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</si>
  <si>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</si>
  <si>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</si>
  <si>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</si>
  <si>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</si>
  <si>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</si>
  <si>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</si>
  <si>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</si>
  <si>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</si>
  <si>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</si>
  <si>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</si>
  <si>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</si>
  <si>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</si>
  <si>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</si>
  <si>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</si>
  <si>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</si>
  <si>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</si>
  <si>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</si>
  <si>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</si>
  <si>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</si>
  <si>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</si>
  <si>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</si>
  <si>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</si>
  <si>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</si>
  <si>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</si>
  <si>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</si>
  <si>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</si>
  <si>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</si>
  <si>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</si>
  <si>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</si>
  <si>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</si>
  <si>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</si>
  <si>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</si>
  <si>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</si>
  <si>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</si>
  <si>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</si>
  <si>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</si>
  <si>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</si>
  <si>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</si>
  <si>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</si>
  <si>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</si>
  <si>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</si>
  <si>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</si>
  <si>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</si>
  <si>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</si>
  <si>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</si>
  <si>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</si>
  <si>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</si>
  <si>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</si>
  <si>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</si>
  <si>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</si>
  <si>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</si>
  <si>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</si>
  <si>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</si>
  <si>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</si>
  <si>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</si>
  <si>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</si>
  <si>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</si>
  <si>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</si>
  <si>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</si>
  <si>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</si>
  <si>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</si>
  <si>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</si>
  <si>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</si>
  <si>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</si>
  <si>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</si>
  <si>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</si>
  <si>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</si>
  <si>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</si>
  <si>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</si>
  <si>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</si>
  <si>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</si>
  <si>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</si>
  <si>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</si>
  <si>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</si>
  <si>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</si>
  <si>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</si>
  <si>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</si>
  <si>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</si>
  <si>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</si>
  <si>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</si>
  <si>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</si>
  <si>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</si>
  <si>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</si>
  <si>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</si>
  <si>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</si>
  <si>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</si>
  <si>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</si>
  <si>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</si>
  <si>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</si>
  <si>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</si>
  <si>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</si>
  <si>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</si>
  <si>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</si>
  <si>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</si>
  <si>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</si>
  <si>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</si>
  <si>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</si>
  <si>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</si>
  <si>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</si>
  <si>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</si>
  <si>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</si>
  <si>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</si>
  <si>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</si>
  <si>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</si>
  <si>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</si>
  <si>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</si>
  <si>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</si>
  <si>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</si>
  <si>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</si>
  <si>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</si>
  <si>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</si>
  <si>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</si>
  <si>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</si>
  <si>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</si>
  <si>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</si>
  <si>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</si>
  <si>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</si>
  <si>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</si>
  <si>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</si>
  <si>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</si>
  <si>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</si>
  <si>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</si>
  <si>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</si>
  <si>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</si>
  <si>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</si>
  <si>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</si>
  <si>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</si>
  <si>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</si>
  <si>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</si>
  <si>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</si>
  <si>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</si>
  <si>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</si>
  <si>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</si>
  <si>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</si>
  <si>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</si>
  <si>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</si>
  <si>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</si>
  <si>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</si>
  <si>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</si>
  <si>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</si>
  <si>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</si>
  <si>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</si>
  <si>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</si>
  <si>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</si>
  <si>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</si>
  <si>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</si>
  <si>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</si>
  <si>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</si>
  <si>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</si>
  <si>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</si>
  <si>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</si>
  <si>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</si>
  <si>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Credenciamento de serviços médicos, através de consultas médicas, para atender as necessidades da secretaria municipal de saúde do município de São Jerônimo.</t>
  </si>
  <si>
    <t>MUNICIPIO DE SAO JERONIMO</t>
  </si>
  <si>
    <t>88117700000101</t>
  </si>
  <si>
    <t>Consulta Médica - Clínica Geral Descrição complementar: ATENDIMENTO NA SEDE DO MUNICÍPIO. Descrição complementar: ATENDIMENTO NA SEDE DO MUNICÍPIO.</t>
  </si>
  <si>
    <t>Consulta Médica - Clínica Geral Descrição Complementar: ATENDIMENTO NO INTERIOR DO MUNICÍPIO E/OU PERÍMETRO URBANO ISOLADO – PORTO DO CONDE.</t>
  </si>
  <si>
    <t>Consulta Médica - Geriatria / Gerontologia Descrição Complementar: ATENDIMENTO NA SEDE DO MUNICÍPIO.</t>
  </si>
  <si>
    <t>Consulta Médica - Geriatria / Gerontologia Descrição Complementar: ATENDIMENTO NO INTERIOR DO MUNICÍPIO E/OU PERÍMETRO URBANO ISOLADO – PORTO DO CONDE.</t>
  </si>
  <si>
    <t>Consulta Médica - Clínica Geral Descrição complementar: Especialista em medicina de Família e Comunidade</t>
  </si>
  <si>
    <t>Consulta Médica - Pediatria Descrição complementar: ATENDIMENTO NA SEDE DO MUNICÍPIO.</t>
  </si>
  <si>
    <t>Consulta Médica - Pediatria Descrição Complementar: ATENDIMENTO NO INTERIOR DO MUNICÍPIO E/OU PERÍMETRO URBANO ISOLADO – PORTO DO CONDE.</t>
  </si>
  <si>
    <t>Consulta Médica - Pneumologia Descrição complementar: ATENDIMENTO NA SEDE DO MUNICÍPIO.</t>
  </si>
  <si>
    <t>Consulta Médica - Pneumologia Descrição Complementar: ATENDIMENTO NO INTERIOR DO MUNICÍPIO E/OU PERÍMETRO URBANO ISOLADO – PORTO DO CONDE.</t>
  </si>
  <si>
    <t>Consulta Médica - Ginecologia / Obstetrícia Descrição complementar: ATENDIMENTO NA SEDE DO MUNICÍPIO. Consulta Médica - Ginecologia / Obstetrícia</t>
  </si>
  <si>
    <t>Consulta Médica - Ginecologia / Obstetrícia Descrição complementar: ATENDIMENTO NO INTERIOR DO MUNICÍPIO E/OU PERÍMETRO URBANO ISOLADO – PORTO DO CONDE.</t>
  </si>
  <si>
    <t>Consulta Médica - Otorrinolaringologia (Ouvido) Descrição Complementar: ATENDIMENTO NA SEDE DO MUNICÍPIO.</t>
  </si>
  <si>
    <t>Consulta Médica - Otorrinolaringologia (Ouvido) Descrição Complementar: ATENDIMENTO NO INTERIOR DO MUNICÍPIO E/OU PERÍMETRO URBANO ISOLADO – PORTO DO CONDE.</t>
  </si>
  <si>
    <t>Consulta Médica – Psiquiatra. Descrição Complementar: ATENDIMENTO NA SEDE DO MUNICÍPIO.</t>
  </si>
  <si>
    <t>Consulta Médica – Psiquiatra. Descrição Complementar: ATENDIMENTO NO INTERIOR DO MUNICÍPIO E/OU PERÍMETRO URBANO ISOLADO – PORTO DO CONDE.</t>
  </si>
  <si>
    <t>Ferreira Real Servicos Medicos Ltda</t>
  </si>
  <si>
    <t>13464895000167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</si>
</sst>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0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0" fillId="0" borderId="4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16" sqref="B16"/>
    </sheetView>
  </sheetViews>
  <sheetFormatPr defaultRowHeight="15" x14ac:dyDescent="0.25"/>
  <cols>
    <col min="1" max="1" width="20.42578125" style="44" customWidth="1"/>
    <col min="2" max="2" width="161.140625" style="43" bestFit="1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19" t="s">
        <v>3752</v>
      </c>
      <c r="B1" s="120"/>
      <c r="C1" s="120"/>
      <c r="D1" s="120"/>
      <c r="E1" s="120"/>
      <c r="F1" s="120"/>
      <c r="G1" s="121"/>
    </row>
    <row r="2" spans="1:8" s="59" customFormat="1" ht="15.75" thickBot="1" x14ac:dyDescent="0.3">
      <c r="A2" s="15" t="s">
        <v>161</v>
      </c>
      <c r="B2" s="125" t="s">
        <v>3931</v>
      </c>
      <c r="C2" s="125"/>
      <c r="D2" s="50" t="s">
        <v>162</v>
      </c>
      <c r="E2" s="70">
        <v>1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26" t="s">
        <v>4026</v>
      </c>
      <c r="C3" s="126"/>
      <c r="D3" s="126"/>
      <c r="E3" s="126"/>
      <c r="F3" s="126"/>
      <c r="G3" s="127"/>
    </row>
    <row r="4" spans="1:8" s="59" customFormat="1" ht="15.75" thickBot="1" x14ac:dyDescent="0.3">
      <c r="A4" s="15" t="s">
        <v>175</v>
      </c>
      <c r="B4" s="128" t="s">
        <v>4027</v>
      </c>
      <c r="C4" s="128"/>
      <c r="D4" s="128"/>
      <c r="E4" s="129"/>
      <c r="F4" s="22" t="s">
        <v>179</v>
      </c>
      <c r="G4" s="78" t="s">
        <v>4028</v>
      </c>
    </row>
    <row r="5" spans="1:8" s="59" customFormat="1" ht="15.75" thickBot="1" x14ac:dyDescent="0.3">
      <c r="A5" s="15" t="s">
        <v>3785</v>
      </c>
      <c r="B5" s="80" t="s">
        <v>3681</v>
      </c>
      <c r="C5" s="15" t="s">
        <v>3956</v>
      </c>
      <c r="D5" s="15"/>
      <c r="E5" s="15"/>
      <c r="F5" s="130"/>
      <c r="G5" s="131"/>
    </row>
    <row r="6" spans="1:8" s="61" customFormat="1" ht="15.75" thickBot="1" x14ac:dyDescent="0.3">
      <c r="A6" s="15" t="s">
        <v>155</v>
      </c>
      <c r="B6" s="51">
        <f>'Orçamento-base'!C6</f>
        <v>3494400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300000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16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2" t="s">
        <v>3750</v>
      </c>
      <c r="B11" s="123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2"/>
      <c r="B12" s="124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>
        <v>1</v>
      </c>
      <c r="B13" s="167" t="s">
        <v>4029</v>
      </c>
      <c r="C13" s="54">
        <f>SUMIF('Orçamento-base'!$A$12:$A$39953,Identificação!$A13,'Orçamento-base'!$K$12:$K$39953)</f>
        <v>360000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>
        <v>2</v>
      </c>
      <c r="B14" s="167" t="s">
        <v>4030</v>
      </c>
      <c r="C14" s="106">
        <f>SUMIF('Orçamento-base'!$A$12:$A$39953,Identificação!$A14,'Orçamento-base'!$K$12:$K$39953)</f>
        <v>403200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>
        <v>3</v>
      </c>
      <c r="B15" s="167" t="s">
        <v>4031</v>
      </c>
      <c r="C15" s="106">
        <f>SUMIF('Orçamento-base'!$A$12:$A$39953,Identificação!$A15,'Orçamento-base'!$K$12:$K$39953)</f>
        <v>162000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>
        <v>4</v>
      </c>
      <c r="B16" s="167" t="s">
        <v>4032</v>
      </c>
      <c r="C16" s="106">
        <f>SUMIF('Orçamento-base'!$A$12:$A$39953,Identificação!$A16,'Orçamento-base'!$K$12:$K$39953)</f>
        <v>113400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>
        <v>5</v>
      </c>
      <c r="B17" s="167" t="s">
        <v>4033</v>
      </c>
      <c r="C17" s="106">
        <f>SUMIF('Orçamento-base'!$A$12:$A$39953,Identificação!$A17,'Orçamento-base'!$K$12:$K$39953)</f>
        <v>270000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>
        <v>6</v>
      </c>
      <c r="B18" s="167" t="s">
        <v>4033</v>
      </c>
      <c r="C18" s="106">
        <f>SUMIF('Orçamento-base'!$A$12:$A$39953,Identificação!$A18,'Orçamento-base'!$K$12:$K$39953)</f>
        <v>226800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>
        <v>7</v>
      </c>
      <c r="B19" s="167" t="s">
        <v>4034</v>
      </c>
      <c r="C19" s="106">
        <f>SUMIF('Orçamento-base'!$A$12:$A$39953,Identificação!$A19,'Orçamento-base'!$K$12:$K$39953)</f>
        <v>540000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>
        <v>8</v>
      </c>
      <c r="B20" s="167" t="s">
        <v>4035</v>
      </c>
      <c r="C20" s="106">
        <f>SUMIF('Orçamento-base'!$A$12:$A$39953,Identificação!$A20,'Orçamento-base'!$K$12:$K$39953)</f>
        <v>302400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>
        <v>9</v>
      </c>
      <c r="B21" s="167" t="s">
        <v>4036</v>
      </c>
      <c r="C21" s="106">
        <f>SUMIF('Orçamento-base'!$A$12:$A$39953,Identificação!$A21,'Orçamento-base'!$K$12:$K$39953)</f>
        <v>108000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>
        <v>10</v>
      </c>
      <c r="B22" s="167" t="s">
        <v>4037</v>
      </c>
      <c r="C22" s="106">
        <f>SUMIF('Orçamento-base'!$A$12:$A$39953,Identificação!$A22,'Orçamento-base'!$K$12:$K$39953)</f>
        <v>75600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>
        <v>11</v>
      </c>
      <c r="B23" s="167" t="s">
        <v>4038</v>
      </c>
      <c r="C23" s="106">
        <f>SUMIF('Orçamento-base'!$A$12:$A$39953,Identificação!$A23,'Orçamento-base'!$K$12:$K$39953)</f>
        <v>300000</v>
      </c>
      <c r="D23" s="107"/>
      <c r="E23" s="108"/>
      <c r="F23" s="108"/>
      <c r="G23" s="106">
        <f>SUMIF(Proposta!$A$12:$A$39953,Identificação!$A23,Proposta!$H$12:$H$39953)</f>
        <v>300000</v>
      </c>
    </row>
    <row r="24" spans="1:7" x14ac:dyDescent="0.25">
      <c r="A24" s="34">
        <v>12</v>
      </c>
      <c r="B24" s="167" t="s">
        <v>4039</v>
      </c>
      <c r="C24" s="106">
        <f>SUMIF('Orçamento-base'!$A$12:$A$39953,Identificação!$A24,'Orçamento-base'!$K$12:$K$39953)</f>
        <v>168000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>
        <v>13</v>
      </c>
      <c r="B25" s="167" t="s">
        <v>4040</v>
      </c>
      <c r="C25" s="106">
        <f>SUMIF('Orçamento-base'!$A$12:$A$39953,Identificação!$A25,'Orçamento-base'!$K$12:$K$39953)</f>
        <v>120000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>
        <v>14</v>
      </c>
      <c r="B26" s="167" t="s">
        <v>4041</v>
      </c>
      <c r="C26" s="106">
        <f>SUMIF('Orçamento-base'!$A$12:$A$39953,Identificação!$A26,'Orçamento-base'!$K$12:$K$39953)</f>
        <v>84000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>
        <v>15</v>
      </c>
      <c r="B27" s="167" t="s">
        <v>4042</v>
      </c>
      <c r="C27" s="106">
        <f>SUMIF('Orçamento-base'!$A$12:$A$39953,Identificação!$A27,'Orçamento-base'!$K$12:$K$39953)</f>
        <v>135000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>
        <v>16</v>
      </c>
      <c r="B28" s="167" t="s">
        <v>4043</v>
      </c>
      <c r="C28" s="106">
        <f>SUMIF('Orçamento-base'!$A$12:$A$39953,Identificação!$A28,'Orçamento-base'!$K$12:$K$39953)</f>
        <v>126000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topLeftCell="F1" zoomScaleNormal="100" workbookViewId="0">
      <selection activeCell="G22" sqref="G2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customWidth="1"/>
    <col min="5" max="5" width="10.85546875" style="40" customWidth="1"/>
    <col min="6" max="6" width="11" style="69" customWidth="1"/>
    <col min="7" max="7" width="161.140625" style="43" bestFit="1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0" t="s">
        <v>3676</v>
      </c>
      <c r="B1" s="141"/>
      <c r="C1" s="141"/>
      <c r="D1" s="141"/>
      <c r="E1" s="141"/>
      <c r="F1" s="141"/>
      <c r="G1" s="141"/>
      <c r="H1" s="141"/>
      <c r="I1" s="141"/>
      <c r="J1" s="141"/>
      <c r="K1" s="142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3" t="str">
        <f>IF(Identificação!B2=0,"",Identificação!B2)</f>
        <v>Chamamento Público / Credenciamento</v>
      </c>
      <c r="D2" s="143"/>
      <c r="E2" s="143"/>
      <c r="F2" s="143"/>
      <c r="G2" s="143"/>
      <c r="H2" s="37" t="s">
        <v>151</v>
      </c>
      <c r="I2" s="38">
        <f>IF(Identificação!E2=0,"",Identificação!E2)</f>
        <v>1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49" t="s">
        <v>153</v>
      </c>
      <c r="B3" s="150"/>
      <c r="C3" s="151" t="str">
        <f>IF(Identificação!B3=0,"",Identificação!B3)</f>
        <v>Credenciamento de serviços médicos, através de consultas médicas, para atender as necessidades da secretaria municipal de saúde do município de São Jerônimo.</v>
      </c>
      <c r="D3" s="151"/>
      <c r="E3" s="151"/>
      <c r="F3" s="151"/>
      <c r="G3" s="151"/>
      <c r="H3" s="151"/>
      <c r="I3" s="151"/>
      <c r="J3" s="151"/>
      <c r="K3" s="152"/>
      <c r="L3" s="94"/>
      <c r="M3" s="94"/>
    </row>
    <row r="4" spans="1:18" s="27" customFormat="1" ht="15.75" thickBot="1" x14ac:dyDescent="0.3">
      <c r="A4" s="15" t="s">
        <v>176</v>
      </c>
      <c r="B4" s="22"/>
      <c r="C4" s="145" t="str">
        <f>IF(Identificação!B4=0,"",Identificação!B4)</f>
        <v>MUNICIPIO DE SAO JERONIMO</v>
      </c>
      <c r="D4" s="145"/>
      <c r="E4" s="145"/>
      <c r="F4" s="145"/>
      <c r="G4" s="145"/>
      <c r="H4" s="145"/>
      <c r="I4" s="145"/>
      <c r="J4" s="50" t="s">
        <v>173</v>
      </c>
      <c r="K4" s="110" t="str">
        <f>IF(Identificação!G4=0,"",Identificação!G4)</f>
        <v>88117700000101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5" t="str">
        <f>IF(Identificação!B5=0,"",Identificação!B5)</f>
        <v>Outros Serviços</v>
      </c>
      <c r="D5" s="145"/>
      <c r="E5" s="145"/>
      <c r="F5" s="145"/>
      <c r="G5" s="146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7">
        <f>SUMIFS(K12:K39953,B12:B39953,"&gt;0",K12:K39953,"&lt;&gt;0")</f>
        <v>3494400</v>
      </c>
      <c r="D6" s="147"/>
      <c r="E6" s="147"/>
      <c r="F6" s="147"/>
      <c r="G6" s="148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2" t="s">
        <v>3761</v>
      </c>
      <c r="B10" s="132" t="s">
        <v>3759</v>
      </c>
      <c r="C10" s="132" t="s">
        <v>3760</v>
      </c>
      <c r="D10" s="136" t="s">
        <v>3675</v>
      </c>
      <c r="E10" s="134" t="s">
        <v>168</v>
      </c>
      <c r="F10" s="138" t="s">
        <v>3674</v>
      </c>
      <c r="G10" s="136" t="s">
        <v>156</v>
      </c>
      <c r="H10" s="157" t="s">
        <v>165</v>
      </c>
      <c r="I10" s="158"/>
      <c r="J10" s="158"/>
      <c r="K10" s="158"/>
      <c r="L10" s="158"/>
      <c r="M10" s="159"/>
      <c r="N10" s="153" t="s">
        <v>177</v>
      </c>
      <c r="O10" s="154"/>
      <c r="P10" s="155" t="s">
        <v>178</v>
      </c>
      <c r="Q10" s="156"/>
      <c r="R10" s="144" t="s">
        <v>3678</v>
      </c>
    </row>
    <row r="11" spans="1:18" customFormat="1" ht="45" x14ac:dyDescent="0.25">
      <c r="A11" s="133"/>
      <c r="B11" s="133"/>
      <c r="C11" s="133"/>
      <c r="D11" s="137"/>
      <c r="E11" s="135"/>
      <c r="F11" s="139"/>
      <c r="G11" s="137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4"/>
    </row>
    <row r="12" spans="1:18" x14ac:dyDescent="0.25">
      <c r="A12" s="47">
        <v>1</v>
      </c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68" t="s">
        <v>4029</v>
      </c>
      <c r="H12" s="114">
        <v>12000</v>
      </c>
      <c r="I12" s="47" t="s">
        <v>3701</v>
      </c>
      <c r="J12" s="114">
        <v>30</v>
      </c>
      <c r="K12" s="54">
        <f>IFERROR(IF(H12*J12&lt;&gt;0,ROUND(ROUND(H12,4)*ROUND(J12,4),2),""),"")</f>
        <v>360000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x14ac:dyDescent="0.25">
      <c r="A13" s="47">
        <v>2</v>
      </c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68" t="s">
        <v>4030</v>
      </c>
      <c r="H13" s="114">
        <v>9600</v>
      </c>
      <c r="I13" s="47" t="s">
        <v>3701</v>
      </c>
      <c r="J13" s="114">
        <v>42</v>
      </c>
      <c r="K13" s="54">
        <f>IFERROR(IF(H13*J13&lt;&gt;0,ROUND(ROUND(H13,4)*ROUND(J13,4),2),""),"")</f>
        <v>403200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x14ac:dyDescent="0.25">
      <c r="A14" s="47">
        <v>3</v>
      </c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68" t="s">
        <v>4031</v>
      </c>
      <c r="H14" s="114">
        <v>3600</v>
      </c>
      <c r="I14" s="47" t="s">
        <v>3701</v>
      </c>
      <c r="J14" s="114">
        <v>45</v>
      </c>
      <c r="K14" s="106">
        <f>IFERROR(IF(H14*J14&lt;&gt;0,ROUND(ROUND(H14,4)*ROUND(J14,4),2),""),"")</f>
        <v>162000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x14ac:dyDescent="0.25">
      <c r="A15" s="47">
        <v>4</v>
      </c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68" t="s">
        <v>4032</v>
      </c>
      <c r="H15" s="114">
        <v>1800</v>
      </c>
      <c r="I15" s="47" t="s">
        <v>3701</v>
      </c>
      <c r="J15" s="114">
        <v>63</v>
      </c>
      <c r="K15" s="106">
        <f t="shared" ref="K15:K78" si="0">IFERROR(IF(H15*J15&lt;&gt;0,ROUND(ROUND(H15,4)*ROUND(J15,4),2),""),"")</f>
        <v>113400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x14ac:dyDescent="0.25">
      <c r="A16" s="47">
        <v>5</v>
      </c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68" t="s">
        <v>4033</v>
      </c>
      <c r="H16" s="114">
        <v>6000</v>
      </c>
      <c r="I16" s="47" t="s">
        <v>3701</v>
      </c>
      <c r="J16" s="114">
        <v>45</v>
      </c>
      <c r="K16" s="106">
        <f t="shared" si="0"/>
        <v>270000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x14ac:dyDescent="0.25">
      <c r="A17" s="47">
        <v>6</v>
      </c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68" t="s">
        <v>4033</v>
      </c>
      <c r="H17" s="114">
        <v>3600</v>
      </c>
      <c r="I17" s="47" t="s">
        <v>3701</v>
      </c>
      <c r="J17" s="114">
        <v>63</v>
      </c>
      <c r="K17" s="106">
        <f t="shared" si="0"/>
        <v>226800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x14ac:dyDescent="0.25">
      <c r="A18" s="47">
        <v>7</v>
      </c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68" t="s">
        <v>4034</v>
      </c>
      <c r="H18" s="114">
        <v>12000</v>
      </c>
      <c r="I18" s="47" t="s">
        <v>3701</v>
      </c>
      <c r="J18" s="114">
        <v>45</v>
      </c>
      <c r="K18" s="106">
        <f t="shared" si="0"/>
        <v>540000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>
        <v>8</v>
      </c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68" t="s">
        <v>4035</v>
      </c>
      <c r="H19" s="114">
        <v>4800</v>
      </c>
      <c r="I19" s="47" t="s">
        <v>3701</v>
      </c>
      <c r="J19" s="114">
        <v>63</v>
      </c>
      <c r="K19" s="106">
        <f t="shared" si="0"/>
        <v>302400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>
        <v>9</v>
      </c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68" t="s">
        <v>4036</v>
      </c>
      <c r="H20" s="114">
        <v>2400</v>
      </c>
      <c r="I20" s="47" t="s">
        <v>3701</v>
      </c>
      <c r="J20" s="114">
        <v>45</v>
      </c>
      <c r="K20" s="106">
        <f t="shared" si="0"/>
        <v>108000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>
        <v>10</v>
      </c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68" t="s">
        <v>4037</v>
      </c>
      <c r="H21" s="114">
        <v>1200</v>
      </c>
      <c r="I21" s="47" t="s">
        <v>3701</v>
      </c>
      <c r="J21" s="114">
        <v>63</v>
      </c>
      <c r="K21" s="106">
        <f t="shared" si="0"/>
        <v>75600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>
        <v>11</v>
      </c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68" t="s">
        <v>4038</v>
      </c>
      <c r="H22" s="114">
        <v>6000</v>
      </c>
      <c r="I22" s="47" t="s">
        <v>3701</v>
      </c>
      <c r="J22" s="114">
        <v>50</v>
      </c>
      <c r="K22" s="106">
        <f t="shared" si="0"/>
        <v>300000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>
        <v>12</v>
      </c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68" t="s">
        <v>4039</v>
      </c>
      <c r="H23" s="114">
        <v>2400</v>
      </c>
      <c r="I23" s="47" t="s">
        <v>3701</v>
      </c>
      <c r="J23" s="114">
        <v>70</v>
      </c>
      <c r="K23" s="106">
        <f t="shared" si="0"/>
        <v>168000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>
        <v>13</v>
      </c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68" t="s">
        <v>4040</v>
      </c>
      <c r="H24" s="114">
        <v>2400</v>
      </c>
      <c r="I24" s="47" t="s">
        <v>3701</v>
      </c>
      <c r="J24" s="114">
        <v>50</v>
      </c>
      <c r="K24" s="106">
        <f t="shared" si="0"/>
        <v>120000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>
        <v>14</v>
      </c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68" t="s">
        <v>4041</v>
      </c>
      <c r="H25" s="114">
        <v>1200</v>
      </c>
      <c r="I25" s="47" t="s">
        <v>3701</v>
      </c>
      <c r="J25" s="114">
        <v>70</v>
      </c>
      <c r="K25" s="106">
        <f t="shared" si="0"/>
        <v>84000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>
        <v>15</v>
      </c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68" t="s">
        <v>4042</v>
      </c>
      <c r="H26" s="114">
        <v>1800</v>
      </c>
      <c r="I26" s="47" t="s">
        <v>3701</v>
      </c>
      <c r="J26" s="114">
        <v>75</v>
      </c>
      <c r="K26" s="106">
        <f t="shared" si="0"/>
        <v>135000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>
        <v>16</v>
      </c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68" t="s">
        <v>4043</v>
      </c>
      <c r="H27" s="114">
        <v>1200</v>
      </c>
      <c r="I27" s="47" t="s">
        <v>3701</v>
      </c>
      <c r="J27" s="114">
        <v>105</v>
      </c>
      <c r="K27" s="106">
        <f t="shared" si="0"/>
        <v>126000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tabSelected="1" workbookViewId="0">
      <selection activeCell="G16" sqref="G1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hidden="1" customWidth="1"/>
    <col min="10" max="10" width="14.140625" style="100" hidden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0" t="s">
        <v>3679</v>
      </c>
      <c r="B1" s="141"/>
      <c r="C1" s="141"/>
      <c r="D1" s="141"/>
      <c r="E1" s="141"/>
      <c r="F1" s="141"/>
      <c r="G1" s="141"/>
      <c r="H1" s="142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4" t="str">
        <f>IF(Identificação!B2=0,"",Identificação!B2)</f>
        <v>Chamamento Público / Credenciamento</v>
      </c>
      <c r="D2" s="164"/>
      <c r="E2" s="28" t="s">
        <v>151</v>
      </c>
      <c r="F2" s="29">
        <f>IF(Identificação!E2=0,"",Identificação!E2)</f>
        <v>1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49" t="s">
        <v>153</v>
      </c>
      <c r="B3" s="150"/>
      <c r="C3" s="151" t="str">
        <f>IF(Identificação!B3=0,"",Identificação!B3)</f>
        <v>Credenciamento de serviços médicos, através de consultas médicas, para atender as necessidades da secretaria municipal de saúde do município de São Jerônimo.</v>
      </c>
      <c r="D3" s="151"/>
      <c r="E3" s="151"/>
      <c r="F3" s="151"/>
      <c r="G3" s="151"/>
      <c r="H3" s="152"/>
      <c r="I3" s="103"/>
      <c r="J3" s="103"/>
    </row>
    <row r="4" spans="1:12" s="27" customFormat="1" ht="15.75" thickBot="1" x14ac:dyDescent="0.3">
      <c r="A4" s="18" t="s">
        <v>3791</v>
      </c>
      <c r="B4" s="26"/>
      <c r="C4" s="128" t="s">
        <v>4044</v>
      </c>
      <c r="D4" s="128"/>
      <c r="E4" s="128"/>
      <c r="F4" s="128"/>
      <c r="G4" s="22" t="s">
        <v>3753</v>
      </c>
      <c r="H4" s="79" t="s">
        <v>4045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5" t="str">
        <f>IF(Identificação!B5=0,"",Identificação!B5)</f>
        <v>Outros Serviços</v>
      </c>
      <c r="D5" s="166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2">
        <f>SUMIFS(H12:H39953,B12:B39953,"&gt;0",H12:H39953,"&lt;&gt;0")</f>
        <v>300000</v>
      </c>
      <c r="D6" s="163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2" t="s">
        <v>3754</v>
      </c>
      <c r="B10" s="132" t="s">
        <v>3755</v>
      </c>
      <c r="C10" s="132" t="s">
        <v>3677</v>
      </c>
      <c r="D10" s="136" t="s">
        <v>3756</v>
      </c>
      <c r="E10" s="160" t="s">
        <v>171</v>
      </c>
      <c r="F10" s="161"/>
      <c r="G10" s="161"/>
      <c r="H10" s="161"/>
      <c r="I10" s="161"/>
      <c r="J10" s="161"/>
      <c r="K10" s="161"/>
    </row>
    <row r="11" spans="1:12" customFormat="1" ht="45" x14ac:dyDescent="0.25">
      <c r="A11" s="133"/>
      <c r="B11" s="133"/>
      <c r="C11" s="133"/>
      <c r="D11" s="137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>
        <f>IF('Orçamento-base'!A12&gt;0,'Orçamento-base'!A12,"")</f>
        <v>1</v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Consulta Médica - Clínica Geral Descrição complementar: ATENDIMENTO NA SEDE DO MUNICÍPIO. Descrição complementar: ATENDIMENTO NA SEDE DO MUNICÍPIO.</v>
      </c>
      <c r="E12" s="116">
        <f>IF('Orçamento-base'!H12&gt;0,'Orçamento-base'!H12,"")</f>
        <v>12000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>
        <f>IF('Orçamento-base'!A13&gt;0,'Orçamento-base'!A13,"")</f>
        <v>2</v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Consulta Médica - Clínica Geral Descrição Complementar: ATENDIMENTO NO INTERIOR DO MUNICÍPIO E/OU PERÍMETRO URBANO ISOLADO – PORTO DO CONDE.</v>
      </c>
      <c r="E13" s="116">
        <f>IF('Orçamento-base'!H13&gt;0,'Orçamento-base'!H13,"")</f>
        <v>9600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>
        <f>IF('Orçamento-base'!A14&gt;0,'Orçamento-base'!A14,"")</f>
        <v>3</v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Consulta Médica - Geriatria / Gerontologia Descrição Complementar: ATENDIMENTO NA SEDE DO MUNICÍPIO.</v>
      </c>
      <c r="E14" s="169">
        <f>IF('Orçamento-base'!H14&gt;0,'Orçamento-base'!H14,"")</f>
        <v>3600</v>
      </c>
      <c r="F14" s="106" t="str">
        <f>IF('Orçamento-base'!I14&gt;0,'Orçamento-base'!I14,"")</f>
        <v>un</v>
      </c>
      <c r="G14" s="114"/>
      <c r="H14" s="106" t="str">
        <f t="shared" ref="H14:H19" si="0">IFERROR(IF(E14*G14&lt;&gt;0,ROUND(ROUND(E14,4)*ROUND(G14,4),2),""),"")</f>
        <v/>
      </c>
      <c r="I14" s="98"/>
      <c r="J14" s="98"/>
      <c r="K14" s="46"/>
    </row>
    <row r="15" spans="1:12" x14ac:dyDescent="0.25">
      <c r="A15" s="111">
        <f>IF('Orçamento-base'!A15&gt;0,'Orçamento-base'!A15,"")</f>
        <v>4</v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Consulta Médica - Geriatria / Gerontologia Descrição Complementar: ATENDIMENTO NO INTERIOR DO MUNICÍPIO E/OU PERÍMETRO URBANO ISOLADO – PORTO DO CONDE.</v>
      </c>
      <c r="E15" s="169">
        <f>IF('Orçamento-base'!H15&gt;0,'Orçamento-base'!H15,"")</f>
        <v>1800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>
        <f>IF('Orçamento-base'!A16&gt;0,'Orçamento-base'!A16,"")</f>
        <v>5</v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Consulta Médica - Clínica Geral Descrição complementar: Especialista em medicina de Família e Comunidade</v>
      </c>
      <c r="E16" s="169">
        <f>IF('Orçamento-base'!H16&gt;0,'Orçamento-base'!H16,"")</f>
        <v>6000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>
        <f>IF('Orçamento-base'!A17&gt;0,'Orçamento-base'!A17,"")</f>
        <v>6</v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Consulta Médica - Clínica Geral Descrição complementar: Especialista em medicina de Família e Comunidade</v>
      </c>
      <c r="E17" s="169">
        <f>IF('Orçamento-base'!H17&gt;0,'Orçamento-base'!H17,"")</f>
        <v>3600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>
        <f>IF('Orçamento-base'!A18&gt;0,'Orçamento-base'!A18,"")</f>
        <v>7</v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Consulta Médica - Pediatria Descrição complementar: ATENDIMENTO NA SEDE DO MUNICÍPIO.</v>
      </c>
      <c r="E18" s="169">
        <f>IF('Orçamento-base'!H18&gt;0,'Orçamento-base'!H18,"")</f>
        <v>12000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>
        <f>IF('Orçamento-base'!A19&gt;0,'Orçamento-base'!A19,"")</f>
        <v>8</v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Consulta Médica - Pediatria Descrição Complementar: ATENDIMENTO NO INTERIOR DO MUNICÍPIO E/OU PERÍMETRO URBANO ISOLADO – PORTO DO CONDE.</v>
      </c>
      <c r="E19" s="169">
        <f>IF('Orçamento-base'!H19&gt;0,'Orçamento-base'!H19,"")</f>
        <v>4800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>
        <f>IF('Orçamento-base'!A20&gt;0,'Orçamento-base'!A20,"")</f>
        <v>9</v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Consulta Médica - Pneumologia Descrição complementar: ATENDIMENTO NA SEDE DO MUNICÍPIO.</v>
      </c>
      <c r="E20" s="169">
        <f>IF('Orçamento-base'!H20&gt;0,'Orçamento-base'!H20,"")</f>
        <v>2400</v>
      </c>
      <c r="F20" s="106" t="str">
        <f>IF('Orçamento-base'!I20&gt;0,'Orçamento-base'!I20,"")</f>
        <v>un</v>
      </c>
      <c r="G20" s="114"/>
      <c r="H20" s="106" t="str">
        <f>IFERROR(IF(E20*G20&lt;&gt;0,ROUND(ROUND(E20,4)*ROUND(G20,4),2),""),"")</f>
        <v/>
      </c>
      <c r="I20" s="98"/>
      <c r="J20" s="98"/>
      <c r="K20" s="46"/>
    </row>
    <row r="21" spans="1:11" x14ac:dyDescent="0.25">
      <c r="A21" s="111">
        <f>IF('Orçamento-base'!A21&gt;0,'Orçamento-base'!A21,"")</f>
        <v>10</v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Consulta Médica - Pneumologia Descrição Complementar: ATENDIMENTO NO INTERIOR DO MUNICÍPIO E/OU PERÍMETRO URBANO ISOLADO – PORTO DO CONDE.</v>
      </c>
      <c r="E21" s="169">
        <f>IF('Orçamento-base'!H21&gt;0,'Orçamento-base'!H21,"")</f>
        <v>1200</v>
      </c>
      <c r="F21" s="106" t="str">
        <f>IF('Orçamento-base'!I21&gt;0,'Orçamento-base'!I21,"")</f>
        <v>un</v>
      </c>
      <c r="G21" s="114"/>
      <c r="H21" s="106" t="str">
        <f t="shared" ref="H21:H26" si="1">IFERROR(IF(E21*G21&lt;&gt;0,ROUND(ROUND(E21,4)*ROUND(G21,4),2),""),"")</f>
        <v/>
      </c>
      <c r="I21" s="98"/>
      <c r="J21" s="98"/>
      <c r="K21" s="46"/>
    </row>
    <row r="22" spans="1:11" x14ac:dyDescent="0.25">
      <c r="A22" s="111">
        <f>IF('Orçamento-base'!A22&gt;0,'Orçamento-base'!A22,"")</f>
        <v>11</v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Consulta Médica - Ginecologia / Obstetrícia Descrição complementar: ATENDIMENTO NA SEDE DO MUNICÍPIO. Consulta Médica - Ginecologia / Obstetrícia</v>
      </c>
      <c r="E22" s="169">
        <f>IF('Orçamento-base'!H22&gt;0,'Orçamento-base'!H22,"")</f>
        <v>6000</v>
      </c>
      <c r="F22" s="106" t="str">
        <f>IF('Orçamento-base'!I22&gt;0,'Orçamento-base'!I22,"")</f>
        <v>un</v>
      </c>
      <c r="G22" s="114">
        <v>50</v>
      </c>
      <c r="H22" s="106">
        <f t="shared" si="1"/>
        <v>300000</v>
      </c>
      <c r="I22" s="98"/>
      <c r="J22" s="98"/>
      <c r="K22" s="46"/>
    </row>
    <row r="23" spans="1:11" x14ac:dyDescent="0.25">
      <c r="A23" s="111">
        <f>IF('Orçamento-base'!A23&gt;0,'Orçamento-base'!A23,"")</f>
        <v>12</v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Consulta Médica - Ginecologia / Obstetrícia Descrição complementar: ATENDIMENTO NO INTERIOR DO MUNICÍPIO E/OU PERÍMETRO URBANO ISOLADO – PORTO DO CONDE.</v>
      </c>
      <c r="E23" s="169">
        <f>IF('Orçamento-base'!H23&gt;0,'Orçamento-base'!H23,"")</f>
        <v>2400</v>
      </c>
      <c r="F23" s="106" t="str">
        <f>IF('Orçamento-base'!I23&gt;0,'Orçamento-base'!I23,"")</f>
        <v>un</v>
      </c>
      <c r="G23" s="114"/>
      <c r="H23" s="106" t="str">
        <f t="shared" si="1"/>
        <v/>
      </c>
      <c r="I23" s="98"/>
      <c r="J23" s="98"/>
      <c r="K23" s="46"/>
    </row>
    <row r="24" spans="1:11" x14ac:dyDescent="0.25">
      <c r="A24" s="111">
        <f>IF('Orçamento-base'!A24&gt;0,'Orçamento-base'!A24,"")</f>
        <v>13</v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Consulta Médica - Otorrinolaringologia (Ouvido) Descrição Complementar: ATENDIMENTO NA SEDE DO MUNICÍPIO.</v>
      </c>
      <c r="E24" s="169">
        <f>IF('Orçamento-base'!H24&gt;0,'Orçamento-base'!H24,"")</f>
        <v>2400</v>
      </c>
      <c r="F24" s="106" t="str">
        <f>IF('Orçamento-base'!I24&gt;0,'Orçamento-base'!I24,"")</f>
        <v>un</v>
      </c>
      <c r="G24" s="114"/>
      <c r="H24" s="106" t="str">
        <f t="shared" si="1"/>
        <v/>
      </c>
      <c r="I24" s="98"/>
      <c r="J24" s="98"/>
      <c r="K24" s="46"/>
    </row>
    <row r="25" spans="1:11" x14ac:dyDescent="0.25">
      <c r="A25" s="111">
        <f>IF('Orçamento-base'!A25&gt;0,'Orçamento-base'!A25,"")</f>
        <v>14</v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Consulta Médica - Otorrinolaringologia (Ouvido) Descrição Complementar: ATENDIMENTO NO INTERIOR DO MUNICÍPIO E/OU PERÍMETRO URBANO ISOLADO – PORTO DO CONDE.</v>
      </c>
      <c r="E25" s="169">
        <f>IF('Orçamento-base'!H25&gt;0,'Orçamento-base'!H25,"")</f>
        <v>1200</v>
      </c>
      <c r="F25" s="106" t="str">
        <f>IF('Orçamento-base'!I25&gt;0,'Orçamento-base'!I25,"")</f>
        <v>un</v>
      </c>
      <c r="G25" s="114"/>
      <c r="H25" s="106" t="str">
        <f t="shared" si="1"/>
        <v/>
      </c>
      <c r="I25" s="98"/>
      <c r="J25" s="98"/>
      <c r="K25" s="46"/>
    </row>
    <row r="26" spans="1:11" x14ac:dyDescent="0.25">
      <c r="A26" s="111">
        <f>IF('Orçamento-base'!A26&gt;0,'Orçamento-base'!A26,"")</f>
        <v>15</v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Consulta Médica – Psiquiatra. Descrição Complementar: ATENDIMENTO NA SEDE DO MUNICÍPIO.</v>
      </c>
      <c r="E26" s="169">
        <f>IF('Orçamento-base'!H26&gt;0,'Orçamento-base'!H26,"")</f>
        <v>1800</v>
      </c>
      <c r="F26" s="106" t="str">
        <f>IF('Orçamento-base'!I26&gt;0,'Orçamento-base'!I26,"")</f>
        <v>un</v>
      </c>
      <c r="G26" s="114"/>
      <c r="H26" s="106" t="str">
        <f t="shared" si="1"/>
        <v/>
      </c>
      <c r="I26" s="98"/>
      <c r="J26" s="98"/>
      <c r="K26" s="46"/>
    </row>
    <row r="27" spans="1:11" x14ac:dyDescent="0.25">
      <c r="A27" s="111">
        <f>IF('Orçamento-base'!A27&gt;0,'Orçamento-base'!A27,"")</f>
        <v>16</v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Consulta Médica – Psiquiatra. Descrição Complementar: ATENDIMENTO NO INTERIOR DO MUNICÍPIO E/OU PERÍMETRO URBANO ISOLADO – PORTO DO CONDE.</v>
      </c>
      <c r="E27" s="169">
        <f>IF('Orçamento-base'!H27&gt;0,'Orçamento-base'!H27,"")</f>
        <v>1200</v>
      </c>
      <c r="F27" s="106" t="str">
        <f>IF('Orçamento-base'!I27&gt;0,'Orçamento-base'!I27,"")</f>
        <v>un</v>
      </c>
      <c r="G27" s="114"/>
      <c r="H27" s="106" t="str">
        <f>IFERROR(IF(E27*G27&lt;&gt;0,ROUND(ROUND(E27,4)*ROUND(G27,4),2),""),"")</f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 t="str">
        <f>'Orçamento-base'!B28</f>
        <v/>
      </c>
      <c r="C28" s="111" t="str">
        <f>IF('Orçamento-base'!C28&gt;0,'Orçamento-base'!C28,"")</f>
        <v/>
      </c>
      <c r="D28" s="106" t="str">
        <f>IF('Orçamento-base'!G28&gt;0,'Orçamento-base'!G28,"")</f>
        <v/>
      </c>
      <c r="E28" s="169" t="str">
        <f>IF('Orçamento-base'!H28&gt;0,'Orçamento-base'!H28,"")</f>
        <v/>
      </c>
      <c r="F28" s="106" t="str">
        <f>IF('Orçamento-base'!I28&gt;0,'Orçamento-base'!I28,"")</f>
        <v/>
      </c>
      <c r="G28" s="114"/>
      <c r="H28" s="106" t="str">
        <f t="shared" ref="H28:H32" si="2">IFERROR(IF(E28*G28&lt;&gt;0,ROUND(ROUND(E28,4)*ROUND(G28,4),2),""),"")</f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 t="str">
        <f>'Orçamento-base'!B29</f>
        <v/>
      </c>
      <c r="C29" s="111" t="str">
        <f>IF('Orçamento-base'!C29&gt;0,'Orçamento-base'!C29,"")</f>
        <v/>
      </c>
      <c r="D29" s="106" t="str">
        <f>IF('Orçamento-base'!G29&gt;0,'Orçamento-base'!G29,"")</f>
        <v/>
      </c>
      <c r="E29" s="169" t="str">
        <f>IF('Orçamento-base'!H29&gt;0,'Orçamento-base'!H29,"")</f>
        <v/>
      </c>
      <c r="F29" s="106" t="str">
        <f>IF('Orçamento-base'!I29&gt;0,'Orçamento-base'!I29,"")</f>
        <v/>
      </c>
      <c r="G29" s="114"/>
      <c r="H29" s="106" t="str">
        <f t="shared" si="2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 t="str">
        <f>'Orçamento-base'!B30</f>
        <v/>
      </c>
      <c r="C30" s="111" t="str">
        <f>IF('Orçamento-base'!C30&gt;0,'Orçamento-base'!C30,"")</f>
        <v/>
      </c>
      <c r="D30" s="106" t="str">
        <f>IF('Orçamento-base'!G30&gt;0,'Orçamento-base'!G30,"")</f>
        <v/>
      </c>
      <c r="E30" s="169" t="str">
        <f>IF('Orçamento-base'!H30&gt;0,'Orçamento-base'!H30,"")</f>
        <v/>
      </c>
      <c r="F30" s="106" t="str">
        <f>IF('Orçamento-base'!I30&gt;0,'Orçamento-base'!I30,"")</f>
        <v/>
      </c>
      <c r="G30" s="114"/>
      <c r="H30" s="106" t="str">
        <f t="shared" si="2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 t="str">
        <f>'Orçamento-base'!B31</f>
        <v/>
      </c>
      <c r="C31" s="111" t="str">
        <f>IF('Orçamento-base'!C31&gt;0,'Orçamento-base'!C31,"")</f>
        <v/>
      </c>
      <c r="D31" s="106" t="str">
        <f>IF('Orçamento-base'!G31&gt;0,'Orçamento-base'!G31,"")</f>
        <v/>
      </c>
      <c r="E31" s="169" t="str">
        <f>IF('Orçamento-base'!H31&gt;0,'Orçamento-base'!H31,"")</f>
        <v/>
      </c>
      <c r="F31" s="106" t="str">
        <f>IF('Orçamento-base'!I31&gt;0,'Orçamento-base'!I31,"")</f>
        <v/>
      </c>
      <c r="G31" s="114"/>
      <c r="H31" s="106" t="str">
        <f t="shared" si="2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 t="str">
        <f>'Orçamento-base'!B32</f>
        <v/>
      </c>
      <c r="C32" s="111" t="str">
        <f>IF('Orçamento-base'!C32&gt;0,'Orçamento-base'!C32,"")</f>
        <v/>
      </c>
      <c r="D32" s="106" t="str">
        <f>IF('Orçamento-base'!G32&gt;0,'Orçamento-base'!G32,"")</f>
        <v/>
      </c>
      <c r="E32" s="169" t="str">
        <f>IF('Orçamento-base'!H32&gt;0,'Orçamento-base'!H32,"")</f>
        <v/>
      </c>
      <c r="F32" s="106" t="str">
        <f>IF('Orçamento-base'!I32&gt;0,'Orçamento-base'!I32,"")</f>
        <v/>
      </c>
      <c r="G32" s="114"/>
      <c r="H32" s="106" t="str">
        <f t="shared" si="2"/>
        <v/>
      </c>
      <c r="I32" s="98"/>
      <c r="J32" s="98"/>
      <c r="K32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Outros Serviços</v>
      </c>
      <c r="G2">
        <f>IFERROR(SMALL($E$2:$E$250,D2),"")</f>
        <v>3</v>
      </c>
      <c r="H2" t="str">
        <f>IFERROR(VLOOKUP(G2,base!$C$2:$D$133,2,FALSE),"")</f>
        <v>servicos técnicos: projetos/auditorias/ consultorias/assessorias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29</v>
      </c>
      <c r="H3" t="str">
        <f>IFERROR(VLOOKUP(G3,base!$C$2:$D$133,2,FALSE),"")</f>
        <v>serviços: credenciamento de serviços de educação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30</v>
      </c>
      <c r="H4" t="str">
        <f>IFERROR(VLOOKUP(G4,base!$C$2:$D$133,2,FALSE),"")</f>
        <v>serviços: credenciamento de serviços de saúde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>
        <f t="shared" si="0"/>
        <v>3</v>
      </c>
      <c r="G5">
        <f t="shared" si="1"/>
        <v>31</v>
      </c>
      <c r="H5" t="str">
        <f>IFERROR(VLOOKUP(G5,base!$C$2:$D$133,2,FALSE),"")</f>
        <v>servicos: terceirizacao de mao-de-obra especializada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37</v>
      </c>
      <c r="H6" t="str">
        <f>IFERROR(VLOOKUP(G6,base!$C$2:$D$133,2,FALSE),"")</f>
        <v>servicos: terceirizacao de mao-de-obra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42</v>
      </c>
      <c r="H7" t="str">
        <f>IFERROR(VLOOKUP(G7,base!$C$2:$D$133,2,FALSE),"")</f>
        <v>servicos: transporte de cargas e passageiros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45</v>
      </c>
      <c r="H8" t="str">
        <f>IFERROR(VLOOKUP(G8,base!$C$2:$D$133,2,FALSE),"")</f>
        <v>servicos: graficos/similares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47</v>
      </c>
      <c r="H9" t="str">
        <f>IFERROR(VLOOKUP(G9,base!$C$2:$D$133,2,FALSE),"")</f>
        <v>servicos: som, imagem e programacao visual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52</v>
      </c>
      <c r="H10" t="str">
        <f>IFERROR(VLOOKUP(G10,base!$C$2:$D$133,2,FALSE),"")</f>
        <v>servicos: manutencao de veiculos, equipamentos e aeronaves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57</v>
      </c>
      <c r="H11" t="str">
        <f>IFERROR(VLOOKUP(G11,base!$C$2:$D$133,2,FALSE),"")</f>
        <v>servicos: manut/equip/escrit/eletrodomesticos/refrigeracao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59</v>
      </c>
      <c r="H12" t="str">
        <f>IFERROR(VLOOKUP(G12,base!$C$2:$D$133,2,FALSE),"")</f>
        <v>servicos: serralheria/marcen./carpin./metalurgica/fundicao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62</v>
      </c>
      <c r="H13" t="str">
        <f>IFERROR(VLOOKUP(G13,base!$C$2:$D$133,2,FALSE),"")</f>
        <v>servicos: locacao de veiculos, equipamentos e aeronaves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72</v>
      </c>
      <c r="H14" t="str">
        <f>IFERROR(VLOOKUP(G14,base!$C$2:$D$133,2,FALSE),"")</f>
        <v>servicos: vigilancia/seguranca/transporte de valores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77</v>
      </c>
      <c r="H15" t="str">
        <f>IFERROR(VLOOKUP(G15,base!$C$2:$D$133,2,FALSE),"")</f>
        <v>servicos: alimentacao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82</v>
      </c>
      <c r="H16" t="str">
        <f>IFERROR(VLOOKUP(G16,base!$C$2:$D$133,2,FALSE),"")</f>
        <v>servicos: hotelaria/agencias de viagem e turismo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>
        <f t="shared" si="0"/>
        <v>29</v>
      </c>
      <c r="G17">
        <f t="shared" si="1"/>
        <v>97</v>
      </c>
      <c r="H17" t="str">
        <f>IFERROR(VLOOKUP(G17,base!$C$2:$D$133,2,FALSE),"")</f>
        <v>servicos: bilheteria / estacionamento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>
        <f t="shared" si="0"/>
        <v>30</v>
      </c>
      <c r="G18">
        <f t="shared" si="1"/>
        <v>107</v>
      </c>
      <c r="H18" t="str">
        <f>IFERROR(VLOOKUP(G18,base!$C$2:$D$133,2,FALSE),"")</f>
        <v>servicos: seguros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112</v>
      </c>
      <c r="H19" t="str">
        <f>IFERROR(VLOOKUP(G19,base!$C$2:$D$133,2,FALSE),"")</f>
        <v>servicos: contratacao parceria/invest./arrend/merchandising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>
        <f t="shared" si="0"/>
        <v>31</v>
      </c>
      <c r="G20">
        <f t="shared" si="1"/>
        <v>113</v>
      </c>
      <c r="H20" t="str">
        <f>IFERROR(VLOOKUP(G20,base!$C$2:$D$133,2,FALSE),"")</f>
        <v>servicos: contratacao instituicao de ensino superior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>
        <f t="shared" si="1"/>
        <v>117</v>
      </c>
      <c r="H21" t="str">
        <f>IFERROR(VLOOKUP(G21,base!$C$2:$D$133,2,FALSE),"")</f>
        <v>servicos: informatica-software/hardware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>
        <f t="shared" si="1"/>
        <v>122</v>
      </c>
      <c r="H22" t="str">
        <f>IFERROR(VLOOKUP(G22,base!$C$2:$D$133,2,FALSE),"")</f>
        <v>servicos: fornecimento de vales/tickets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127</v>
      </c>
      <c r="H23" t="str">
        <f>IFERROR(VLOOKUP(G23,base!$C$2:$D$133,2,FALSE),"")</f>
        <v>servicos: analises clinicas/laborat. e exames medicos/odont.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>
        <f t="shared" si="1"/>
        <v>905</v>
      </c>
      <c r="H24" t="str">
        <f>IFERROR(VLOOKUP(G24,base!$C$2:$D$133,2,FALSE),"")</f>
        <v>servicos: orteses/proteses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>
        <f t="shared" si="0"/>
        <v>37</v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>
        <f t="shared" si="0"/>
        <v>42</v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>
        <f t="shared" si="0"/>
        <v>45</v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>
        <f t="shared" si="0"/>
        <v>47</v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>
        <f t="shared" si="0"/>
        <v>52</v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>
        <f t="shared" si="0"/>
        <v>57</v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>
        <f t="shared" si="0"/>
        <v>59</v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>
        <f t="shared" si="0"/>
        <v>62</v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>
        <f t="shared" si="0"/>
        <v>72</v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>
        <f t="shared" si="0"/>
        <v>77</v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>
        <f t="shared" si="0"/>
        <v>82</v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>
        <f t="shared" si="0"/>
        <v>97</v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>
        <f t="shared" si="0"/>
        <v>107</v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>
        <f t="shared" si="0"/>
        <v>112</v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>
        <f t="shared" si="0"/>
        <v>113</v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>
        <f t="shared" si="0"/>
        <v>117</v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>
        <f t="shared" si="2"/>
        <v>122</v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>
        <f t="shared" si="2"/>
        <v>127</v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>
        <f t="shared" si="6"/>
        <v>905</v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Licitacon</cp:lastModifiedBy>
  <cp:lastPrinted>2016-06-08T13:21:24Z</cp:lastPrinted>
  <dcterms:created xsi:type="dcterms:W3CDTF">2014-12-09T12:52:40Z</dcterms:created>
  <dcterms:modified xsi:type="dcterms:W3CDTF">2024-07-30T17:46:13Z</dcterms:modified>
</cp:coreProperties>
</file>